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rnanda_p.i\OneDrive - Bank Indonesia\pt01_uang_elektronik\data\"/>
    </mc:Choice>
  </mc:AlternateContent>
  <xr:revisionPtr revIDLastSave="0" documentId="13_ncr:1_{E7356520-7FE9-44F5-976E-91C9FED6123B}" xr6:coauthVersionLast="47" xr6:coauthVersionMax="47" xr10:uidLastSave="{00000000-0000-0000-0000-000000000000}"/>
  <bookViews>
    <workbookView xWindow="-108" yWindow="-108" windowWidth="23256" windowHeight="13896" activeTab="1" xr2:uid="{583A8F68-217F-1949-A17A-6BAE3E03471D}"/>
  </bookViews>
  <sheets>
    <sheet name="1.Transaksi Total" sheetId="1" r:id="rId1"/>
    <sheet name="Monthly_Transaction" sheetId="2" r:id="rId2"/>
  </sheets>
  <externalReferences>
    <externalReference r:id="rId3"/>
  </externalReferences>
  <definedNames>
    <definedName name="DateSelection">OFFSET('1.Transaksi Total'!$B$159,,,COUNTA('1.Transaksi Total'!$B$159:$B$226),-2)</definedName>
    <definedName name="gmtm_jumlahkartuKK_2016">OFFSET('[1]10. Breakdown Total KK Bank-NB'!$CD$100,,,COUNTA('[1]10. Breakdown Total KK Bank-NB'!$CD$100:$CD$179))</definedName>
    <definedName name="gmtm_nom_atm_2019">OFFSET('[1]9. Breakdown ATM-D Total'!$AW$195,,,COUNTA('[1]9. Breakdown ATM-D Total'!$AW$195:$AW$225))</definedName>
    <definedName name="gmtm_nom_atm_belanja_2016">OFFSET('[1]9. Breakdown ATM-D Total'!$AQ$159,,,COUNTA('[1]9. Breakdown ATM-D Total'!$AQ$159:$AQ$225))</definedName>
    <definedName name="gmtm_nom_atm_belanja_2018">OFFSET('[1]9. Breakdown ATM-D Total'!$AQ$183,,,COUNTA('[1]9. Breakdown ATM-D Total'!$AQ$183:$AQ$225))</definedName>
    <definedName name="gmtm_nom_atm_belanja_2019">OFFSET('[1]9. Breakdown ATM-D Total'!$AQ$195,,,COUNTA('[1]9. Breakdown ATM-D Total'!$AQ$195:$AQ$225))</definedName>
    <definedName name="gmtm_nom_atm_online_2019">OFFSET('[1]9. Breakdown ATM-D Total'!#REF!,,,COUNTA('[1]9. Breakdown ATM-D Total'!#REF!))</definedName>
    <definedName name="gmtm_nom_atm_total_2018">OFFSET('[1]9. Breakdown ATM-D Total'!$AW$183,,,COUNTA('[1]9. Breakdown ATM-D Total'!$AW$183:$AW$225))</definedName>
    <definedName name="gmtm_nom_atm_transfer_2016">OFFSET('[1]9. Breakdown ATM-D Total'!$AV$159,,,COUNTA('[1]9. Breakdown ATM-D Total'!$AV$159:$AV$225))</definedName>
    <definedName name="gmtm_nom_atm_transferinter_2018">OFFSET('[1]9. Breakdown ATM-D Total'!$AU$183,,,COUNTA('[1]9. Breakdown ATM-D Total'!$AU$183:$AU$225))</definedName>
    <definedName name="gmtm_nom_atm_transferinter_2019">OFFSET('[1]9. Breakdown ATM-D Total'!$AU$195,,,COUNTA('[1]9. Breakdown ATM-D Total'!$AU$195:$AU$225))</definedName>
    <definedName name="gmtm_nom_atm_transferintra_2018">OFFSET('[1]9. Breakdown ATM-D Total'!$AT$183,,,COUNTA('[1]9. Breakdown ATM-D Total'!$AT$183:$AT$225))</definedName>
    <definedName name="gmtm_nom_atm_transferintra_2019">OFFSET('[1]9. Breakdown ATM-D Total'!$AT$195,,,COUNTA('[1]9. Breakdown ATM-D Total'!$AT$195:$AT$225))</definedName>
    <definedName name="gmtm_nom_atm_tunai_2016">OFFSET('[1]9. Breakdown ATM-D Total'!$AO$159,,,COUNTA('[1]9. Breakdown ATM-D Total'!$AO$159:$AO$225))</definedName>
    <definedName name="gmtm_nom_atm_tunai_2018">OFFSET('[1]9. Breakdown ATM-D Total'!$AO$183,,,COUNTA('[1]9. Breakdown ATM-D Total'!$AO$183:$AO$225))</definedName>
    <definedName name="gmtm_nom_atm_tunai_2019">OFFSET('[1]9. Breakdown ATM-D Total'!$AO$195,,,COUNTA('[1]9. Breakdown ATM-D Total'!$AO$195:$AO$225))</definedName>
    <definedName name="gmtm_nom_kk_2016">OFFSET('[1]10. Breakdown Total KK Bank-NB'!$BL$100,,,COUNTA('[1]10. Breakdown Total KK Bank-NB'!$BL$100:$BL$179))</definedName>
    <definedName name="gmtm_nom_kk_belanja_2016">OFFSET('[1]10. Breakdown Total KK Bank-NB'!$BX$100,,,COUNTA('[1]10. Breakdown Total KK Bank-NB'!$BX$100:$BX$179))</definedName>
    <definedName name="gmtm_nom_kk_cashadvance_2016">OFFSET('[1]10. Breakdown Total KK Bank-NB'!$BR$100,,,COUNTA('[1]10. Breakdown Total KK Bank-NB'!$BR$100:$BR$179))</definedName>
    <definedName name="gmtm_ticketsize_atmd_belanja_2016">OFFSET('[1]9. Breakdown ATM-D Total'!$CF$159,,,COUNTA('[1]9. Breakdown ATM-D Total'!$CF$159:$CF$228))</definedName>
    <definedName name="gmtm_ticketsize_atmd_transfer_2016">OFFSET('[1]9. Breakdown ATM-D Total'!$CK$159,,,COUNTA('[1]9. Breakdown ATM-D Total'!$CK$159:$CK$228))</definedName>
    <definedName name="gmtm_ticketsize_atmd_tunai_2016">OFFSET('[1]9. Breakdown ATM-D Total'!$CD$159,,,COUNTA('[1]9. Breakdown ATM-D Total'!$CD$159:$CD$228))</definedName>
    <definedName name="gmtm_vol_atm_2019">OFFSET('[1]9. Breakdown ATM-D Total'!$AE$195,,,COUNTA('[1]9. Breakdown ATM-D Total'!$AE$195:$AE$225))</definedName>
    <definedName name="gmtm_vol_atm_belanja_2019">OFFSET('[1]9. Breakdown ATM-D Total'!$Y$195,,,COUNTA('[1]9. Breakdown ATM-D Total'!$Y$195:$Y$225))</definedName>
    <definedName name="gmtm_vol_atm_online_2019">OFFSET('[1]9. Breakdown ATM-D Total'!#REF!,,,COUNTA('[1]9. Breakdown ATM-D Total'!#REF!))</definedName>
    <definedName name="gmtm_vol_atm_transferinter_2019">OFFSET('[1]9. Breakdown ATM-D Total'!$AC$195,,,COUNTA('[1]9. Breakdown ATM-D Total'!$AC$195:$AC$225))</definedName>
    <definedName name="gmtm_vol_atm_transferintra_2019">OFFSET('[1]9. Breakdown ATM-D Total'!$AB$195,,,COUNTA('[1]9. Breakdown ATM-D Total'!$AB$195:$AB$225))</definedName>
    <definedName name="gmtm_vol_atm_tunai_2019">OFFSET('[1]9. Breakdown ATM-D Total'!$W$195,,,COUNTA('[1]9. Breakdown ATM-D Total'!$W$195:$W$225))</definedName>
    <definedName name="gmtm_vol_kk_2016">OFFSET('[1]10. Breakdown Total KK Bank-NB'!$AH$100,,,COUNTA('[1]10. Breakdown Total KK Bank-NB'!$AH$100:$AH$179))</definedName>
    <definedName name="gqtq_jumlahkartuKK_kuartal_2016">OFFSET('[1]10. Breakdown Total KK Bank-NB'!$CD$236,,,COUNTA('[1]10. Breakdown Total KK Bank-NB'!$CD$236:$CD$257))</definedName>
    <definedName name="gqtq_nom_atm_2016_kuartal">OFFSET('1.Transaksi Total'!$U$316,,,COUNTA('1.Transaksi Total'!$U$316:$U$342))</definedName>
    <definedName name="gqtq_nom_atm_2019_kuartal">OFFSET('1.Transaksi Total'!$U$328,,,COUNTA('1.Transaksi Total'!$U$328:$U$342))</definedName>
    <definedName name="gqtq_nom_atm_belanja_2016">OFFSET('[1]9. Breakdown ATM-D Total'!$AQ$314,,,COUNTA('[1]9. Breakdown ATM-D Total'!$AQ$314:$AQ$348))</definedName>
    <definedName name="gqtq_nom_atm_belanja_2019_kuartal">OFFSET('[1]9. Breakdown ATM-D Total'!$AQ$326,,,COUNTA('[1]9. Breakdown ATM-D Total'!$AQ$326:$AQ$338))</definedName>
    <definedName name="gqtq_nom_atm_online_2019_kuartal">OFFSET('[1]9. Breakdown ATM-D Total'!#REF!,,,COUNTA('[1]9. Breakdown ATM-D Total'!#REF!))</definedName>
    <definedName name="gqtq_nom_atm_transfer_2016">OFFSET('[1]9. Breakdown ATM-D Total'!$AV$314,,,COUNTA('[1]9. Breakdown ATM-D Total'!$AV$314:$AV$348))</definedName>
    <definedName name="gqtq_nom_atm_transinter_2019_kuartal">OFFSET('[1]9. Breakdown ATM-D Total'!$AU$326,,,COUNTA('[1]9. Breakdown ATM-D Total'!$AU$326:$AU$338))</definedName>
    <definedName name="gqtq_nom_atm_transintra_2019_kuartal">OFFSET('[1]9. Breakdown ATM-D Total'!$AT$326,,,COUNTA('[1]9. Breakdown ATM-D Total'!$AT$326:$AT$338))</definedName>
    <definedName name="gqtq_nom_atm_tunai_2016">OFFSET('[1]9. Breakdown ATM-D Total'!$AO$314,,,COUNTA('[1]9. Breakdown ATM-D Total'!$AO$314:$AO$347))</definedName>
    <definedName name="gqtq_nom_atm_tunai_2019_kuartal">OFFSET('[1]9. Breakdown ATM-D Total'!$AO$326,,,COUNTA('[1]9. Breakdown ATM-D Total'!$AO$326:$AO$338))</definedName>
    <definedName name="gqtq_nom_kk_kuartal_2016">OFFSET('[1]10. Breakdown Total KK Bank-NB'!$BL$236,,,COUNTA('[1]10. Breakdown Total KK Bank-NB'!$BL$236:$BL$257))</definedName>
    <definedName name="gqtq_vol_atm_2019_kuartal">OFFSET('1.Transaksi Total'!$K$328,,,COUNTA('1.Transaksi Total'!$K$328:$K$342))</definedName>
    <definedName name="gqtq_vol_atm_belanja_2019_kuartal">OFFSET('[1]9. Breakdown ATM-D Total'!$Y$326,,,COUNTA('[1]9. Breakdown ATM-D Total'!$Y$326:$Y$338))</definedName>
    <definedName name="gqtq_vol_atm_online_2019_kuartal">OFFSET('[1]9. Breakdown ATM-D Total'!#REF!,,,COUNTA('[1]9. Breakdown ATM-D Total'!#REF!))</definedName>
    <definedName name="gqtq_vol_atm_transinter_2019_kuartal">OFFSET('[1]9. Breakdown ATM-D Total'!$AC$326,,,COUNTA('[1]9. Breakdown ATM-D Total'!$AC$326:$AC$338))</definedName>
    <definedName name="gqtq_vol_atm_transintra_2019_kuartal">OFFSET('[1]9. Breakdown ATM-D Total'!$AB$326,,,COUNTA('[1]9. Breakdown ATM-D Total'!$AB$326:$AB$338))</definedName>
    <definedName name="gqtq_vol_atm_tunai_2019_kuartal">OFFSET('[1]9. Breakdown ATM-D Total'!$W$326,,,COUNTA('[1]9. Breakdown ATM-D Total'!$W$326:$W$338))</definedName>
    <definedName name="gqtq_vol_kk_kuartal_2016">OFFSET('[1]10. Breakdown Total KK Bank-NB'!$AH$236,,,COUNTA('[1]10. Breakdown Total KK Bank-NB'!$AH$236:$AH$257))</definedName>
    <definedName name="gyoy_edc_2016">OFFSET('[1]8. Infrastruktur &amp; acquirer'!$S$159,,,COUNTA('[1]8. Infrastruktur &amp; acquirer'!$S$159:$S$233))</definedName>
    <definedName name="gyoy_jumlahatm_2016">OFFSET('[1]8. Infrastruktur &amp; acquirer'!$T$159,,,COUNTA('[1]8. Infrastruktur &amp; acquirer'!$T$159:$T$233))</definedName>
    <definedName name="gyoy_jumlahkartuatm_2017">OFFSET('1.Transaksi Total'!$CU$171,,,COUNTA('1.Transaksi Total'!$CU$171:$CU$225))</definedName>
    <definedName name="gyoy_jumlahkartukk_2016">OFFSET('[1]10. Breakdown Total KK Bank-NB'!$CG$100,,,COUNTA('[1]10. Breakdown Total KK Bank-NB'!$CG$100:$CG$179))</definedName>
    <definedName name="gyoy_jumlahkartukk_kuartal_2016">OFFSET('[1]10. Breakdown Total KK Bank-NB'!$CG$236,,,COUNTA('[1]10. Breakdown Total KK Bank-NB'!$CG$236:$CG$257))</definedName>
    <definedName name="gyoy_nom_atm_2016">OFFSET('1.Transaksi Total'!$Y$159,,,COUNTA('1.Transaksi Total'!$Y$159:$Y$226))</definedName>
    <definedName name="gyoy_nom_atm_2019">OFFSET('[1]9. Breakdown ATM-D Total'!$BE$195,,,COUNTA('[1]9. Breakdown ATM-D Total'!$BE$195:$BE$225))</definedName>
    <definedName name="gyoy_nom_atm_belanja_2016">OFFSET('[1]9. Breakdown ATM-D Total'!$AZ$159,,,COUNTA('[1]9. Breakdown ATM-D Total'!$AZ$159:$AZ$228))</definedName>
    <definedName name="gyoy_nom_atm_belanja_2019">OFFSET('[1]9. Breakdown ATM-D Total'!$AZ$195,,,COUNTA('[1]9. Breakdown ATM-D Total'!$AZ$195:$AZ$225))</definedName>
    <definedName name="gyoy_nom_atm_online_2019">OFFSET('[1]9. Breakdown ATM-D Total'!#REF!,,,COUNTA('[1]9. Breakdown ATM-D Total'!#REF!))</definedName>
    <definedName name="gyoy_nom_atm_transfer_2016">OFFSET('[1]9. Breakdown ATM-D Total'!$BE$159,,,COUNTA('[1]9. Breakdown ATM-D Total'!$BE$159:$BE$229))</definedName>
    <definedName name="gyoy_nom_atm_transferinter_2019">OFFSET('[1]9. Breakdown ATM-D Total'!$BD$195,,,COUNTA('[1]9. Breakdown ATM-D Total'!$BD$195:$BD$225))</definedName>
    <definedName name="gyoy_nom_atm_transferintra_2019">OFFSET('[1]9. Breakdown ATM-D Total'!$BC$195,,,COUNTA('[1]9. Breakdown ATM-D Total'!$BC$195:$BC$225))</definedName>
    <definedName name="gyoy_nom_atm_tunai_2016">OFFSET('[1]9. Breakdown ATM-D Total'!$AX$159,,,COUNTA('[1]9. Breakdown ATM-D Total'!$AX$159:$AX$228))</definedName>
    <definedName name="gyoy_nom_atm_tunai_2019">OFFSET('[1]9. Breakdown ATM-D Total'!$AX$195,,,COUNTA('[1]9. Breakdown ATM-D Total'!$AX$195:$AX$225))</definedName>
    <definedName name="gyoy_nom_internetbanking_2019">OFFSET('1.Transaksi Total'!$CM$195,,,COUNTA('1.Transaksi Total'!$CM$195:$CM$225))</definedName>
    <definedName name="gyoy_nom_kk_2016">OFFSET('[1]10. Breakdown Total KK Bank-NB'!$BO$100,,,COUNTA('[1]10. Breakdown Total KK Bank-NB'!$BO$100:$BO$179))</definedName>
    <definedName name="gyoy_nom_kk_2019">OFFSET('[1]10. Breakdown Total KK Bank-NB'!$BO$136,,,COUNTA('[1]10. Breakdown Total KK Bank-NB'!$BO$136:$BO$179))</definedName>
    <definedName name="gyoy_nom_kk_bank_belanja_2016">OFFSET('[1]10. Breakdown Total KK Bank-NB'!$BY$100,,,COUNTA('[1]10. Breakdown Total KK Bank-NB'!$BY$100:$BY$179))</definedName>
    <definedName name="gyoy_nom_kk_bank_cashadvance_2016">OFFSET('[1]10. Breakdown Total KK Bank-NB'!$BS$100,,,COUNTA('[1]10. Breakdown Total KK Bank-NB'!$BS$100:$BS$179))</definedName>
    <definedName name="gyoy_nom_kk_cashadvance_2016">OFFSET('[1]10. Breakdown Total KK Bank-NB'!$BU$100,,,COUNTA('[1]10. Breakdown Total KK Bank-NB'!$BU$100:$BU$179))</definedName>
    <definedName name="gyoy_nom_kk_kuartal_2016">OFFSET('[1]10. Breakdown Total KK Bank-NB'!$BO$236,,,COUNTA('[1]10. Breakdown Total KK Bank-NB'!$BO$236:$BO$257))</definedName>
    <definedName name="gyoy_nom_kk_nb_belanja_2016">OFFSET('[1]10. Breakdown Total KK Bank-NB'!$BZ$100,,,COUNTA('[1]10. Breakdown Total KK Bank-NB'!$BZ$100:$BZ$179))</definedName>
    <definedName name="gyoy_nom_kk_nb_cashadvance_2016">OFFSET('[1]10. Breakdown Total KK Bank-NB'!$BT$100,,,COUNTA('[1]10. Breakdown Total KK Bank-NB'!$BT$100:$BT$179))</definedName>
    <definedName name="gyoy_nom_smsmobilebanking_2019">OFFSET('1.Transaksi Total'!$CL$195,,,COUNTA('1.Transaksi Total'!$CL$195:$CL$225))</definedName>
    <definedName name="gyoy_totalatm_kuartal_2015">OFFSET('[1]8. Infrastruktur &amp; acquirer'!$T$309,,,COUNTA('[1]8. Infrastruktur &amp; acquirer'!$T$309:$T$334))</definedName>
    <definedName name="gyoy_totaledc_kuartal_2015">OFFSET('[1]8. Infrastruktur &amp; acquirer'!$S$309,,,COUNTA('[1]8. Infrastruktur &amp; acquirer'!$S$309:$S$334))</definedName>
    <definedName name="gyoy_vol_atm_2019">OFFSET('[1]9. Breakdown ATM-D Total'!$AN$195,,,COUNTA('[1]9. Breakdown ATM-D Total'!$AN$195:$AN$225))</definedName>
    <definedName name="gyoy_vol_atm_belanja_2019">OFFSET('[1]9. Breakdown ATM-D Total'!$AH$195,,,COUNTA('[1]9. Breakdown ATM-D Total'!$AH$195:$AH$225))</definedName>
    <definedName name="gyoy_vol_atm_online_2019">OFFSET('[1]9. Breakdown ATM-D Total'!$AL$195,,,COUNTA('[1]9. Breakdown ATM-D Total'!$AL$195:$AL$225))</definedName>
    <definedName name="gyoy_vol_atm_transferinter_2019">OFFSET('[1]9. Breakdown ATM-D Total'!$AK$195,,,COUNTA('[1]9. Breakdown ATM-D Total'!$AK$195:$AK$225))</definedName>
    <definedName name="gyoy_vol_atm_transferintra_2019">OFFSET('[1]9. Breakdown ATM-D Total'!$AJ$195,,,COUNTA('[1]9. Breakdown ATM-D Total'!$AJ$195:$AJ$225))</definedName>
    <definedName name="gyoy_vol_atm_tunai_2019">OFFSET('[1]9. Breakdown ATM-D Total'!$AF$195,,,COUNTA('[1]9. Breakdown ATM-D Total'!$AF$195:$AF$225))</definedName>
    <definedName name="gyoy_vol_internetbanking_2019">OFFSET('1.Transaksi Total'!$CC$195,,,COUNTA('1.Transaksi Total'!$CC$195:$CC$225))</definedName>
    <definedName name="gyoy_vol_kk_2016">OFFSET('[1]10. Breakdown Total KK Bank-NB'!$AK$100,,,COUNTA('[1]10. Breakdown Total KK Bank-NB'!$AK$100:$AK$179))</definedName>
    <definedName name="gyoy_vol_kk_2019">OFFSET('[1]10. Breakdown Total KK Bank-NB'!$AK$136,,,COUNTA('[1]10. Breakdown Total KK Bank-NB'!$AK$136:$AK$179))</definedName>
    <definedName name="gyoy_vol_kk_kuartal_2016">OFFSET('[1]10. Breakdown Total KK Bank-NB'!$AK$236,,,COUNTA('[1]10. Breakdown Total KK Bank-NB'!$AK$236:$AK$257))</definedName>
    <definedName name="gyoy_vol_smsmobilebanking_2019">OFFSET('1.Transaksi Total'!$CB$195,,,COUNTA('1.Transaksi Total'!$CB$195:$CB$225))</definedName>
    <definedName name="jumlahatm_2016">OFFSET('[1]8. Infrastruktur &amp; acquirer'!$C$159,,,COUNTA('[1]8. Infrastruktur &amp; acquirer'!$C$159:$C$233))</definedName>
    <definedName name="jumlahatm_kuartal_2015">OFFSET('[1]8. Infrastruktur &amp; acquirer'!$C$309,,,COUNTA('[1]8. Infrastruktur &amp; acquirer'!$C$309:$C$334))</definedName>
    <definedName name="jumlahedc_atmd_kuartal_2016">OFFSET('[1]8. Infrastruktur &amp; acquirer'!$G$313,,,COUNTA('[1]8. Infrastruktur &amp; acquirer'!$G$313:$G$334))</definedName>
    <definedName name="jumlahedc_debet_2016">OFFSET('[1]8. Infrastruktur &amp; acquirer'!$G$159,,,COUNTA('[1]8. Infrastruktur &amp; acquirer'!$G$159:$G$223))</definedName>
    <definedName name="jumlahedc_gabungan_2016">OFFSET('[1]8. Infrastruktur &amp; acquirer'!$J$159,,,COUNTA('[1]8. Infrastruktur &amp; acquirer'!$J$159:$J$223))</definedName>
    <definedName name="jumlahedc_gabungan_kuartal_2016">OFFSET('[1]8. Infrastruktur &amp; acquirer'!$J$313,,,COUNTA('[1]8. Infrastruktur &amp; acquirer'!$J$313:$J$334))</definedName>
    <definedName name="jumlahedc_kk_2016">OFFSET('[1]8. Infrastruktur &amp; acquirer'!$H$159,,,COUNTA('[1]8. Infrastruktur &amp; acquirer'!$H$159:$H$223))</definedName>
    <definedName name="jumlahedc_kk_kuartal_2016">OFFSET('[1]8. Infrastruktur &amp; acquirer'!$H$313,,,COUNTA('[1]8. Infrastruktur &amp; acquirer'!$H$313:$H$334))</definedName>
    <definedName name="jumlahedc_kk_tanpaBRI_kuartal_2016">OFFSET('[1]8. Infrastruktur &amp; acquirer'!$U$313,,,COUNTA('[1]8. Infrastruktur &amp; acquirer'!$U$313:$U$334))</definedName>
    <definedName name="jumlahedc_ue_2016">OFFSET('[1]8. Infrastruktur &amp; acquirer'!$I$159,,,COUNTA('[1]8. Infrastruktur &amp; acquirer'!$I$159:$I$223))</definedName>
    <definedName name="jumlahedc_ue_kuartal_2016">OFFSET('[1]8. Infrastruktur &amp; acquirer'!$I$313,,,COUNTA('[1]8. Infrastruktur &amp; acquirer'!$I$313:$I$334))</definedName>
    <definedName name="jumlahkartu_atmd_2017">OFFSET('1.Transaksi Total'!$E$171,,,COUNTA('1.Transaksi Total'!$E$171:$E$225))</definedName>
    <definedName name="jumlahkartu_gqtq_ue_bank_kuartal_2017">OFFSET('[1]11. Breakdown Total UE Bank-NB'!$FD$265,,,COUNTA('[1]11. Breakdown Total UE Bank-NB'!$FD$265:$FD$281))</definedName>
    <definedName name="jumlahkartu_gqtq_ue_nb_kuartal_2017">OFFSET('[1]11. Breakdown Total UE Bank-NB'!$FE$265,,,COUNTA('[1]11. Breakdown Total UE Bank-NB'!$FE$265:$FE$281))</definedName>
    <definedName name="jumlahkartu_gyoy_ue_bank_2017">OFFSET('[1]11. Breakdown Total UE Bank-NB'!$FD$172,,,COUNTA('[1]11. Breakdown Total UE Bank-NB'!$FD$172:$FD$227))</definedName>
    <definedName name="jumlahkartu_gyoy_ue_nb_2017">OFFSET('[1]11. Breakdown Total UE Bank-NB'!$FE$172,,,COUNTA('[1]11. Breakdown Total UE Bank-NB'!$FE$172:$FE$227))</definedName>
    <definedName name="jumlahkartu_kk_2019">OFFSET('1.Transaksi Total'!$F$195,,,COUNTA('1.Transaksi Total'!$F$195:$F$225))</definedName>
    <definedName name="jumlahkartu_kk_kuartal_2016">OFFSET('1.Transaksi Total'!$F$316,,,COUNTA('1.Transaksi Total'!$F$316:$F$342))</definedName>
    <definedName name="jumlahkartu_ue_bank_2017">OFFSET('[1]11. Breakdown Total UE Bank-NB'!$E$172,,,COUNTA('[1]11. Breakdown Total UE Bank-NB'!$E$172:$E$227))</definedName>
    <definedName name="jumlahkartu_ue_bank_kuartal_2017">OFFSET('[1]11. Breakdown Total UE Bank-NB'!$E$265,,,COUNTA('[1]11. Breakdown Total UE Bank-NB'!$E$265:$E$281))</definedName>
    <definedName name="jumlahkartu_ue_kuartal_2017">OFFSET('[1]11. Breakdown Total UE Bank-NB'!$G$265,,,COUNTA('[1]11. Breakdown Total UE Bank-NB'!$G$265:$G$281))</definedName>
    <definedName name="jumlahkartu_ue_nb_2017">OFFSET('[1]11. Breakdown Total UE Bank-NB'!$F$172,,,COUNTA('[1]11. Breakdown Total UE Bank-NB'!$F$172:$F$227))</definedName>
    <definedName name="jumlahkartu_ue_nb_kuartal_2017">OFFSET('[1]11. Breakdown Total UE Bank-NB'!$F$265,,,COUNTA('[1]11. Breakdown Total UE Bank-NB'!$F$265:$F$281))</definedName>
    <definedName name="jumlahmerchant_ue_bank_2017">OFFSET('[1]12. Breakdown Acquirer Bank-NB'!$Q$64,,,COUNTA('[1]12. Breakdown Acquirer Bank-NB'!$Q$64:$Q$116))</definedName>
    <definedName name="jumlahmerchant_ue_nb_2017">OFFSET('[1]12. Breakdown Acquirer Bank-NB'!$R$64,,,COUNTA('[1]12. Breakdown Acquirer Bank-NB'!$R$64:$R$116))</definedName>
    <definedName name="KKNomTrxCashAdvance">OFFSET('1.Transaksi Total'!$AW$159,,,COUNTA('1.Transaksi Total'!$AW$159:$AW$226))</definedName>
    <definedName name="merchant_kk_kuartal_2016">OFFSET('[1]8. Infrastruktur &amp; acquirer'!$M$313,,,COUNTA('[1]8. Infrastruktur &amp; acquirer'!$M$313:$M$334))</definedName>
    <definedName name="merchant_kk_tanpaBRI_kuartal_2016">OFFSET('[1]8. Infrastruktur &amp; acquirer'!$V$313,,,COUNTA('[1]8. Infrastruktur &amp; acquirer'!E$313:$V$334))</definedName>
    <definedName name="MerchantUEBank">OFFSET(#REF!,,,COUNTA(#REF!))</definedName>
    <definedName name="MerchantUENonBank">OFFSET(#REF!,,,COUNTA(#REF!))</definedName>
    <definedName name="nom_atm_total_2016_tw">OFFSET('1.Transaksi Total'!$Q$316,,,COUNTA('1.Transaksi Total'!$Q$316:$Q$342))</definedName>
    <definedName name="nom_atmd_2016">OFFSET('[1]9. Breakdown ATM-D Total'!$D$159,,,COUNTA('[1]9. Breakdown ATM-D Total'!$D$159:$D$225))</definedName>
    <definedName name="nom_atmd_belanja_2016">OFFSET('[1]9. Breakdown ATM-D Total'!$P$159,,,COUNTA('[1]9. Breakdown ATM-D Total'!$P$159:$P$228))</definedName>
    <definedName name="nom_atmd_belanja_kuartal_2016">OFFSET('[1]9. Breakdown ATM-D Total'!$P$314,,,COUNTA('[1]9. Breakdown ATM-D Total'!$P$314:$P$347))</definedName>
    <definedName name="nom_atmd_nontunai_2016">OFFSET('[1]9. Breakdown ATM-D Total'!$O$159,,,COUNTA('[1]9. Breakdown ATM-D Total'!$O$159:$O$229))</definedName>
    <definedName name="nom_atmd_transfer_2016">OFFSET('[1]9. Breakdown ATM-D Total'!$U$159,,,COUNTA('[1]9. Breakdown ATM-D Total'!$U$159:$U$228))</definedName>
    <definedName name="nom_atmd_transfer_kuartal_2016">OFFSET('[1]9. Breakdown ATM-D Total'!$U$314,,,COUNTA('[1]9. Breakdown ATM-D Total'!$U$314:$U$347))</definedName>
    <definedName name="nom_atmd_tunai_2016">OFFSET('[1]9. Breakdown ATM-D Total'!$N$159,,,COUNTA('[1]9. Breakdown ATM-D Total'!$N$159:$N$228))</definedName>
    <definedName name="nom_atmd_tunai_kuartal_2016">OFFSET('[1]9. Breakdown ATM-D Total'!$N$314,,,COUNTA('[1]9. Breakdown ATM-D Total'!$N$314:$N$347))</definedName>
    <definedName name="nom_danafloat_bank_2017">OFFSET('[1]11. Breakdown Total UE Bank-NB'!$R$172,,,COUNTA('[1]11. Breakdown Total UE Bank-NB'!$R$172:$R$227))</definedName>
    <definedName name="nom_danafloat_bank_kuartal_2017">OFFSET('[1]11. Breakdown Total UE Bank-NB'!$R$265,,,COUNTA('[1]11. Breakdown Total UE Bank-NB'!$R$265:$R$281))</definedName>
    <definedName name="nom_danafloat_nb_2017">OFFSET('[1]11. Breakdown Total UE Bank-NB'!$S$172,,,COUNTA('[1]11. Breakdown Total UE Bank-NB'!$S$172:$S$227))</definedName>
    <definedName name="nom_danafloat_nb_kuartal_2017">OFFSET('[1]11. Breakdown Total UE Bank-NB'!$S$265,,,COUNTA('[1]11. Breakdown Total UE Bank-NB'!$S$265:$S$281))</definedName>
    <definedName name="nom_danafloat_ue_nb_kuartal_2017">OFFSET('[1]11. Breakdown Total UE Bank-NB'!$S$265,,,COUNTA('[1]11. Breakdown Total UE Bank-NB'!$S$265:$S$281))</definedName>
    <definedName name="nom_dc_internet_kuartal_2016">OFFSET('1.Transaksi Total'!$BS$316,,,COUNTA('1.Transaksi Total'!$BS$316:$BS$342))</definedName>
    <definedName name="nom_dc_phone_kuartal_2016">OFFSET('1.Transaksi Total'!$BQ$316,,,COUNTA('1.Transaksi Total'!$BQ$316:$BQ$342))</definedName>
    <definedName name="nom_dc_sms_kuartal_2016">OFFSET('1.Transaksi Total'!$BR$316,,,COUNTA('1.Transaksi Total'!$BR$316:$BR$342))</definedName>
    <definedName name="nom_deliverychannel_kuartal_2016">OFFSET('1.Transaksi Total'!$BT$316,,,COUNTA('1.Transaksi Total'!$BT$316:$BT$342))</definedName>
    <definedName name="nom_digitalbanking_2016">OFFSET('1.Transaksi Total'!$BU$159,,,COUNTA('1.Transaksi Total'!$BU$159:$BU$225))</definedName>
    <definedName name="nom_digitalbanking_2017">OFFSET('1.Transaksi Total'!$BU$171,,,COUNTA('1.Transaksi Total'!$BU$171:$BU$225))</definedName>
    <definedName name="nom_digitalbanking_2019">OFFSET('1.Transaksi Total'!$BU$195,,,COUNTA('1.Transaksi Total'!$BU$195:$BU$225))</definedName>
    <definedName name="nom_digitalbanking_2019_kuartal">OFFSET('1.Transaksi Total'!$BU$328,,,COUNTA('1.Transaksi Total'!$BU$328:$BU$342))</definedName>
    <definedName name="nom_digitalbanking_kuartal_2016">OFFSET('1.Transaksi Total'!$BU$316,,,COUNTA('1.Transaksi Total'!$BU$316:$BU$342))</definedName>
    <definedName name="nom_internetbanking_2016">OFFSET('1.Transaksi Total'!$BS$159,,,COUNTA('1.Transaksi Total'!$BS$159:$BS$225))</definedName>
    <definedName name="nom_internetbanking_2017">OFFSET('1.Transaksi Total'!$BS$171,,,COUNTA('1.Transaksi Total'!$BS$171:$BS$225))</definedName>
    <definedName name="nom_internetbanking_2019">OFFSET('1.Transaksi Total'!$BS$195,,,COUNTA('1.Transaksi Total'!$BS$195:$BS$225))</definedName>
    <definedName name="nom_internetbanking_2019_kuartal">OFFSET('1.Transaksi Total'!$BS$328,,,COUNTA('1.Transaksi Total'!$BS$328:$BS$342))</definedName>
    <definedName name="nom_kk_2019">OFFSET('1.Transaksi Total'!$R$195,,,COUNTA('1.Transaksi Total'!$R$195:$R$225))</definedName>
    <definedName name="nom_kk_bank_2016">OFFSET('[1]10. Breakdown Total KK Bank-NB'!$AU$100,,,COUNTA('[1]10. Breakdown Total KK Bank-NB'!$AU$100:$AU$179))</definedName>
    <definedName name="nom_kk_bank_belanja_2016">OFFSET('[1]10. Breakdown Total KK Bank-NB'!$AO$100,,,COUNTA('[1]10. Breakdown Total KK Bank-NB'!$AO$100:$AO$202))</definedName>
    <definedName name="nom_kk_bank_cashadvance_2016">OFFSET('[1]10. Breakdown Total KK Bank-NB'!$AL$100,,,COUNTA('[1]10. Breakdown Total KK Bank-NB'!$AL$100:$AL$179))</definedName>
    <definedName name="nom_kk_bank_nilaioutstanding_2016">OFFSET('[1]10. Breakdown Total KK Bank-NB'!$K$100,,,COUNTA('[1]10. Breakdown Total KK Bank-NB'!$K$100:$K$179))</definedName>
    <definedName name="nom_kk_belanja_2016">OFFSET('1.Transaksi Total'!$AV$159,,,COUNTA('1.Transaksi Total'!$AV$159:$AV$226))</definedName>
    <definedName name="nom_kk_belanja_kuartal_2016">OFFSET('1.Transaksi Total'!$AV$316,,,COUNTA('1.Transaksi Total'!$AV$316:$AV$344))</definedName>
    <definedName name="nom_kk_cashadvance_2016">OFFSET('[1]10. Breakdown Total KK Bank-NB'!$AN$100,,,COUNTA('[1]10. Breakdown Total KK Bank-NB'!$AN$100:$AN$179))</definedName>
    <definedName name="nom_kk_cashadvance_kuartal_2016">OFFSET('1.Transaksi Total'!$AW$316,,,COUNTA('1.Transaksi Total'!$AW$316:$AW$344))</definedName>
    <definedName name="nom_kk_nb_2016">OFFSET('[1]10. Breakdown Total KK Bank-NB'!$AV$100,,,COUNTA('[1]10. Breakdown Total KK Bank-NB'!$AV$100:$AV$179))</definedName>
    <definedName name="nom_kk_nb_cashadvance_2016">OFFSET('[1]10. Breakdown Total KK Bank-NB'!$AM$100,,,COUNTA('[1]10. Breakdown Total KK Bank-NB'!$AM$100:$AM$179))</definedName>
    <definedName name="nom_kk_nb_nilaioutstanding_2016">OFFSET('[1]10. Breakdown Total KK Bank-NB'!$L$100,,,COUNTA('[1]10. Breakdown Total KK Bank-NB'!$L$100:$L$179))</definedName>
    <definedName name="nom_kk_os_2019">OFFSET('[1]10. Breakdown Total KK Bank-NB'!$M$136,,,COUNTA('[1]10. Breakdown Total KK Bank-NB'!$M$136:$M$179))</definedName>
    <definedName name="nom_kk_total_2016">OFFSET('1.Transaksi Total'!$R$159,,,COUNTA('1.Transaksi Total'!$R$159:$R$225))</definedName>
    <definedName name="nom_smsmobilebanking_2016">OFFSET('1.Transaksi Total'!$BR$159,,,COUNTA('1.Transaksi Total'!$BR$159:$BR$226))</definedName>
    <definedName name="nom_smsmobilebanking_2017">OFFSET('1.Transaksi Total'!$BR$171,,,COUNTA('1.Transaksi Total'!$BR$171:$BR$225))</definedName>
    <definedName name="nom_smsmobilebanking_2019">OFFSET('1.Transaksi Total'!$BR$195,,,COUNTA('1.Transaksi Total'!$BR$195:$BR$225))</definedName>
    <definedName name="nom_smsmobilebanking_2019_kuartal">OFFSET('1.Transaksi Total'!$BR$328,,,COUNTA('1.Transaksi Total'!$BR$328:$BR$342))</definedName>
    <definedName name="nom_ue_2017">OFFSET('[1]11. Breakdown Total UE Bank-NB'!$CA$172,,,COUNTA('[1]11. Breakdown Total UE Bank-NB'!$CA$172:$CA$227))</definedName>
    <definedName name="nom_ue_bank_2017">OFFSET('[1]11. Breakdown Total UE Bank-NB'!$BY$172,,,COUNTA('[1]11. Breakdown Total UE Bank-NB'!$BY$172:$BY$227))</definedName>
    <definedName name="nom_ue_bank_belanja_2017">OFFSET('[1]11. Breakdown Total UE Bank-NB'!$BV$172,,,COUNTA('[1]11. Breakdown Total UE Bank-NB'!$BV$172:$BV$227))</definedName>
    <definedName name="nom_ue_bank_belanja_kuartal_2017">OFFSET('[1]11. Breakdown Total UE Bank-NB'!$BV$265,,,COUNTA('[1]11. Breakdown Total UE Bank-NB'!$BV$265:$BV$281))</definedName>
    <definedName name="nom_ue_bank_kuartal_2017">OFFSET('[1]11. Breakdown Total UE Bank-NB'!$BY$265,,,COUNTA('[1]11. Breakdown Total UE Bank-NB'!$BY$265:$BY$281))</definedName>
    <definedName name="nom_ue_belanja_2017">OFFSET('[1]11. Breakdown Total UE Bank-NB'!$BX$172,,,COUNTA('[1]11. Breakdown Total UE Bank-NB'!$BX$172:$BX$227))</definedName>
    <definedName name="nom_ue_belanja_kuartal_2017">OFFSET('[1]11. Breakdown Total UE Bank-NB'!$BX$265,,,COUNTA('[1]11. Breakdown Total UE Bank-NB'!$BX$265:$BX$281))</definedName>
    <definedName name="nom_ue_nb_2017">OFFSET('[1]11. Breakdown Total UE Bank-NB'!$BZ$172,,,COUNTA('[1]11. Breakdown Total UE Bank-NB'!$BZ$172:$BZ$227))</definedName>
    <definedName name="nom_ue_nb_belanja_2017">OFFSET('[1]11. Breakdown Total UE Bank-NB'!$BW$172,,,COUNTA('[1]11. Breakdown Total UE Bank-NB'!$BW$172:$BW$227))</definedName>
    <definedName name="nom_ue_nb_belanja_kuartal_2017">OFFSET('[1]11. Breakdown Total UE Bank-NB'!$BW$265,,,COUNTA('[1]11. Breakdown Total UE Bank-NB'!$BW$265:$BW$281))</definedName>
    <definedName name="nom_ue_nb_kuartal_2017">OFFSET('[1]11. Breakdown Total UE Bank-NB'!$BZ$265,,,COUNTA('[1]11. Breakdown Total UE Bank-NB'!$BZ$265:$BZ$281))</definedName>
    <definedName name="NomTrxUEBank">OFFSET(#REF!,,,COUNTA(#REF!))</definedName>
    <definedName name="pangsa_atm_belanja_2016_kuartal">OFFSET('[1]9. Breakdown ATM-D Total'!$BH$314,,,COUNTA('[1]9. Breakdown ATM-D Total'!$BH$314:$BH$347))</definedName>
    <definedName name="pangsa_atm_transfer_2016_kuartal">OFFSET('[1]9. Breakdown ATM-D Total'!$BM$314,,,COUNTA('[1]9. Breakdown ATM-D Total'!$BM$314:$BM$347))</definedName>
    <definedName name="pangsa_atm_tunai_2016_kuartal">OFFSET('[1]9. Breakdown ATM-D Total'!$BF$314,,,COUNTA('[1]9. Breakdown ATM-D Total'!$BF$314:$BF$347))</definedName>
    <definedName name="PangsaATMDBelanja">OFFSET('[1]9. Breakdown ATM-D Total'!$BH$159,,,COUNTA('[1]9. Breakdown ATM-D Total'!$BH$159:$BH$227))</definedName>
    <definedName name="PangsaATMDTransfer">OFFSET('[1]9. Breakdown ATM-D Total'!$BM$159,,,COUNTA('[1]9. Breakdown ATM-D Total'!$BM$159:$BM$229))</definedName>
    <definedName name="PangsaATMDTunai">OFFSET('[1]9. Breakdown ATM-D Total'!$BF$159,,,COUNTA('[1]9. Breakdown ATM-D Total'!$BF$159:$BF$229))</definedName>
    <definedName name="rasio_npl_2019">OFFSET('[1]10. Breakdown Total KK Bank-NB'!$S$136,,,COUNTA('[1]10. Breakdown Total KK Bank-NB'!$S$136:$S$179))</definedName>
    <definedName name="RasioNPLKK">OFFSET('[1]10. Breakdown Total KK Bank-NB'!$S$100,,,COUNTA('[1]10. Breakdown Total KK Bank-NB'!$S$100:$S$202))</definedName>
    <definedName name="rrh_gqtq_vol_kk_kuartal_2016">OFFSET('[1]13. Transaksi RRH'!$L$315,,,COUNTA('[1]13. Transaksi RRH'!$L$315:$L$338))</definedName>
    <definedName name="rrh_gyoy_nom_kk_2016">OFFSET('[1]13. Transaksi RRH'!$Z$159,,,COUNTA('[1]13. Transaksi RRH'!$Z$159:$Z$225))</definedName>
    <definedName name="rrh_gyoy_nom_kk_belanja_2016">OFFSET('[1]13. Transaksi RRH'!$AY$159,,,COUNTA('[1]13. Transaksi RRH'!$AY$159:$AY$225))</definedName>
    <definedName name="rrh_gyoy_nom_kk_cashadvance_2016">OFFSET('[1]13. Transaksi RRH'!$AZ$159,,,COUNTA('[1]13. Transaksi RRH'!$AZ$159:$AZ$225))</definedName>
    <definedName name="rrh_gyoy_nom_ue_2016">OFFSET('[1]13. Transaksi RRH'!$AA$159,,,COUNTA('[1]13. Transaksi RRH'!$AA$159:$AA$225))</definedName>
    <definedName name="rrh_gyoy_nom_ue_kuartal_2016">OFFSET('[1]13. Transaksi RRH'!$AA$315,,,COUNTA('[1]13. Transaksi RRH'!$AA$315:$AA$338))</definedName>
    <definedName name="rrh_nom_atm_belanja_2016">OFFSET('[1]13. Transaksi RRH'!$AM$159,,,COUNTA('[1]13. Transaksi RRH'!$AM$159:$AM$261))</definedName>
    <definedName name="rrh_nom_atm_belanja_2016_kuartal">OFFSET('[1]13. Transaksi RRH'!$AM$315,,,COUNTA('[1]13. Transaksi RRH'!$AM$315:$AM$338))</definedName>
    <definedName name="rrh_nom_atm_total_2016">OFFSET('[1]13. Transaksi RRH'!$Q$159,,,COUNTA('[1]13. Transaksi RRH'!$Q$159:$Q$225))</definedName>
    <definedName name="rrh_nom_atm_transferinter_2016">OFFSET('[1]13. Transaksi RRH'!$AO$159,,,COUNTA('[1]13. Transaksi RRH'!$AO$159:$AO$225))</definedName>
    <definedName name="rrh_nom_atm_transferinter_2016_kuartal">OFFSET('[1]13. Transaksi RRH'!$AO$315,,,COUNTA('[1]13. Transaksi RRH'!$AO$315:$AO$338))</definedName>
    <definedName name="rrh_nom_atm_transferintra_2016">OFFSET('[1]13. Transaksi RRH'!$AN$159,,,COUNTA('[1]13. Transaksi RRH'!$AN$159:$AN$225))</definedName>
    <definedName name="rrh_nom_atm_transferintra_2016_kuartal">OFFSET('[1]13. Transaksi RRH'!$AN$315,,,COUNTA('[1]13. Transaksi RRH'!$AN$315:$AN$338))</definedName>
    <definedName name="rrh_nom_atm_tunai_2016">OFFSET('[1]13. Transaksi RRH'!$AK$159,,,COUNTA('[1]13. Transaksi RRH'!$AK$159:$AK$225))</definedName>
    <definedName name="rrh_nom_atm_tunai_2016_kuartal">OFFSET('[1]13. Transaksi RRH'!$AK$315,,,COUNTA('[1]13. Transaksi RRH'!$AK$315:$AK$338))</definedName>
    <definedName name="rrh_nom_digitalbanking_2016">OFFSET('[1]13. Transaksi RRH'!$BJ$159,,,COUNTA('[1]13. Transaksi RRH'!$BJ$159:$BJ$225))</definedName>
    <definedName name="rrh_nom_internetbanking_2016">OFFSET('[1]13. Transaksi RRH'!$BH$159,,,COUNTA('[1]13. Transaksi RRH'!$BH$159:$BH$225))</definedName>
    <definedName name="rrh_nom_kk_2016">OFFSET('[1]13. Transaksi RRH'!$R$159,,,COUNTA('[1]13. Transaksi RRH'!$R$159:$R$225))</definedName>
    <definedName name="rrh_nom_kk_belanja_2016">OFFSET('[1]13. Transaksi RRH'!$AV$159,,,COUNTA('[1]13. Transaksi RRH'!$AV$159:$AV$225))</definedName>
    <definedName name="rrh_nom_kk_cashadvance_2016">OFFSET('[1]13. Transaksi RRH'!$AW$159,,,COUNTA('[1]13. Transaksi RRH'!$AW$159:$AW$225))</definedName>
    <definedName name="rrh_nom_smsmobilebanking_2016">OFFSET('[1]13. Transaksi RRH'!$BG$159,,,COUNTA('[1]13. Transaksi RRH'!$BG$159:$BG$225))</definedName>
    <definedName name="rrh_nom_ue_2016">OFFSET('[1]13. Transaksi RRH'!$S$159,,,COUNTA('[1]13. Transaksi RRH'!$S$159:$S$225))</definedName>
    <definedName name="rrh_nom_ue_kuartal_2016">OFFSET('[1]13. Transaksi RRH'!$S$315,,,COUNTA('[1]13. Transaksi RRH'!$S$315:$S$338))</definedName>
    <definedName name="rrh_vol_atm_2016">OFFSET('[1]13. Transaksi RRH'!$H$159,,,COUNTA('[1]13. Transaksi RRH'!$H$159:$H$225))</definedName>
    <definedName name="rrh_vol_atm_2018">OFFSET('[1]13. Transaksi RRH'!$H$183:$H$207,,,COUNTA('[1]13. Transaksi RRH'!$H$183:$H$225))</definedName>
    <definedName name="rrh_vol_digitalbanking_2016">OFFSET('[1]13. Transaksi RRH'!$BE$159,,,COUNTA('[1]13. Transaksi RRH'!$BE$159:$BE$225))</definedName>
    <definedName name="rrh_vol_internetbanking_2018">OFFSET('[1]13. Transaksi RRH'!$BC$183,,,COUNTA('[1]13. Transaksi RRH'!$BC$183:$BC$225))</definedName>
    <definedName name="rrh_vol_kk_2016">OFFSET('[1]13. Transaksi RRH'!$I$159,,,COUNTA('[1]13. Transaksi RRH'!$I$159:$I$225))</definedName>
    <definedName name="rrh_vol_kk_2018">OFFSET('[1]13. Transaksi RRH'!$I$183,,,COUNTA('[1]13. Transaksi RRH'!$I$183:$I$225))</definedName>
    <definedName name="rrh_vol_kk_belanja_2016">OFFSET('[1]13. Transaksi RRH'!$AS$159,,,COUNTA('[1]13. Transaksi RRH'!$AS$159:$AS$225))</definedName>
    <definedName name="rrh_vol_kk_belanja_kuartal_2016">OFFSET('[1]13. Transaksi RRH'!$AS$315,,,COUNTA('[1]13. Transaksi RRH'!$AS$315:$AS$338))</definedName>
    <definedName name="rrh_vol_kk_cashadvance_2016">OFFSET('[1]13. Transaksi RRH'!$AT$159,,,COUNTA('[1]13. Transaksi RRH'!$AT$159:$AT$225))</definedName>
    <definedName name="rrh_vol_kk_cashadvance_kuartal_2016">OFFSET('[1]13. Transaksi RRH'!$AT$315,,,COUNTA('[1]13. Transaksi RRH'!$AT$315:$AT$338))</definedName>
    <definedName name="rrh_vol_nontunai_kuartal_2015">OFFSET('[1]8. Infrastruktur &amp; acquirer'!$Q$309,,,COUNTA('[1]8. Infrastruktur &amp; acquirer'!$Q$309:$Q$334))</definedName>
    <definedName name="rrh_vol_smsmobilebanking_2018">OFFSET('[1]13. Transaksi RRH'!$BB$183,,,COUNTA('[1]13. Transaksi RRH'!$BB$183:$BB$225))</definedName>
    <definedName name="rrh_vol_tunai_kuartal_2015">OFFSET('[1]8. Infrastruktur &amp; acquirer'!$R$309,,,COUNTA('[1]8. Infrastruktur &amp; acquirer'!$R$309:$R$334))</definedName>
    <definedName name="rrh_vol_ue_2018">OFFSET('[1]13. Transaksi RRH'!$J$183,,,COUNTA('[1]13. Transaksi RRH'!$J$183:$J$225))</definedName>
    <definedName name="tahun2015_kuartal">OFFSET('1.Transaksi Total'!$D$312,,,COUNTA('1.Transaksi Total'!$D$312:$D$342),-2)</definedName>
    <definedName name="tahun2016_bulanan">OFFSET('1.Transaksi Total'!$B$159,,,COUNTA('1.Transaksi Total'!$B$159:$B$225),-2)</definedName>
    <definedName name="tahun2016_kuartal">OFFSET('1.Transaksi Total'!$D$316,,,COUNTA('1.Transaksi Total'!$D$316:$D$342),-2)</definedName>
    <definedName name="tahun2017_bulanan">OFFSET('1.Transaksi Total'!$B$171,,,COUNTA('1.Transaksi Total'!$B$171:$B$225),-2)</definedName>
    <definedName name="tahun2017_kuartal">OFFSET('1.Transaksi Total'!$D$320,,,COUNTA('1.Transaksi Total'!$D$320:$D$342),-2)</definedName>
    <definedName name="tahun2018_bulanan">OFFSET('1.Transaksi Total'!$B$183,,,COUNTA('1.Transaksi Total'!$B$183:$B$225),-2)</definedName>
    <definedName name="tahun2019_bulanan">OFFSET('1.Transaksi Total'!$B$195,,,COUNTA('1.Transaksi Total'!$B$195:$B$225),-2)</definedName>
    <definedName name="tahun2019_kuartal">OFFSET('1.Transaksi Total'!$D$328,,,COUNTA('1.Transaksi Total'!$D$328:$D$342),-2)</definedName>
    <definedName name="ticketsize_atmd_belanja_2016">OFFSET('[1]9. Breakdown ATM-D Total'!$BP$159,,,COUNTA('[1]9. Breakdown ATM-D Total'!$BP$159:$BP$225))</definedName>
    <definedName name="ticketsize_atmd_transfer_2016">OFFSET('[1]9. Breakdown ATM-D Total'!$BU$159,,,COUNTA('[1]9. Breakdown ATM-D Total'!$BU$159:$BU$225))</definedName>
    <definedName name="ticketsize_atmd_tunai_2016">OFFSET('[1]9. Breakdown ATM-D Total'!$BN$159,,,COUNTA('[1]9. Breakdown ATM-D Total'!$BN$159:$BN$225))</definedName>
    <definedName name="TicketSizeUEBank">OFFSET(#REF!,,,COUNTA(#REF!))</definedName>
    <definedName name="TicketSizeUENonBank">OFFSET(#REF!,,,COUNTA(#REF!))</definedName>
    <definedName name="TicketSizeUETotal">OFFSET(#REF!,,,COUNTA(#REF!))</definedName>
    <definedName name="totaledc_2016">OFFSET('[1]8. Infrastruktur &amp; acquirer'!$J$159,,,COUNTA('[1]8. Infrastruktur &amp; acquirer'!$K$159:$K$233))</definedName>
    <definedName name="totaledc_kuartal_2015">OFFSET('[1]8. Infrastruktur &amp; acquirer'!$K$309,,,COUNTA('[1]8. Infrastruktur &amp; acquirer'!$K$309:$K$334))</definedName>
    <definedName name="totalmerchant_2016">OFFSET('[1]8. Infrastruktur &amp; acquirer'!$P$159,,,COUNTA('[1]8. Infrastruktur &amp; acquirer'!$P$159:$P$233))</definedName>
    <definedName name="TotalNomTrxUEBank">OFFSET(#REF!,,,COUNTA(#REF!))</definedName>
    <definedName name="TotalNomTrxUENonBank">OFFSET(#REF!,,,COUNTA(#REF!))</definedName>
    <definedName name="TotalVolTrxUENonBank">OFFSET(#REF!,,,COUNTA(#REF!))</definedName>
    <definedName name="UserUEBank">OFFSET(#REF!,,,COUNTA(#REF!))</definedName>
    <definedName name="UserUENonBank">OFFSET(#REF!,,,COUNTA(#REF!))</definedName>
    <definedName name="vol_atm_total_2016_kuartal">OFFSET('1.Transaksi Total'!$H$316,,,COUNTA('1.Transaksi Total'!$H$316:$H$342))</definedName>
    <definedName name="vol_atmd_2016">OFFSET('[1]9. Breakdown ATM-D Total'!$C$159,,,COUNTA('[1]9. Breakdown ATM-D Total'!$C$159:$C$225))</definedName>
    <definedName name="vol_atmd_tunai_2016">OFFSET('[1]9. Breakdown ATM-D Total'!$E$159,,,COUNTA('[1]9. Breakdown ATM-D Total'!$E$159:$E$225))</definedName>
    <definedName name="vol_dc_internet_kuartal_2016">OFFSET('1.Transaksi Total'!$BN$316,,,COUNTA('1.Transaksi Total'!$BN$316:$BN$342))</definedName>
    <definedName name="vol_dc_sms_kuartal_2016">OFFSET('1.Transaksi Total'!$BM$316,,,COUNTA('1.Transaksi Total'!$BM$316:$BM$342))</definedName>
    <definedName name="vol_deliverychannel_kuartal_2016">OFFSET('1.Transaksi Total'!$BO$316,,,COUNTA('1.Transaksi Total'!$BO$316:$BO$342))</definedName>
    <definedName name="vol_digitalbanking_2016">OFFSET('1.Transaksi Total'!$BP$159,,,COUNTA('1.Transaksi Total'!$BP$159:$BP$262))</definedName>
    <definedName name="vol_digitalbanking_2019">OFFSET('1.Transaksi Total'!$BP$195,,,COUNTA('1.Transaksi Total'!$BP$195:$BP$262))</definedName>
    <definedName name="vol_digitalbanking_2019_kuartal">OFFSET('1.Transaksi Total'!$BP$328,,,COUNTA('1.Transaksi Total'!$BP$328:$BP$342))</definedName>
    <definedName name="vol_digitalbanking_kuartal_2016">OFFSET('1.Transaksi Total'!$BP$316,,,COUNTA('1.Transaksi Total'!$BP$316:$BP$342))</definedName>
    <definedName name="vol_internetbanking_2016">OFFSET('1.Transaksi Total'!$BN$159,,,COUNTA('1.Transaksi Total'!$BN$159:$BN$226))</definedName>
    <definedName name="vol_internetbanking_2019">OFFSET('1.Transaksi Total'!$BN$195,,,COUNTA('1.Transaksi Total'!$BN$195:$BN$226))</definedName>
    <definedName name="vol_internetbanking_2019_kuartal">OFFSET('1.Transaksi Total'!$BN$328,,,COUNTA('1.Transaksi Total'!$BN$328:$BN$342))</definedName>
    <definedName name="vol_kk_2019">OFFSET('1.Transaksi Total'!$I$195,,,COUNTA('1.Transaksi Total'!$I$195:$I$226))</definedName>
    <definedName name="vol_kk_bank_2016">OFFSET('[1]10. Breakdown Total KK Bank-NB'!$AC$100,,,COUNTA('[1]10. Breakdown Total KK Bank-NB'!$AC$100:$AC$179))</definedName>
    <definedName name="vol_kk_bank_belanja_2016">OFFSET('[1]10. Breakdown Total KK Bank-NB'!$W$100,,,COUNTA('[1]10. Breakdown Total KK Bank-NB'!$W$100:$W$179))</definedName>
    <definedName name="vol_kk_bank_cashadvance_2016">OFFSET('[1]10. Breakdown Total KK Bank-NB'!$T$100,,,COUNTA('[1]10. Breakdown Total KK Bank-NB'!$T$100:$T$179))</definedName>
    <definedName name="vol_kk_cashadvance_2016">OFFSET('[1]10. Breakdown Total KK Bank-NB'!$V$100,,,COUNTA('[1]10. Breakdown Total KK Bank-NB'!$V$100:$V$179))</definedName>
    <definedName name="vol_kk_kuartal_2016">OFFSET('1.Transaksi Total'!$I$316,,,COUNTA('1.Transaksi Total'!$I$316:$I$342))</definedName>
    <definedName name="vol_kk_nb_2016">OFFSET('[1]10. Breakdown Total KK Bank-NB'!$AD$100,,,COUNTA('[1]10. Breakdown Total KK Bank-NB'!$AD$100:$AD$179))</definedName>
    <definedName name="vol_kk_nb_belanja_2016">OFFSET('[1]10. Breakdown Total KK Bank-NB'!$X$100,,,COUNTA('[1]10. Breakdown Total KK Bank-NB'!$W$100:$W$179))</definedName>
    <definedName name="vol_kk_nb_cashadvance_2016">OFFSET('[1]10. Breakdown Total KK Bank-NB'!$U$100,,,COUNTA('[1]10. Breakdown Total KK Bank-NB'!$U$100:$U$179))</definedName>
    <definedName name="vol_kk_total_2016">OFFSET('1.Transaksi Total'!$I$159,,,COUNTA('1.Transaksi Total'!$I$159:$I$226))</definedName>
    <definedName name="vol_smsmobilebanking_2016">OFFSET('1.Transaksi Total'!$BM$159,,,COUNTA('1.Transaksi Total'!$BM$159:$BM$226))</definedName>
    <definedName name="vol_smsmobilebanking_2019">OFFSET('1.Transaksi Total'!$BM$195,,,COUNTA('1.Transaksi Total'!$BM$195:$BM$226))</definedName>
    <definedName name="vol_smsmobilebanking_2019_kuartal">OFFSET('1.Transaksi Total'!$BM$328,,,COUNTA('1.Transaksi Total'!$BM$328:$BM$342))</definedName>
    <definedName name="vol_ue_bank_belanja_2017">OFFSET('[1]11. Breakdown Total UE Bank-NB'!$AR$172,,,COUNTA('[1]11. Breakdown Total UE Bank-NB'!$AR$172:$AR$227))</definedName>
    <definedName name="vol_ue_bank_belanja_kuartal_2017">OFFSET('[1]11. Breakdown Total UE Bank-NB'!$AR$265,,,COUNTA('[1]11. Breakdown Total UE Bank-NB'!$AR$265:$AR$281))</definedName>
    <definedName name="vol_ue_bank_kuartal_2017">OFFSET('[1]11. Breakdown Total UE Bank-NB'!$AU$265,,,COUNTA('[1]11. Breakdown Total UE Bank-NB'!$AU$265:$AU$281))</definedName>
    <definedName name="vol_ue_belanja_2017">OFFSET('[1]11. Breakdown Total UE Bank-NB'!$AT$172,,,COUNTA('[1]11. Breakdown Total UE Bank-NB'!$AT$172:$AT$227))</definedName>
    <definedName name="vol_ue_belanja_kuartal_2017">OFFSET('[1]11. Breakdown Total UE Bank-NB'!$AT$265,,,COUNTA('[1]11. Breakdown Total UE Bank-NB'!$AT$265:$AT$281))</definedName>
    <definedName name="vol_ue_nb_belanja_2017">OFFSET('[1]11. Breakdown Total UE Bank-NB'!$AS$172,,,COUNTA('[1]11. Breakdown Total UE Bank-NB'!$AS$172:$AS$227))</definedName>
    <definedName name="vol_ue_nb_belanja_kuartal_2017">OFFSET('[1]11. Breakdown Total UE Bank-NB'!$AS$265,,,COUNTA('[1]11. Breakdown Total UE Bank-NB'!$AS$265:$AS$281))</definedName>
    <definedName name="vol_ue_nb_kuartal_2017">OFFSET('[1]11. Breakdown Total UE Bank-NB'!$AV$265,,,COUNTA('[1]11. Breakdown Total UE Bank-NB'!$AV$265:$AV$281))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5" i="2" l="1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O387" i="1"/>
  <c r="AT387" i="1" s="1"/>
  <c r="AT386" i="1"/>
  <c r="AT385" i="1"/>
  <c r="CW374" i="1"/>
  <c r="CV374" i="1"/>
  <c r="CU374" i="1"/>
  <c r="CT374" i="1"/>
  <c r="BA374" i="1"/>
  <c r="G374" i="1"/>
  <c r="F374" i="1"/>
  <c r="E374" i="1"/>
  <c r="CW373" i="1"/>
  <c r="CV373" i="1"/>
  <c r="CU373" i="1"/>
  <c r="CT373" i="1"/>
  <c r="BA373" i="1"/>
  <c r="G373" i="1"/>
  <c r="F373" i="1"/>
  <c r="E373" i="1"/>
  <c r="CT372" i="1"/>
  <c r="BA372" i="1"/>
  <c r="AX372" i="1"/>
  <c r="AU372" i="1"/>
  <c r="G372" i="1"/>
  <c r="F372" i="1"/>
  <c r="E372" i="1"/>
  <c r="CT371" i="1"/>
  <c r="BA371" i="1"/>
  <c r="AX371" i="1"/>
  <c r="AU371" i="1"/>
  <c r="G371" i="1"/>
  <c r="F371" i="1"/>
  <c r="E371" i="1"/>
  <c r="CT370" i="1"/>
  <c r="BA370" i="1"/>
  <c r="AX370" i="1"/>
  <c r="AU370" i="1"/>
  <c r="G370" i="1"/>
  <c r="F370" i="1"/>
  <c r="E370" i="1"/>
  <c r="CT369" i="1"/>
  <c r="BA369" i="1"/>
  <c r="AX369" i="1"/>
  <c r="AU369" i="1"/>
  <c r="G369" i="1"/>
  <c r="F369" i="1"/>
  <c r="E369" i="1"/>
  <c r="CT368" i="1"/>
  <c r="BA368" i="1"/>
  <c r="AX368" i="1"/>
  <c r="AU368" i="1"/>
  <c r="G368" i="1"/>
  <c r="F368" i="1"/>
  <c r="E368" i="1"/>
  <c r="CW367" i="1"/>
  <c r="CV367" i="1"/>
  <c r="CU367" i="1"/>
  <c r="CT367" i="1"/>
  <c r="BA367" i="1"/>
  <c r="AX367" i="1"/>
  <c r="AU367" i="1"/>
  <c r="G367" i="1"/>
  <c r="F367" i="1"/>
  <c r="E367" i="1"/>
  <c r="CW366" i="1"/>
  <c r="CV366" i="1"/>
  <c r="CU366" i="1"/>
  <c r="CT366" i="1"/>
  <c r="BA366" i="1"/>
  <c r="AX366" i="1"/>
  <c r="AU366" i="1"/>
  <c r="G366" i="1"/>
  <c r="F366" i="1"/>
  <c r="E366" i="1"/>
  <c r="CW365" i="1"/>
  <c r="CV365" i="1"/>
  <c r="CU365" i="1"/>
  <c r="CT365" i="1"/>
  <c r="BA365" i="1"/>
  <c r="AX365" i="1"/>
  <c r="AU365" i="1"/>
  <c r="G365" i="1"/>
  <c r="F365" i="1"/>
  <c r="E365" i="1"/>
  <c r="CW364" i="1"/>
  <c r="CV364" i="1"/>
  <c r="CU364" i="1"/>
  <c r="CT364" i="1"/>
  <c r="CO364" i="1"/>
  <c r="CN364" i="1"/>
  <c r="CM364" i="1"/>
  <c r="CL364" i="1"/>
  <c r="CK364" i="1"/>
  <c r="CJ364" i="1"/>
  <c r="CI364" i="1"/>
  <c r="CH364" i="1"/>
  <c r="CG364" i="1"/>
  <c r="CF364" i="1"/>
  <c r="CE364" i="1"/>
  <c r="CD364" i="1"/>
  <c r="CC364" i="1"/>
  <c r="CB364" i="1"/>
  <c r="CA364" i="1"/>
  <c r="BZ364" i="1"/>
  <c r="BY364" i="1"/>
  <c r="BX364" i="1"/>
  <c r="BW364" i="1"/>
  <c r="BV364" i="1"/>
  <c r="BA364" i="1"/>
  <c r="AX364" i="1"/>
  <c r="AU364" i="1"/>
  <c r="G364" i="1"/>
  <c r="F364" i="1"/>
  <c r="E364" i="1"/>
  <c r="CW363" i="1"/>
  <c r="CV363" i="1"/>
  <c r="CU363" i="1"/>
  <c r="CT363" i="1"/>
  <c r="CO363" i="1"/>
  <c r="CN363" i="1"/>
  <c r="CM363" i="1"/>
  <c r="CL363" i="1"/>
  <c r="CK363" i="1"/>
  <c r="CJ363" i="1"/>
  <c r="CI363" i="1"/>
  <c r="CH363" i="1"/>
  <c r="CG363" i="1"/>
  <c r="CF363" i="1"/>
  <c r="CE363" i="1"/>
  <c r="CD363" i="1"/>
  <c r="CC363" i="1"/>
  <c r="CB363" i="1"/>
  <c r="CA363" i="1"/>
  <c r="BZ363" i="1"/>
  <c r="BY363" i="1"/>
  <c r="BX363" i="1"/>
  <c r="BW363" i="1"/>
  <c r="BV363" i="1"/>
  <c r="BA363" i="1"/>
  <c r="AX363" i="1"/>
  <c r="AU363" i="1"/>
  <c r="G363" i="1"/>
  <c r="F363" i="1"/>
  <c r="E363" i="1"/>
  <c r="CW362" i="1"/>
  <c r="CV362" i="1"/>
  <c r="CU362" i="1"/>
  <c r="CT362" i="1"/>
  <c r="CO362" i="1"/>
  <c r="CN362" i="1"/>
  <c r="CM362" i="1"/>
  <c r="CL362" i="1"/>
  <c r="CK362" i="1"/>
  <c r="CJ362" i="1"/>
  <c r="CI362" i="1"/>
  <c r="CH362" i="1"/>
  <c r="CG362" i="1"/>
  <c r="CF362" i="1"/>
  <c r="CE362" i="1"/>
  <c r="CD362" i="1"/>
  <c r="CC362" i="1"/>
  <c r="CB362" i="1"/>
  <c r="CA362" i="1"/>
  <c r="BZ362" i="1"/>
  <c r="BY362" i="1"/>
  <c r="BX362" i="1"/>
  <c r="BW362" i="1"/>
  <c r="BV362" i="1"/>
  <c r="BA362" i="1"/>
  <c r="AX362" i="1"/>
  <c r="AU362" i="1"/>
  <c r="G362" i="1"/>
  <c r="F362" i="1"/>
  <c r="E362" i="1"/>
  <c r="CW361" i="1"/>
  <c r="CV361" i="1"/>
  <c r="CU361" i="1"/>
  <c r="CT361" i="1"/>
  <c r="CO361" i="1"/>
  <c r="CN361" i="1"/>
  <c r="CM361" i="1"/>
  <c r="CL361" i="1"/>
  <c r="CK361" i="1"/>
  <c r="CJ361" i="1"/>
  <c r="CI361" i="1"/>
  <c r="CH361" i="1"/>
  <c r="CG361" i="1"/>
  <c r="CF361" i="1"/>
  <c r="CE361" i="1"/>
  <c r="CD361" i="1"/>
  <c r="CC361" i="1"/>
  <c r="CB361" i="1"/>
  <c r="CA361" i="1"/>
  <c r="BZ361" i="1"/>
  <c r="BY361" i="1"/>
  <c r="BX361" i="1"/>
  <c r="BW361" i="1"/>
  <c r="BV361" i="1"/>
  <c r="BA361" i="1"/>
  <c r="AX361" i="1"/>
  <c r="AU361" i="1"/>
  <c r="G361" i="1"/>
  <c r="F361" i="1"/>
  <c r="E361" i="1"/>
  <c r="CW360" i="1"/>
  <c r="CV360" i="1"/>
  <c r="CU360" i="1"/>
  <c r="CT360" i="1"/>
  <c r="CO360" i="1"/>
  <c r="CN360" i="1"/>
  <c r="CM360" i="1"/>
  <c r="CL360" i="1"/>
  <c r="CK360" i="1"/>
  <c r="CJ360" i="1"/>
  <c r="CI360" i="1"/>
  <c r="CH360" i="1"/>
  <c r="CG360" i="1"/>
  <c r="CF360" i="1"/>
  <c r="CE360" i="1"/>
  <c r="CD360" i="1"/>
  <c r="CC360" i="1"/>
  <c r="CB360" i="1"/>
  <c r="CA360" i="1"/>
  <c r="BZ360" i="1"/>
  <c r="BY360" i="1"/>
  <c r="BX360" i="1"/>
  <c r="BW360" i="1"/>
  <c r="BV360" i="1"/>
  <c r="BA360" i="1"/>
  <c r="AX360" i="1"/>
  <c r="AU360" i="1"/>
  <c r="G360" i="1"/>
  <c r="F360" i="1"/>
  <c r="E360" i="1"/>
  <c r="CW359" i="1"/>
  <c r="CV359" i="1"/>
  <c r="CU359" i="1"/>
  <c r="CT359" i="1"/>
  <c r="CO359" i="1"/>
  <c r="CN359" i="1"/>
  <c r="CM359" i="1"/>
  <c r="CL359" i="1"/>
  <c r="CK359" i="1"/>
  <c r="CJ359" i="1"/>
  <c r="CI359" i="1"/>
  <c r="CH359" i="1"/>
  <c r="CG359" i="1"/>
  <c r="CF359" i="1"/>
  <c r="CE359" i="1"/>
  <c r="CD359" i="1"/>
  <c r="CC359" i="1"/>
  <c r="CB359" i="1"/>
  <c r="CA359" i="1"/>
  <c r="BZ359" i="1"/>
  <c r="BY359" i="1"/>
  <c r="BX359" i="1"/>
  <c r="BW359" i="1"/>
  <c r="BV359" i="1"/>
  <c r="BA359" i="1"/>
  <c r="AX359" i="1"/>
  <c r="AU359" i="1"/>
  <c r="G359" i="1"/>
  <c r="F359" i="1"/>
  <c r="E359" i="1"/>
  <c r="CW358" i="1"/>
  <c r="CV358" i="1"/>
  <c r="CU358" i="1"/>
  <c r="CT358" i="1"/>
  <c r="CO358" i="1"/>
  <c r="CN358" i="1"/>
  <c r="CM358" i="1"/>
  <c r="CL358" i="1"/>
  <c r="CK358" i="1"/>
  <c r="CJ358" i="1"/>
  <c r="CI358" i="1"/>
  <c r="CH358" i="1"/>
  <c r="CG358" i="1"/>
  <c r="CF358" i="1"/>
  <c r="CE358" i="1"/>
  <c r="CD358" i="1"/>
  <c r="CC358" i="1"/>
  <c r="CB358" i="1"/>
  <c r="CA358" i="1"/>
  <c r="BZ358" i="1"/>
  <c r="BY358" i="1"/>
  <c r="BX358" i="1"/>
  <c r="BW358" i="1"/>
  <c r="BV358" i="1"/>
  <c r="BA358" i="1"/>
  <c r="AX358" i="1"/>
  <c r="AU358" i="1"/>
  <c r="P358" i="1"/>
  <c r="G358" i="1"/>
  <c r="F358" i="1"/>
  <c r="E358" i="1"/>
  <c r="CW357" i="1"/>
  <c r="CV357" i="1"/>
  <c r="CU357" i="1"/>
  <c r="CT357" i="1"/>
  <c r="CO357" i="1"/>
  <c r="CN357" i="1"/>
  <c r="CM357" i="1"/>
  <c r="CL357" i="1"/>
  <c r="CK357" i="1"/>
  <c r="CJ357" i="1"/>
  <c r="CI357" i="1"/>
  <c r="CH357" i="1"/>
  <c r="CG357" i="1"/>
  <c r="CF357" i="1"/>
  <c r="CE357" i="1"/>
  <c r="CD357" i="1"/>
  <c r="CC357" i="1"/>
  <c r="CB357" i="1"/>
  <c r="CA357" i="1"/>
  <c r="BZ357" i="1"/>
  <c r="BY357" i="1"/>
  <c r="BX357" i="1"/>
  <c r="BW357" i="1"/>
  <c r="BV357" i="1"/>
  <c r="BA357" i="1"/>
  <c r="AZ357" i="1"/>
  <c r="AY357" i="1"/>
  <c r="AX357" i="1"/>
  <c r="AU357" i="1"/>
  <c r="P357" i="1"/>
  <c r="M357" i="1"/>
  <c r="G357" i="1"/>
  <c r="F357" i="1"/>
  <c r="E357" i="1"/>
  <c r="CW356" i="1"/>
  <c r="CV356" i="1"/>
  <c r="CU356" i="1"/>
  <c r="CT356" i="1"/>
  <c r="CO356" i="1"/>
  <c r="CN356" i="1"/>
  <c r="CM356" i="1"/>
  <c r="CL356" i="1"/>
  <c r="CK356" i="1"/>
  <c r="CJ356" i="1"/>
  <c r="CI356" i="1"/>
  <c r="CH356" i="1"/>
  <c r="CG356" i="1"/>
  <c r="CF356" i="1"/>
  <c r="CE356" i="1"/>
  <c r="CD356" i="1"/>
  <c r="CC356" i="1"/>
  <c r="CB356" i="1"/>
  <c r="CA356" i="1"/>
  <c r="BZ356" i="1"/>
  <c r="BY356" i="1"/>
  <c r="BX356" i="1"/>
  <c r="BW356" i="1"/>
  <c r="BV356" i="1"/>
  <c r="BE356" i="1"/>
  <c r="BC356" i="1"/>
  <c r="BA356" i="1"/>
  <c r="AZ356" i="1"/>
  <c r="AY356" i="1"/>
  <c r="AX356" i="1"/>
  <c r="AU356" i="1"/>
  <c r="P356" i="1"/>
  <c r="M356" i="1"/>
  <c r="G356" i="1"/>
  <c r="F356" i="1"/>
  <c r="E356" i="1"/>
  <c r="CW355" i="1"/>
  <c r="CV355" i="1"/>
  <c r="CU355" i="1"/>
  <c r="CT355" i="1"/>
  <c r="CS355" i="1"/>
  <c r="CR355" i="1"/>
  <c r="CQ355" i="1"/>
  <c r="CP355" i="1"/>
  <c r="CO355" i="1"/>
  <c r="CN355" i="1"/>
  <c r="CM355" i="1"/>
  <c r="CL355" i="1"/>
  <c r="CK355" i="1"/>
  <c r="CJ355" i="1"/>
  <c r="CI355" i="1"/>
  <c r="CH355" i="1"/>
  <c r="CG355" i="1"/>
  <c r="CF355" i="1"/>
  <c r="CE355" i="1"/>
  <c r="CD355" i="1"/>
  <c r="CC355" i="1"/>
  <c r="CB355" i="1"/>
  <c r="CA355" i="1"/>
  <c r="BZ355" i="1"/>
  <c r="BY355" i="1"/>
  <c r="BX355" i="1"/>
  <c r="BW355" i="1"/>
  <c r="BV355" i="1"/>
  <c r="BE355" i="1"/>
  <c r="BC355" i="1"/>
  <c r="BA355" i="1"/>
  <c r="AZ355" i="1"/>
  <c r="AY355" i="1"/>
  <c r="AX355" i="1"/>
  <c r="AU355" i="1"/>
  <c r="P355" i="1"/>
  <c r="M355" i="1"/>
  <c r="G355" i="1"/>
  <c r="F355" i="1"/>
  <c r="E355" i="1"/>
  <c r="CW354" i="1"/>
  <c r="CV354" i="1"/>
  <c r="CU354" i="1"/>
  <c r="CT354" i="1"/>
  <c r="CS354" i="1"/>
  <c r="CR354" i="1"/>
  <c r="CQ354" i="1"/>
  <c r="CP354" i="1"/>
  <c r="CO354" i="1"/>
  <c r="CN354" i="1"/>
  <c r="CM354" i="1"/>
  <c r="CL354" i="1"/>
  <c r="CK354" i="1"/>
  <c r="CJ354" i="1"/>
  <c r="CI354" i="1"/>
  <c r="CH354" i="1"/>
  <c r="CG354" i="1"/>
  <c r="CF354" i="1"/>
  <c r="CE354" i="1"/>
  <c r="CD354" i="1"/>
  <c r="CC354" i="1"/>
  <c r="CB354" i="1"/>
  <c r="CA354" i="1"/>
  <c r="BZ354" i="1"/>
  <c r="BY354" i="1"/>
  <c r="BX354" i="1"/>
  <c r="BW354" i="1"/>
  <c r="BV354" i="1"/>
  <c r="BE354" i="1"/>
  <c r="BC354" i="1"/>
  <c r="BA354" i="1"/>
  <c r="AZ354" i="1"/>
  <c r="AY354" i="1"/>
  <c r="AX354" i="1"/>
  <c r="AU354" i="1"/>
  <c r="AB354" i="1"/>
  <c r="AA354" i="1"/>
  <c r="Z354" i="1"/>
  <c r="Y354" i="1"/>
  <c r="P354" i="1"/>
  <c r="O354" i="1"/>
  <c r="N354" i="1"/>
  <c r="M354" i="1"/>
  <c r="G354" i="1"/>
  <c r="F354" i="1"/>
  <c r="E354" i="1"/>
  <c r="BS348" i="1"/>
  <c r="BR348" i="1"/>
  <c r="BN348" i="1"/>
  <c r="BM348" i="1"/>
  <c r="AX348" i="1"/>
  <c r="AW348" i="1"/>
  <c r="AV348" i="1"/>
  <c r="AU348" i="1"/>
  <c r="AT348" i="1"/>
  <c r="AS348" i="1"/>
  <c r="AR348" i="1"/>
  <c r="AQ348" i="1"/>
  <c r="AO348" i="1"/>
  <c r="AN348" i="1"/>
  <c r="AM348" i="1"/>
  <c r="AK348" i="1"/>
  <c r="AJ348" i="1"/>
  <c r="AG348" i="1"/>
  <c r="AF348" i="1"/>
  <c r="AE348" i="1"/>
  <c r="AC348" i="1"/>
  <c r="G348" i="1"/>
  <c r="F348" i="1"/>
  <c r="E348" i="1"/>
  <c r="AX347" i="1"/>
  <c r="AW347" i="1"/>
  <c r="AV347" i="1"/>
  <c r="AU347" i="1"/>
  <c r="AT347" i="1"/>
  <c r="AS347" i="1"/>
  <c r="AR347" i="1"/>
  <c r="AQ347" i="1"/>
  <c r="AO347" i="1"/>
  <c r="AN347" i="1"/>
  <c r="AP347" i="1" s="1"/>
  <c r="AM347" i="1"/>
  <c r="AK347" i="1"/>
  <c r="AJ347" i="1"/>
  <c r="AG347" i="1"/>
  <c r="AF347" i="1"/>
  <c r="AE347" i="1"/>
  <c r="AC347" i="1"/>
  <c r="G347" i="1"/>
  <c r="F347" i="1"/>
  <c r="E347" i="1"/>
  <c r="BG346" i="1"/>
  <c r="BD346" i="1"/>
  <c r="AX346" i="1"/>
  <c r="AW346" i="1"/>
  <c r="AV346" i="1"/>
  <c r="AU346" i="1"/>
  <c r="AT346" i="1"/>
  <c r="AS346" i="1"/>
  <c r="AR346" i="1"/>
  <c r="AQ346" i="1"/>
  <c r="AO346" i="1"/>
  <c r="AN346" i="1"/>
  <c r="AM346" i="1"/>
  <c r="AK346" i="1"/>
  <c r="AJ346" i="1"/>
  <c r="AG346" i="1"/>
  <c r="AF346" i="1"/>
  <c r="AE346" i="1"/>
  <c r="AC346" i="1"/>
  <c r="G346" i="1"/>
  <c r="F346" i="1"/>
  <c r="E346" i="1"/>
  <c r="BG345" i="1"/>
  <c r="BD345" i="1"/>
  <c r="AX345" i="1"/>
  <c r="AW345" i="1"/>
  <c r="AV345" i="1"/>
  <c r="AU345" i="1"/>
  <c r="AT345" i="1"/>
  <c r="AS345" i="1"/>
  <c r="AR345" i="1"/>
  <c r="AQ345" i="1"/>
  <c r="AO345" i="1"/>
  <c r="AN345" i="1"/>
  <c r="AM345" i="1"/>
  <c r="AK345" i="1"/>
  <c r="AJ345" i="1"/>
  <c r="AG345" i="1"/>
  <c r="AF345" i="1"/>
  <c r="AE345" i="1"/>
  <c r="AC345" i="1"/>
  <c r="G345" i="1"/>
  <c r="F345" i="1"/>
  <c r="E345" i="1"/>
  <c r="BG344" i="1"/>
  <c r="BD344" i="1"/>
  <c r="AX344" i="1"/>
  <c r="AW344" i="1"/>
  <c r="AV344" i="1"/>
  <c r="AU344" i="1"/>
  <c r="AT344" i="1"/>
  <c r="AS344" i="1"/>
  <c r="AR344" i="1"/>
  <c r="AQ344" i="1"/>
  <c r="AO344" i="1"/>
  <c r="AN344" i="1"/>
  <c r="AM344" i="1"/>
  <c r="AK344" i="1"/>
  <c r="AJ344" i="1"/>
  <c r="AG344" i="1"/>
  <c r="AF344" i="1"/>
  <c r="AE344" i="1"/>
  <c r="AC344" i="1"/>
  <c r="G344" i="1"/>
  <c r="F344" i="1"/>
  <c r="E344" i="1"/>
  <c r="BG343" i="1"/>
  <c r="BD343" i="1"/>
  <c r="AX343" i="1"/>
  <c r="AW343" i="1"/>
  <c r="AV343" i="1"/>
  <c r="AU343" i="1"/>
  <c r="AT343" i="1"/>
  <c r="AS343" i="1"/>
  <c r="AR343" i="1"/>
  <c r="AQ343" i="1"/>
  <c r="AO343" i="1"/>
  <c r="AN343" i="1"/>
  <c r="AM343" i="1"/>
  <c r="AK343" i="1"/>
  <c r="AJ343" i="1"/>
  <c r="AG343" i="1"/>
  <c r="AF343" i="1"/>
  <c r="AE343" i="1"/>
  <c r="AC343" i="1"/>
  <c r="G343" i="1"/>
  <c r="F343" i="1"/>
  <c r="E343" i="1"/>
  <c r="BG342" i="1"/>
  <c r="BD342" i="1"/>
  <c r="AX342" i="1"/>
  <c r="AW342" i="1"/>
  <c r="AV342" i="1"/>
  <c r="AU342" i="1"/>
  <c r="AT342" i="1"/>
  <c r="AS342" i="1"/>
  <c r="AR342" i="1"/>
  <c r="AQ342" i="1"/>
  <c r="AO342" i="1"/>
  <c r="AN342" i="1"/>
  <c r="AM342" i="1"/>
  <c r="AK342" i="1"/>
  <c r="AJ342" i="1"/>
  <c r="AG342" i="1"/>
  <c r="AF342" i="1"/>
  <c r="AE342" i="1"/>
  <c r="AC342" i="1"/>
  <c r="G342" i="1"/>
  <c r="F342" i="1"/>
  <c r="E342" i="1"/>
  <c r="BG341" i="1"/>
  <c r="BD341" i="1"/>
  <c r="AX341" i="1"/>
  <c r="BA345" i="1" s="1"/>
  <c r="AW341" i="1"/>
  <c r="AV341" i="1"/>
  <c r="AU341" i="1"/>
  <c r="AT341" i="1"/>
  <c r="AS341" i="1"/>
  <c r="AR341" i="1"/>
  <c r="AQ341" i="1"/>
  <c r="AO341" i="1"/>
  <c r="AN341" i="1"/>
  <c r="AM341" i="1"/>
  <c r="AK341" i="1"/>
  <c r="AJ341" i="1"/>
  <c r="AG341" i="1"/>
  <c r="AF341" i="1"/>
  <c r="AE341" i="1"/>
  <c r="AC341" i="1"/>
  <c r="G341" i="1"/>
  <c r="F341" i="1"/>
  <c r="E341" i="1"/>
  <c r="AX340" i="1"/>
  <c r="AW340" i="1"/>
  <c r="AV340" i="1"/>
  <c r="AU340" i="1"/>
  <c r="AT340" i="1"/>
  <c r="AS340" i="1"/>
  <c r="AR340" i="1"/>
  <c r="AQ340" i="1"/>
  <c r="AO340" i="1"/>
  <c r="AN340" i="1"/>
  <c r="AM340" i="1"/>
  <c r="AK340" i="1"/>
  <c r="AJ340" i="1"/>
  <c r="AG340" i="1"/>
  <c r="AF340" i="1"/>
  <c r="AE340" i="1"/>
  <c r="AC340" i="1"/>
  <c r="G340" i="1"/>
  <c r="F340" i="1"/>
  <c r="E340" i="1"/>
  <c r="AW339" i="1"/>
  <c r="AV339" i="1"/>
  <c r="AT339" i="1"/>
  <c r="AS339" i="1"/>
  <c r="AR339" i="1"/>
  <c r="AQ339" i="1"/>
  <c r="AO339" i="1"/>
  <c r="AN339" i="1"/>
  <c r="AM339" i="1"/>
  <c r="AK339" i="1"/>
  <c r="AJ339" i="1"/>
  <c r="AG339" i="1"/>
  <c r="AF339" i="1"/>
  <c r="AE339" i="1"/>
  <c r="AC339" i="1"/>
  <c r="Q339" i="1"/>
  <c r="H339" i="1"/>
  <c r="G339" i="1"/>
  <c r="F339" i="1"/>
  <c r="E339" i="1"/>
  <c r="AW338" i="1"/>
  <c r="AV338" i="1"/>
  <c r="AT338" i="1"/>
  <c r="AS338" i="1"/>
  <c r="AR338" i="1"/>
  <c r="AQ338" i="1"/>
  <c r="AO338" i="1"/>
  <c r="AN338" i="1"/>
  <c r="AM338" i="1"/>
  <c r="AK338" i="1"/>
  <c r="AJ338" i="1"/>
  <c r="AG338" i="1"/>
  <c r="AF338" i="1"/>
  <c r="AE338" i="1"/>
  <c r="AC338" i="1"/>
  <c r="Q338" i="1"/>
  <c r="H338" i="1"/>
  <c r="G338" i="1"/>
  <c r="F338" i="1"/>
  <c r="E338" i="1"/>
  <c r="AW337" i="1"/>
  <c r="AV337" i="1"/>
  <c r="AT337" i="1"/>
  <c r="AS337" i="1"/>
  <c r="AR337" i="1"/>
  <c r="AQ337" i="1"/>
  <c r="AO337" i="1"/>
  <c r="AN337" i="1"/>
  <c r="AM337" i="1"/>
  <c r="AK337" i="1"/>
  <c r="AJ337" i="1"/>
  <c r="AG337" i="1"/>
  <c r="AF337" i="1"/>
  <c r="AE337" i="1"/>
  <c r="AC337" i="1"/>
  <c r="Q337" i="1"/>
  <c r="H337" i="1"/>
  <c r="G337" i="1"/>
  <c r="F337" i="1"/>
  <c r="E337" i="1"/>
  <c r="AW336" i="1"/>
  <c r="AV336" i="1"/>
  <c r="AT336" i="1"/>
  <c r="AS336" i="1"/>
  <c r="AR336" i="1"/>
  <c r="AQ336" i="1"/>
  <c r="AO336" i="1"/>
  <c r="AN336" i="1"/>
  <c r="AM336" i="1"/>
  <c r="AK336" i="1"/>
  <c r="AJ336" i="1"/>
  <c r="AG336" i="1"/>
  <c r="AF336" i="1"/>
  <c r="AE336" i="1"/>
  <c r="AC336" i="1"/>
  <c r="Q336" i="1"/>
  <c r="H336" i="1"/>
  <c r="G336" i="1"/>
  <c r="F336" i="1"/>
  <c r="E336" i="1"/>
  <c r="AW335" i="1"/>
  <c r="AV335" i="1"/>
  <c r="AT335" i="1"/>
  <c r="AS335" i="1"/>
  <c r="AR335" i="1"/>
  <c r="AQ335" i="1"/>
  <c r="AO335" i="1"/>
  <c r="AN335" i="1"/>
  <c r="AM335" i="1"/>
  <c r="AK335" i="1"/>
  <c r="AJ335" i="1"/>
  <c r="AH335" i="1"/>
  <c r="AG335" i="1"/>
  <c r="AF335" i="1"/>
  <c r="AE335" i="1"/>
  <c r="AC335" i="1"/>
  <c r="R335" i="1"/>
  <c r="Q335" i="1"/>
  <c r="I335" i="1"/>
  <c r="H335" i="1"/>
  <c r="G335" i="1"/>
  <c r="F335" i="1"/>
  <c r="E335" i="1"/>
  <c r="AW334" i="1"/>
  <c r="AV334" i="1"/>
  <c r="AT334" i="1"/>
  <c r="AS334" i="1"/>
  <c r="AR334" i="1"/>
  <c r="AQ334" i="1"/>
  <c r="AO334" i="1"/>
  <c r="AN334" i="1"/>
  <c r="AM334" i="1"/>
  <c r="AK334" i="1"/>
  <c r="AJ334" i="1"/>
  <c r="AH334" i="1"/>
  <c r="AG334" i="1"/>
  <c r="AF334" i="1"/>
  <c r="AE334" i="1"/>
  <c r="AC334" i="1"/>
  <c r="R334" i="1"/>
  <c r="Q334" i="1"/>
  <c r="I334" i="1"/>
  <c r="H334" i="1"/>
  <c r="G334" i="1"/>
  <c r="F334" i="1"/>
  <c r="E334" i="1"/>
  <c r="AW333" i="1"/>
  <c r="AV333" i="1"/>
  <c r="AT333" i="1"/>
  <c r="AS333" i="1"/>
  <c r="AR333" i="1"/>
  <c r="AQ333" i="1"/>
  <c r="AO333" i="1"/>
  <c r="AN333" i="1"/>
  <c r="AM333" i="1"/>
  <c r="AK333" i="1"/>
  <c r="AJ333" i="1"/>
  <c r="AH333" i="1"/>
  <c r="AG333" i="1"/>
  <c r="AF333" i="1"/>
  <c r="AE333" i="1"/>
  <c r="AC333" i="1"/>
  <c r="R333" i="1"/>
  <c r="Q333" i="1"/>
  <c r="I333" i="1"/>
  <c r="H333" i="1"/>
  <c r="G333" i="1"/>
  <c r="F333" i="1"/>
  <c r="E333" i="1"/>
  <c r="AW332" i="1"/>
  <c r="AV332" i="1"/>
  <c r="AT332" i="1"/>
  <c r="AS332" i="1"/>
  <c r="AR332" i="1"/>
  <c r="AQ332" i="1"/>
  <c r="AO332" i="1"/>
  <c r="AN332" i="1"/>
  <c r="AM332" i="1"/>
  <c r="AK332" i="1"/>
  <c r="AJ332" i="1"/>
  <c r="AH332" i="1"/>
  <c r="AG332" i="1"/>
  <c r="AF332" i="1"/>
  <c r="AE332" i="1"/>
  <c r="AC332" i="1"/>
  <c r="R332" i="1"/>
  <c r="Q332" i="1"/>
  <c r="I332" i="1"/>
  <c r="H332" i="1"/>
  <c r="G332" i="1"/>
  <c r="F332" i="1"/>
  <c r="E332" i="1"/>
  <c r="AR331" i="1"/>
  <c r="AQ331" i="1"/>
  <c r="AO331" i="1"/>
  <c r="AN331" i="1"/>
  <c r="AM331" i="1"/>
  <c r="AK331" i="1"/>
  <c r="AJ331" i="1"/>
  <c r="AH331" i="1"/>
  <c r="AG331" i="1"/>
  <c r="AF331" i="1"/>
  <c r="AE331" i="1"/>
  <c r="AC331" i="1"/>
  <c r="R331" i="1"/>
  <c r="Q331" i="1"/>
  <c r="I331" i="1"/>
  <c r="H331" i="1"/>
  <c r="G331" i="1"/>
  <c r="F331" i="1"/>
  <c r="E331" i="1"/>
  <c r="AR330" i="1"/>
  <c r="AQ330" i="1"/>
  <c r="AO330" i="1"/>
  <c r="AN330" i="1"/>
  <c r="AM330" i="1"/>
  <c r="AK330" i="1"/>
  <c r="AJ330" i="1"/>
  <c r="AH330" i="1"/>
  <c r="AG330" i="1"/>
  <c r="AF330" i="1"/>
  <c r="AE330" i="1"/>
  <c r="AC330" i="1"/>
  <c r="R330" i="1"/>
  <c r="Q330" i="1"/>
  <c r="I330" i="1"/>
  <c r="H330" i="1"/>
  <c r="G330" i="1"/>
  <c r="F330" i="1"/>
  <c r="E330" i="1"/>
  <c r="AR329" i="1"/>
  <c r="AQ329" i="1"/>
  <c r="AO329" i="1"/>
  <c r="AN329" i="1"/>
  <c r="AM329" i="1"/>
  <c r="AK329" i="1"/>
  <c r="AJ329" i="1"/>
  <c r="AH329" i="1"/>
  <c r="AG329" i="1"/>
  <c r="AF329" i="1"/>
  <c r="AE329" i="1"/>
  <c r="AC329" i="1"/>
  <c r="R329" i="1"/>
  <c r="Q329" i="1"/>
  <c r="I329" i="1"/>
  <c r="H329" i="1"/>
  <c r="G329" i="1"/>
  <c r="F329" i="1"/>
  <c r="E329" i="1"/>
  <c r="AR328" i="1"/>
  <c r="AQ328" i="1"/>
  <c r="AO328" i="1"/>
  <c r="AN328" i="1"/>
  <c r="AM328" i="1"/>
  <c r="AK328" i="1"/>
  <c r="AJ328" i="1"/>
  <c r="AH328" i="1"/>
  <c r="AG328" i="1"/>
  <c r="AF328" i="1"/>
  <c r="AE328" i="1"/>
  <c r="AC328" i="1"/>
  <c r="R328" i="1"/>
  <c r="Q328" i="1"/>
  <c r="I328" i="1"/>
  <c r="H328" i="1"/>
  <c r="G328" i="1"/>
  <c r="F328" i="1"/>
  <c r="E328" i="1"/>
  <c r="BS327" i="1"/>
  <c r="BR327" i="1"/>
  <c r="BQ327" i="1"/>
  <c r="BN327" i="1"/>
  <c r="BM327" i="1"/>
  <c r="BL327" i="1"/>
  <c r="AW327" i="1"/>
  <c r="AV327" i="1"/>
  <c r="AT327" i="1"/>
  <c r="AS327" i="1"/>
  <c r="AR327" i="1"/>
  <c r="AQ327" i="1"/>
  <c r="AO327" i="1"/>
  <c r="AN327" i="1"/>
  <c r="AM327" i="1"/>
  <c r="AK327" i="1"/>
  <c r="AJ327" i="1"/>
  <c r="AH327" i="1"/>
  <c r="AG327" i="1"/>
  <c r="AF327" i="1"/>
  <c r="AE327" i="1"/>
  <c r="AC327" i="1"/>
  <c r="R327" i="1"/>
  <c r="Q327" i="1"/>
  <c r="I327" i="1"/>
  <c r="H327" i="1"/>
  <c r="G327" i="1"/>
  <c r="F327" i="1"/>
  <c r="E327" i="1"/>
  <c r="BS326" i="1"/>
  <c r="BR326" i="1"/>
  <c r="BQ326" i="1"/>
  <c r="BN326" i="1"/>
  <c r="BM326" i="1"/>
  <c r="BL326" i="1"/>
  <c r="AW326" i="1"/>
  <c r="AV326" i="1"/>
  <c r="AT326" i="1"/>
  <c r="AS326" i="1"/>
  <c r="AR326" i="1"/>
  <c r="AQ326" i="1"/>
  <c r="AO326" i="1"/>
  <c r="AN326" i="1"/>
  <c r="AM326" i="1"/>
  <c r="AK326" i="1"/>
  <c r="AJ326" i="1"/>
  <c r="AH326" i="1"/>
  <c r="AG326" i="1"/>
  <c r="AF326" i="1"/>
  <c r="AE326" i="1"/>
  <c r="AC326" i="1"/>
  <c r="R326" i="1"/>
  <c r="Q326" i="1"/>
  <c r="I326" i="1"/>
  <c r="H326" i="1"/>
  <c r="G326" i="1"/>
  <c r="F326" i="1"/>
  <c r="E326" i="1"/>
  <c r="BS325" i="1"/>
  <c r="BR325" i="1"/>
  <c r="BQ325" i="1"/>
  <c r="BN325" i="1"/>
  <c r="BM325" i="1"/>
  <c r="BL325" i="1"/>
  <c r="AW325" i="1"/>
  <c r="AV325" i="1"/>
  <c r="AT325" i="1"/>
  <c r="AS325" i="1"/>
  <c r="AR325" i="1"/>
  <c r="AQ325" i="1"/>
  <c r="AO325" i="1"/>
  <c r="AN325" i="1"/>
  <c r="AM325" i="1"/>
  <c r="AK325" i="1"/>
  <c r="AJ325" i="1"/>
  <c r="AH325" i="1"/>
  <c r="AG325" i="1"/>
  <c r="AF325" i="1"/>
  <c r="AE325" i="1"/>
  <c r="AC325" i="1"/>
  <c r="R325" i="1"/>
  <c r="Q325" i="1"/>
  <c r="I325" i="1"/>
  <c r="H325" i="1"/>
  <c r="G325" i="1"/>
  <c r="F325" i="1"/>
  <c r="E325" i="1"/>
  <c r="BS324" i="1"/>
  <c r="BR324" i="1"/>
  <c r="BQ324" i="1"/>
  <c r="BN324" i="1"/>
  <c r="BM324" i="1"/>
  <c r="BL324" i="1"/>
  <c r="AW324" i="1"/>
  <c r="AV324" i="1"/>
  <c r="AT324" i="1"/>
  <c r="AS324" i="1"/>
  <c r="AR324" i="1"/>
  <c r="AQ324" i="1"/>
  <c r="AO324" i="1"/>
  <c r="AN324" i="1"/>
  <c r="AM324" i="1"/>
  <c r="AK324" i="1"/>
  <c r="AJ324" i="1"/>
  <c r="AH324" i="1"/>
  <c r="AG324" i="1"/>
  <c r="AF324" i="1"/>
  <c r="AE324" i="1"/>
  <c r="AC324" i="1"/>
  <c r="R324" i="1"/>
  <c r="Q324" i="1"/>
  <c r="I324" i="1"/>
  <c r="H324" i="1"/>
  <c r="G324" i="1"/>
  <c r="F324" i="1"/>
  <c r="E324" i="1"/>
  <c r="BS323" i="1"/>
  <c r="BR323" i="1"/>
  <c r="BQ323" i="1"/>
  <c r="BN323" i="1"/>
  <c r="BM323" i="1"/>
  <c r="BL323" i="1"/>
  <c r="AW323" i="1"/>
  <c r="AV323" i="1"/>
  <c r="AT323" i="1"/>
  <c r="AS323" i="1"/>
  <c r="AR323" i="1"/>
  <c r="AQ323" i="1"/>
  <c r="AO323" i="1"/>
  <c r="AN323" i="1"/>
  <c r="AM323" i="1"/>
  <c r="AK323" i="1"/>
  <c r="AJ323" i="1"/>
  <c r="AG323" i="1"/>
  <c r="AF323" i="1"/>
  <c r="AE323" i="1"/>
  <c r="AC323" i="1"/>
  <c r="R323" i="1"/>
  <c r="Q323" i="1"/>
  <c r="I323" i="1"/>
  <c r="H323" i="1"/>
  <c r="G323" i="1"/>
  <c r="F323" i="1"/>
  <c r="E323" i="1"/>
  <c r="BS322" i="1"/>
  <c r="BR322" i="1"/>
  <c r="BQ322" i="1"/>
  <c r="BN322" i="1"/>
  <c r="BM322" i="1"/>
  <c r="BL322" i="1"/>
  <c r="AW322" i="1"/>
  <c r="AV322" i="1"/>
  <c r="AT322" i="1"/>
  <c r="AS322" i="1"/>
  <c r="AR322" i="1"/>
  <c r="AQ322" i="1"/>
  <c r="AO322" i="1"/>
  <c r="AN322" i="1"/>
  <c r="AM322" i="1"/>
  <c r="AK322" i="1"/>
  <c r="AJ322" i="1"/>
  <c r="AG322" i="1"/>
  <c r="AF322" i="1"/>
  <c r="AE322" i="1"/>
  <c r="AC322" i="1"/>
  <c r="R322" i="1"/>
  <c r="Q322" i="1"/>
  <c r="I322" i="1"/>
  <c r="H322" i="1"/>
  <c r="G322" i="1"/>
  <c r="F322" i="1"/>
  <c r="E322" i="1"/>
  <c r="BS321" i="1"/>
  <c r="BR321" i="1"/>
  <c r="BQ321" i="1"/>
  <c r="BN321" i="1"/>
  <c r="BM321" i="1"/>
  <c r="BL321" i="1"/>
  <c r="AW321" i="1"/>
  <c r="AV321" i="1"/>
  <c r="AT321" i="1"/>
  <c r="AS321" i="1"/>
  <c r="AR321" i="1"/>
  <c r="AQ321" i="1"/>
  <c r="AO321" i="1"/>
  <c r="AN321" i="1"/>
  <c r="AM321" i="1"/>
  <c r="AK321" i="1"/>
  <c r="AJ321" i="1"/>
  <c r="AG321" i="1"/>
  <c r="AF321" i="1"/>
  <c r="AE321" i="1"/>
  <c r="AC321" i="1"/>
  <c r="R321" i="1"/>
  <c r="Q321" i="1"/>
  <c r="I321" i="1"/>
  <c r="H321" i="1"/>
  <c r="G321" i="1"/>
  <c r="F321" i="1"/>
  <c r="E321" i="1"/>
  <c r="BS320" i="1"/>
  <c r="BR320" i="1"/>
  <c r="BQ320" i="1"/>
  <c r="BN320" i="1"/>
  <c r="BM320" i="1"/>
  <c r="BL320" i="1"/>
  <c r="AW320" i="1"/>
  <c r="AV320" i="1"/>
  <c r="AT320" i="1"/>
  <c r="AS320" i="1"/>
  <c r="AR320" i="1"/>
  <c r="AQ320" i="1"/>
  <c r="AO320" i="1"/>
  <c r="AN320" i="1"/>
  <c r="AM320" i="1"/>
  <c r="AK320" i="1"/>
  <c r="AJ320" i="1"/>
  <c r="AG320" i="1"/>
  <c r="AF320" i="1"/>
  <c r="AE320" i="1"/>
  <c r="AC320" i="1"/>
  <c r="R320" i="1"/>
  <c r="Q320" i="1"/>
  <c r="I320" i="1"/>
  <c r="H320" i="1"/>
  <c r="G320" i="1"/>
  <c r="F320" i="1"/>
  <c r="E320" i="1"/>
  <c r="BS319" i="1"/>
  <c r="BR319" i="1"/>
  <c r="BQ319" i="1"/>
  <c r="BN319" i="1"/>
  <c r="BM319" i="1"/>
  <c r="BL319" i="1"/>
  <c r="AW319" i="1"/>
  <c r="AV319" i="1"/>
  <c r="AT319" i="1"/>
  <c r="AS319" i="1"/>
  <c r="AR319" i="1"/>
  <c r="AQ319" i="1"/>
  <c r="AO319" i="1"/>
  <c r="AN319" i="1"/>
  <c r="AM319" i="1"/>
  <c r="AK319" i="1"/>
  <c r="AJ319" i="1"/>
  <c r="AG319" i="1"/>
  <c r="AF319" i="1"/>
  <c r="AE319" i="1"/>
  <c r="AC319" i="1"/>
  <c r="R319" i="1"/>
  <c r="Q319" i="1"/>
  <c r="I319" i="1"/>
  <c r="H319" i="1"/>
  <c r="G319" i="1"/>
  <c r="F319" i="1"/>
  <c r="E319" i="1"/>
  <c r="BS318" i="1"/>
  <c r="BR318" i="1"/>
  <c r="BQ318" i="1"/>
  <c r="BN318" i="1"/>
  <c r="BM318" i="1"/>
  <c r="BL318" i="1"/>
  <c r="AW318" i="1"/>
  <c r="AV318" i="1"/>
  <c r="AT318" i="1"/>
  <c r="AS318" i="1"/>
  <c r="AR318" i="1"/>
  <c r="AQ318" i="1"/>
  <c r="AO318" i="1"/>
  <c r="AN318" i="1"/>
  <c r="AM318" i="1"/>
  <c r="AK318" i="1"/>
  <c r="AJ318" i="1"/>
  <c r="AG318" i="1"/>
  <c r="AF318" i="1"/>
  <c r="AE318" i="1"/>
  <c r="AC318" i="1"/>
  <c r="R318" i="1"/>
  <c r="Q318" i="1"/>
  <c r="I318" i="1"/>
  <c r="H318" i="1"/>
  <c r="G318" i="1"/>
  <c r="F318" i="1"/>
  <c r="E318" i="1"/>
  <c r="BS317" i="1"/>
  <c r="BR317" i="1"/>
  <c r="BQ317" i="1"/>
  <c r="BN317" i="1"/>
  <c r="BM317" i="1"/>
  <c r="BL317" i="1"/>
  <c r="AW317" i="1"/>
  <c r="AV317" i="1"/>
  <c r="AT317" i="1"/>
  <c r="AS317" i="1"/>
  <c r="AR317" i="1"/>
  <c r="AQ317" i="1"/>
  <c r="AO317" i="1"/>
  <c r="AN317" i="1"/>
  <c r="AM317" i="1"/>
  <c r="AK317" i="1"/>
  <c r="AJ317" i="1"/>
  <c r="AG317" i="1"/>
  <c r="AF317" i="1"/>
  <c r="AE317" i="1"/>
  <c r="AC317" i="1"/>
  <c r="R317" i="1"/>
  <c r="Q317" i="1"/>
  <c r="I317" i="1"/>
  <c r="H317" i="1"/>
  <c r="G317" i="1"/>
  <c r="F317" i="1"/>
  <c r="E317" i="1"/>
  <c r="BS316" i="1"/>
  <c r="BR316" i="1"/>
  <c r="BQ316" i="1"/>
  <c r="BN316" i="1"/>
  <c r="BM316" i="1"/>
  <c r="BL316" i="1"/>
  <c r="AW316" i="1"/>
  <c r="AV316" i="1"/>
  <c r="AT316" i="1"/>
  <c r="AS316" i="1"/>
  <c r="AR316" i="1"/>
  <c r="AQ316" i="1"/>
  <c r="AO316" i="1"/>
  <c r="AN316" i="1"/>
  <c r="AM316" i="1"/>
  <c r="AK316" i="1"/>
  <c r="AJ316" i="1"/>
  <c r="AG316" i="1"/>
  <c r="AF316" i="1"/>
  <c r="AE316" i="1"/>
  <c r="AC316" i="1"/>
  <c r="R316" i="1"/>
  <c r="Q316" i="1"/>
  <c r="I316" i="1"/>
  <c r="H316" i="1"/>
  <c r="G316" i="1"/>
  <c r="F316" i="1"/>
  <c r="E316" i="1"/>
  <c r="BS315" i="1"/>
  <c r="BR315" i="1"/>
  <c r="BQ315" i="1"/>
  <c r="BN315" i="1"/>
  <c r="BM315" i="1"/>
  <c r="BL315" i="1"/>
  <c r="AW315" i="1"/>
  <c r="AV315" i="1"/>
  <c r="AT315" i="1"/>
  <c r="AS315" i="1"/>
  <c r="AR315" i="1"/>
  <c r="AQ315" i="1"/>
  <c r="AO315" i="1"/>
  <c r="AN315" i="1"/>
  <c r="AM315" i="1"/>
  <c r="AK315" i="1"/>
  <c r="AJ315" i="1"/>
  <c r="AG315" i="1"/>
  <c r="AF315" i="1"/>
  <c r="AE315" i="1"/>
  <c r="AC315" i="1"/>
  <c r="R315" i="1"/>
  <c r="Q315" i="1"/>
  <c r="I315" i="1"/>
  <c r="H315" i="1"/>
  <c r="G315" i="1"/>
  <c r="F315" i="1"/>
  <c r="E315" i="1"/>
  <c r="BS314" i="1"/>
  <c r="BR314" i="1"/>
  <c r="BQ314" i="1"/>
  <c r="BN314" i="1"/>
  <c r="BM314" i="1"/>
  <c r="BL314" i="1"/>
  <c r="AW314" i="1"/>
  <c r="AV314" i="1"/>
  <c r="AT314" i="1"/>
  <c r="AS314" i="1"/>
  <c r="AR314" i="1"/>
  <c r="AQ314" i="1"/>
  <c r="AO314" i="1"/>
  <c r="AN314" i="1"/>
  <c r="AM314" i="1"/>
  <c r="AK314" i="1"/>
  <c r="AJ314" i="1"/>
  <c r="AG314" i="1"/>
  <c r="AF314" i="1"/>
  <c r="AE314" i="1"/>
  <c r="AC314" i="1"/>
  <c r="R314" i="1"/>
  <c r="Q314" i="1"/>
  <c r="I314" i="1"/>
  <c r="H314" i="1"/>
  <c r="G314" i="1"/>
  <c r="F314" i="1"/>
  <c r="E314" i="1"/>
  <c r="BS313" i="1"/>
  <c r="BR313" i="1"/>
  <c r="BQ313" i="1"/>
  <c r="BN313" i="1"/>
  <c r="BM313" i="1"/>
  <c r="BL313" i="1"/>
  <c r="AW313" i="1"/>
  <c r="AV313" i="1"/>
  <c r="AT313" i="1"/>
  <c r="AS313" i="1"/>
  <c r="AR313" i="1"/>
  <c r="AQ313" i="1"/>
  <c r="AO313" i="1"/>
  <c r="AN313" i="1"/>
  <c r="AM313" i="1"/>
  <c r="AK313" i="1"/>
  <c r="AJ313" i="1"/>
  <c r="AG313" i="1"/>
  <c r="AF313" i="1"/>
  <c r="AE313" i="1"/>
  <c r="AC313" i="1"/>
  <c r="R313" i="1"/>
  <c r="Q313" i="1"/>
  <c r="I313" i="1"/>
  <c r="H313" i="1"/>
  <c r="G313" i="1"/>
  <c r="F313" i="1"/>
  <c r="E313" i="1"/>
  <c r="BS312" i="1"/>
  <c r="BR312" i="1"/>
  <c r="BQ312" i="1"/>
  <c r="BN312" i="1"/>
  <c r="BM312" i="1"/>
  <c r="BL312" i="1"/>
  <c r="AW312" i="1"/>
  <c r="AV312" i="1"/>
  <c r="AT312" i="1"/>
  <c r="AS312" i="1"/>
  <c r="AR312" i="1"/>
  <c r="AQ312" i="1"/>
  <c r="AO312" i="1"/>
  <c r="AN312" i="1"/>
  <c r="AM312" i="1"/>
  <c r="AK312" i="1"/>
  <c r="AJ312" i="1"/>
  <c r="AG312" i="1"/>
  <c r="AF312" i="1"/>
  <c r="AE312" i="1"/>
  <c r="AC312" i="1"/>
  <c r="R312" i="1"/>
  <c r="Q312" i="1"/>
  <c r="I312" i="1"/>
  <c r="H312" i="1"/>
  <c r="G312" i="1"/>
  <c r="F312" i="1"/>
  <c r="E312" i="1"/>
  <c r="BS311" i="1"/>
  <c r="BR311" i="1"/>
  <c r="BQ311" i="1"/>
  <c r="BN311" i="1"/>
  <c r="BM311" i="1"/>
  <c r="BL311" i="1"/>
  <c r="AW311" i="1"/>
  <c r="AV311" i="1"/>
  <c r="AT311" i="1"/>
  <c r="AS311" i="1"/>
  <c r="AR311" i="1"/>
  <c r="AQ311" i="1"/>
  <c r="AO311" i="1"/>
  <c r="AN311" i="1"/>
  <c r="AM311" i="1"/>
  <c r="AK311" i="1"/>
  <c r="AJ311" i="1"/>
  <c r="AG311" i="1"/>
  <c r="AF311" i="1"/>
  <c r="AE311" i="1"/>
  <c r="AC311" i="1"/>
  <c r="R311" i="1"/>
  <c r="Q311" i="1"/>
  <c r="I311" i="1"/>
  <c r="H311" i="1"/>
  <c r="G311" i="1"/>
  <c r="F311" i="1"/>
  <c r="E311" i="1"/>
  <c r="BS310" i="1"/>
  <c r="BR310" i="1"/>
  <c r="BQ310" i="1"/>
  <c r="BN310" i="1"/>
  <c r="BM310" i="1"/>
  <c r="BL310" i="1"/>
  <c r="AW310" i="1"/>
  <c r="AV310" i="1"/>
  <c r="AT310" i="1"/>
  <c r="AS310" i="1"/>
  <c r="AR310" i="1"/>
  <c r="AQ310" i="1"/>
  <c r="AO310" i="1"/>
  <c r="AN310" i="1"/>
  <c r="AM310" i="1"/>
  <c r="AK310" i="1"/>
  <c r="AJ310" i="1"/>
  <c r="AG310" i="1"/>
  <c r="AF310" i="1"/>
  <c r="AE310" i="1"/>
  <c r="AC310" i="1"/>
  <c r="R310" i="1"/>
  <c r="Q310" i="1"/>
  <c r="I310" i="1"/>
  <c r="H310" i="1"/>
  <c r="G310" i="1"/>
  <c r="F310" i="1"/>
  <c r="E310" i="1"/>
  <c r="BS309" i="1"/>
  <c r="BR309" i="1"/>
  <c r="BQ309" i="1"/>
  <c r="BN309" i="1"/>
  <c r="BM309" i="1"/>
  <c r="BL309" i="1"/>
  <c r="AW309" i="1"/>
  <c r="AZ313" i="1" s="1"/>
  <c r="AV309" i="1"/>
  <c r="AT309" i="1"/>
  <c r="AS309" i="1"/>
  <c r="AR309" i="1"/>
  <c r="AQ309" i="1"/>
  <c r="AO309" i="1"/>
  <c r="AN309" i="1"/>
  <c r="AM309" i="1"/>
  <c r="AK309" i="1"/>
  <c r="AJ309" i="1"/>
  <c r="AG309" i="1"/>
  <c r="AF309" i="1"/>
  <c r="AE309" i="1"/>
  <c r="AC309" i="1"/>
  <c r="R309" i="1"/>
  <c r="Q309" i="1"/>
  <c r="I309" i="1"/>
  <c r="H309" i="1"/>
  <c r="G309" i="1"/>
  <c r="F309" i="1"/>
  <c r="E309" i="1"/>
  <c r="BS308" i="1"/>
  <c r="BR308" i="1"/>
  <c r="BQ308" i="1"/>
  <c r="BN308" i="1"/>
  <c r="BM308" i="1"/>
  <c r="BL308" i="1"/>
  <c r="AW308" i="1"/>
  <c r="AV308" i="1"/>
  <c r="AT308" i="1"/>
  <c r="AS308" i="1"/>
  <c r="AR308" i="1"/>
  <c r="AQ308" i="1"/>
  <c r="AO308" i="1"/>
  <c r="AN308" i="1"/>
  <c r="AM308" i="1"/>
  <c r="AK308" i="1"/>
  <c r="AJ308" i="1"/>
  <c r="AG308" i="1"/>
  <c r="AF308" i="1"/>
  <c r="AE308" i="1"/>
  <c r="AC308" i="1"/>
  <c r="R308" i="1"/>
  <c r="Q308" i="1"/>
  <c r="I308" i="1"/>
  <c r="H308" i="1"/>
  <c r="G308" i="1"/>
  <c r="F308" i="1"/>
  <c r="E308" i="1"/>
  <c r="BS307" i="1"/>
  <c r="BR307" i="1"/>
  <c r="BQ307" i="1"/>
  <c r="BN307" i="1"/>
  <c r="BM307" i="1"/>
  <c r="BL307" i="1"/>
  <c r="AW307" i="1"/>
  <c r="AV307" i="1"/>
  <c r="AT307" i="1"/>
  <c r="AS307" i="1"/>
  <c r="AR307" i="1"/>
  <c r="AQ307" i="1"/>
  <c r="AO307" i="1"/>
  <c r="AN307" i="1"/>
  <c r="AM307" i="1"/>
  <c r="AK307" i="1"/>
  <c r="AJ307" i="1"/>
  <c r="AG307" i="1"/>
  <c r="AF307" i="1"/>
  <c r="AE307" i="1"/>
  <c r="AC307" i="1"/>
  <c r="R307" i="1"/>
  <c r="Q307" i="1"/>
  <c r="I307" i="1"/>
  <c r="H307" i="1"/>
  <c r="G307" i="1"/>
  <c r="F307" i="1"/>
  <c r="E307" i="1"/>
  <c r="BS306" i="1"/>
  <c r="BR306" i="1"/>
  <c r="BQ306" i="1"/>
  <c r="BN306" i="1"/>
  <c r="BM306" i="1"/>
  <c r="BL306" i="1"/>
  <c r="AW306" i="1"/>
  <c r="AV306" i="1"/>
  <c r="AY310" i="1" s="1"/>
  <c r="AT306" i="1"/>
  <c r="AS306" i="1"/>
  <c r="AR306" i="1"/>
  <c r="AQ306" i="1"/>
  <c r="AO306" i="1"/>
  <c r="AN306" i="1"/>
  <c r="AM306" i="1"/>
  <c r="AK306" i="1"/>
  <c r="AJ306" i="1"/>
  <c r="AG306" i="1"/>
  <c r="AF306" i="1"/>
  <c r="AE306" i="1"/>
  <c r="AC306" i="1"/>
  <c r="R306" i="1"/>
  <c r="Q306" i="1"/>
  <c r="I306" i="1"/>
  <c r="H306" i="1"/>
  <c r="G306" i="1"/>
  <c r="F306" i="1"/>
  <c r="E306" i="1"/>
  <c r="BS305" i="1"/>
  <c r="BR305" i="1"/>
  <c r="BQ305" i="1"/>
  <c r="BN305" i="1"/>
  <c r="BM305" i="1"/>
  <c r="BL305" i="1"/>
  <c r="AW305" i="1"/>
  <c r="AV305" i="1"/>
  <c r="AT305" i="1"/>
  <c r="AS305" i="1"/>
  <c r="AR305" i="1"/>
  <c r="AQ305" i="1"/>
  <c r="AO305" i="1"/>
  <c r="AN305" i="1"/>
  <c r="AM305" i="1"/>
  <c r="AK305" i="1"/>
  <c r="AJ305" i="1"/>
  <c r="AG305" i="1"/>
  <c r="AF305" i="1"/>
  <c r="AE305" i="1"/>
  <c r="AC305" i="1"/>
  <c r="R305" i="1"/>
  <c r="Q305" i="1"/>
  <c r="I305" i="1"/>
  <c r="H305" i="1"/>
  <c r="G305" i="1"/>
  <c r="F305" i="1"/>
  <c r="E305" i="1"/>
  <c r="BS304" i="1"/>
  <c r="BR304" i="1"/>
  <c r="BQ304" i="1"/>
  <c r="BN304" i="1"/>
  <c r="BM304" i="1"/>
  <c r="BL304" i="1"/>
  <c r="AW304" i="1"/>
  <c r="AV304" i="1"/>
  <c r="AT304" i="1"/>
  <c r="AS304" i="1"/>
  <c r="AR304" i="1"/>
  <c r="AQ304" i="1"/>
  <c r="AO304" i="1"/>
  <c r="AN304" i="1"/>
  <c r="AM304" i="1"/>
  <c r="AK304" i="1"/>
  <c r="AJ304" i="1"/>
  <c r="AG304" i="1"/>
  <c r="AF304" i="1"/>
  <c r="AE304" i="1"/>
  <c r="AC304" i="1"/>
  <c r="R304" i="1"/>
  <c r="Q304" i="1"/>
  <c r="I304" i="1"/>
  <c r="H304" i="1"/>
  <c r="G304" i="1"/>
  <c r="F304" i="1"/>
  <c r="E304" i="1"/>
  <c r="BS303" i="1"/>
  <c r="BR303" i="1"/>
  <c r="BQ303" i="1"/>
  <c r="BN303" i="1"/>
  <c r="BM303" i="1"/>
  <c r="BL303" i="1"/>
  <c r="AW303" i="1"/>
  <c r="AV303" i="1"/>
  <c r="AT303" i="1"/>
  <c r="AS303" i="1"/>
  <c r="AR303" i="1"/>
  <c r="AQ303" i="1"/>
  <c r="AO303" i="1"/>
  <c r="AN303" i="1"/>
  <c r="AM303" i="1"/>
  <c r="AK303" i="1"/>
  <c r="AJ303" i="1"/>
  <c r="AG303" i="1"/>
  <c r="AF303" i="1"/>
  <c r="AE303" i="1"/>
  <c r="AC303" i="1"/>
  <c r="R303" i="1"/>
  <c r="Q303" i="1"/>
  <c r="I303" i="1"/>
  <c r="H303" i="1"/>
  <c r="G303" i="1"/>
  <c r="F303" i="1"/>
  <c r="E303" i="1"/>
  <c r="BU302" i="1"/>
  <c r="BT302" i="1"/>
  <c r="BS302" i="1"/>
  <c r="BR302" i="1"/>
  <c r="BQ302" i="1"/>
  <c r="BP302" i="1"/>
  <c r="BO302" i="1"/>
  <c r="BN302" i="1"/>
  <c r="BM302" i="1"/>
  <c r="BL302" i="1"/>
  <c r="AW302" i="1"/>
  <c r="AV302" i="1"/>
  <c r="AT302" i="1"/>
  <c r="AS302" i="1"/>
  <c r="AR302" i="1"/>
  <c r="AQ302" i="1"/>
  <c r="AO302" i="1"/>
  <c r="AN302" i="1"/>
  <c r="AM302" i="1"/>
  <c r="AK302" i="1"/>
  <c r="AJ302" i="1"/>
  <c r="AG302" i="1"/>
  <c r="AF302" i="1"/>
  <c r="AE302" i="1"/>
  <c r="AC302" i="1"/>
  <c r="R302" i="1"/>
  <c r="Q302" i="1"/>
  <c r="I302" i="1"/>
  <c r="H302" i="1"/>
  <c r="G302" i="1"/>
  <c r="F302" i="1"/>
  <c r="E302" i="1"/>
  <c r="BU301" i="1"/>
  <c r="BT301" i="1"/>
  <c r="BS301" i="1"/>
  <c r="BR301" i="1"/>
  <c r="BQ301" i="1"/>
  <c r="BP301" i="1"/>
  <c r="BO301" i="1"/>
  <c r="BN301" i="1"/>
  <c r="BM301" i="1"/>
  <c r="BL301" i="1"/>
  <c r="AW301" i="1"/>
  <c r="AV301" i="1"/>
  <c r="AT301" i="1"/>
  <c r="AS301" i="1"/>
  <c r="AR301" i="1"/>
  <c r="AQ301" i="1"/>
  <c r="AO301" i="1"/>
  <c r="AN301" i="1"/>
  <c r="AM301" i="1"/>
  <c r="AK301" i="1"/>
  <c r="AJ301" i="1"/>
  <c r="AG301" i="1"/>
  <c r="AF301" i="1"/>
  <c r="AE301" i="1"/>
  <c r="AC301" i="1"/>
  <c r="R301" i="1"/>
  <c r="Q301" i="1"/>
  <c r="I301" i="1"/>
  <c r="H301" i="1"/>
  <c r="G301" i="1"/>
  <c r="F301" i="1"/>
  <c r="E301" i="1"/>
  <c r="BU300" i="1"/>
  <c r="BT300" i="1"/>
  <c r="BS300" i="1"/>
  <c r="BR300" i="1"/>
  <c r="BQ300" i="1"/>
  <c r="BP300" i="1"/>
  <c r="BO300" i="1"/>
  <c r="BN300" i="1"/>
  <c r="BM300" i="1"/>
  <c r="BL300" i="1"/>
  <c r="AW300" i="1"/>
  <c r="AV300" i="1"/>
  <c r="AT300" i="1"/>
  <c r="AS300" i="1"/>
  <c r="AR300" i="1"/>
  <c r="AQ300" i="1"/>
  <c r="AO300" i="1"/>
  <c r="AN300" i="1"/>
  <c r="AM300" i="1"/>
  <c r="AK300" i="1"/>
  <c r="AJ300" i="1"/>
  <c r="AG300" i="1"/>
  <c r="AF300" i="1"/>
  <c r="AE300" i="1"/>
  <c r="AC300" i="1"/>
  <c r="R300" i="1"/>
  <c r="Q300" i="1"/>
  <c r="I300" i="1"/>
  <c r="H300" i="1"/>
  <c r="G300" i="1"/>
  <c r="F300" i="1"/>
  <c r="E300" i="1"/>
  <c r="BU299" i="1"/>
  <c r="BT299" i="1"/>
  <c r="BS299" i="1"/>
  <c r="BR299" i="1"/>
  <c r="BQ299" i="1"/>
  <c r="BP299" i="1"/>
  <c r="BO299" i="1"/>
  <c r="BN299" i="1"/>
  <c r="BM299" i="1"/>
  <c r="BL299" i="1"/>
  <c r="AW299" i="1"/>
  <c r="AV299" i="1"/>
  <c r="AT299" i="1"/>
  <c r="AS299" i="1"/>
  <c r="AR299" i="1"/>
  <c r="AQ299" i="1"/>
  <c r="AO299" i="1"/>
  <c r="AN299" i="1"/>
  <c r="AM299" i="1"/>
  <c r="AK299" i="1"/>
  <c r="AJ299" i="1"/>
  <c r="AG299" i="1"/>
  <c r="AF299" i="1"/>
  <c r="AE299" i="1"/>
  <c r="AC299" i="1"/>
  <c r="R299" i="1"/>
  <c r="Q299" i="1"/>
  <c r="I299" i="1"/>
  <c r="H299" i="1"/>
  <c r="G299" i="1"/>
  <c r="F299" i="1"/>
  <c r="E299" i="1"/>
  <c r="BU298" i="1"/>
  <c r="BT298" i="1"/>
  <c r="BS298" i="1"/>
  <c r="BR298" i="1"/>
  <c r="BQ298" i="1"/>
  <c r="BP298" i="1"/>
  <c r="BO298" i="1"/>
  <c r="BN298" i="1"/>
  <c r="BM298" i="1"/>
  <c r="BL298" i="1"/>
  <c r="AW298" i="1"/>
  <c r="AV298" i="1"/>
  <c r="AT298" i="1"/>
  <c r="AS298" i="1"/>
  <c r="AR298" i="1"/>
  <c r="AQ298" i="1"/>
  <c r="AO298" i="1"/>
  <c r="AN298" i="1"/>
  <c r="AM298" i="1"/>
  <c r="AK298" i="1"/>
  <c r="AJ298" i="1"/>
  <c r="AG298" i="1"/>
  <c r="AF298" i="1"/>
  <c r="AE298" i="1"/>
  <c r="AC298" i="1"/>
  <c r="R298" i="1"/>
  <c r="Q298" i="1"/>
  <c r="I298" i="1"/>
  <c r="H298" i="1"/>
  <c r="G298" i="1"/>
  <c r="F298" i="1"/>
  <c r="E298" i="1"/>
  <c r="BU297" i="1"/>
  <c r="BT297" i="1"/>
  <c r="BS297" i="1"/>
  <c r="BR297" i="1"/>
  <c r="BQ297" i="1"/>
  <c r="BP297" i="1"/>
  <c r="BO297" i="1"/>
  <c r="BN297" i="1"/>
  <c r="BM297" i="1"/>
  <c r="BL297" i="1"/>
  <c r="AW297" i="1"/>
  <c r="AV297" i="1"/>
  <c r="AT297" i="1"/>
  <c r="AS297" i="1"/>
  <c r="AR297" i="1"/>
  <c r="AQ297" i="1"/>
  <c r="AO297" i="1"/>
  <c r="AN297" i="1"/>
  <c r="AM297" i="1"/>
  <c r="AK297" i="1"/>
  <c r="AJ297" i="1"/>
  <c r="AG297" i="1"/>
  <c r="AF297" i="1"/>
  <c r="AE297" i="1"/>
  <c r="AC297" i="1"/>
  <c r="R297" i="1"/>
  <c r="Q297" i="1"/>
  <c r="I297" i="1"/>
  <c r="H297" i="1"/>
  <c r="G297" i="1"/>
  <c r="F297" i="1"/>
  <c r="E297" i="1"/>
  <c r="BU296" i="1"/>
  <c r="BT296" i="1"/>
  <c r="BS296" i="1"/>
  <c r="BR296" i="1"/>
  <c r="BQ296" i="1"/>
  <c r="BP296" i="1"/>
  <c r="BO296" i="1"/>
  <c r="BN296" i="1"/>
  <c r="BM296" i="1"/>
  <c r="BL296" i="1"/>
  <c r="AW296" i="1"/>
  <c r="AV296" i="1"/>
  <c r="AT296" i="1"/>
  <c r="AS296" i="1"/>
  <c r="AR296" i="1"/>
  <c r="AQ296" i="1"/>
  <c r="AO296" i="1"/>
  <c r="AN296" i="1"/>
  <c r="AM296" i="1"/>
  <c r="AK296" i="1"/>
  <c r="AJ296" i="1"/>
  <c r="AG296" i="1"/>
  <c r="AF296" i="1"/>
  <c r="AE296" i="1"/>
  <c r="AC296" i="1"/>
  <c r="R296" i="1"/>
  <c r="Q296" i="1"/>
  <c r="I296" i="1"/>
  <c r="H296" i="1"/>
  <c r="G296" i="1"/>
  <c r="F296" i="1"/>
  <c r="E296" i="1"/>
  <c r="BU295" i="1"/>
  <c r="BT295" i="1"/>
  <c r="BS295" i="1"/>
  <c r="BR295" i="1"/>
  <c r="BQ295" i="1"/>
  <c r="BP295" i="1"/>
  <c r="BO295" i="1"/>
  <c r="BN295" i="1"/>
  <c r="BM295" i="1"/>
  <c r="BL295" i="1"/>
  <c r="AW295" i="1"/>
  <c r="AV295" i="1"/>
  <c r="AT295" i="1"/>
  <c r="AS295" i="1"/>
  <c r="AR295" i="1"/>
  <c r="AQ295" i="1"/>
  <c r="AO295" i="1"/>
  <c r="AN295" i="1"/>
  <c r="AM295" i="1"/>
  <c r="AK295" i="1"/>
  <c r="AJ295" i="1"/>
  <c r="AG295" i="1"/>
  <c r="AF295" i="1"/>
  <c r="AE295" i="1"/>
  <c r="AC295" i="1"/>
  <c r="R295" i="1"/>
  <c r="Q295" i="1"/>
  <c r="I295" i="1"/>
  <c r="H295" i="1"/>
  <c r="G295" i="1"/>
  <c r="F295" i="1"/>
  <c r="E295" i="1"/>
  <c r="BU294" i="1"/>
  <c r="BT294" i="1"/>
  <c r="BS294" i="1"/>
  <c r="BR294" i="1"/>
  <c r="BQ294" i="1"/>
  <c r="BP294" i="1"/>
  <c r="BO294" i="1"/>
  <c r="BN294" i="1"/>
  <c r="BM294" i="1"/>
  <c r="BL294" i="1"/>
  <c r="AW294" i="1"/>
  <c r="AV294" i="1"/>
  <c r="AT294" i="1"/>
  <c r="AS294" i="1"/>
  <c r="AR294" i="1"/>
  <c r="AQ294" i="1"/>
  <c r="AO294" i="1"/>
  <c r="AN294" i="1"/>
  <c r="AM294" i="1"/>
  <c r="AK294" i="1"/>
  <c r="AJ294" i="1"/>
  <c r="AG294" i="1"/>
  <c r="AF294" i="1"/>
  <c r="AE294" i="1"/>
  <c r="AC294" i="1"/>
  <c r="R294" i="1"/>
  <c r="Q294" i="1"/>
  <c r="I294" i="1"/>
  <c r="H294" i="1"/>
  <c r="G294" i="1"/>
  <c r="F294" i="1"/>
  <c r="E294" i="1"/>
  <c r="BU293" i="1"/>
  <c r="BT293" i="1"/>
  <c r="BS293" i="1"/>
  <c r="BR293" i="1"/>
  <c r="BQ293" i="1"/>
  <c r="BP293" i="1"/>
  <c r="BO293" i="1"/>
  <c r="BN293" i="1"/>
  <c r="BM293" i="1"/>
  <c r="BL293" i="1"/>
  <c r="AW293" i="1"/>
  <c r="AV293" i="1"/>
  <c r="AT293" i="1"/>
  <c r="AS293" i="1"/>
  <c r="AR293" i="1"/>
  <c r="AQ293" i="1"/>
  <c r="AO293" i="1"/>
  <c r="AN293" i="1"/>
  <c r="AM293" i="1"/>
  <c r="AK293" i="1"/>
  <c r="AJ293" i="1"/>
  <c r="AG293" i="1"/>
  <c r="AF293" i="1"/>
  <c r="AE293" i="1"/>
  <c r="AC293" i="1"/>
  <c r="R293" i="1"/>
  <c r="Q293" i="1"/>
  <c r="I293" i="1"/>
  <c r="H293" i="1"/>
  <c r="G293" i="1"/>
  <c r="F293" i="1"/>
  <c r="E293" i="1"/>
  <c r="BU292" i="1"/>
  <c r="BT292" i="1"/>
  <c r="BS292" i="1"/>
  <c r="BR292" i="1"/>
  <c r="BQ292" i="1"/>
  <c r="BP292" i="1"/>
  <c r="BO292" i="1"/>
  <c r="BN292" i="1"/>
  <c r="BM292" i="1"/>
  <c r="BL292" i="1"/>
  <c r="AW292" i="1"/>
  <c r="AV292" i="1"/>
  <c r="AT292" i="1"/>
  <c r="AS292" i="1"/>
  <c r="AR292" i="1"/>
  <c r="AQ292" i="1"/>
  <c r="AO292" i="1"/>
  <c r="AN292" i="1"/>
  <c r="AM292" i="1"/>
  <c r="AK292" i="1"/>
  <c r="AJ292" i="1"/>
  <c r="AG292" i="1"/>
  <c r="AF292" i="1"/>
  <c r="AE292" i="1"/>
  <c r="AC292" i="1"/>
  <c r="R292" i="1"/>
  <c r="Q292" i="1"/>
  <c r="I292" i="1"/>
  <c r="H292" i="1"/>
  <c r="G292" i="1"/>
  <c r="F292" i="1"/>
  <c r="E292" i="1"/>
  <c r="BU291" i="1"/>
  <c r="BT291" i="1"/>
  <c r="BS291" i="1"/>
  <c r="BR291" i="1"/>
  <c r="BQ291" i="1"/>
  <c r="BP291" i="1"/>
  <c r="BO291" i="1"/>
  <c r="BN291" i="1"/>
  <c r="BM291" i="1"/>
  <c r="BL291" i="1"/>
  <c r="AW291" i="1"/>
  <c r="AV291" i="1"/>
  <c r="AT291" i="1"/>
  <c r="AS291" i="1"/>
  <c r="AR291" i="1"/>
  <c r="AQ291" i="1"/>
  <c r="AO291" i="1"/>
  <c r="AN291" i="1"/>
  <c r="AM291" i="1"/>
  <c r="AK291" i="1"/>
  <c r="AJ291" i="1"/>
  <c r="AG291" i="1"/>
  <c r="AF291" i="1"/>
  <c r="AE291" i="1"/>
  <c r="AC291" i="1"/>
  <c r="R291" i="1"/>
  <c r="Q291" i="1"/>
  <c r="I291" i="1"/>
  <c r="O295" i="1" s="1"/>
  <c r="H291" i="1"/>
  <c r="G291" i="1"/>
  <c r="F291" i="1"/>
  <c r="E291" i="1"/>
  <c r="BU290" i="1"/>
  <c r="BT290" i="1"/>
  <c r="BS290" i="1"/>
  <c r="BR290" i="1"/>
  <c r="BQ290" i="1"/>
  <c r="BP290" i="1"/>
  <c r="BO290" i="1"/>
  <c r="BN290" i="1"/>
  <c r="BM290" i="1"/>
  <c r="BL290" i="1"/>
  <c r="AW290" i="1"/>
  <c r="AV290" i="1"/>
  <c r="AT290" i="1"/>
  <c r="AS290" i="1"/>
  <c r="AR290" i="1"/>
  <c r="AQ290" i="1"/>
  <c r="AO290" i="1"/>
  <c r="AN290" i="1"/>
  <c r="AM290" i="1"/>
  <c r="AK290" i="1"/>
  <c r="AJ290" i="1"/>
  <c r="AG290" i="1"/>
  <c r="AF290" i="1"/>
  <c r="AE290" i="1"/>
  <c r="AC290" i="1"/>
  <c r="R290" i="1"/>
  <c r="Q290" i="1"/>
  <c r="I290" i="1"/>
  <c r="H290" i="1"/>
  <c r="G290" i="1"/>
  <c r="F290" i="1"/>
  <c r="E290" i="1"/>
  <c r="BU289" i="1"/>
  <c r="BT289" i="1"/>
  <c r="BS289" i="1"/>
  <c r="BR289" i="1"/>
  <c r="BQ289" i="1"/>
  <c r="BP289" i="1"/>
  <c r="BO289" i="1"/>
  <c r="BN289" i="1"/>
  <c r="BM289" i="1"/>
  <c r="BL289" i="1"/>
  <c r="AW289" i="1"/>
  <c r="AV289" i="1"/>
  <c r="AT289" i="1"/>
  <c r="AS289" i="1"/>
  <c r="AR289" i="1"/>
  <c r="AQ289" i="1"/>
  <c r="AO289" i="1"/>
  <c r="AN289" i="1"/>
  <c r="AM289" i="1"/>
  <c r="AK289" i="1"/>
  <c r="AJ289" i="1"/>
  <c r="AG289" i="1"/>
  <c r="AF289" i="1"/>
  <c r="AE289" i="1"/>
  <c r="AC289" i="1"/>
  <c r="R289" i="1"/>
  <c r="Q289" i="1"/>
  <c r="I289" i="1"/>
  <c r="H289" i="1"/>
  <c r="G289" i="1"/>
  <c r="F289" i="1"/>
  <c r="E289" i="1"/>
  <c r="BU288" i="1"/>
  <c r="BT288" i="1"/>
  <c r="BS288" i="1"/>
  <c r="BR288" i="1"/>
  <c r="BQ288" i="1"/>
  <c r="BP288" i="1"/>
  <c r="BO288" i="1"/>
  <c r="BN288" i="1"/>
  <c r="BM288" i="1"/>
  <c r="BL288" i="1"/>
  <c r="AW288" i="1"/>
  <c r="AV288" i="1"/>
  <c r="AT288" i="1"/>
  <c r="AS288" i="1"/>
  <c r="AR288" i="1"/>
  <c r="AQ288" i="1"/>
  <c r="AO288" i="1"/>
  <c r="AN288" i="1"/>
  <c r="AM288" i="1"/>
  <c r="AK288" i="1"/>
  <c r="AJ288" i="1"/>
  <c r="AG288" i="1"/>
  <c r="AF288" i="1"/>
  <c r="AE288" i="1"/>
  <c r="AC288" i="1"/>
  <c r="R288" i="1"/>
  <c r="Q288" i="1"/>
  <c r="I288" i="1"/>
  <c r="H288" i="1"/>
  <c r="G288" i="1"/>
  <c r="F288" i="1"/>
  <c r="E288" i="1"/>
  <c r="BU287" i="1"/>
  <c r="BT287" i="1"/>
  <c r="BS287" i="1"/>
  <c r="BR287" i="1"/>
  <c r="BQ287" i="1"/>
  <c r="BP287" i="1"/>
  <c r="BO287" i="1"/>
  <c r="BN287" i="1"/>
  <c r="BM287" i="1"/>
  <c r="BL287" i="1"/>
  <c r="AW287" i="1"/>
  <c r="AV287" i="1"/>
  <c r="AT287" i="1"/>
  <c r="AS287" i="1"/>
  <c r="AR287" i="1"/>
  <c r="AQ287" i="1"/>
  <c r="AO287" i="1"/>
  <c r="AN287" i="1"/>
  <c r="AM287" i="1"/>
  <c r="AK287" i="1"/>
  <c r="AJ287" i="1"/>
  <c r="AG287" i="1"/>
  <c r="AF287" i="1"/>
  <c r="AE287" i="1"/>
  <c r="AC287" i="1"/>
  <c r="R287" i="1"/>
  <c r="Q287" i="1"/>
  <c r="I287" i="1"/>
  <c r="H287" i="1"/>
  <c r="G287" i="1"/>
  <c r="F287" i="1"/>
  <c r="E287" i="1"/>
  <c r="BU286" i="1"/>
  <c r="BT286" i="1"/>
  <c r="BS286" i="1"/>
  <c r="BR286" i="1"/>
  <c r="BQ286" i="1"/>
  <c r="BP286" i="1"/>
  <c r="BO286" i="1"/>
  <c r="BN286" i="1"/>
  <c r="BM286" i="1"/>
  <c r="BL286" i="1"/>
  <c r="AW286" i="1"/>
  <c r="AV286" i="1"/>
  <c r="AT286" i="1"/>
  <c r="AS286" i="1"/>
  <c r="AR286" i="1"/>
  <c r="AQ286" i="1"/>
  <c r="AO286" i="1"/>
  <c r="AN286" i="1"/>
  <c r="AM286" i="1"/>
  <c r="AK286" i="1"/>
  <c r="AJ286" i="1"/>
  <c r="AG286" i="1"/>
  <c r="AF286" i="1"/>
  <c r="AE286" i="1"/>
  <c r="AC286" i="1"/>
  <c r="R286" i="1"/>
  <c r="Q286" i="1"/>
  <c r="I286" i="1"/>
  <c r="H286" i="1"/>
  <c r="G286" i="1"/>
  <c r="F286" i="1"/>
  <c r="E286" i="1"/>
  <c r="BU285" i="1"/>
  <c r="BT285" i="1"/>
  <c r="BS285" i="1"/>
  <c r="BR285" i="1"/>
  <c r="BQ285" i="1"/>
  <c r="BP285" i="1"/>
  <c r="BO285" i="1"/>
  <c r="BN285" i="1"/>
  <c r="BM285" i="1"/>
  <c r="BL285" i="1"/>
  <c r="AW285" i="1"/>
  <c r="AV285" i="1"/>
  <c r="AT285" i="1"/>
  <c r="AS285" i="1"/>
  <c r="AR285" i="1"/>
  <c r="AQ285" i="1"/>
  <c r="AO285" i="1"/>
  <c r="AN285" i="1"/>
  <c r="AM285" i="1"/>
  <c r="AK285" i="1"/>
  <c r="AJ285" i="1"/>
  <c r="AG285" i="1"/>
  <c r="AF285" i="1"/>
  <c r="AE285" i="1"/>
  <c r="AC285" i="1"/>
  <c r="R285" i="1"/>
  <c r="Q285" i="1"/>
  <c r="I285" i="1"/>
  <c r="H285" i="1"/>
  <c r="G285" i="1"/>
  <c r="F285" i="1"/>
  <c r="E285" i="1"/>
  <c r="BU284" i="1"/>
  <c r="BT284" i="1"/>
  <c r="BS284" i="1"/>
  <c r="BR284" i="1"/>
  <c r="BQ284" i="1"/>
  <c r="BP284" i="1"/>
  <c r="BO284" i="1"/>
  <c r="BN284" i="1"/>
  <c r="BM284" i="1"/>
  <c r="BL284" i="1"/>
  <c r="AW284" i="1"/>
  <c r="AV284" i="1"/>
  <c r="AT284" i="1"/>
  <c r="AS284" i="1"/>
  <c r="AR284" i="1"/>
  <c r="AQ284" i="1"/>
  <c r="AO284" i="1"/>
  <c r="AN284" i="1"/>
  <c r="AM284" i="1"/>
  <c r="AK284" i="1"/>
  <c r="AJ284" i="1"/>
  <c r="AG284" i="1"/>
  <c r="AF284" i="1"/>
  <c r="AE284" i="1"/>
  <c r="AC284" i="1"/>
  <c r="R284" i="1"/>
  <c r="Q284" i="1"/>
  <c r="I284" i="1"/>
  <c r="H284" i="1"/>
  <c r="G284" i="1"/>
  <c r="F284" i="1"/>
  <c r="E284" i="1"/>
  <c r="BU283" i="1"/>
  <c r="BT283" i="1"/>
  <c r="BS283" i="1"/>
  <c r="BR283" i="1"/>
  <c r="BQ283" i="1"/>
  <c r="BP283" i="1"/>
  <c r="BO283" i="1"/>
  <c r="BN283" i="1"/>
  <c r="BM283" i="1"/>
  <c r="BL283" i="1"/>
  <c r="AW283" i="1"/>
  <c r="AV283" i="1"/>
  <c r="AT283" i="1"/>
  <c r="AS283" i="1"/>
  <c r="AR283" i="1"/>
  <c r="AQ283" i="1"/>
  <c r="AO283" i="1"/>
  <c r="AN283" i="1"/>
  <c r="AM283" i="1"/>
  <c r="AK283" i="1"/>
  <c r="AJ283" i="1"/>
  <c r="AG283" i="1"/>
  <c r="AF283" i="1"/>
  <c r="AE283" i="1"/>
  <c r="AC283" i="1"/>
  <c r="S283" i="1"/>
  <c r="R283" i="1"/>
  <c r="Q283" i="1"/>
  <c r="J283" i="1"/>
  <c r="I283" i="1"/>
  <c r="H283" i="1"/>
  <c r="G283" i="1"/>
  <c r="F283" i="1"/>
  <c r="E283" i="1"/>
  <c r="BU282" i="1"/>
  <c r="BT282" i="1"/>
  <c r="BS282" i="1"/>
  <c r="BR282" i="1"/>
  <c r="BQ282" i="1"/>
  <c r="BP282" i="1"/>
  <c r="BO282" i="1"/>
  <c r="BN282" i="1"/>
  <c r="BM282" i="1"/>
  <c r="BL282" i="1"/>
  <c r="AW282" i="1"/>
  <c r="AV282" i="1"/>
  <c r="AT282" i="1"/>
  <c r="AS282" i="1"/>
  <c r="AR282" i="1"/>
  <c r="AQ282" i="1"/>
  <c r="AO282" i="1"/>
  <c r="AN282" i="1"/>
  <c r="AM282" i="1"/>
  <c r="AK282" i="1"/>
  <c r="AJ282" i="1"/>
  <c r="AG282" i="1"/>
  <c r="AF282" i="1"/>
  <c r="AE282" i="1"/>
  <c r="AC282" i="1"/>
  <c r="S282" i="1"/>
  <c r="R282" i="1"/>
  <c r="Q282" i="1"/>
  <c r="J282" i="1"/>
  <c r="I282" i="1"/>
  <c r="H282" i="1"/>
  <c r="G282" i="1"/>
  <c r="F282" i="1"/>
  <c r="E282" i="1"/>
  <c r="BU281" i="1"/>
  <c r="BT281" i="1"/>
  <c r="BS281" i="1"/>
  <c r="BR281" i="1"/>
  <c r="BQ281" i="1"/>
  <c r="BP281" i="1"/>
  <c r="BO281" i="1"/>
  <c r="BN281" i="1"/>
  <c r="BM281" i="1"/>
  <c r="BL281" i="1"/>
  <c r="AW281" i="1"/>
  <c r="AV281" i="1"/>
  <c r="AT281" i="1"/>
  <c r="AS281" i="1"/>
  <c r="AR281" i="1"/>
  <c r="AQ281" i="1"/>
  <c r="AO281" i="1"/>
  <c r="AN281" i="1"/>
  <c r="AM281" i="1"/>
  <c r="AK281" i="1"/>
  <c r="AJ281" i="1"/>
  <c r="AG281" i="1"/>
  <c r="AF281" i="1"/>
  <c r="AE281" i="1"/>
  <c r="AC281" i="1"/>
  <c r="S281" i="1"/>
  <c r="R281" i="1"/>
  <c r="Q281" i="1"/>
  <c r="J281" i="1"/>
  <c r="I281" i="1"/>
  <c r="H281" i="1"/>
  <c r="G281" i="1"/>
  <c r="F281" i="1"/>
  <c r="E281" i="1"/>
  <c r="BU280" i="1"/>
  <c r="BT280" i="1"/>
  <c r="BS280" i="1"/>
  <c r="BR280" i="1"/>
  <c r="BQ280" i="1"/>
  <c r="BP280" i="1"/>
  <c r="BO280" i="1"/>
  <c r="BN280" i="1"/>
  <c r="BM280" i="1"/>
  <c r="BL280" i="1"/>
  <c r="AW280" i="1"/>
  <c r="AV280" i="1"/>
  <c r="AT280" i="1"/>
  <c r="AS280" i="1"/>
  <c r="AR280" i="1"/>
  <c r="AQ280" i="1"/>
  <c r="AO280" i="1"/>
  <c r="AN280" i="1"/>
  <c r="AM280" i="1"/>
  <c r="AK280" i="1"/>
  <c r="AJ280" i="1"/>
  <c r="AG280" i="1"/>
  <c r="AF280" i="1"/>
  <c r="AE280" i="1"/>
  <c r="AC280" i="1"/>
  <c r="S280" i="1"/>
  <c r="R280" i="1"/>
  <c r="Q280" i="1"/>
  <c r="J280" i="1"/>
  <c r="I280" i="1"/>
  <c r="H280" i="1"/>
  <c r="G280" i="1"/>
  <c r="F280" i="1"/>
  <c r="E280" i="1"/>
  <c r="BU279" i="1"/>
  <c r="BT279" i="1"/>
  <c r="BS279" i="1"/>
  <c r="BR279" i="1"/>
  <c r="BQ279" i="1"/>
  <c r="BP279" i="1"/>
  <c r="BO279" i="1"/>
  <c r="BN279" i="1"/>
  <c r="BM279" i="1"/>
  <c r="BL279" i="1"/>
  <c r="AW279" i="1"/>
  <c r="AV279" i="1"/>
  <c r="AT279" i="1"/>
  <c r="AS279" i="1"/>
  <c r="AR279" i="1"/>
  <c r="AQ279" i="1"/>
  <c r="AO279" i="1"/>
  <c r="AN279" i="1"/>
  <c r="AM279" i="1"/>
  <c r="AK279" i="1"/>
  <c r="AJ279" i="1"/>
  <c r="AG279" i="1"/>
  <c r="AF279" i="1"/>
  <c r="AE279" i="1"/>
  <c r="AC279" i="1"/>
  <c r="S279" i="1"/>
  <c r="R279" i="1"/>
  <c r="Q279" i="1"/>
  <c r="J279" i="1"/>
  <c r="I279" i="1"/>
  <c r="H279" i="1"/>
  <c r="G279" i="1"/>
  <c r="F279" i="1"/>
  <c r="E279" i="1"/>
  <c r="BU278" i="1"/>
  <c r="BT278" i="1"/>
  <c r="BS278" i="1"/>
  <c r="BR278" i="1"/>
  <c r="BQ278" i="1"/>
  <c r="BP278" i="1"/>
  <c r="BO278" i="1"/>
  <c r="BN278" i="1"/>
  <c r="BM278" i="1"/>
  <c r="BL278" i="1"/>
  <c r="AW278" i="1"/>
  <c r="AV278" i="1"/>
  <c r="AT278" i="1"/>
  <c r="AS278" i="1"/>
  <c r="AR278" i="1"/>
  <c r="AQ278" i="1"/>
  <c r="AO278" i="1"/>
  <c r="AN278" i="1"/>
  <c r="AM278" i="1"/>
  <c r="AK278" i="1"/>
  <c r="AJ278" i="1"/>
  <c r="AG278" i="1"/>
  <c r="AF278" i="1"/>
  <c r="AE278" i="1"/>
  <c r="AC278" i="1"/>
  <c r="S278" i="1"/>
  <c r="R278" i="1"/>
  <c r="Q278" i="1"/>
  <c r="J278" i="1"/>
  <c r="I278" i="1"/>
  <c r="H278" i="1"/>
  <c r="G278" i="1"/>
  <c r="F278" i="1"/>
  <c r="E278" i="1"/>
  <c r="BU277" i="1"/>
  <c r="BT277" i="1"/>
  <c r="BS277" i="1"/>
  <c r="BR277" i="1"/>
  <c r="BQ277" i="1"/>
  <c r="BP277" i="1"/>
  <c r="BO277" i="1"/>
  <c r="BN277" i="1"/>
  <c r="BM277" i="1"/>
  <c r="BL277" i="1"/>
  <c r="AW277" i="1"/>
  <c r="AV277" i="1"/>
  <c r="AT277" i="1"/>
  <c r="AS277" i="1"/>
  <c r="AR277" i="1"/>
  <c r="AQ277" i="1"/>
  <c r="AO277" i="1"/>
  <c r="AN277" i="1"/>
  <c r="AM277" i="1"/>
  <c r="AK277" i="1"/>
  <c r="AJ277" i="1"/>
  <c r="AG277" i="1"/>
  <c r="AF277" i="1"/>
  <c r="AE277" i="1"/>
  <c r="AC277" i="1"/>
  <c r="S277" i="1"/>
  <c r="R277" i="1"/>
  <c r="Q277" i="1"/>
  <c r="J277" i="1"/>
  <c r="I277" i="1"/>
  <c r="H277" i="1"/>
  <c r="G277" i="1"/>
  <c r="F277" i="1"/>
  <c r="E277" i="1"/>
  <c r="BU276" i="1"/>
  <c r="BT276" i="1"/>
  <c r="BS276" i="1"/>
  <c r="BR276" i="1"/>
  <c r="BQ276" i="1"/>
  <c r="BP276" i="1"/>
  <c r="BO276" i="1"/>
  <c r="BN276" i="1"/>
  <c r="BM276" i="1"/>
  <c r="BL276" i="1"/>
  <c r="AW276" i="1"/>
  <c r="AV276" i="1"/>
  <c r="AT276" i="1"/>
  <c r="AS276" i="1"/>
  <c r="AR276" i="1"/>
  <c r="AQ276" i="1"/>
  <c r="AO276" i="1"/>
  <c r="AN276" i="1"/>
  <c r="AM276" i="1"/>
  <c r="AK276" i="1"/>
  <c r="AJ276" i="1"/>
  <c r="AG276" i="1"/>
  <c r="AF276" i="1"/>
  <c r="AE276" i="1"/>
  <c r="AC276" i="1"/>
  <c r="S276" i="1"/>
  <c r="R276" i="1"/>
  <c r="Q276" i="1"/>
  <c r="J276" i="1"/>
  <c r="I276" i="1"/>
  <c r="H276" i="1"/>
  <c r="G276" i="1"/>
  <c r="F276" i="1"/>
  <c r="E276" i="1"/>
  <c r="BU275" i="1"/>
  <c r="BT275" i="1"/>
  <c r="BS275" i="1"/>
  <c r="BR275" i="1"/>
  <c r="BQ275" i="1"/>
  <c r="BP275" i="1"/>
  <c r="BO275" i="1"/>
  <c r="BN275" i="1"/>
  <c r="BM275" i="1"/>
  <c r="BL275" i="1"/>
  <c r="AW275" i="1"/>
  <c r="AV275" i="1"/>
  <c r="AT275" i="1"/>
  <c r="AS275" i="1"/>
  <c r="AR275" i="1"/>
  <c r="AQ275" i="1"/>
  <c r="AO275" i="1"/>
  <c r="AN275" i="1"/>
  <c r="AM275" i="1"/>
  <c r="AK275" i="1"/>
  <c r="AJ275" i="1"/>
  <c r="AG275" i="1"/>
  <c r="AF275" i="1"/>
  <c r="AE275" i="1"/>
  <c r="AC275" i="1"/>
  <c r="S275" i="1"/>
  <c r="R275" i="1"/>
  <c r="Q275" i="1"/>
  <c r="J275" i="1"/>
  <c r="I275" i="1"/>
  <c r="H275" i="1"/>
  <c r="G275" i="1"/>
  <c r="F275" i="1"/>
  <c r="E275" i="1"/>
  <c r="BU274" i="1"/>
  <c r="BT274" i="1"/>
  <c r="BS274" i="1"/>
  <c r="BR274" i="1"/>
  <c r="BQ274" i="1"/>
  <c r="BP274" i="1"/>
  <c r="BO274" i="1"/>
  <c r="BN274" i="1"/>
  <c r="BM274" i="1"/>
  <c r="BL274" i="1"/>
  <c r="AW274" i="1"/>
  <c r="AV274" i="1"/>
  <c r="AT274" i="1"/>
  <c r="AS274" i="1"/>
  <c r="AR274" i="1"/>
  <c r="AQ274" i="1"/>
  <c r="AO274" i="1"/>
  <c r="AN274" i="1"/>
  <c r="AM274" i="1"/>
  <c r="AK274" i="1"/>
  <c r="AJ274" i="1"/>
  <c r="AG274" i="1"/>
  <c r="AF274" i="1"/>
  <c r="AE274" i="1"/>
  <c r="AC274" i="1"/>
  <c r="S274" i="1"/>
  <c r="R274" i="1"/>
  <c r="Q274" i="1"/>
  <c r="J274" i="1"/>
  <c r="I274" i="1"/>
  <c r="H274" i="1"/>
  <c r="G274" i="1"/>
  <c r="F274" i="1"/>
  <c r="E274" i="1"/>
  <c r="BU273" i="1"/>
  <c r="BT273" i="1"/>
  <c r="BS273" i="1"/>
  <c r="BR273" i="1"/>
  <c r="BQ273" i="1"/>
  <c r="BP273" i="1"/>
  <c r="BO273" i="1"/>
  <c r="BN273" i="1"/>
  <c r="BM273" i="1"/>
  <c r="BL273" i="1"/>
  <c r="AW273" i="1"/>
  <c r="AV273" i="1"/>
  <c r="AT273" i="1"/>
  <c r="AS273" i="1"/>
  <c r="AR273" i="1"/>
  <c r="AQ273" i="1"/>
  <c r="AO273" i="1"/>
  <c r="AN273" i="1"/>
  <c r="AM273" i="1"/>
  <c r="AK273" i="1"/>
  <c r="AJ273" i="1"/>
  <c r="AG273" i="1"/>
  <c r="AF273" i="1"/>
  <c r="AE273" i="1"/>
  <c r="AC273" i="1"/>
  <c r="S273" i="1"/>
  <c r="R273" i="1"/>
  <c r="Q273" i="1"/>
  <c r="J273" i="1"/>
  <c r="I273" i="1"/>
  <c r="H273" i="1"/>
  <c r="G273" i="1"/>
  <c r="F273" i="1"/>
  <c r="E273" i="1"/>
  <c r="BU272" i="1"/>
  <c r="BT272" i="1"/>
  <c r="BS272" i="1"/>
  <c r="BR272" i="1"/>
  <c r="BQ272" i="1"/>
  <c r="BP272" i="1"/>
  <c r="BO272" i="1"/>
  <c r="BN272" i="1"/>
  <c r="BM272" i="1"/>
  <c r="BL272" i="1"/>
  <c r="AW272" i="1"/>
  <c r="AV272" i="1"/>
  <c r="AT272" i="1"/>
  <c r="AS272" i="1"/>
  <c r="AR272" i="1"/>
  <c r="AQ272" i="1"/>
  <c r="AO272" i="1"/>
  <c r="AN272" i="1"/>
  <c r="AM272" i="1"/>
  <c r="AK272" i="1"/>
  <c r="AJ272" i="1"/>
  <c r="AG272" i="1"/>
  <c r="AF272" i="1"/>
  <c r="AE272" i="1"/>
  <c r="AC272" i="1"/>
  <c r="S272" i="1"/>
  <c r="R272" i="1"/>
  <c r="Q272" i="1"/>
  <c r="J272" i="1"/>
  <c r="I272" i="1"/>
  <c r="H272" i="1"/>
  <c r="G272" i="1"/>
  <c r="F272" i="1"/>
  <c r="E272" i="1"/>
  <c r="BU271" i="1"/>
  <c r="BT271" i="1"/>
  <c r="BS271" i="1"/>
  <c r="BR271" i="1"/>
  <c r="BQ271" i="1"/>
  <c r="BP271" i="1"/>
  <c r="BO271" i="1"/>
  <c r="BN271" i="1"/>
  <c r="BM271" i="1"/>
  <c r="BL271" i="1"/>
  <c r="AW271" i="1"/>
  <c r="AV271" i="1"/>
  <c r="AT271" i="1"/>
  <c r="AS271" i="1"/>
  <c r="AR271" i="1"/>
  <c r="AQ271" i="1"/>
  <c r="AO271" i="1"/>
  <c r="AN271" i="1"/>
  <c r="AM271" i="1"/>
  <c r="AK271" i="1"/>
  <c r="AJ271" i="1"/>
  <c r="AG271" i="1"/>
  <c r="AF271" i="1"/>
  <c r="AE271" i="1"/>
  <c r="AC271" i="1"/>
  <c r="S271" i="1"/>
  <c r="R271" i="1"/>
  <c r="Q271" i="1"/>
  <c r="J271" i="1"/>
  <c r="I271" i="1"/>
  <c r="H271" i="1"/>
  <c r="G271" i="1"/>
  <c r="F271" i="1"/>
  <c r="E271" i="1"/>
  <c r="BU270" i="1"/>
  <c r="BT270" i="1"/>
  <c r="BS270" i="1"/>
  <c r="BR270" i="1"/>
  <c r="BQ270" i="1"/>
  <c r="BP270" i="1"/>
  <c r="BO270" i="1"/>
  <c r="BN270" i="1"/>
  <c r="BM270" i="1"/>
  <c r="BL270" i="1"/>
  <c r="AW270" i="1"/>
  <c r="AV270" i="1"/>
  <c r="AT270" i="1"/>
  <c r="AS270" i="1"/>
  <c r="AR270" i="1"/>
  <c r="AQ270" i="1"/>
  <c r="AO270" i="1"/>
  <c r="AN270" i="1"/>
  <c r="AM270" i="1"/>
  <c r="AK270" i="1"/>
  <c r="AJ270" i="1"/>
  <c r="AG270" i="1"/>
  <c r="AF270" i="1"/>
  <c r="AE270" i="1"/>
  <c r="AC270" i="1"/>
  <c r="S270" i="1"/>
  <c r="R270" i="1"/>
  <c r="Q270" i="1"/>
  <c r="J270" i="1"/>
  <c r="I270" i="1"/>
  <c r="H270" i="1"/>
  <c r="G270" i="1"/>
  <c r="F270" i="1"/>
  <c r="E270" i="1"/>
  <c r="BU269" i="1"/>
  <c r="BT269" i="1"/>
  <c r="BS269" i="1"/>
  <c r="BR269" i="1"/>
  <c r="BQ269" i="1"/>
  <c r="BP269" i="1"/>
  <c r="BO269" i="1"/>
  <c r="BN269" i="1"/>
  <c r="BM269" i="1"/>
  <c r="BL269" i="1"/>
  <c r="AW269" i="1"/>
  <c r="AV269" i="1"/>
  <c r="AT269" i="1"/>
  <c r="AS269" i="1"/>
  <c r="AR269" i="1"/>
  <c r="AQ269" i="1"/>
  <c r="AO269" i="1"/>
  <c r="AN269" i="1"/>
  <c r="AM269" i="1"/>
  <c r="AK269" i="1"/>
  <c r="AJ269" i="1"/>
  <c r="AG269" i="1"/>
  <c r="AF269" i="1"/>
  <c r="AE269" i="1"/>
  <c r="AC269" i="1"/>
  <c r="S269" i="1"/>
  <c r="R269" i="1"/>
  <c r="Q269" i="1"/>
  <c r="J269" i="1"/>
  <c r="I269" i="1"/>
  <c r="H269" i="1"/>
  <c r="G269" i="1"/>
  <c r="F269" i="1"/>
  <c r="E269" i="1"/>
  <c r="BU268" i="1"/>
  <c r="BT268" i="1"/>
  <c r="BS268" i="1"/>
  <c r="BR268" i="1"/>
  <c r="BQ268" i="1"/>
  <c r="BP268" i="1"/>
  <c r="BO268" i="1"/>
  <c r="BN268" i="1"/>
  <c r="BM268" i="1"/>
  <c r="BL268" i="1"/>
  <c r="AW268" i="1"/>
  <c r="AV268" i="1"/>
  <c r="AT268" i="1"/>
  <c r="AS268" i="1"/>
  <c r="AR268" i="1"/>
  <c r="AQ268" i="1"/>
  <c r="AO268" i="1"/>
  <c r="AN268" i="1"/>
  <c r="AM268" i="1"/>
  <c r="AK268" i="1"/>
  <c r="AJ268" i="1"/>
  <c r="AG268" i="1"/>
  <c r="AF268" i="1"/>
  <c r="AE268" i="1"/>
  <c r="AC268" i="1"/>
  <c r="S268" i="1"/>
  <c r="R268" i="1"/>
  <c r="Q268" i="1"/>
  <c r="J268" i="1"/>
  <c r="I268" i="1"/>
  <c r="H268" i="1"/>
  <c r="G268" i="1"/>
  <c r="F268" i="1"/>
  <c r="E268" i="1"/>
  <c r="BU267" i="1"/>
  <c r="BT267" i="1"/>
  <c r="BS267" i="1"/>
  <c r="BR267" i="1"/>
  <c r="BQ267" i="1"/>
  <c r="BP267" i="1"/>
  <c r="BO267" i="1"/>
  <c r="BN267" i="1"/>
  <c r="BM267" i="1"/>
  <c r="BL267" i="1"/>
  <c r="AW267" i="1"/>
  <c r="AV267" i="1"/>
  <c r="AT267" i="1"/>
  <c r="AS267" i="1"/>
  <c r="AR267" i="1"/>
  <c r="AQ267" i="1"/>
  <c r="AO267" i="1"/>
  <c r="AN267" i="1"/>
  <c r="AM267" i="1"/>
  <c r="AL267" i="1"/>
  <c r="AK267" i="1"/>
  <c r="AJ267" i="1"/>
  <c r="AH267" i="1"/>
  <c r="AG267" i="1"/>
  <c r="AF267" i="1"/>
  <c r="AE267" i="1"/>
  <c r="AD267" i="1"/>
  <c r="AC267" i="1"/>
  <c r="S267" i="1"/>
  <c r="R267" i="1"/>
  <c r="Q267" i="1"/>
  <c r="J267" i="1"/>
  <c r="I267" i="1"/>
  <c r="H267" i="1"/>
  <c r="G267" i="1"/>
  <c r="F267" i="1"/>
  <c r="E267" i="1"/>
  <c r="BU266" i="1"/>
  <c r="BT266" i="1"/>
  <c r="BS266" i="1"/>
  <c r="BR266" i="1"/>
  <c r="BQ266" i="1"/>
  <c r="BP266" i="1"/>
  <c r="BO266" i="1"/>
  <c r="BN266" i="1"/>
  <c r="BM266" i="1"/>
  <c r="BL266" i="1"/>
  <c r="AW266" i="1"/>
  <c r="AV266" i="1"/>
  <c r="AT266" i="1"/>
  <c r="AS266" i="1"/>
  <c r="AR266" i="1"/>
  <c r="AQ266" i="1"/>
  <c r="AO266" i="1"/>
  <c r="AN266" i="1"/>
  <c r="AM266" i="1"/>
  <c r="AL266" i="1"/>
  <c r="AK266" i="1"/>
  <c r="AJ266" i="1"/>
  <c r="AH266" i="1"/>
  <c r="AG266" i="1"/>
  <c r="AF266" i="1"/>
  <c r="AE266" i="1"/>
  <c r="AD266" i="1"/>
  <c r="AC266" i="1"/>
  <c r="S266" i="1"/>
  <c r="R266" i="1"/>
  <c r="Q266" i="1"/>
  <c r="J266" i="1"/>
  <c r="I266" i="1"/>
  <c r="H266" i="1"/>
  <c r="G266" i="1"/>
  <c r="F266" i="1"/>
  <c r="E266" i="1"/>
  <c r="BU265" i="1"/>
  <c r="BT265" i="1"/>
  <c r="BS265" i="1"/>
  <c r="BR265" i="1"/>
  <c r="BQ265" i="1"/>
  <c r="BP265" i="1"/>
  <c r="BO265" i="1"/>
  <c r="BN265" i="1"/>
  <c r="BM265" i="1"/>
  <c r="BL265" i="1"/>
  <c r="AW265" i="1"/>
  <c r="AV265" i="1"/>
  <c r="AT265" i="1"/>
  <c r="AS265" i="1"/>
  <c r="AR265" i="1"/>
  <c r="AQ265" i="1"/>
  <c r="AO265" i="1"/>
  <c r="AN265" i="1"/>
  <c r="AM265" i="1"/>
  <c r="AL265" i="1"/>
  <c r="AK265" i="1"/>
  <c r="AJ265" i="1"/>
  <c r="AH265" i="1"/>
  <c r="AG265" i="1"/>
  <c r="AF265" i="1"/>
  <c r="AE265" i="1"/>
  <c r="AD265" i="1"/>
  <c r="AC265" i="1"/>
  <c r="S265" i="1"/>
  <c r="R265" i="1"/>
  <c r="Q265" i="1"/>
  <c r="J265" i="1"/>
  <c r="I265" i="1"/>
  <c r="H265" i="1"/>
  <c r="G265" i="1"/>
  <c r="F265" i="1"/>
  <c r="E265" i="1"/>
  <c r="BU264" i="1"/>
  <c r="BT264" i="1"/>
  <c r="BS264" i="1"/>
  <c r="BR264" i="1"/>
  <c r="BQ264" i="1"/>
  <c r="BP264" i="1"/>
  <c r="BO264" i="1"/>
  <c r="BN264" i="1"/>
  <c r="BM264" i="1"/>
  <c r="BL264" i="1"/>
  <c r="AW264" i="1"/>
  <c r="AV264" i="1"/>
  <c r="AT264" i="1"/>
  <c r="AS264" i="1"/>
  <c r="AR264" i="1"/>
  <c r="AQ264" i="1"/>
  <c r="AO264" i="1"/>
  <c r="AN264" i="1"/>
  <c r="AM264" i="1"/>
  <c r="AL264" i="1"/>
  <c r="AK264" i="1"/>
  <c r="AJ264" i="1"/>
  <c r="AH264" i="1"/>
  <c r="AG264" i="1"/>
  <c r="AF264" i="1"/>
  <c r="AE264" i="1"/>
  <c r="AD264" i="1"/>
  <c r="AC264" i="1"/>
  <c r="S264" i="1"/>
  <c r="R264" i="1"/>
  <c r="Q264" i="1"/>
  <c r="J264" i="1"/>
  <c r="I264" i="1"/>
  <c r="H264" i="1"/>
  <c r="G264" i="1"/>
  <c r="F264" i="1"/>
  <c r="E264" i="1"/>
  <c r="AX261" i="1"/>
  <c r="AW261" i="1"/>
  <c r="AV261" i="1"/>
  <c r="AU261" i="1"/>
  <c r="AT261" i="1"/>
  <c r="AS261" i="1"/>
  <c r="AR261" i="1"/>
  <c r="AQ261" i="1"/>
  <c r="AO261" i="1"/>
  <c r="AN261" i="1"/>
  <c r="AM261" i="1"/>
  <c r="AK261" i="1"/>
  <c r="AJ261" i="1"/>
  <c r="AI261" i="1"/>
  <c r="AG261" i="1"/>
  <c r="AF261" i="1"/>
  <c r="AE261" i="1"/>
  <c r="AC261" i="1"/>
  <c r="DT258" i="1"/>
  <c r="DS258" i="1"/>
  <c r="DR258" i="1"/>
  <c r="DQ258" i="1"/>
  <c r="DP258" i="1"/>
  <c r="DO258" i="1"/>
  <c r="DN258" i="1"/>
  <c r="DL258" i="1"/>
  <c r="DJ258" i="1"/>
  <c r="DI258" i="1"/>
  <c r="DH258" i="1"/>
  <c r="DG258" i="1"/>
  <c r="DF258" i="1"/>
  <c r="DD258" i="1"/>
  <c r="DA258" i="1"/>
  <c r="CZ258" i="1"/>
  <c r="CY258" i="1"/>
  <c r="CW258" i="1"/>
  <c r="CV258" i="1"/>
  <c r="CU258" i="1"/>
  <c r="CH258" i="1"/>
  <c r="CG258" i="1"/>
  <c r="BX258" i="1"/>
  <c r="BW258" i="1"/>
  <c r="BU258" i="1"/>
  <c r="BT258" i="1"/>
  <c r="BP258" i="1"/>
  <c r="BO258" i="1"/>
  <c r="BH258" i="1"/>
  <c r="BG258" i="1"/>
  <c r="BG261" i="1" s="1"/>
  <c r="BF258" i="1"/>
  <c r="BE258" i="1"/>
  <c r="BD258" i="1"/>
  <c r="BD261" i="1" s="1"/>
  <c r="BC258" i="1"/>
  <c r="BB258" i="1"/>
  <c r="BA258" i="1"/>
  <c r="AZ258" i="1"/>
  <c r="AY258" i="1"/>
  <c r="AP258" i="1"/>
  <c r="AL258" i="1" s="1"/>
  <c r="AH258" i="1"/>
  <c r="AD258" i="1"/>
  <c r="R258" i="1"/>
  <c r="Q258" i="1"/>
  <c r="J258" i="1"/>
  <c r="I258" i="1"/>
  <c r="I259" i="1" s="1"/>
  <c r="H258" i="1"/>
  <c r="H259" i="1" s="1"/>
  <c r="DT257" i="1"/>
  <c r="DS257" i="1"/>
  <c r="DR257" i="1"/>
  <c r="DQ257" i="1"/>
  <c r="DP257" i="1"/>
  <c r="DO257" i="1"/>
  <c r="DN257" i="1"/>
  <c r="DL257" i="1"/>
  <c r="DJ257" i="1"/>
  <c r="DI257" i="1"/>
  <c r="DH257" i="1"/>
  <c r="DG257" i="1"/>
  <c r="DF257" i="1"/>
  <c r="DD257" i="1"/>
  <c r="DA257" i="1"/>
  <c r="CZ257" i="1"/>
  <c r="CY257" i="1"/>
  <c r="CW257" i="1"/>
  <c r="CV257" i="1"/>
  <c r="CU257" i="1"/>
  <c r="CH257" i="1"/>
  <c r="CG257" i="1"/>
  <c r="BX257" i="1"/>
  <c r="BW257" i="1"/>
  <c r="BU257" i="1"/>
  <c r="BQ257" i="1"/>
  <c r="BP257" i="1"/>
  <c r="BL257" i="1"/>
  <c r="BH257" i="1"/>
  <c r="BG257" i="1"/>
  <c r="BF257" i="1"/>
  <c r="BE257" i="1"/>
  <c r="BD257" i="1"/>
  <c r="BC257" i="1"/>
  <c r="BB257" i="1"/>
  <c r="BB348" i="1" s="1"/>
  <c r="BA257" i="1"/>
  <c r="AZ257" i="1"/>
  <c r="AY257" i="1"/>
  <c r="AP257" i="1"/>
  <c r="AL257" i="1"/>
  <c r="AH257" i="1"/>
  <c r="AD257" i="1" s="1"/>
  <c r="S257" i="1"/>
  <c r="R257" i="1"/>
  <c r="Q257" i="1"/>
  <c r="T257" i="1" s="1"/>
  <c r="I257" i="1"/>
  <c r="DT256" i="1"/>
  <c r="DS256" i="1"/>
  <c r="DR256" i="1"/>
  <c r="DQ256" i="1"/>
  <c r="DP256" i="1"/>
  <c r="DO256" i="1"/>
  <c r="DN256" i="1"/>
  <c r="DL256" i="1"/>
  <c r="DJ256" i="1"/>
  <c r="DI256" i="1"/>
  <c r="DH256" i="1"/>
  <c r="DG256" i="1"/>
  <c r="DF256" i="1"/>
  <c r="DD256" i="1"/>
  <c r="DA256" i="1"/>
  <c r="CZ256" i="1"/>
  <c r="CY256" i="1"/>
  <c r="CW256" i="1"/>
  <c r="CV256" i="1"/>
  <c r="CU256" i="1"/>
  <c r="CH256" i="1"/>
  <c r="CG256" i="1"/>
  <c r="BX256" i="1"/>
  <c r="BW256" i="1"/>
  <c r="BU256" i="1"/>
  <c r="BQ256" i="1"/>
  <c r="BP256" i="1"/>
  <c r="BL256" i="1"/>
  <c r="BO256" i="1" s="1"/>
  <c r="BH256" i="1"/>
  <c r="BG256" i="1"/>
  <c r="BF256" i="1"/>
  <c r="S256" i="1" s="1"/>
  <c r="BE256" i="1"/>
  <c r="BD256" i="1"/>
  <c r="BC256" i="1"/>
  <c r="BB256" i="1"/>
  <c r="BA256" i="1"/>
  <c r="AZ256" i="1"/>
  <c r="AY256" i="1"/>
  <c r="AP256" i="1"/>
  <c r="AL256" i="1"/>
  <c r="AH256" i="1"/>
  <c r="AD256" i="1"/>
  <c r="R256" i="1"/>
  <c r="Q256" i="1"/>
  <c r="I256" i="1"/>
  <c r="H256" i="1"/>
  <c r="DT255" i="1"/>
  <c r="DS255" i="1"/>
  <c r="DR255" i="1"/>
  <c r="DQ255" i="1"/>
  <c r="DP255" i="1"/>
  <c r="DO255" i="1"/>
  <c r="DN255" i="1"/>
  <c r="DL255" i="1"/>
  <c r="DJ255" i="1"/>
  <c r="DI255" i="1"/>
  <c r="DH255" i="1"/>
  <c r="DG255" i="1"/>
  <c r="DF255" i="1"/>
  <c r="DD255" i="1"/>
  <c r="DA255" i="1"/>
  <c r="CZ255" i="1"/>
  <c r="CY255" i="1"/>
  <c r="CW255" i="1"/>
  <c r="CV255" i="1"/>
  <c r="CU255" i="1"/>
  <c r="BU255" i="1"/>
  <c r="BQ255" i="1"/>
  <c r="BP255" i="1"/>
  <c r="BP348" i="1" s="1"/>
  <c r="BL255" i="1"/>
  <c r="BH255" i="1"/>
  <c r="BH348" i="1" s="1"/>
  <c r="BG255" i="1"/>
  <c r="BG348" i="1" s="1"/>
  <c r="BF255" i="1"/>
  <c r="BE255" i="1"/>
  <c r="BD255" i="1"/>
  <c r="BC255" i="1"/>
  <c r="BC348" i="1" s="1"/>
  <c r="BB255" i="1"/>
  <c r="BA255" i="1"/>
  <c r="AZ255" i="1"/>
  <c r="AY255" i="1"/>
  <c r="AP255" i="1"/>
  <c r="AH255" i="1"/>
  <c r="AD255" i="1" s="1"/>
  <c r="S255" i="1"/>
  <c r="R255" i="1"/>
  <c r="R348" i="1" s="1"/>
  <c r="Q255" i="1"/>
  <c r="J255" i="1"/>
  <c r="I255" i="1"/>
  <c r="I348" i="1" s="1"/>
  <c r="H255" i="1"/>
  <c r="DT254" i="1"/>
  <c r="DS254" i="1"/>
  <c r="DR254" i="1"/>
  <c r="DQ254" i="1"/>
  <c r="DP254" i="1"/>
  <c r="DO254" i="1"/>
  <c r="DN254" i="1"/>
  <c r="DL254" i="1"/>
  <c r="DJ254" i="1"/>
  <c r="DI254" i="1"/>
  <c r="DH254" i="1"/>
  <c r="DG254" i="1"/>
  <c r="DF254" i="1"/>
  <c r="DD254" i="1"/>
  <c r="DA254" i="1"/>
  <c r="CZ254" i="1"/>
  <c r="CY254" i="1"/>
  <c r="CW254" i="1"/>
  <c r="CV254" i="1"/>
  <c r="CU254" i="1"/>
  <c r="BS254" i="1"/>
  <c r="BR254" i="1"/>
  <c r="BU254" i="1" s="1"/>
  <c r="BQ254" i="1"/>
  <c r="BN254" i="1"/>
  <c r="BX255" i="1" s="1"/>
  <c r="BM254" i="1"/>
  <c r="BL254" i="1"/>
  <c r="BO254" i="1" s="1"/>
  <c r="BH254" i="1"/>
  <c r="BG254" i="1"/>
  <c r="BG347" i="1" s="1"/>
  <c r="BF254" i="1"/>
  <c r="S254" i="1" s="1"/>
  <c r="BE254" i="1"/>
  <c r="BD254" i="1"/>
  <c r="BD347" i="1" s="1"/>
  <c r="BC254" i="1"/>
  <c r="J254" i="1" s="1"/>
  <c r="BB254" i="1"/>
  <c r="BB347" i="1" s="1"/>
  <c r="BB374" i="1" s="1"/>
  <c r="BA254" i="1"/>
  <c r="AZ254" i="1"/>
  <c r="AY254" i="1"/>
  <c r="AP254" i="1"/>
  <c r="AL254" i="1"/>
  <c r="AH254" i="1"/>
  <c r="R254" i="1"/>
  <c r="Q254" i="1"/>
  <c r="I254" i="1"/>
  <c r="DT253" i="1"/>
  <c r="DS253" i="1"/>
  <c r="DR253" i="1"/>
  <c r="DQ253" i="1"/>
  <c r="DP253" i="1"/>
  <c r="DO253" i="1"/>
  <c r="DN253" i="1"/>
  <c r="DL253" i="1"/>
  <c r="DJ253" i="1"/>
  <c r="DI253" i="1"/>
  <c r="DH253" i="1"/>
  <c r="DG253" i="1"/>
  <c r="DF253" i="1"/>
  <c r="DD253" i="1"/>
  <c r="DA253" i="1"/>
  <c r="CZ253" i="1"/>
  <c r="CY253" i="1"/>
  <c r="CW253" i="1"/>
  <c r="CV253" i="1"/>
  <c r="CU253" i="1"/>
  <c r="BS253" i="1"/>
  <c r="BR253" i="1"/>
  <c r="BU253" i="1" s="1"/>
  <c r="BQ253" i="1"/>
  <c r="BN253" i="1"/>
  <c r="BM253" i="1"/>
  <c r="BL253" i="1"/>
  <c r="BH253" i="1"/>
  <c r="BF253" i="1"/>
  <c r="BE253" i="1"/>
  <c r="BC253" i="1"/>
  <c r="BB253" i="1"/>
  <c r="BA253" i="1"/>
  <c r="AZ253" i="1"/>
  <c r="AY253" i="1"/>
  <c r="AP253" i="1"/>
  <c r="AL253" i="1" s="1"/>
  <c r="AH253" i="1"/>
  <c r="AD253" i="1" s="1"/>
  <c r="S253" i="1"/>
  <c r="R253" i="1"/>
  <c r="Q253" i="1"/>
  <c r="J253" i="1"/>
  <c r="I253" i="1"/>
  <c r="H253" i="1"/>
  <c r="DT252" i="1"/>
  <c r="DS252" i="1"/>
  <c r="DR252" i="1"/>
  <c r="DQ252" i="1"/>
  <c r="DP252" i="1"/>
  <c r="DO252" i="1"/>
  <c r="DN252" i="1"/>
  <c r="DL252" i="1"/>
  <c r="DJ252" i="1"/>
  <c r="DI252" i="1"/>
  <c r="DH252" i="1"/>
  <c r="DG252" i="1"/>
  <c r="DF252" i="1"/>
  <c r="DD252" i="1"/>
  <c r="DA252" i="1"/>
  <c r="CZ252" i="1"/>
  <c r="CY252" i="1"/>
  <c r="CW252" i="1"/>
  <c r="CV252" i="1"/>
  <c r="CU252" i="1"/>
  <c r="BS252" i="1"/>
  <c r="BR252" i="1"/>
  <c r="BR347" i="1" s="1"/>
  <c r="BQ252" i="1"/>
  <c r="BN252" i="1"/>
  <c r="BM252" i="1"/>
  <c r="BP252" i="1" s="1"/>
  <c r="BL252" i="1"/>
  <c r="BO252" i="1" s="1"/>
  <c r="BH252" i="1"/>
  <c r="BF252" i="1"/>
  <c r="BF347" i="1" s="1"/>
  <c r="BE252" i="1"/>
  <c r="BE347" i="1" s="1"/>
  <c r="BC252" i="1"/>
  <c r="BC347" i="1" s="1"/>
  <c r="BB252" i="1"/>
  <c r="BA252" i="1"/>
  <c r="AZ252" i="1"/>
  <c r="AY252" i="1"/>
  <c r="AP252" i="1"/>
  <c r="AL252" i="1"/>
  <c r="AH252" i="1"/>
  <c r="AH347" i="1" s="1"/>
  <c r="AD252" i="1"/>
  <c r="R252" i="1"/>
  <c r="Q252" i="1"/>
  <c r="I252" i="1"/>
  <c r="DT251" i="1"/>
  <c r="DS251" i="1"/>
  <c r="DR251" i="1"/>
  <c r="DQ251" i="1"/>
  <c r="DP251" i="1"/>
  <c r="DO251" i="1"/>
  <c r="DN251" i="1"/>
  <c r="DL251" i="1"/>
  <c r="DJ251" i="1"/>
  <c r="DI251" i="1"/>
  <c r="DH251" i="1"/>
  <c r="DG251" i="1"/>
  <c r="DF251" i="1"/>
  <c r="DD251" i="1"/>
  <c r="DA251" i="1"/>
  <c r="CZ251" i="1"/>
  <c r="CY251" i="1"/>
  <c r="CW251" i="1"/>
  <c r="CV251" i="1"/>
  <c r="CU251" i="1"/>
  <c r="BS251" i="1"/>
  <c r="BR251" i="1"/>
  <c r="BU251" i="1" s="1"/>
  <c r="BQ251" i="1"/>
  <c r="BN251" i="1"/>
  <c r="BM251" i="1"/>
  <c r="BP251" i="1" s="1"/>
  <c r="BL251" i="1"/>
  <c r="BO251" i="1" s="1"/>
  <c r="BH251" i="1"/>
  <c r="BF251" i="1"/>
  <c r="S251" i="1" s="1"/>
  <c r="BE251" i="1"/>
  <c r="BC251" i="1"/>
  <c r="BB251" i="1"/>
  <c r="BB346" i="1" s="1"/>
  <c r="BA251" i="1"/>
  <c r="AZ251" i="1"/>
  <c r="AY251" i="1"/>
  <c r="AP251" i="1"/>
  <c r="AH251" i="1"/>
  <c r="AD251" i="1" s="1"/>
  <c r="R251" i="1"/>
  <c r="J251" i="1"/>
  <c r="I251" i="1"/>
  <c r="H251" i="1"/>
  <c r="DT250" i="1"/>
  <c r="DS250" i="1"/>
  <c r="DR250" i="1"/>
  <c r="DQ250" i="1"/>
  <c r="DP250" i="1"/>
  <c r="DO250" i="1"/>
  <c r="DN250" i="1"/>
  <c r="DL250" i="1"/>
  <c r="DJ250" i="1"/>
  <c r="DI250" i="1"/>
  <c r="DH250" i="1"/>
  <c r="DG250" i="1"/>
  <c r="DF250" i="1"/>
  <c r="DD250" i="1"/>
  <c r="DA250" i="1"/>
  <c r="CZ250" i="1"/>
  <c r="CY250" i="1"/>
  <c r="CW250" i="1"/>
  <c r="CV250" i="1"/>
  <c r="CU250" i="1"/>
  <c r="BS250" i="1"/>
  <c r="BR250" i="1"/>
  <c r="BU250" i="1" s="1"/>
  <c r="BQ250" i="1"/>
  <c r="BN250" i="1"/>
  <c r="BM250" i="1"/>
  <c r="BP250" i="1" s="1"/>
  <c r="BL250" i="1"/>
  <c r="BH250" i="1"/>
  <c r="BF250" i="1"/>
  <c r="BE250" i="1"/>
  <c r="BC250" i="1"/>
  <c r="BB250" i="1"/>
  <c r="BA250" i="1"/>
  <c r="AZ250" i="1"/>
  <c r="AY250" i="1"/>
  <c r="AP250" i="1"/>
  <c r="AL250" i="1"/>
  <c r="AH250" i="1"/>
  <c r="H250" i="1" s="1"/>
  <c r="AD250" i="1"/>
  <c r="S250" i="1"/>
  <c r="R250" i="1"/>
  <c r="Q250" i="1"/>
  <c r="J250" i="1"/>
  <c r="I250" i="1"/>
  <c r="DT249" i="1"/>
  <c r="DS249" i="1"/>
  <c r="DR249" i="1"/>
  <c r="DQ249" i="1"/>
  <c r="DP249" i="1"/>
  <c r="DO249" i="1"/>
  <c r="DN249" i="1"/>
  <c r="DL249" i="1"/>
  <c r="DJ249" i="1"/>
  <c r="DI249" i="1"/>
  <c r="DH249" i="1"/>
  <c r="DG249" i="1"/>
  <c r="DF249" i="1"/>
  <c r="DD249" i="1"/>
  <c r="DA249" i="1"/>
  <c r="CZ249" i="1"/>
  <c r="CY249" i="1"/>
  <c r="CW249" i="1"/>
  <c r="CV249" i="1"/>
  <c r="CU249" i="1"/>
  <c r="BS249" i="1"/>
  <c r="BR249" i="1"/>
  <c r="BQ249" i="1"/>
  <c r="BN249" i="1"/>
  <c r="BM249" i="1"/>
  <c r="BL249" i="1"/>
  <c r="BO249" i="1" s="1"/>
  <c r="BH249" i="1"/>
  <c r="BH346" i="1" s="1"/>
  <c r="BF249" i="1"/>
  <c r="BE249" i="1"/>
  <c r="BE346" i="1" s="1"/>
  <c r="BC249" i="1"/>
  <c r="BB249" i="1"/>
  <c r="BA249" i="1"/>
  <c r="AZ249" i="1"/>
  <c r="AY249" i="1"/>
  <c r="AP249" i="1"/>
  <c r="AL249" i="1" s="1"/>
  <c r="AH249" i="1"/>
  <c r="R249" i="1"/>
  <c r="I249" i="1"/>
  <c r="H249" i="1"/>
  <c r="DT248" i="1"/>
  <c r="DS248" i="1"/>
  <c r="DR248" i="1"/>
  <c r="DQ248" i="1"/>
  <c r="DP248" i="1"/>
  <c r="DO248" i="1"/>
  <c r="DN248" i="1"/>
  <c r="DL248" i="1"/>
  <c r="DJ248" i="1"/>
  <c r="DI248" i="1"/>
  <c r="DH248" i="1"/>
  <c r="DG248" i="1"/>
  <c r="DF248" i="1"/>
  <c r="DD248" i="1"/>
  <c r="DA248" i="1"/>
  <c r="CZ248" i="1"/>
  <c r="CY248" i="1"/>
  <c r="CW248" i="1"/>
  <c r="CV248" i="1"/>
  <c r="CU248" i="1"/>
  <c r="BS248" i="1"/>
  <c r="BR248" i="1"/>
  <c r="BQ248" i="1"/>
  <c r="BN248" i="1"/>
  <c r="BM248" i="1"/>
  <c r="BL248" i="1"/>
  <c r="BJ248" i="1"/>
  <c r="BH248" i="1"/>
  <c r="BF248" i="1"/>
  <c r="BE248" i="1"/>
  <c r="BC248" i="1"/>
  <c r="J248" i="1" s="1"/>
  <c r="BB248" i="1"/>
  <c r="BB345" i="1" s="1"/>
  <c r="BA248" i="1"/>
  <c r="AZ248" i="1"/>
  <c r="AY248" i="1"/>
  <c r="AP248" i="1"/>
  <c r="AL248" i="1"/>
  <c r="AH248" i="1"/>
  <c r="H248" i="1" s="1"/>
  <c r="AD248" i="1"/>
  <c r="S248" i="1"/>
  <c r="R248" i="1"/>
  <c r="Q248" i="1"/>
  <c r="I248" i="1"/>
  <c r="DT247" i="1"/>
  <c r="DS247" i="1"/>
  <c r="DR247" i="1"/>
  <c r="DQ247" i="1"/>
  <c r="DP247" i="1"/>
  <c r="DO247" i="1"/>
  <c r="DN247" i="1"/>
  <c r="DL247" i="1"/>
  <c r="DJ247" i="1"/>
  <c r="DI247" i="1"/>
  <c r="DH247" i="1"/>
  <c r="DG247" i="1"/>
  <c r="DF247" i="1"/>
  <c r="DD247" i="1"/>
  <c r="DA247" i="1"/>
  <c r="CZ247" i="1"/>
  <c r="CY247" i="1"/>
  <c r="CW247" i="1"/>
  <c r="CV247" i="1"/>
  <c r="CU247" i="1"/>
  <c r="BS247" i="1"/>
  <c r="BR247" i="1"/>
  <c r="BQ247" i="1"/>
  <c r="BN247" i="1"/>
  <c r="BM247" i="1"/>
  <c r="BP247" i="1" s="1"/>
  <c r="BL247" i="1"/>
  <c r="BJ247" i="1"/>
  <c r="BK248" i="1" s="1"/>
  <c r="BH247" i="1"/>
  <c r="BF247" i="1"/>
  <c r="S247" i="1" s="1"/>
  <c r="BE247" i="1"/>
  <c r="BC247" i="1"/>
  <c r="BB247" i="1"/>
  <c r="BA247" i="1"/>
  <c r="AZ247" i="1"/>
  <c r="AY247" i="1"/>
  <c r="AP247" i="1"/>
  <c r="AL247" i="1"/>
  <c r="AH247" i="1"/>
  <c r="AD247" i="1" s="1"/>
  <c r="R247" i="1"/>
  <c r="Q247" i="1"/>
  <c r="J247" i="1"/>
  <c r="I247" i="1"/>
  <c r="H247" i="1"/>
  <c r="DT246" i="1"/>
  <c r="DS246" i="1"/>
  <c r="DR246" i="1"/>
  <c r="DQ246" i="1"/>
  <c r="DP246" i="1"/>
  <c r="DO246" i="1"/>
  <c r="DN246" i="1"/>
  <c r="DL246" i="1"/>
  <c r="DJ246" i="1"/>
  <c r="DI246" i="1"/>
  <c r="DH246" i="1"/>
  <c r="DG246" i="1"/>
  <c r="DF246" i="1"/>
  <c r="DD246" i="1"/>
  <c r="DA246" i="1"/>
  <c r="CZ246" i="1"/>
  <c r="CY246" i="1"/>
  <c r="CW246" i="1"/>
  <c r="CV246" i="1"/>
  <c r="CU246" i="1"/>
  <c r="BS246" i="1"/>
  <c r="BR246" i="1"/>
  <c r="BU246" i="1" s="1"/>
  <c r="BQ246" i="1"/>
  <c r="BN246" i="1"/>
  <c r="BM246" i="1"/>
  <c r="BL246" i="1"/>
  <c r="BJ246" i="1"/>
  <c r="BH246" i="1"/>
  <c r="BF246" i="1"/>
  <c r="BE246" i="1"/>
  <c r="BE345" i="1" s="1"/>
  <c r="BC246" i="1"/>
  <c r="BB246" i="1"/>
  <c r="BA246" i="1"/>
  <c r="AZ246" i="1"/>
  <c r="AY246" i="1"/>
  <c r="AP246" i="1"/>
  <c r="AL246" i="1"/>
  <c r="AH246" i="1"/>
  <c r="AD246" i="1"/>
  <c r="R246" i="1"/>
  <c r="R260" i="1" s="1"/>
  <c r="Q246" i="1"/>
  <c r="I246" i="1"/>
  <c r="DT245" i="1"/>
  <c r="DS245" i="1"/>
  <c r="DR245" i="1"/>
  <c r="DQ245" i="1"/>
  <c r="DP245" i="1"/>
  <c r="DO245" i="1"/>
  <c r="DN245" i="1"/>
  <c r="DL245" i="1"/>
  <c r="DJ245" i="1"/>
  <c r="DI245" i="1"/>
  <c r="DH245" i="1"/>
  <c r="DG245" i="1"/>
  <c r="DF245" i="1"/>
  <c r="DD245" i="1"/>
  <c r="DA245" i="1"/>
  <c r="CZ245" i="1"/>
  <c r="CY245" i="1"/>
  <c r="CW245" i="1"/>
  <c r="CV245" i="1"/>
  <c r="CU245" i="1"/>
  <c r="BS245" i="1"/>
  <c r="BR245" i="1"/>
  <c r="BQ245" i="1"/>
  <c r="BN245" i="1"/>
  <c r="BM245" i="1"/>
  <c r="BL245" i="1"/>
  <c r="BJ245" i="1"/>
  <c r="BH245" i="1"/>
  <c r="BF245" i="1"/>
  <c r="BE245" i="1"/>
  <c r="BC245" i="1"/>
  <c r="BB245" i="1"/>
  <c r="BB344" i="1" s="1"/>
  <c r="BA245" i="1"/>
  <c r="AZ245" i="1"/>
  <c r="AY245" i="1"/>
  <c r="AP245" i="1"/>
  <c r="AL245" i="1" s="1"/>
  <c r="AH245" i="1"/>
  <c r="S245" i="1"/>
  <c r="R245" i="1"/>
  <c r="V246" i="1" s="1"/>
  <c r="Q245" i="1"/>
  <c r="J245" i="1"/>
  <c r="I245" i="1"/>
  <c r="H245" i="1"/>
  <c r="DT244" i="1"/>
  <c r="DS244" i="1"/>
  <c r="DR244" i="1"/>
  <c r="DQ244" i="1"/>
  <c r="DP244" i="1"/>
  <c r="DO244" i="1"/>
  <c r="DN244" i="1"/>
  <c r="DL244" i="1"/>
  <c r="DJ244" i="1"/>
  <c r="DI244" i="1"/>
  <c r="DH244" i="1"/>
  <c r="DG244" i="1"/>
  <c r="DF244" i="1"/>
  <c r="DD244" i="1"/>
  <c r="DA244" i="1"/>
  <c r="CZ244" i="1"/>
  <c r="CY244" i="1"/>
  <c r="CW244" i="1"/>
  <c r="CV244" i="1"/>
  <c r="CU244" i="1"/>
  <c r="BS244" i="1"/>
  <c r="BR244" i="1"/>
  <c r="BQ244" i="1"/>
  <c r="BN244" i="1"/>
  <c r="BM244" i="1"/>
  <c r="BL244" i="1"/>
  <c r="BO244" i="1" s="1"/>
  <c r="BJ244" i="1"/>
  <c r="BH244" i="1"/>
  <c r="BF244" i="1"/>
  <c r="BE244" i="1"/>
  <c r="BC244" i="1"/>
  <c r="J244" i="1" s="1"/>
  <c r="BB244" i="1"/>
  <c r="BA244" i="1"/>
  <c r="AZ244" i="1"/>
  <c r="AY244" i="1"/>
  <c r="AP244" i="1"/>
  <c r="AL244" i="1" s="1"/>
  <c r="AH244" i="1"/>
  <c r="R244" i="1"/>
  <c r="Q244" i="1"/>
  <c r="I244" i="1"/>
  <c r="DT243" i="1"/>
  <c r="DS243" i="1"/>
  <c r="DR243" i="1"/>
  <c r="DQ243" i="1"/>
  <c r="DP243" i="1"/>
  <c r="DO243" i="1"/>
  <c r="DN243" i="1"/>
  <c r="DL243" i="1"/>
  <c r="DJ243" i="1"/>
  <c r="DI243" i="1"/>
  <c r="DH243" i="1"/>
  <c r="DG243" i="1"/>
  <c r="DF243" i="1"/>
  <c r="DD243" i="1"/>
  <c r="DA243" i="1"/>
  <c r="CZ243" i="1"/>
  <c r="CY243" i="1"/>
  <c r="CW243" i="1"/>
  <c r="CV243" i="1"/>
  <c r="CU243" i="1"/>
  <c r="BS243" i="1"/>
  <c r="BR243" i="1"/>
  <c r="BU243" i="1" s="1"/>
  <c r="BQ243" i="1"/>
  <c r="BN243" i="1"/>
  <c r="BM243" i="1"/>
  <c r="BL243" i="1"/>
  <c r="BJ243" i="1"/>
  <c r="BH243" i="1"/>
  <c r="BF243" i="1"/>
  <c r="BE243" i="1"/>
  <c r="BC243" i="1"/>
  <c r="BB243" i="1"/>
  <c r="BA243" i="1"/>
  <c r="AZ243" i="1"/>
  <c r="AY243" i="1"/>
  <c r="AP243" i="1"/>
  <c r="Q243" i="1" s="1"/>
  <c r="AH243" i="1"/>
  <c r="AD243" i="1"/>
  <c r="S243" i="1"/>
  <c r="R243" i="1"/>
  <c r="T243" i="1" s="1"/>
  <c r="I243" i="1"/>
  <c r="DS242" i="1"/>
  <c r="DR242" i="1"/>
  <c r="DP242" i="1"/>
  <c r="DO242" i="1"/>
  <c r="DJ242" i="1"/>
  <c r="DI242" i="1"/>
  <c r="DH242" i="1"/>
  <c r="DG242" i="1"/>
  <c r="DA242" i="1"/>
  <c r="CZ242" i="1"/>
  <c r="CY242" i="1"/>
  <c r="CW242" i="1"/>
  <c r="CV242" i="1"/>
  <c r="CU242" i="1"/>
  <c r="BS242" i="1"/>
  <c r="BR242" i="1"/>
  <c r="BQ242" i="1"/>
  <c r="BN242" i="1"/>
  <c r="BM242" i="1"/>
  <c r="BL242" i="1"/>
  <c r="BJ242" i="1"/>
  <c r="BH242" i="1"/>
  <c r="BF242" i="1"/>
  <c r="BE242" i="1"/>
  <c r="BC242" i="1"/>
  <c r="BB242" i="1"/>
  <c r="BB343" i="1" s="1"/>
  <c r="BB373" i="1" s="1"/>
  <c r="AZ242" i="1"/>
  <c r="AY242" i="1"/>
  <c r="AP242" i="1"/>
  <c r="AL242" i="1" s="1"/>
  <c r="AH242" i="1"/>
  <c r="AD242" i="1" s="1"/>
  <c r="S242" i="1"/>
  <c r="R242" i="1"/>
  <c r="Q242" i="1"/>
  <c r="J242" i="1"/>
  <c r="I242" i="1"/>
  <c r="H242" i="1"/>
  <c r="DS241" i="1"/>
  <c r="DR241" i="1"/>
  <c r="DP241" i="1"/>
  <c r="DO241" i="1"/>
  <c r="DJ241" i="1"/>
  <c r="DI241" i="1"/>
  <c r="DH241" i="1"/>
  <c r="DG241" i="1"/>
  <c r="DA241" i="1"/>
  <c r="CZ241" i="1"/>
  <c r="CY241" i="1"/>
  <c r="CW241" i="1"/>
  <c r="CV241" i="1"/>
  <c r="CU241" i="1"/>
  <c r="CP241" i="1"/>
  <c r="BS241" i="1"/>
  <c r="BR241" i="1"/>
  <c r="BQ241" i="1"/>
  <c r="BN241" i="1"/>
  <c r="BM241" i="1"/>
  <c r="BL241" i="1"/>
  <c r="BJ241" i="1"/>
  <c r="BH241" i="1"/>
  <c r="BF241" i="1"/>
  <c r="S241" i="1" s="1"/>
  <c r="BE241" i="1"/>
  <c r="BC241" i="1"/>
  <c r="J241" i="1" s="1"/>
  <c r="BB241" i="1"/>
  <c r="AZ241" i="1"/>
  <c r="AY241" i="1"/>
  <c r="AP241" i="1"/>
  <c r="DK253" i="1" s="1"/>
  <c r="AH241" i="1"/>
  <c r="R241" i="1"/>
  <c r="I241" i="1"/>
  <c r="H241" i="1"/>
  <c r="N241" i="1" s="1"/>
  <c r="DS240" i="1"/>
  <c r="DR240" i="1"/>
  <c r="DP240" i="1"/>
  <c r="DO240" i="1"/>
  <c r="DJ240" i="1"/>
  <c r="DI240" i="1"/>
  <c r="DH240" i="1"/>
  <c r="DG240" i="1"/>
  <c r="DA240" i="1"/>
  <c r="CZ240" i="1"/>
  <c r="CY240" i="1"/>
  <c r="CW240" i="1"/>
  <c r="CV240" i="1"/>
  <c r="CU240" i="1"/>
  <c r="CP240" i="1"/>
  <c r="BS240" i="1"/>
  <c r="BR240" i="1"/>
  <c r="BQ240" i="1"/>
  <c r="BN240" i="1"/>
  <c r="BM240" i="1"/>
  <c r="BL240" i="1"/>
  <c r="BJ240" i="1"/>
  <c r="BK241" i="1" s="1"/>
  <c r="BH240" i="1"/>
  <c r="BH343" i="1" s="1"/>
  <c r="BF240" i="1"/>
  <c r="BE240" i="1"/>
  <c r="BE343" i="1" s="1"/>
  <c r="BC240" i="1"/>
  <c r="BB240" i="1"/>
  <c r="AZ240" i="1"/>
  <c r="AY240" i="1"/>
  <c r="AP240" i="1"/>
  <c r="AL240" i="1"/>
  <c r="AH240" i="1"/>
  <c r="AH343" i="1" s="1"/>
  <c r="R240" i="1"/>
  <c r="J240" i="1"/>
  <c r="I240" i="1"/>
  <c r="DS239" i="1"/>
  <c r="DR239" i="1"/>
  <c r="DP239" i="1"/>
  <c r="DO239" i="1"/>
  <c r="DJ239" i="1"/>
  <c r="DI239" i="1"/>
  <c r="DH239" i="1"/>
  <c r="DG239" i="1"/>
  <c r="DA239" i="1"/>
  <c r="CZ239" i="1"/>
  <c r="CY239" i="1"/>
  <c r="CW239" i="1"/>
  <c r="CV239" i="1"/>
  <c r="CU239" i="1"/>
  <c r="CP239" i="1"/>
  <c r="BS239" i="1"/>
  <c r="BR239" i="1"/>
  <c r="BQ239" i="1"/>
  <c r="BN239" i="1"/>
  <c r="CC251" i="1" s="1"/>
  <c r="BM239" i="1"/>
  <c r="BP239" i="1" s="1"/>
  <c r="BL239" i="1"/>
  <c r="BJ239" i="1"/>
  <c r="BH239" i="1"/>
  <c r="BF239" i="1"/>
  <c r="BE239" i="1"/>
  <c r="BC239" i="1"/>
  <c r="BB239" i="1"/>
  <c r="BB342" i="1" s="1"/>
  <c r="AZ239" i="1"/>
  <c r="AY239" i="1"/>
  <c r="AP239" i="1"/>
  <c r="AH239" i="1"/>
  <c r="DC251" i="1" s="1"/>
  <c r="S239" i="1"/>
  <c r="R239" i="1"/>
  <c r="J239" i="1"/>
  <c r="I239" i="1"/>
  <c r="DS238" i="1"/>
  <c r="DR238" i="1"/>
  <c r="DP238" i="1"/>
  <c r="DO238" i="1"/>
  <c r="DJ238" i="1"/>
  <c r="DI238" i="1"/>
  <c r="DH238" i="1"/>
  <c r="DG238" i="1"/>
  <c r="DA238" i="1"/>
  <c r="CZ238" i="1"/>
  <c r="CY238" i="1"/>
  <c r="CW238" i="1"/>
  <c r="CV238" i="1"/>
  <c r="CU238" i="1"/>
  <c r="CP238" i="1"/>
  <c r="BS238" i="1"/>
  <c r="BR238" i="1"/>
  <c r="BQ238" i="1"/>
  <c r="BN238" i="1"/>
  <c r="BM238" i="1"/>
  <c r="BL238" i="1"/>
  <c r="BO238" i="1" s="1"/>
  <c r="BJ238" i="1"/>
  <c r="BH238" i="1"/>
  <c r="BF238" i="1"/>
  <c r="BE238" i="1"/>
  <c r="BC238" i="1"/>
  <c r="J238" i="1" s="1"/>
  <c r="BB238" i="1"/>
  <c r="AZ238" i="1"/>
  <c r="AY238" i="1"/>
  <c r="AP238" i="1"/>
  <c r="AH238" i="1"/>
  <c r="H238" i="1" s="1"/>
  <c r="S238" i="1"/>
  <c r="R238" i="1"/>
  <c r="Q238" i="1"/>
  <c r="Y238" i="1" s="1"/>
  <c r="I238" i="1"/>
  <c r="DS237" i="1"/>
  <c r="DR237" i="1"/>
  <c r="DP237" i="1"/>
  <c r="DO237" i="1"/>
  <c r="DJ237" i="1"/>
  <c r="DI237" i="1"/>
  <c r="DH237" i="1"/>
  <c r="DG237" i="1"/>
  <c r="DA237" i="1"/>
  <c r="CZ237" i="1"/>
  <c r="CY237" i="1"/>
  <c r="CW237" i="1"/>
  <c r="CV237" i="1"/>
  <c r="CU237" i="1"/>
  <c r="CP237" i="1"/>
  <c r="BS237" i="1"/>
  <c r="BR237" i="1"/>
  <c r="BQ237" i="1"/>
  <c r="BN237" i="1"/>
  <c r="BM237" i="1"/>
  <c r="BL237" i="1"/>
  <c r="BJ237" i="1"/>
  <c r="BH237" i="1"/>
  <c r="BH342" i="1" s="1"/>
  <c r="BF237" i="1"/>
  <c r="BF342" i="1" s="1"/>
  <c r="BE237" i="1"/>
  <c r="BC237" i="1"/>
  <c r="BC342" i="1" s="1"/>
  <c r="BB237" i="1"/>
  <c r="AZ237" i="1"/>
  <c r="AY237" i="1"/>
  <c r="AP237" i="1"/>
  <c r="AH237" i="1"/>
  <c r="S237" i="1"/>
  <c r="R237" i="1"/>
  <c r="Q237" i="1"/>
  <c r="Y237" i="1" s="1"/>
  <c r="I237" i="1"/>
  <c r="H237" i="1"/>
  <c r="N237" i="1" s="1"/>
  <c r="DS236" i="1"/>
  <c r="DR236" i="1"/>
  <c r="DP236" i="1"/>
  <c r="DO236" i="1"/>
  <c r="DJ236" i="1"/>
  <c r="DI236" i="1"/>
  <c r="DH236" i="1"/>
  <c r="DG236" i="1"/>
  <c r="DA236" i="1"/>
  <c r="CZ236" i="1"/>
  <c r="CY236" i="1"/>
  <c r="CW236" i="1"/>
  <c r="CV236" i="1"/>
  <c r="CU236" i="1"/>
  <c r="CP236" i="1"/>
  <c r="BS236" i="1"/>
  <c r="BR236" i="1"/>
  <c r="CL248" i="1" s="1"/>
  <c r="BQ236" i="1"/>
  <c r="BN236" i="1"/>
  <c r="BM236" i="1"/>
  <c r="BL236" i="1"/>
  <c r="BO236" i="1" s="1"/>
  <c r="BJ236" i="1"/>
  <c r="BH236" i="1"/>
  <c r="BF236" i="1"/>
  <c r="S236" i="1" s="1"/>
  <c r="BE236" i="1"/>
  <c r="BC236" i="1"/>
  <c r="BB236" i="1"/>
  <c r="BB341" i="1" s="1"/>
  <c r="AZ236" i="1"/>
  <c r="AY236" i="1"/>
  <c r="AP236" i="1"/>
  <c r="AL236" i="1"/>
  <c r="AH236" i="1"/>
  <c r="H236" i="1" s="1"/>
  <c r="R236" i="1"/>
  <c r="J236" i="1"/>
  <c r="I236" i="1"/>
  <c r="DS235" i="1"/>
  <c r="DR235" i="1"/>
  <c r="DP235" i="1"/>
  <c r="DO235" i="1"/>
  <c r="DJ235" i="1"/>
  <c r="DI235" i="1"/>
  <c r="DH235" i="1"/>
  <c r="DG235" i="1"/>
  <c r="DA235" i="1"/>
  <c r="CZ235" i="1"/>
  <c r="CY235" i="1"/>
  <c r="CW235" i="1"/>
  <c r="CV235" i="1"/>
  <c r="CU235" i="1"/>
  <c r="CP235" i="1"/>
  <c r="BS235" i="1"/>
  <c r="BR235" i="1"/>
  <c r="BU235" i="1" s="1"/>
  <c r="BQ235" i="1"/>
  <c r="BN235" i="1"/>
  <c r="BM235" i="1"/>
  <c r="BL235" i="1"/>
  <c r="BJ235" i="1"/>
  <c r="BH235" i="1"/>
  <c r="BF235" i="1"/>
  <c r="BE235" i="1"/>
  <c r="BC235" i="1"/>
  <c r="BB235" i="1"/>
  <c r="AZ235" i="1"/>
  <c r="AY235" i="1"/>
  <c r="AP235" i="1"/>
  <c r="Q235" i="1" s="1"/>
  <c r="AL235" i="1"/>
  <c r="AH235" i="1"/>
  <c r="H235" i="1" s="1"/>
  <c r="AD235" i="1"/>
  <c r="R235" i="1"/>
  <c r="J235" i="1"/>
  <c r="I235" i="1"/>
  <c r="DS234" i="1"/>
  <c r="DR234" i="1"/>
  <c r="DP234" i="1"/>
  <c r="DO234" i="1"/>
  <c r="DJ234" i="1"/>
  <c r="DI234" i="1"/>
  <c r="DH234" i="1"/>
  <c r="DG234" i="1"/>
  <c r="DA234" i="1"/>
  <c r="CZ234" i="1"/>
  <c r="CY234" i="1"/>
  <c r="CW234" i="1"/>
  <c r="CV234" i="1"/>
  <c r="CU234" i="1"/>
  <c r="CP234" i="1"/>
  <c r="BS234" i="1"/>
  <c r="BR234" i="1"/>
  <c r="BQ234" i="1"/>
  <c r="BN234" i="1"/>
  <c r="BN341" i="1" s="1"/>
  <c r="BM234" i="1"/>
  <c r="BL234" i="1"/>
  <c r="BJ234" i="1"/>
  <c r="BH234" i="1"/>
  <c r="BF234" i="1"/>
  <c r="BF341" i="1" s="1"/>
  <c r="BE234" i="1"/>
  <c r="BE341" i="1" s="1"/>
  <c r="BC234" i="1"/>
  <c r="BB234" i="1"/>
  <c r="AZ234" i="1"/>
  <c r="AY234" i="1"/>
  <c r="AP234" i="1"/>
  <c r="AH234" i="1"/>
  <c r="AD234" i="1"/>
  <c r="S234" i="1"/>
  <c r="R234" i="1"/>
  <c r="J234" i="1"/>
  <c r="I234" i="1"/>
  <c r="DS233" i="1"/>
  <c r="DR233" i="1"/>
  <c r="DP233" i="1"/>
  <c r="DO233" i="1"/>
  <c r="DJ233" i="1"/>
  <c r="DI233" i="1"/>
  <c r="DH233" i="1"/>
  <c r="DG233" i="1"/>
  <c r="DA233" i="1"/>
  <c r="CZ233" i="1"/>
  <c r="CY233" i="1"/>
  <c r="CW233" i="1"/>
  <c r="CV233" i="1"/>
  <c r="CU233" i="1"/>
  <c r="CP233" i="1"/>
  <c r="BS233" i="1"/>
  <c r="BR233" i="1"/>
  <c r="BQ233" i="1"/>
  <c r="CK245" i="1" s="1"/>
  <c r="BN233" i="1"/>
  <c r="BM233" i="1"/>
  <c r="BL233" i="1"/>
  <c r="CA245" i="1" s="1"/>
  <c r="BJ233" i="1"/>
  <c r="BH233" i="1"/>
  <c r="BF233" i="1"/>
  <c r="BE233" i="1"/>
  <c r="BD233" i="1"/>
  <c r="BC233" i="1"/>
  <c r="BB233" i="1"/>
  <c r="BB340" i="1" s="1"/>
  <c r="AZ233" i="1"/>
  <c r="AY233" i="1"/>
  <c r="AP233" i="1"/>
  <c r="AH233" i="1"/>
  <c r="AD233" i="1"/>
  <c r="R233" i="1"/>
  <c r="I233" i="1"/>
  <c r="H233" i="1"/>
  <c r="DS232" i="1"/>
  <c r="DR232" i="1"/>
  <c r="DP232" i="1"/>
  <c r="DO232" i="1"/>
  <c r="DJ232" i="1"/>
  <c r="DI232" i="1"/>
  <c r="DH232" i="1"/>
  <c r="DG232" i="1"/>
  <c r="DA232" i="1"/>
  <c r="CZ232" i="1"/>
  <c r="CY232" i="1"/>
  <c r="CW232" i="1"/>
  <c r="CV232" i="1"/>
  <c r="CU232" i="1"/>
  <c r="CP232" i="1"/>
  <c r="BS232" i="1"/>
  <c r="BR232" i="1"/>
  <c r="BQ232" i="1"/>
  <c r="BN232" i="1"/>
  <c r="BM232" i="1"/>
  <c r="BL232" i="1"/>
  <c r="BJ232" i="1"/>
  <c r="BK233" i="1" s="1"/>
  <c r="BH232" i="1"/>
  <c r="BF232" i="1"/>
  <c r="BE232" i="1"/>
  <c r="BD232" i="1"/>
  <c r="BC232" i="1"/>
  <c r="J232" i="1" s="1"/>
  <c r="BB232" i="1"/>
  <c r="AZ232" i="1"/>
  <c r="AY232" i="1"/>
  <c r="AP232" i="1"/>
  <c r="AL232" i="1" s="1"/>
  <c r="AH232" i="1"/>
  <c r="AD232" i="1" s="1"/>
  <c r="S232" i="1"/>
  <c r="R232" i="1"/>
  <c r="Q232" i="1"/>
  <c r="T232" i="1" s="1"/>
  <c r="I232" i="1"/>
  <c r="H232" i="1"/>
  <c r="N232" i="1" s="1"/>
  <c r="DS231" i="1"/>
  <c r="DR231" i="1"/>
  <c r="DP231" i="1"/>
  <c r="DO231" i="1"/>
  <c r="DH231" i="1"/>
  <c r="DG231" i="1"/>
  <c r="DA231" i="1"/>
  <c r="CZ231" i="1"/>
  <c r="CY231" i="1"/>
  <c r="CW231" i="1"/>
  <c r="CV231" i="1"/>
  <c r="CU231" i="1"/>
  <c r="CP231" i="1"/>
  <c r="BS231" i="1"/>
  <c r="BR231" i="1"/>
  <c r="BQ231" i="1"/>
  <c r="BN231" i="1"/>
  <c r="BM231" i="1"/>
  <c r="BP231" i="1" s="1"/>
  <c r="BL231" i="1"/>
  <c r="BO231" i="1" s="1"/>
  <c r="BH231" i="1"/>
  <c r="BG231" i="1"/>
  <c r="BG340" i="1" s="1"/>
  <c r="BF231" i="1"/>
  <c r="BE231" i="1"/>
  <c r="BE340" i="1" s="1"/>
  <c r="BD231" i="1"/>
  <c r="BC231" i="1"/>
  <c r="BB231" i="1"/>
  <c r="AZ231" i="1"/>
  <c r="AY231" i="1"/>
  <c r="AP231" i="1"/>
  <c r="DK231" i="1" s="1"/>
  <c r="AL231" i="1"/>
  <c r="AH231" i="1"/>
  <c r="AD231" i="1" s="1"/>
  <c r="R231" i="1"/>
  <c r="I231" i="1"/>
  <c r="DS230" i="1"/>
  <c r="DR230" i="1"/>
  <c r="DP230" i="1"/>
  <c r="DO230" i="1"/>
  <c r="DH230" i="1"/>
  <c r="DG230" i="1"/>
  <c r="DA230" i="1"/>
  <c r="CZ230" i="1"/>
  <c r="CY230" i="1"/>
  <c r="CW230" i="1"/>
  <c r="CW372" i="1" s="1"/>
  <c r="CV230" i="1"/>
  <c r="CV372" i="1" s="1"/>
  <c r="CU230" i="1"/>
  <c r="CU372" i="1" s="1"/>
  <c r="CP230" i="1"/>
  <c r="CP372" i="1" s="1"/>
  <c r="BS230" i="1"/>
  <c r="BR230" i="1"/>
  <c r="BQ230" i="1"/>
  <c r="BN230" i="1"/>
  <c r="BM230" i="1"/>
  <c r="BL230" i="1"/>
  <c r="BH230" i="1"/>
  <c r="BG230" i="1"/>
  <c r="BF230" i="1"/>
  <c r="BE230" i="1"/>
  <c r="BD230" i="1"/>
  <c r="BC230" i="1"/>
  <c r="BB230" i="1"/>
  <c r="BB339" i="1" s="1"/>
  <c r="BB372" i="1" s="1"/>
  <c r="AZ230" i="1"/>
  <c r="AZ372" i="1" s="1"/>
  <c r="AY230" i="1"/>
  <c r="AY372" i="1" s="1"/>
  <c r="AP230" i="1"/>
  <c r="AL230" i="1" s="1"/>
  <c r="AH230" i="1"/>
  <c r="Y230" i="1"/>
  <c r="Y372" i="1" s="1"/>
  <c r="U230" i="1"/>
  <c r="U372" i="1" s="1"/>
  <c r="S230" i="1"/>
  <c r="R230" i="1"/>
  <c r="N230" i="1"/>
  <c r="N372" i="1" s="1"/>
  <c r="K230" i="1"/>
  <c r="K372" i="1" s="1"/>
  <c r="J230" i="1"/>
  <c r="I230" i="1"/>
  <c r="DS229" i="1"/>
  <c r="DR229" i="1"/>
  <c r="DP229" i="1"/>
  <c r="DO229" i="1"/>
  <c r="DH229" i="1"/>
  <c r="DG229" i="1"/>
  <c r="DA229" i="1"/>
  <c r="CZ229" i="1"/>
  <c r="CY229" i="1"/>
  <c r="CW229" i="1"/>
  <c r="CV229" i="1"/>
  <c r="CU229" i="1"/>
  <c r="CP229" i="1"/>
  <c r="BS229" i="1"/>
  <c r="BR229" i="1"/>
  <c r="BQ229" i="1"/>
  <c r="BN229" i="1"/>
  <c r="BM229" i="1"/>
  <c r="BL229" i="1"/>
  <c r="BH229" i="1"/>
  <c r="BG229" i="1"/>
  <c r="BF229" i="1"/>
  <c r="BE229" i="1"/>
  <c r="BD229" i="1"/>
  <c r="BC229" i="1"/>
  <c r="BB229" i="1"/>
  <c r="AZ229" i="1"/>
  <c r="AY229" i="1"/>
  <c r="AP229" i="1"/>
  <c r="AH229" i="1"/>
  <c r="AD229" i="1"/>
  <c r="Y229" i="1"/>
  <c r="U229" i="1"/>
  <c r="S229" i="1"/>
  <c r="R229" i="1"/>
  <c r="N229" i="1"/>
  <c r="K229" i="1"/>
  <c r="I229" i="1"/>
  <c r="DS228" i="1"/>
  <c r="DR228" i="1"/>
  <c r="DP228" i="1"/>
  <c r="DO228" i="1"/>
  <c r="DH228" i="1"/>
  <c r="DG228" i="1"/>
  <c r="DA228" i="1"/>
  <c r="CZ228" i="1"/>
  <c r="CY228" i="1"/>
  <c r="CW228" i="1"/>
  <c r="CV228" i="1"/>
  <c r="CU228" i="1"/>
  <c r="CP228" i="1"/>
  <c r="BS228" i="1"/>
  <c r="BR228" i="1"/>
  <c r="BQ228" i="1"/>
  <c r="BN228" i="1"/>
  <c r="BM228" i="1"/>
  <c r="BL228" i="1"/>
  <c r="BO228" i="1" s="1"/>
  <c r="BH228" i="1"/>
  <c r="BG228" i="1"/>
  <c r="BG339" i="1" s="1"/>
  <c r="BF228" i="1"/>
  <c r="BE228" i="1"/>
  <c r="BD228" i="1"/>
  <c r="BD339" i="1" s="1"/>
  <c r="BC228" i="1"/>
  <c r="BB228" i="1"/>
  <c r="AZ228" i="1"/>
  <c r="AY228" i="1"/>
  <c r="AP228" i="1"/>
  <c r="AL228" i="1" s="1"/>
  <c r="AH228" i="1"/>
  <c r="AD228" i="1"/>
  <c r="Y228" i="1"/>
  <c r="U228" i="1"/>
  <c r="R228" i="1"/>
  <c r="N228" i="1"/>
  <c r="K228" i="1"/>
  <c r="I228" i="1"/>
  <c r="DS227" i="1"/>
  <c r="DR227" i="1"/>
  <c r="DP227" i="1"/>
  <c r="DO227" i="1"/>
  <c r="DH227" i="1"/>
  <c r="DG227" i="1"/>
  <c r="DA227" i="1"/>
  <c r="CZ227" i="1"/>
  <c r="CY227" i="1"/>
  <c r="CW227" i="1"/>
  <c r="CV227" i="1"/>
  <c r="CU227" i="1"/>
  <c r="CP227" i="1"/>
  <c r="BS227" i="1"/>
  <c r="BR227" i="1"/>
  <c r="BQ227" i="1"/>
  <c r="BN227" i="1"/>
  <c r="BM227" i="1"/>
  <c r="BL227" i="1"/>
  <c r="BH227" i="1"/>
  <c r="BG227" i="1"/>
  <c r="BF227" i="1"/>
  <c r="BE227" i="1"/>
  <c r="BD227" i="1"/>
  <c r="BC227" i="1"/>
  <c r="J227" i="1" s="1"/>
  <c r="BB227" i="1"/>
  <c r="BB338" i="1" s="1"/>
  <c r="AZ227" i="1"/>
  <c r="AY227" i="1"/>
  <c r="AP227" i="1"/>
  <c r="DK227" i="1" s="1"/>
  <c r="AH227" i="1"/>
  <c r="Y227" i="1"/>
  <c r="U227" i="1"/>
  <c r="R227" i="1"/>
  <c r="N227" i="1"/>
  <c r="K227" i="1"/>
  <c r="I227" i="1"/>
  <c r="L228" i="1" s="1"/>
  <c r="DS226" i="1"/>
  <c r="DR226" i="1"/>
  <c r="DP226" i="1"/>
  <c r="DO226" i="1"/>
  <c r="DH226" i="1"/>
  <c r="DG226" i="1"/>
  <c r="DA226" i="1"/>
  <c r="CZ226" i="1"/>
  <c r="CY226" i="1"/>
  <c r="CW226" i="1"/>
  <c r="CV226" i="1"/>
  <c r="CU226" i="1"/>
  <c r="CP226" i="1"/>
  <c r="BS226" i="1"/>
  <c r="BR226" i="1"/>
  <c r="BQ226" i="1"/>
  <c r="BN226" i="1"/>
  <c r="BM226" i="1"/>
  <c r="BL226" i="1"/>
  <c r="BH226" i="1"/>
  <c r="BG226" i="1"/>
  <c r="BF226" i="1"/>
  <c r="BE226" i="1"/>
  <c r="BD226" i="1"/>
  <c r="BC226" i="1"/>
  <c r="BB226" i="1"/>
  <c r="AZ226" i="1"/>
  <c r="AY226" i="1"/>
  <c r="AP226" i="1"/>
  <c r="AL226" i="1" s="1"/>
  <c r="AH226" i="1"/>
  <c r="Y226" i="1"/>
  <c r="U226" i="1"/>
  <c r="S226" i="1"/>
  <c r="R226" i="1"/>
  <c r="N226" i="1"/>
  <c r="K226" i="1"/>
  <c r="J226" i="1"/>
  <c r="I226" i="1"/>
  <c r="DS225" i="1"/>
  <c r="DR225" i="1"/>
  <c r="DP225" i="1"/>
  <c r="DO225" i="1"/>
  <c r="DH225" i="1"/>
  <c r="DG225" i="1"/>
  <c r="DA225" i="1"/>
  <c r="CZ225" i="1"/>
  <c r="CY225" i="1"/>
  <c r="CW225" i="1"/>
  <c r="CV225" i="1"/>
  <c r="CU225" i="1"/>
  <c r="CP225" i="1"/>
  <c r="BS225" i="1"/>
  <c r="BR225" i="1"/>
  <c r="BQ225" i="1"/>
  <c r="BT225" i="1" s="1"/>
  <c r="BN225" i="1"/>
  <c r="BM225" i="1"/>
  <c r="BL225" i="1"/>
  <c r="BH225" i="1"/>
  <c r="BG225" i="1"/>
  <c r="BF225" i="1"/>
  <c r="BE225" i="1"/>
  <c r="BE338" i="1" s="1"/>
  <c r="BD225" i="1"/>
  <c r="BD338" i="1" s="1"/>
  <c r="BC225" i="1"/>
  <c r="BB225" i="1"/>
  <c r="AZ225" i="1"/>
  <c r="AY225" i="1"/>
  <c r="AP225" i="1"/>
  <c r="AH225" i="1"/>
  <c r="Y225" i="1"/>
  <c r="U225" i="1"/>
  <c r="S225" i="1"/>
  <c r="R225" i="1"/>
  <c r="N225" i="1"/>
  <c r="K225" i="1"/>
  <c r="I225" i="1"/>
  <c r="DS224" i="1"/>
  <c r="DR224" i="1"/>
  <c r="DP224" i="1"/>
  <c r="DO224" i="1"/>
  <c r="DH224" i="1"/>
  <c r="DG224" i="1"/>
  <c r="DA224" i="1"/>
  <c r="CZ224" i="1"/>
  <c r="CY224" i="1"/>
  <c r="CW224" i="1"/>
  <c r="CV224" i="1"/>
  <c r="CU224" i="1"/>
  <c r="CP224" i="1"/>
  <c r="BS224" i="1"/>
  <c r="CH225" i="1" s="1"/>
  <c r="BR224" i="1"/>
  <c r="BQ224" i="1"/>
  <c r="CF225" i="1" s="1"/>
  <c r="BN224" i="1"/>
  <c r="BM224" i="1"/>
  <c r="BL224" i="1"/>
  <c r="BO224" i="1" s="1"/>
  <c r="BH224" i="1"/>
  <c r="BG224" i="1"/>
  <c r="BF224" i="1"/>
  <c r="BE224" i="1"/>
  <c r="BD224" i="1"/>
  <c r="BC224" i="1"/>
  <c r="J224" i="1" s="1"/>
  <c r="BB224" i="1"/>
  <c r="BB337" i="1" s="1"/>
  <c r="AZ224" i="1"/>
  <c r="AY224" i="1"/>
  <c r="AP224" i="1"/>
  <c r="AH224" i="1"/>
  <c r="DC224" i="1" s="1"/>
  <c r="AD224" i="1"/>
  <c r="Y224" i="1"/>
  <c r="U224" i="1"/>
  <c r="R224" i="1"/>
  <c r="N224" i="1"/>
  <c r="K224" i="1"/>
  <c r="I224" i="1"/>
  <c r="DS223" i="1"/>
  <c r="DR223" i="1"/>
  <c r="DP223" i="1"/>
  <c r="DO223" i="1"/>
  <c r="DH223" i="1"/>
  <c r="DG223" i="1"/>
  <c r="DA223" i="1"/>
  <c r="CZ223" i="1"/>
  <c r="CY223" i="1"/>
  <c r="CW223" i="1"/>
  <c r="CV223" i="1"/>
  <c r="CU223" i="1"/>
  <c r="CP223" i="1"/>
  <c r="BS223" i="1"/>
  <c r="BR223" i="1"/>
  <c r="BQ223" i="1"/>
  <c r="BN223" i="1"/>
  <c r="BM223" i="1"/>
  <c r="BP223" i="1" s="1"/>
  <c r="BL223" i="1"/>
  <c r="BH223" i="1"/>
  <c r="BG223" i="1"/>
  <c r="BF223" i="1"/>
  <c r="S223" i="1" s="1"/>
  <c r="BE223" i="1"/>
  <c r="BD223" i="1"/>
  <c r="BC223" i="1"/>
  <c r="J223" i="1" s="1"/>
  <c r="BB223" i="1"/>
  <c r="AZ223" i="1"/>
  <c r="AY223" i="1"/>
  <c r="AP223" i="1"/>
  <c r="AL223" i="1"/>
  <c r="AH223" i="1"/>
  <c r="Y223" i="1"/>
  <c r="U223" i="1"/>
  <c r="R223" i="1"/>
  <c r="Z223" i="1" s="1"/>
  <c r="N223" i="1"/>
  <c r="K223" i="1"/>
  <c r="I223" i="1"/>
  <c r="O223" i="1" s="1"/>
  <c r="DS222" i="1"/>
  <c r="DR222" i="1"/>
  <c r="DP222" i="1"/>
  <c r="DO222" i="1"/>
  <c r="DH222" i="1"/>
  <c r="DG222" i="1"/>
  <c r="DA222" i="1"/>
  <c r="CZ222" i="1"/>
  <c r="CY222" i="1"/>
  <c r="CW222" i="1"/>
  <c r="CV222" i="1"/>
  <c r="CU222" i="1"/>
  <c r="CP222" i="1"/>
  <c r="BS222" i="1"/>
  <c r="BR222" i="1"/>
  <c r="BQ222" i="1"/>
  <c r="BN222" i="1"/>
  <c r="BM222" i="1"/>
  <c r="BL222" i="1"/>
  <c r="BH222" i="1"/>
  <c r="BG222" i="1"/>
  <c r="BF222" i="1"/>
  <c r="BE222" i="1"/>
  <c r="BD222" i="1"/>
  <c r="BC222" i="1"/>
  <c r="BB222" i="1"/>
  <c r="AZ222" i="1"/>
  <c r="AY222" i="1"/>
  <c r="AP222" i="1"/>
  <c r="AH222" i="1"/>
  <c r="Y222" i="1"/>
  <c r="U222" i="1"/>
  <c r="S222" i="1"/>
  <c r="R222" i="1"/>
  <c r="Z222" i="1" s="1"/>
  <c r="N222" i="1"/>
  <c r="K222" i="1"/>
  <c r="I222" i="1"/>
  <c r="O222" i="1" s="1"/>
  <c r="DS221" i="1"/>
  <c r="DR221" i="1"/>
  <c r="DP221" i="1"/>
  <c r="DO221" i="1"/>
  <c r="DH221" i="1"/>
  <c r="DG221" i="1"/>
  <c r="DA221" i="1"/>
  <c r="CZ221" i="1"/>
  <c r="CY221" i="1"/>
  <c r="CW221" i="1"/>
  <c r="CV221" i="1"/>
  <c r="CU221" i="1"/>
  <c r="CP221" i="1"/>
  <c r="BS221" i="1"/>
  <c r="BR221" i="1"/>
  <c r="BQ221" i="1"/>
  <c r="BN221" i="1"/>
  <c r="BM221" i="1"/>
  <c r="BL221" i="1"/>
  <c r="BH221" i="1"/>
  <c r="BG221" i="1"/>
  <c r="BF221" i="1"/>
  <c r="BE221" i="1"/>
  <c r="BD221" i="1"/>
  <c r="BC221" i="1"/>
  <c r="BB221" i="1"/>
  <c r="BB336" i="1" s="1"/>
  <c r="AZ221" i="1"/>
  <c r="AY221" i="1"/>
  <c r="AP221" i="1"/>
  <c r="AH221" i="1"/>
  <c r="Y221" i="1"/>
  <c r="U221" i="1"/>
  <c r="S221" i="1"/>
  <c r="R221" i="1"/>
  <c r="N221" i="1"/>
  <c r="K221" i="1"/>
  <c r="J221" i="1"/>
  <c r="I221" i="1"/>
  <c r="DS220" i="1"/>
  <c r="DR220" i="1"/>
  <c r="DP220" i="1"/>
  <c r="DO220" i="1"/>
  <c r="DH220" i="1"/>
  <c r="DG220" i="1"/>
  <c r="DA220" i="1"/>
  <c r="CZ220" i="1"/>
  <c r="CY220" i="1"/>
  <c r="CW220" i="1"/>
  <c r="CV220" i="1"/>
  <c r="CU220" i="1"/>
  <c r="CP220" i="1"/>
  <c r="BS220" i="1"/>
  <c r="BR220" i="1"/>
  <c r="BQ220" i="1"/>
  <c r="BN220" i="1"/>
  <c r="BM220" i="1"/>
  <c r="BL220" i="1"/>
  <c r="BH220" i="1"/>
  <c r="BG220" i="1"/>
  <c r="BF220" i="1"/>
  <c r="BE220" i="1"/>
  <c r="BD220" i="1"/>
  <c r="BC220" i="1"/>
  <c r="J220" i="1" s="1"/>
  <c r="BB220" i="1"/>
  <c r="AZ220" i="1"/>
  <c r="AY220" i="1"/>
  <c r="AP220" i="1"/>
  <c r="DK220" i="1" s="1"/>
  <c r="AH220" i="1"/>
  <c r="AD220" i="1" s="1"/>
  <c r="Y220" i="1"/>
  <c r="U220" i="1"/>
  <c r="R220" i="1"/>
  <c r="N220" i="1"/>
  <c r="K220" i="1"/>
  <c r="I220" i="1"/>
  <c r="DS219" i="1"/>
  <c r="DR219" i="1"/>
  <c r="DP219" i="1"/>
  <c r="DO219" i="1"/>
  <c r="DK219" i="1"/>
  <c r="DH219" i="1"/>
  <c r="DG219" i="1"/>
  <c r="DC219" i="1"/>
  <c r="DA219" i="1"/>
  <c r="CZ219" i="1"/>
  <c r="CY219" i="1"/>
  <c r="CW219" i="1"/>
  <c r="CV219" i="1"/>
  <c r="CU219" i="1"/>
  <c r="CP219" i="1"/>
  <c r="BS219" i="1"/>
  <c r="CM231" i="1" s="1"/>
  <c r="BR219" i="1"/>
  <c r="BQ219" i="1"/>
  <c r="BN219" i="1"/>
  <c r="BM219" i="1"/>
  <c r="BP219" i="1" s="1"/>
  <c r="BL219" i="1"/>
  <c r="BH219" i="1"/>
  <c r="BH336" i="1" s="1"/>
  <c r="BG219" i="1"/>
  <c r="BF219" i="1"/>
  <c r="BE219" i="1"/>
  <c r="BE336" i="1" s="1"/>
  <c r="BD219" i="1"/>
  <c r="BC219" i="1"/>
  <c r="BB219" i="1"/>
  <c r="AZ219" i="1"/>
  <c r="AY219" i="1"/>
  <c r="AL219" i="1"/>
  <c r="AD219" i="1"/>
  <c r="Y219" i="1"/>
  <c r="U219" i="1"/>
  <c r="R219" i="1"/>
  <c r="CQ227" i="1" s="1"/>
  <c r="N219" i="1"/>
  <c r="K219" i="1"/>
  <c r="I219" i="1"/>
  <c r="DS218" i="1"/>
  <c r="DR218" i="1"/>
  <c r="DP218" i="1"/>
  <c r="DO218" i="1"/>
  <c r="DK218" i="1"/>
  <c r="DH218" i="1"/>
  <c r="DG218" i="1"/>
  <c r="DC218" i="1"/>
  <c r="DA218" i="1"/>
  <c r="CZ218" i="1"/>
  <c r="CY218" i="1"/>
  <c r="CW218" i="1"/>
  <c r="CW371" i="1" s="1"/>
  <c r="CV218" i="1"/>
  <c r="CV371" i="1" s="1"/>
  <c r="CU218" i="1"/>
  <c r="CU371" i="1" s="1"/>
  <c r="CQ218" i="1"/>
  <c r="CQ371" i="1" s="1"/>
  <c r="CP218" i="1"/>
  <c r="CP371" i="1" s="1"/>
  <c r="BS218" i="1"/>
  <c r="BR218" i="1"/>
  <c r="BQ218" i="1"/>
  <c r="BT218" i="1" s="1"/>
  <c r="BN218" i="1"/>
  <c r="BM218" i="1"/>
  <c r="BL218" i="1"/>
  <c r="BH218" i="1"/>
  <c r="BG218" i="1"/>
  <c r="BF218" i="1"/>
  <c r="BE218" i="1"/>
  <c r="BD218" i="1"/>
  <c r="BC218" i="1"/>
  <c r="BB218" i="1"/>
  <c r="BB335" i="1" s="1"/>
  <c r="BB371" i="1" s="1"/>
  <c r="AZ218" i="1"/>
  <c r="AZ371" i="1" s="1"/>
  <c r="AY218" i="1"/>
  <c r="AY371" i="1" s="1"/>
  <c r="AL218" i="1"/>
  <c r="AD218" i="1"/>
  <c r="Z218" i="1"/>
  <c r="Z371" i="1" s="1"/>
  <c r="Y218" i="1"/>
  <c r="Y371" i="1" s="1"/>
  <c r="V218" i="1"/>
  <c r="V371" i="1" s="1"/>
  <c r="U218" i="1"/>
  <c r="U371" i="1" s="1"/>
  <c r="O218" i="1"/>
  <c r="O371" i="1" s="1"/>
  <c r="N218" i="1"/>
  <c r="N371" i="1" s="1"/>
  <c r="L218" i="1"/>
  <c r="L371" i="1" s="1"/>
  <c r="K218" i="1"/>
  <c r="K371" i="1" s="1"/>
  <c r="J218" i="1"/>
  <c r="DK217" i="1"/>
  <c r="DH217" i="1"/>
  <c r="DG217" i="1"/>
  <c r="DC217" i="1"/>
  <c r="DA217" i="1"/>
  <c r="CZ217" i="1"/>
  <c r="CY217" i="1"/>
  <c r="CW217" i="1"/>
  <c r="CV217" i="1"/>
  <c r="CU217" i="1"/>
  <c r="CQ217" i="1"/>
  <c r="CP217" i="1"/>
  <c r="BS217" i="1"/>
  <c r="BR217" i="1"/>
  <c r="BU217" i="1" s="1"/>
  <c r="BQ217" i="1"/>
  <c r="BN217" i="1"/>
  <c r="BM217" i="1"/>
  <c r="BL217" i="1"/>
  <c r="BH217" i="1"/>
  <c r="BG217" i="1"/>
  <c r="BF217" i="1"/>
  <c r="S217" i="1" s="1"/>
  <c r="BE217" i="1"/>
  <c r="BD217" i="1"/>
  <c r="BC217" i="1"/>
  <c r="BB217" i="1"/>
  <c r="AL217" i="1"/>
  <c r="AD217" i="1"/>
  <c r="Z217" i="1"/>
  <c r="Y217" i="1"/>
  <c r="V217" i="1"/>
  <c r="U217" i="1"/>
  <c r="O217" i="1"/>
  <c r="N217" i="1"/>
  <c r="L217" i="1"/>
  <c r="K217" i="1"/>
  <c r="DK216" i="1"/>
  <c r="DH216" i="1"/>
  <c r="DG216" i="1"/>
  <c r="DC216" i="1"/>
  <c r="DA216" i="1"/>
  <c r="CZ216" i="1"/>
  <c r="CY216" i="1"/>
  <c r="CW216" i="1"/>
  <c r="CV216" i="1"/>
  <c r="CU216" i="1"/>
  <c r="CQ216" i="1"/>
  <c r="CP216" i="1"/>
  <c r="BS216" i="1"/>
  <c r="BR216" i="1"/>
  <c r="BQ216" i="1"/>
  <c r="BN216" i="1"/>
  <c r="BM216" i="1"/>
  <c r="BL216" i="1"/>
  <c r="BH216" i="1"/>
  <c r="BG216" i="1"/>
  <c r="BF216" i="1"/>
  <c r="BE216" i="1"/>
  <c r="BE335" i="1" s="1"/>
  <c r="BD216" i="1"/>
  <c r="BD335" i="1" s="1"/>
  <c r="BC216" i="1"/>
  <c r="BB216" i="1"/>
  <c r="AL216" i="1"/>
  <c r="AD216" i="1"/>
  <c r="AD335" i="1" s="1"/>
  <c r="Z216" i="1"/>
  <c r="Y216" i="1"/>
  <c r="V216" i="1"/>
  <c r="U216" i="1"/>
  <c r="O216" i="1"/>
  <c r="N216" i="1"/>
  <c r="L216" i="1"/>
  <c r="K216" i="1"/>
  <c r="DK215" i="1"/>
  <c r="DH215" i="1"/>
  <c r="DG215" i="1"/>
  <c r="DC215" i="1"/>
  <c r="DA215" i="1"/>
  <c r="CZ215" i="1"/>
  <c r="CY215" i="1"/>
  <c r="CW215" i="1"/>
  <c r="CV215" i="1"/>
  <c r="CU215" i="1"/>
  <c r="CQ215" i="1"/>
  <c r="CP215" i="1"/>
  <c r="BS215" i="1"/>
  <c r="BR215" i="1"/>
  <c r="BU215" i="1" s="1"/>
  <c r="BQ215" i="1"/>
  <c r="BN215" i="1"/>
  <c r="BM215" i="1"/>
  <c r="BL215" i="1"/>
  <c r="BO215" i="1" s="1"/>
  <c r="BH215" i="1"/>
  <c r="BG215" i="1"/>
  <c r="BF215" i="1"/>
  <c r="S215" i="1" s="1"/>
  <c r="BE215" i="1"/>
  <c r="BD215" i="1"/>
  <c r="BC215" i="1"/>
  <c r="BB215" i="1"/>
  <c r="BB334" i="1" s="1"/>
  <c r="AL215" i="1"/>
  <c r="AD215" i="1"/>
  <c r="Z215" i="1"/>
  <c r="Y215" i="1"/>
  <c r="V215" i="1"/>
  <c r="U215" i="1"/>
  <c r="O215" i="1"/>
  <c r="N215" i="1"/>
  <c r="L215" i="1"/>
  <c r="K215" i="1"/>
  <c r="DK214" i="1"/>
  <c r="DH214" i="1"/>
  <c r="DG214" i="1"/>
  <c r="DC214" i="1"/>
  <c r="DA214" i="1"/>
  <c r="CZ214" i="1"/>
  <c r="CY214" i="1"/>
  <c r="CW214" i="1"/>
  <c r="CV214" i="1"/>
  <c r="CU214" i="1"/>
  <c r="CQ214" i="1"/>
  <c r="CP214" i="1"/>
  <c r="BS214" i="1"/>
  <c r="BR214" i="1"/>
  <c r="BU214" i="1" s="1"/>
  <c r="BQ214" i="1"/>
  <c r="BN214" i="1"/>
  <c r="BM214" i="1"/>
  <c r="BL214" i="1"/>
  <c r="BO214" i="1" s="1"/>
  <c r="BH214" i="1"/>
  <c r="BG214" i="1"/>
  <c r="BF214" i="1"/>
  <c r="BE214" i="1"/>
  <c r="BD214" i="1"/>
  <c r="BC214" i="1"/>
  <c r="BB214" i="1"/>
  <c r="AL214" i="1"/>
  <c r="AD214" i="1"/>
  <c r="Z214" i="1"/>
  <c r="Y214" i="1"/>
  <c r="V214" i="1"/>
  <c r="U214" i="1"/>
  <c r="S214" i="1"/>
  <c r="O214" i="1"/>
  <c r="N214" i="1"/>
  <c r="L214" i="1"/>
  <c r="K214" i="1"/>
  <c r="DK213" i="1"/>
  <c r="DH213" i="1"/>
  <c r="DG213" i="1"/>
  <c r="DC213" i="1"/>
  <c r="DA213" i="1"/>
  <c r="CZ213" i="1"/>
  <c r="CY213" i="1"/>
  <c r="CW213" i="1"/>
  <c r="CV213" i="1"/>
  <c r="CU213" i="1"/>
  <c r="CQ213" i="1"/>
  <c r="CP213" i="1"/>
  <c r="BS213" i="1"/>
  <c r="BR213" i="1"/>
  <c r="BQ213" i="1"/>
  <c r="BN213" i="1"/>
  <c r="BM213" i="1"/>
  <c r="BL213" i="1"/>
  <c r="BH213" i="1"/>
  <c r="BH334" i="1" s="1"/>
  <c r="BG213" i="1"/>
  <c r="BF213" i="1"/>
  <c r="BE213" i="1"/>
  <c r="BD213" i="1"/>
  <c r="BC213" i="1"/>
  <c r="BB213" i="1"/>
  <c r="AL213" i="1"/>
  <c r="AD213" i="1"/>
  <c r="Z213" i="1"/>
  <c r="Y213" i="1"/>
  <c r="V213" i="1"/>
  <c r="U213" i="1"/>
  <c r="O213" i="1"/>
  <c r="N213" i="1"/>
  <c r="L213" i="1"/>
  <c r="K213" i="1"/>
  <c r="DK212" i="1"/>
  <c r="DH212" i="1"/>
  <c r="DG212" i="1"/>
  <c r="DC212" i="1"/>
  <c r="DA212" i="1"/>
  <c r="CZ212" i="1"/>
  <c r="CY212" i="1"/>
  <c r="CW212" i="1"/>
  <c r="CV212" i="1"/>
  <c r="CU212" i="1"/>
  <c r="CQ212" i="1"/>
  <c r="CP212" i="1"/>
  <c r="BS212" i="1"/>
  <c r="BR212" i="1"/>
  <c r="BQ212" i="1"/>
  <c r="BN212" i="1"/>
  <c r="BM212" i="1"/>
  <c r="BL212" i="1"/>
  <c r="BH212" i="1"/>
  <c r="BG212" i="1"/>
  <c r="BF212" i="1"/>
  <c r="BE212" i="1"/>
  <c r="BD212" i="1"/>
  <c r="BC212" i="1"/>
  <c r="BB212" i="1"/>
  <c r="BB333" i="1" s="1"/>
  <c r="AL212" i="1"/>
  <c r="AD212" i="1"/>
  <c r="Z212" i="1"/>
  <c r="Y212" i="1"/>
  <c r="V212" i="1"/>
  <c r="U212" i="1"/>
  <c r="O212" i="1"/>
  <c r="N212" i="1"/>
  <c r="L212" i="1"/>
  <c r="K212" i="1"/>
  <c r="J212" i="1"/>
  <c r="DK211" i="1"/>
  <c r="DH211" i="1"/>
  <c r="DG211" i="1"/>
  <c r="DC211" i="1"/>
  <c r="DA211" i="1"/>
  <c r="CZ211" i="1"/>
  <c r="CY211" i="1"/>
  <c r="CW211" i="1"/>
  <c r="CV211" i="1"/>
  <c r="CU211" i="1"/>
  <c r="CQ211" i="1"/>
  <c r="CP211" i="1"/>
  <c r="BS211" i="1"/>
  <c r="BR211" i="1"/>
  <c r="BU211" i="1" s="1"/>
  <c r="BQ211" i="1"/>
  <c r="BN211" i="1"/>
  <c r="BX212" i="1" s="1"/>
  <c r="BM211" i="1"/>
  <c r="BW212" i="1" s="1"/>
  <c r="BL211" i="1"/>
  <c r="BH211" i="1"/>
  <c r="BG211" i="1"/>
  <c r="BF211" i="1"/>
  <c r="S211" i="1" s="1"/>
  <c r="BE211" i="1"/>
  <c r="BD211" i="1"/>
  <c r="BC211" i="1"/>
  <c r="J211" i="1" s="1"/>
  <c r="BB211" i="1"/>
  <c r="AL211" i="1"/>
  <c r="AD211" i="1"/>
  <c r="Z211" i="1"/>
  <c r="Y211" i="1"/>
  <c r="V211" i="1"/>
  <c r="U211" i="1"/>
  <c r="O211" i="1"/>
  <c r="N211" i="1"/>
  <c r="L211" i="1"/>
  <c r="K211" i="1"/>
  <c r="DK210" i="1"/>
  <c r="DH210" i="1"/>
  <c r="DG210" i="1"/>
  <c r="DC210" i="1"/>
  <c r="DA210" i="1"/>
  <c r="CZ210" i="1"/>
  <c r="CY210" i="1"/>
  <c r="CW210" i="1"/>
  <c r="CV210" i="1"/>
  <c r="CU210" i="1"/>
  <c r="CQ210" i="1"/>
  <c r="CP210" i="1"/>
  <c r="BS210" i="1"/>
  <c r="BR210" i="1"/>
  <c r="BU210" i="1" s="1"/>
  <c r="BQ210" i="1"/>
  <c r="BN210" i="1"/>
  <c r="BM210" i="1"/>
  <c r="BM333" i="1" s="1"/>
  <c r="BL210" i="1"/>
  <c r="CA222" i="1" s="1"/>
  <c r="BH210" i="1"/>
  <c r="BG210" i="1"/>
  <c r="BF210" i="1"/>
  <c r="BE210" i="1"/>
  <c r="BD210" i="1"/>
  <c r="BD333" i="1" s="1"/>
  <c r="BC210" i="1"/>
  <c r="BB210" i="1"/>
  <c r="AL210" i="1"/>
  <c r="AD210" i="1"/>
  <c r="Z210" i="1"/>
  <c r="Y210" i="1"/>
  <c r="V210" i="1"/>
  <c r="U210" i="1"/>
  <c r="S210" i="1"/>
  <c r="T210" i="1" s="1"/>
  <c r="O210" i="1"/>
  <c r="N210" i="1"/>
  <c r="L210" i="1"/>
  <c r="K210" i="1"/>
  <c r="J210" i="1"/>
  <c r="DK209" i="1"/>
  <c r="DH209" i="1"/>
  <c r="DG209" i="1"/>
  <c r="DC209" i="1"/>
  <c r="DA209" i="1"/>
  <c r="CZ209" i="1"/>
  <c r="CY209" i="1"/>
  <c r="CW209" i="1"/>
  <c r="CV209" i="1"/>
  <c r="CU209" i="1"/>
  <c r="CQ209" i="1"/>
  <c r="CP209" i="1"/>
  <c r="BS209" i="1"/>
  <c r="BR209" i="1"/>
  <c r="BQ209" i="1"/>
  <c r="CK221" i="1" s="1"/>
  <c r="BN209" i="1"/>
  <c r="BM209" i="1"/>
  <c r="BL209" i="1"/>
  <c r="BH209" i="1"/>
  <c r="BG209" i="1"/>
  <c r="BF209" i="1"/>
  <c r="BE209" i="1"/>
  <c r="BD209" i="1"/>
  <c r="BC209" i="1"/>
  <c r="J209" i="1" s="1"/>
  <c r="BB209" i="1"/>
  <c r="BB332" i="1" s="1"/>
  <c r="AL209" i="1"/>
  <c r="AD209" i="1"/>
  <c r="Z209" i="1"/>
  <c r="Y209" i="1"/>
  <c r="V209" i="1"/>
  <c r="U209" i="1"/>
  <c r="O209" i="1"/>
  <c r="N209" i="1"/>
  <c r="L209" i="1"/>
  <c r="K209" i="1"/>
  <c r="DK208" i="1"/>
  <c r="DH208" i="1"/>
  <c r="DG208" i="1"/>
  <c r="DC208" i="1"/>
  <c r="DA208" i="1"/>
  <c r="CZ208" i="1"/>
  <c r="CY208" i="1"/>
  <c r="CW208" i="1"/>
  <c r="CV208" i="1"/>
  <c r="CU208" i="1"/>
  <c r="CQ208" i="1"/>
  <c r="CP208" i="1"/>
  <c r="BS208" i="1"/>
  <c r="BR208" i="1"/>
  <c r="BQ208" i="1"/>
  <c r="BN208" i="1"/>
  <c r="BM208" i="1"/>
  <c r="BL208" i="1"/>
  <c r="BV209" i="1" s="1"/>
  <c r="BH208" i="1"/>
  <c r="BG208" i="1"/>
  <c r="BF208" i="1"/>
  <c r="BE208" i="1"/>
  <c r="BD208" i="1"/>
  <c r="BC208" i="1"/>
  <c r="BB208" i="1"/>
  <c r="AL208" i="1"/>
  <c r="AD208" i="1"/>
  <c r="Z208" i="1"/>
  <c r="Y208" i="1"/>
  <c r="V208" i="1"/>
  <c r="U208" i="1"/>
  <c r="O208" i="1"/>
  <c r="N208" i="1"/>
  <c r="L208" i="1"/>
  <c r="K208" i="1"/>
  <c r="J208" i="1"/>
  <c r="DK207" i="1"/>
  <c r="DH207" i="1"/>
  <c r="DG207" i="1"/>
  <c r="DC207" i="1"/>
  <c r="DA207" i="1"/>
  <c r="CZ207" i="1"/>
  <c r="CY207" i="1"/>
  <c r="CW207" i="1"/>
  <c r="CV207" i="1"/>
  <c r="CU207" i="1"/>
  <c r="CQ207" i="1"/>
  <c r="CP207" i="1"/>
  <c r="BS207" i="1"/>
  <c r="BR207" i="1"/>
  <c r="BQ207" i="1"/>
  <c r="BN207" i="1"/>
  <c r="BX208" i="1" s="1"/>
  <c r="BM207" i="1"/>
  <c r="BL207" i="1"/>
  <c r="BH207" i="1"/>
  <c r="BG207" i="1"/>
  <c r="BG332" i="1" s="1"/>
  <c r="BF207" i="1"/>
  <c r="BE207" i="1"/>
  <c r="BD207" i="1"/>
  <c r="BD332" i="1" s="1"/>
  <c r="BC207" i="1"/>
  <c r="BB207" i="1"/>
  <c r="AL207" i="1"/>
  <c r="AL332" i="1" s="1"/>
  <c r="AD207" i="1"/>
  <c r="Z207" i="1"/>
  <c r="Y207" i="1"/>
  <c r="V207" i="1"/>
  <c r="U207" i="1"/>
  <c r="S207" i="1"/>
  <c r="O207" i="1"/>
  <c r="N207" i="1"/>
  <c r="L207" i="1"/>
  <c r="K207" i="1"/>
  <c r="DS206" i="1"/>
  <c r="DR206" i="1"/>
  <c r="DP206" i="1"/>
  <c r="DO206" i="1"/>
  <c r="DK206" i="1"/>
  <c r="DH206" i="1"/>
  <c r="DG206" i="1"/>
  <c r="DC206" i="1"/>
  <c r="DA206" i="1"/>
  <c r="CZ206" i="1"/>
  <c r="CY206" i="1"/>
  <c r="CW206" i="1"/>
  <c r="CW370" i="1" s="1"/>
  <c r="CV206" i="1"/>
  <c r="CV370" i="1" s="1"/>
  <c r="CU206" i="1"/>
  <c r="CU370" i="1" s="1"/>
  <c r="CQ206" i="1"/>
  <c r="CQ370" i="1" s="1"/>
  <c r="CP206" i="1"/>
  <c r="CP370" i="1" s="1"/>
  <c r="BS206" i="1"/>
  <c r="CM206" i="1" s="1"/>
  <c r="CM370" i="1" s="1"/>
  <c r="BR206" i="1"/>
  <c r="BQ206" i="1"/>
  <c r="BN206" i="1"/>
  <c r="BM206" i="1"/>
  <c r="BL206" i="1"/>
  <c r="BH206" i="1"/>
  <c r="BG206" i="1"/>
  <c r="BF206" i="1"/>
  <c r="BE206" i="1"/>
  <c r="BD206" i="1"/>
  <c r="BC206" i="1"/>
  <c r="BB206" i="1"/>
  <c r="BB331" i="1" s="1"/>
  <c r="BB370" i="1" s="1"/>
  <c r="AZ206" i="1"/>
  <c r="AZ370" i="1" s="1"/>
  <c r="AY206" i="1"/>
  <c r="AY370" i="1" s="1"/>
  <c r="AL206" i="1"/>
  <c r="AD206" i="1"/>
  <c r="Z206" i="1"/>
  <c r="Z370" i="1" s="1"/>
  <c r="Y206" i="1"/>
  <c r="Y370" i="1" s="1"/>
  <c r="V206" i="1"/>
  <c r="V370" i="1" s="1"/>
  <c r="U206" i="1"/>
  <c r="U370" i="1" s="1"/>
  <c r="S206" i="1"/>
  <c r="O206" i="1"/>
  <c r="O370" i="1" s="1"/>
  <c r="N206" i="1"/>
  <c r="N370" i="1" s="1"/>
  <c r="L206" i="1"/>
  <c r="L370" i="1" s="1"/>
  <c r="K206" i="1"/>
  <c r="K370" i="1" s="1"/>
  <c r="DK205" i="1"/>
  <c r="DH205" i="1"/>
  <c r="DG205" i="1"/>
  <c r="DC205" i="1"/>
  <c r="DA205" i="1"/>
  <c r="CZ205" i="1"/>
  <c r="CY205" i="1"/>
  <c r="CW205" i="1"/>
  <c r="CV205" i="1"/>
  <c r="CU205" i="1"/>
  <c r="CQ205" i="1"/>
  <c r="CP205" i="1"/>
  <c r="BS205" i="1"/>
  <c r="BR205" i="1"/>
  <c r="CL205" i="1" s="1"/>
  <c r="BQ205" i="1"/>
  <c r="BN205" i="1"/>
  <c r="BM205" i="1"/>
  <c r="BL205" i="1"/>
  <c r="BH205" i="1"/>
  <c r="BG205" i="1"/>
  <c r="BF205" i="1"/>
  <c r="BE205" i="1"/>
  <c r="BD205" i="1"/>
  <c r="BC205" i="1"/>
  <c r="J205" i="1" s="1"/>
  <c r="BB205" i="1"/>
  <c r="AW205" i="1"/>
  <c r="AV205" i="1"/>
  <c r="AT205" i="1"/>
  <c r="AS205" i="1"/>
  <c r="AL205" i="1"/>
  <c r="AD205" i="1"/>
  <c r="Z205" i="1"/>
  <c r="Y205" i="1"/>
  <c r="V205" i="1"/>
  <c r="U205" i="1"/>
  <c r="O205" i="1"/>
  <c r="N205" i="1"/>
  <c r="L205" i="1"/>
  <c r="K205" i="1"/>
  <c r="DK204" i="1"/>
  <c r="DH204" i="1"/>
  <c r="DG204" i="1"/>
  <c r="DC204" i="1"/>
  <c r="DA204" i="1"/>
  <c r="CZ204" i="1"/>
  <c r="CY204" i="1"/>
  <c r="CW204" i="1"/>
  <c r="CV204" i="1"/>
  <c r="CU204" i="1"/>
  <c r="CQ204" i="1"/>
  <c r="CP204" i="1"/>
  <c r="BS204" i="1"/>
  <c r="BR204" i="1"/>
  <c r="BQ204" i="1"/>
  <c r="BN204" i="1"/>
  <c r="BM204" i="1"/>
  <c r="BL204" i="1"/>
  <c r="BO204" i="1" s="1"/>
  <c r="BH204" i="1"/>
  <c r="BG204" i="1"/>
  <c r="BF204" i="1"/>
  <c r="BF331" i="1" s="1"/>
  <c r="BE204" i="1"/>
  <c r="BE331" i="1" s="1"/>
  <c r="BD204" i="1"/>
  <c r="BC204" i="1"/>
  <c r="BB204" i="1"/>
  <c r="AW204" i="1"/>
  <c r="AV204" i="1"/>
  <c r="AT204" i="1"/>
  <c r="AS204" i="1"/>
  <c r="AL204" i="1"/>
  <c r="AD204" i="1"/>
  <c r="AD331" i="1" s="1"/>
  <c r="Z204" i="1"/>
  <c r="Y204" i="1"/>
  <c r="V204" i="1"/>
  <c r="U204" i="1"/>
  <c r="S204" i="1"/>
  <c r="T204" i="1" s="1"/>
  <c r="O204" i="1"/>
  <c r="N204" i="1"/>
  <c r="L204" i="1"/>
  <c r="K204" i="1"/>
  <c r="DK203" i="1"/>
  <c r="DH203" i="1"/>
  <c r="DG203" i="1"/>
  <c r="DC203" i="1"/>
  <c r="DA203" i="1"/>
  <c r="CZ203" i="1"/>
  <c r="CY203" i="1"/>
  <c r="CW203" i="1"/>
  <c r="CV203" i="1"/>
  <c r="CU203" i="1"/>
  <c r="CQ203" i="1"/>
  <c r="CP203" i="1"/>
  <c r="BS203" i="1"/>
  <c r="BR203" i="1"/>
  <c r="BQ203" i="1"/>
  <c r="BN203" i="1"/>
  <c r="BM203" i="1"/>
  <c r="BL203" i="1"/>
  <c r="BH203" i="1"/>
  <c r="BG203" i="1"/>
  <c r="BF203" i="1"/>
  <c r="S203" i="1" s="1"/>
  <c r="BE203" i="1"/>
  <c r="BD203" i="1"/>
  <c r="BC203" i="1"/>
  <c r="BB203" i="1"/>
  <c r="BB330" i="1" s="1"/>
  <c r="AW203" i="1"/>
  <c r="AV203" i="1"/>
  <c r="AT203" i="1"/>
  <c r="AS203" i="1"/>
  <c r="DO215" i="1" s="1"/>
  <c r="AL203" i="1"/>
  <c r="DM215" i="1" s="1"/>
  <c r="AD203" i="1"/>
  <c r="Z203" i="1"/>
  <c r="Y203" i="1"/>
  <c r="V203" i="1"/>
  <c r="U203" i="1"/>
  <c r="O203" i="1"/>
  <c r="N203" i="1"/>
  <c r="L203" i="1"/>
  <c r="K203" i="1"/>
  <c r="DK202" i="1"/>
  <c r="DH202" i="1"/>
  <c r="DG202" i="1"/>
  <c r="DC202" i="1"/>
  <c r="DA202" i="1"/>
  <c r="CZ202" i="1"/>
  <c r="CY202" i="1"/>
  <c r="CW202" i="1"/>
  <c r="CV202" i="1"/>
  <c r="CU202" i="1"/>
  <c r="CQ202" i="1"/>
  <c r="CP202" i="1"/>
  <c r="BS202" i="1"/>
  <c r="CM202" i="1" s="1"/>
  <c r="BR202" i="1"/>
  <c r="CL202" i="1" s="1"/>
  <c r="BQ202" i="1"/>
  <c r="BN202" i="1"/>
  <c r="BM202" i="1"/>
  <c r="BL202" i="1"/>
  <c r="BH202" i="1"/>
  <c r="BG202" i="1"/>
  <c r="BF202" i="1"/>
  <c r="S202" i="1" s="1"/>
  <c r="BE202" i="1"/>
  <c r="BD202" i="1"/>
  <c r="BC202" i="1"/>
  <c r="BB202" i="1"/>
  <c r="AW202" i="1"/>
  <c r="AV202" i="1"/>
  <c r="AY214" i="1" s="1"/>
  <c r="AT202" i="1"/>
  <c r="DP214" i="1" s="1"/>
  <c r="AS202" i="1"/>
  <c r="AL202" i="1"/>
  <c r="DM214" i="1" s="1"/>
  <c r="AD202" i="1"/>
  <c r="Z202" i="1"/>
  <c r="Y202" i="1"/>
  <c r="V202" i="1"/>
  <c r="U202" i="1"/>
  <c r="O202" i="1"/>
  <c r="N202" i="1"/>
  <c r="L202" i="1"/>
  <c r="K202" i="1"/>
  <c r="DK201" i="1"/>
  <c r="DH201" i="1"/>
  <c r="DG201" i="1"/>
  <c r="DC201" i="1"/>
  <c r="DA201" i="1"/>
  <c r="CZ201" i="1"/>
  <c r="CY201" i="1"/>
  <c r="CW201" i="1"/>
  <c r="CV201" i="1"/>
  <c r="CU201" i="1"/>
  <c r="CQ201" i="1"/>
  <c r="CP201" i="1"/>
  <c r="BS201" i="1"/>
  <c r="BS330" i="1" s="1"/>
  <c r="BR201" i="1"/>
  <c r="BR330" i="1" s="1"/>
  <c r="BQ201" i="1"/>
  <c r="CK201" i="1" s="1"/>
  <c r="BN201" i="1"/>
  <c r="CC201" i="1" s="1"/>
  <c r="BM201" i="1"/>
  <c r="BL201" i="1"/>
  <c r="BH201" i="1"/>
  <c r="BG201" i="1"/>
  <c r="BG330" i="1" s="1"/>
  <c r="BF201" i="1"/>
  <c r="BF330" i="1" s="1"/>
  <c r="BE201" i="1"/>
  <c r="BD201" i="1"/>
  <c r="BD330" i="1" s="1"/>
  <c r="BC201" i="1"/>
  <c r="BB201" i="1"/>
  <c r="AW201" i="1"/>
  <c r="DS213" i="1" s="1"/>
  <c r="AV201" i="1"/>
  <c r="AT201" i="1"/>
  <c r="AS201" i="1"/>
  <c r="AS330" i="1" s="1"/>
  <c r="AL201" i="1"/>
  <c r="AL330" i="1" s="1"/>
  <c r="AD201" i="1"/>
  <c r="AD330" i="1" s="1"/>
  <c r="Z201" i="1"/>
  <c r="Y201" i="1"/>
  <c r="V201" i="1"/>
  <c r="U201" i="1"/>
  <c r="S201" i="1"/>
  <c r="O201" i="1"/>
  <c r="N201" i="1"/>
  <c r="L201" i="1"/>
  <c r="K201" i="1"/>
  <c r="DK200" i="1"/>
  <c r="DH200" i="1"/>
  <c r="DG200" i="1"/>
  <c r="DC200" i="1"/>
  <c r="DA200" i="1"/>
  <c r="CZ200" i="1"/>
  <c r="CY200" i="1"/>
  <c r="CW200" i="1"/>
  <c r="CV200" i="1"/>
  <c r="CU200" i="1"/>
  <c r="CQ200" i="1"/>
  <c r="CP200" i="1"/>
  <c r="BS200" i="1"/>
  <c r="BR200" i="1"/>
  <c r="CL200" i="1" s="1"/>
  <c r="BQ200" i="1"/>
  <c r="BN200" i="1"/>
  <c r="BM200" i="1"/>
  <c r="BL200" i="1"/>
  <c r="BH200" i="1"/>
  <c r="BG200" i="1"/>
  <c r="BF200" i="1"/>
  <c r="S200" i="1" s="1"/>
  <c r="BE200" i="1"/>
  <c r="BD200" i="1"/>
  <c r="BC200" i="1"/>
  <c r="BB200" i="1"/>
  <c r="BB329" i="1" s="1"/>
  <c r="AW200" i="1"/>
  <c r="AV200" i="1"/>
  <c r="DR212" i="1" s="1"/>
  <c r="AT200" i="1"/>
  <c r="DP212" i="1" s="1"/>
  <c r="AS200" i="1"/>
  <c r="AL200" i="1"/>
  <c r="AD200" i="1"/>
  <c r="Z200" i="1"/>
  <c r="Y200" i="1"/>
  <c r="V200" i="1"/>
  <c r="U200" i="1"/>
  <c r="O200" i="1"/>
  <c r="N200" i="1"/>
  <c r="L200" i="1"/>
  <c r="K200" i="1"/>
  <c r="DK199" i="1"/>
  <c r="DH199" i="1"/>
  <c r="DG199" i="1"/>
  <c r="DC199" i="1"/>
  <c r="DA199" i="1"/>
  <c r="CZ199" i="1"/>
  <c r="CY199" i="1"/>
  <c r="CW199" i="1"/>
  <c r="CV199" i="1"/>
  <c r="CU199" i="1"/>
  <c r="CQ199" i="1"/>
  <c r="CP199" i="1"/>
  <c r="BS199" i="1"/>
  <c r="BR199" i="1"/>
  <c r="BQ199" i="1"/>
  <c r="CK199" i="1" s="1"/>
  <c r="BN199" i="1"/>
  <c r="BM199" i="1"/>
  <c r="BL199" i="1"/>
  <c r="BH199" i="1"/>
  <c r="BG199" i="1"/>
  <c r="BF199" i="1"/>
  <c r="BE199" i="1"/>
  <c r="BD199" i="1"/>
  <c r="BC199" i="1"/>
  <c r="BB199" i="1"/>
  <c r="AW199" i="1"/>
  <c r="AV199" i="1"/>
  <c r="AT199" i="1"/>
  <c r="AS199" i="1"/>
  <c r="DO199" i="1" s="1"/>
  <c r="AL199" i="1"/>
  <c r="AD199" i="1"/>
  <c r="Z199" i="1"/>
  <c r="Y199" i="1"/>
  <c r="V199" i="1"/>
  <c r="U199" i="1"/>
  <c r="S199" i="1"/>
  <c r="T199" i="1" s="1"/>
  <c r="O199" i="1"/>
  <c r="N199" i="1"/>
  <c r="L199" i="1"/>
  <c r="K199" i="1"/>
  <c r="DK198" i="1"/>
  <c r="DH198" i="1"/>
  <c r="DG198" i="1"/>
  <c r="DC198" i="1"/>
  <c r="DA198" i="1"/>
  <c r="CZ198" i="1"/>
  <c r="CY198" i="1"/>
  <c r="CW198" i="1"/>
  <c r="CV198" i="1"/>
  <c r="CU198" i="1"/>
  <c r="CQ198" i="1"/>
  <c r="CP198" i="1"/>
  <c r="BS198" i="1"/>
  <c r="CM210" i="1" s="1"/>
  <c r="BR198" i="1"/>
  <c r="BQ198" i="1"/>
  <c r="BQ329" i="1" s="1"/>
  <c r="BN198" i="1"/>
  <c r="CC198" i="1" s="1"/>
  <c r="BM198" i="1"/>
  <c r="BL198" i="1"/>
  <c r="BH198" i="1"/>
  <c r="BH329" i="1" s="1"/>
  <c r="BG198" i="1"/>
  <c r="BF198" i="1"/>
  <c r="BF329" i="1" s="1"/>
  <c r="BE198" i="1"/>
  <c r="BE329" i="1" s="1"/>
  <c r="BD198" i="1"/>
  <c r="BD329" i="1" s="1"/>
  <c r="BC198" i="1"/>
  <c r="BB198" i="1"/>
  <c r="AW198" i="1"/>
  <c r="AV198" i="1"/>
  <c r="DR198" i="1" s="1"/>
  <c r="AT198" i="1"/>
  <c r="DP198" i="1" s="1"/>
  <c r="AS198" i="1"/>
  <c r="AL198" i="1"/>
  <c r="DM210" i="1" s="1"/>
  <c r="AD198" i="1"/>
  <c r="AD329" i="1" s="1"/>
  <c r="Z198" i="1"/>
  <c r="Y198" i="1"/>
  <c r="V198" i="1"/>
  <c r="U198" i="1"/>
  <c r="O198" i="1"/>
  <c r="N198" i="1"/>
  <c r="L198" i="1"/>
  <c r="K198" i="1"/>
  <c r="DK197" i="1"/>
  <c r="DH197" i="1"/>
  <c r="DG197" i="1"/>
  <c r="DC197" i="1"/>
  <c r="DA197" i="1"/>
  <c r="CZ197" i="1"/>
  <c r="CY197" i="1"/>
  <c r="CW197" i="1"/>
  <c r="CV197" i="1"/>
  <c r="CU197" i="1"/>
  <c r="CQ197" i="1"/>
  <c r="CP197" i="1"/>
  <c r="BS197" i="1"/>
  <c r="BR197" i="1"/>
  <c r="BQ197" i="1"/>
  <c r="BN197" i="1"/>
  <c r="BX198" i="1" s="1"/>
  <c r="BM197" i="1"/>
  <c r="BW198" i="1" s="1"/>
  <c r="BL197" i="1"/>
  <c r="CA197" i="1" s="1"/>
  <c r="BH197" i="1"/>
  <c r="BG197" i="1"/>
  <c r="BF197" i="1"/>
  <c r="BE197" i="1"/>
  <c r="BD197" i="1"/>
  <c r="BC197" i="1"/>
  <c r="BB197" i="1"/>
  <c r="BB328" i="1" s="1"/>
  <c r="AW197" i="1"/>
  <c r="AV197" i="1"/>
  <c r="AT197" i="1"/>
  <c r="AS197" i="1"/>
  <c r="DO197" i="1" s="1"/>
  <c r="AL197" i="1"/>
  <c r="AD197" i="1"/>
  <c r="Z197" i="1"/>
  <c r="Y197" i="1"/>
  <c r="V197" i="1"/>
  <c r="U197" i="1"/>
  <c r="S197" i="1"/>
  <c r="T197" i="1" s="1"/>
  <c r="O197" i="1"/>
  <c r="N197" i="1"/>
  <c r="L197" i="1"/>
  <c r="K197" i="1"/>
  <c r="J197" i="1"/>
  <c r="DK196" i="1"/>
  <c r="DH196" i="1"/>
  <c r="DG196" i="1"/>
  <c r="DC196" i="1"/>
  <c r="DA196" i="1"/>
  <c r="CZ196" i="1"/>
  <c r="CY196" i="1"/>
  <c r="CW196" i="1"/>
  <c r="CV196" i="1"/>
  <c r="CU196" i="1"/>
  <c r="CQ196" i="1"/>
  <c r="CP196" i="1"/>
  <c r="BS196" i="1"/>
  <c r="BR196" i="1"/>
  <c r="BQ196" i="1"/>
  <c r="BN196" i="1"/>
  <c r="CC208" i="1" s="1"/>
  <c r="BM196" i="1"/>
  <c r="CB208" i="1" s="1"/>
  <c r="BL196" i="1"/>
  <c r="BH196" i="1"/>
  <c r="BG196" i="1"/>
  <c r="BF196" i="1"/>
  <c r="BE196" i="1"/>
  <c r="BD196" i="1"/>
  <c r="BC196" i="1"/>
  <c r="J196" i="1" s="1"/>
  <c r="BB196" i="1"/>
  <c r="AW196" i="1"/>
  <c r="AV196" i="1"/>
  <c r="AT196" i="1"/>
  <c r="DP196" i="1" s="1"/>
  <c r="AS196" i="1"/>
  <c r="AL196" i="1"/>
  <c r="AD196" i="1"/>
  <c r="Z196" i="1"/>
  <c r="Y196" i="1"/>
  <c r="V196" i="1"/>
  <c r="U196" i="1"/>
  <c r="S196" i="1"/>
  <c r="T196" i="1" s="1"/>
  <c r="O196" i="1"/>
  <c r="N196" i="1"/>
  <c r="L196" i="1"/>
  <c r="K196" i="1"/>
  <c r="DK195" i="1"/>
  <c r="DH195" i="1"/>
  <c r="DG195" i="1"/>
  <c r="DC195" i="1"/>
  <c r="DA195" i="1"/>
  <c r="CZ195" i="1"/>
  <c r="CY195" i="1"/>
  <c r="CW195" i="1"/>
  <c r="CV195" i="1"/>
  <c r="CU195" i="1"/>
  <c r="CQ195" i="1"/>
  <c r="CP195" i="1"/>
  <c r="BS195" i="1"/>
  <c r="BR195" i="1"/>
  <c r="BQ195" i="1"/>
  <c r="BQ328" i="1" s="1"/>
  <c r="BN195" i="1"/>
  <c r="BM195" i="1"/>
  <c r="BL195" i="1"/>
  <c r="BH195" i="1"/>
  <c r="BG195" i="1"/>
  <c r="BG328" i="1" s="1"/>
  <c r="BF195" i="1"/>
  <c r="BF328" i="1" s="1"/>
  <c r="BE195" i="1"/>
  <c r="BE328" i="1" s="1"/>
  <c r="BD195" i="1"/>
  <c r="BD328" i="1" s="1"/>
  <c r="BC195" i="1"/>
  <c r="BC328" i="1" s="1"/>
  <c r="BB195" i="1"/>
  <c r="AW195" i="1"/>
  <c r="DS195" i="1" s="1"/>
  <c r="AV195" i="1"/>
  <c r="AT195" i="1"/>
  <c r="AS195" i="1"/>
  <c r="AS328" i="1" s="1"/>
  <c r="AL195" i="1"/>
  <c r="AL328" i="1" s="1"/>
  <c r="AD195" i="1"/>
  <c r="Z195" i="1"/>
  <c r="Y195" i="1"/>
  <c r="V195" i="1"/>
  <c r="U195" i="1"/>
  <c r="O195" i="1"/>
  <c r="N195" i="1"/>
  <c r="L195" i="1"/>
  <c r="K195" i="1"/>
  <c r="DS194" i="1"/>
  <c r="DR194" i="1"/>
  <c r="DP194" i="1"/>
  <c r="DO194" i="1"/>
  <c r="DH194" i="1"/>
  <c r="DG194" i="1"/>
  <c r="DA194" i="1"/>
  <c r="CZ194" i="1"/>
  <c r="CY194" i="1"/>
  <c r="CW194" i="1"/>
  <c r="CW369" i="1" s="1"/>
  <c r="CV194" i="1"/>
  <c r="CV369" i="1" s="1"/>
  <c r="CU194" i="1"/>
  <c r="CU369" i="1" s="1"/>
  <c r="CQ194" i="1"/>
  <c r="CQ369" i="1" s="1"/>
  <c r="CP194" i="1"/>
  <c r="CP369" i="1" s="1"/>
  <c r="CM194" i="1"/>
  <c r="CM369" i="1" s="1"/>
  <c r="CL194" i="1"/>
  <c r="CL369" i="1" s="1"/>
  <c r="CK194" i="1"/>
  <c r="CK369" i="1" s="1"/>
  <c r="CH194" i="1"/>
  <c r="CH369" i="1" s="1"/>
  <c r="CG194" i="1"/>
  <c r="CG369" i="1" s="1"/>
  <c r="CF194" i="1"/>
  <c r="CF369" i="1" s="1"/>
  <c r="CC194" i="1"/>
  <c r="CC369" i="1" s="1"/>
  <c r="CB194" i="1"/>
  <c r="CB369" i="1" s="1"/>
  <c r="CA194" i="1"/>
  <c r="CA369" i="1" s="1"/>
  <c r="BX194" i="1"/>
  <c r="BX369" i="1" s="1"/>
  <c r="BW194" i="1"/>
  <c r="BW369" i="1" s="1"/>
  <c r="BV194" i="1"/>
  <c r="BV369" i="1" s="1"/>
  <c r="BU194" i="1"/>
  <c r="BT194" i="1"/>
  <c r="BP194" i="1"/>
  <c r="BO194" i="1"/>
  <c r="BH194" i="1"/>
  <c r="BG194" i="1"/>
  <c r="BF194" i="1"/>
  <c r="S194" i="1" s="1"/>
  <c r="BE194" i="1"/>
  <c r="BD194" i="1"/>
  <c r="BC194" i="1"/>
  <c r="J194" i="1" s="1"/>
  <c r="BB194" i="1"/>
  <c r="BB327" i="1" s="1"/>
  <c r="BB369" i="1" s="1"/>
  <c r="AZ194" i="1"/>
  <c r="AZ369" i="1" s="1"/>
  <c r="AY194" i="1"/>
  <c r="AY369" i="1" s="1"/>
  <c r="AL194" i="1"/>
  <c r="DM206" i="1" s="1"/>
  <c r="AD194" i="1"/>
  <c r="DE206" i="1" s="1"/>
  <c r="Z194" i="1"/>
  <c r="Z369" i="1" s="1"/>
  <c r="Y194" i="1"/>
  <c r="Y369" i="1" s="1"/>
  <c r="V194" i="1"/>
  <c r="V369" i="1" s="1"/>
  <c r="U194" i="1"/>
  <c r="U369" i="1" s="1"/>
  <c r="O194" i="1"/>
  <c r="O369" i="1" s="1"/>
  <c r="N194" i="1"/>
  <c r="N369" i="1" s="1"/>
  <c r="L194" i="1"/>
  <c r="L369" i="1" s="1"/>
  <c r="K194" i="1"/>
  <c r="K369" i="1" s="1"/>
  <c r="DS193" i="1"/>
  <c r="DR193" i="1"/>
  <c r="DP193" i="1"/>
  <c r="DO193" i="1"/>
  <c r="DH193" i="1"/>
  <c r="DG193" i="1"/>
  <c r="DA193" i="1"/>
  <c r="CZ193" i="1"/>
  <c r="CY193" i="1"/>
  <c r="CW193" i="1"/>
  <c r="CV193" i="1"/>
  <c r="CU193" i="1"/>
  <c r="CQ193" i="1"/>
  <c r="CP193" i="1"/>
  <c r="CM193" i="1"/>
  <c r="CL193" i="1"/>
  <c r="CK193" i="1"/>
  <c r="CH193" i="1"/>
  <c r="CG193" i="1"/>
  <c r="CF193" i="1"/>
  <c r="CC193" i="1"/>
  <c r="CB193" i="1"/>
  <c r="CA193" i="1"/>
  <c r="BX193" i="1"/>
  <c r="BW193" i="1"/>
  <c r="BV193" i="1"/>
  <c r="BU193" i="1"/>
  <c r="BT193" i="1"/>
  <c r="BP193" i="1"/>
  <c r="BO193" i="1"/>
  <c r="BH193" i="1"/>
  <c r="BG193" i="1"/>
  <c r="BF193" i="1"/>
  <c r="S193" i="1" s="1"/>
  <c r="BE193" i="1"/>
  <c r="BD193" i="1"/>
  <c r="BC193" i="1"/>
  <c r="J193" i="1" s="1"/>
  <c r="BB193" i="1"/>
  <c r="AZ193" i="1"/>
  <c r="AY193" i="1"/>
  <c r="AL193" i="1"/>
  <c r="AD193" i="1"/>
  <c r="Z193" i="1"/>
  <c r="Y193" i="1"/>
  <c r="V193" i="1"/>
  <c r="U193" i="1"/>
  <c r="O193" i="1"/>
  <c r="N193" i="1"/>
  <c r="L193" i="1"/>
  <c r="K193" i="1"/>
  <c r="DS192" i="1"/>
  <c r="DR192" i="1"/>
  <c r="DP192" i="1"/>
  <c r="DO192" i="1"/>
  <c r="DH192" i="1"/>
  <c r="DG192" i="1"/>
  <c r="DA192" i="1"/>
  <c r="CZ192" i="1"/>
  <c r="CY192" i="1"/>
  <c r="CW192" i="1"/>
  <c r="CV192" i="1"/>
  <c r="CU192" i="1"/>
  <c r="CQ192" i="1"/>
  <c r="CP192" i="1"/>
  <c r="CM192" i="1"/>
  <c r="CL192" i="1"/>
  <c r="CK192" i="1"/>
  <c r="CH192" i="1"/>
  <c r="CG192" i="1"/>
  <c r="CF192" i="1"/>
  <c r="CC192" i="1"/>
  <c r="CB192" i="1"/>
  <c r="CA192" i="1"/>
  <c r="BX192" i="1"/>
  <c r="BW192" i="1"/>
  <c r="BV192" i="1"/>
  <c r="BU192" i="1"/>
  <c r="BU327" i="1" s="1"/>
  <c r="BT192" i="1"/>
  <c r="BP192" i="1"/>
  <c r="BP327" i="1" s="1"/>
  <c r="BO192" i="1"/>
  <c r="BO327" i="1" s="1"/>
  <c r="BH192" i="1"/>
  <c r="BH327" i="1" s="1"/>
  <c r="BG192" i="1"/>
  <c r="BG327" i="1" s="1"/>
  <c r="BF192" i="1"/>
  <c r="BF327" i="1" s="1"/>
  <c r="BE192" i="1"/>
  <c r="BE327" i="1" s="1"/>
  <c r="BD192" i="1"/>
  <c r="BD327" i="1" s="1"/>
  <c r="BC192" i="1"/>
  <c r="BC327" i="1" s="1"/>
  <c r="BB192" i="1"/>
  <c r="AZ192" i="1"/>
  <c r="AY192" i="1"/>
  <c r="AL192" i="1"/>
  <c r="AD192" i="1"/>
  <c r="AD327" i="1" s="1"/>
  <c r="Z192" i="1"/>
  <c r="Y192" i="1"/>
  <c r="V192" i="1"/>
  <c r="U192" i="1"/>
  <c r="O192" i="1"/>
  <c r="N192" i="1"/>
  <c r="L192" i="1"/>
  <c r="K192" i="1"/>
  <c r="DS191" i="1"/>
  <c r="DR191" i="1"/>
  <c r="DP191" i="1"/>
  <c r="DO191" i="1"/>
  <c r="DH191" i="1"/>
  <c r="DG191" i="1"/>
  <c r="DA191" i="1"/>
  <c r="CZ191" i="1"/>
  <c r="CY191" i="1"/>
  <c r="CW191" i="1"/>
  <c r="CV191" i="1"/>
  <c r="CU191" i="1"/>
  <c r="CQ191" i="1"/>
  <c r="CP191" i="1"/>
  <c r="CM191" i="1"/>
  <c r="CL191" i="1"/>
  <c r="CK191" i="1"/>
  <c r="CH191" i="1"/>
  <c r="CG191" i="1"/>
  <c r="CF191" i="1"/>
  <c r="CC191" i="1"/>
  <c r="CB191" i="1"/>
  <c r="CA191" i="1"/>
  <c r="BX191" i="1"/>
  <c r="BW191" i="1"/>
  <c r="BV191" i="1"/>
  <c r="BU191" i="1"/>
  <c r="BT191" i="1"/>
  <c r="BP191" i="1"/>
  <c r="BO191" i="1"/>
  <c r="BH191" i="1"/>
  <c r="BG191" i="1"/>
  <c r="BF191" i="1"/>
  <c r="S191" i="1" s="1"/>
  <c r="BE191" i="1"/>
  <c r="BD191" i="1"/>
  <c r="BC191" i="1"/>
  <c r="J191" i="1" s="1"/>
  <c r="BB191" i="1"/>
  <c r="BB326" i="1" s="1"/>
  <c r="AZ191" i="1"/>
  <c r="AY191" i="1"/>
  <c r="AL191" i="1"/>
  <c r="DM203" i="1" s="1"/>
  <c r="AD191" i="1"/>
  <c r="Z191" i="1"/>
  <c r="Y191" i="1"/>
  <c r="V191" i="1"/>
  <c r="U191" i="1"/>
  <c r="O191" i="1"/>
  <c r="N191" i="1"/>
  <c r="L191" i="1"/>
  <c r="K191" i="1"/>
  <c r="DS190" i="1"/>
  <c r="DR190" i="1"/>
  <c r="DP190" i="1"/>
  <c r="DO190" i="1"/>
  <c r="DH190" i="1"/>
  <c r="DG190" i="1"/>
  <c r="DA190" i="1"/>
  <c r="CZ190" i="1"/>
  <c r="CY190" i="1"/>
  <c r="CW190" i="1"/>
  <c r="CV190" i="1"/>
  <c r="CU190" i="1"/>
  <c r="CQ190" i="1"/>
  <c r="CP190" i="1"/>
  <c r="CM190" i="1"/>
  <c r="CL190" i="1"/>
  <c r="CK190" i="1"/>
  <c r="CH190" i="1"/>
  <c r="CG190" i="1"/>
  <c r="CF190" i="1"/>
  <c r="CC190" i="1"/>
  <c r="CB190" i="1"/>
  <c r="CA190" i="1"/>
  <c r="BX190" i="1"/>
  <c r="BW190" i="1"/>
  <c r="BV190" i="1"/>
  <c r="BU190" i="1"/>
  <c r="BT190" i="1"/>
  <c r="BP190" i="1"/>
  <c r="BO190" i="1"/>
  <c r="BH190" i="1"/>
  <c r="BG190" i="1"/>
  <c r="BF190" i="1"/>
  <c r="S190" i="1" s="1"/>
  <c r="BE190" i="1"/>
  <c r="BD190" i="1"/>
  <c r="BC190" i="1"/>
  <c r="J190" i="1" s="1"/>
  <c r="BB190" i="1"/>
  <c r="AZ190" i="1"/>
  <c r="AY190" i="1"/>
  <c r="AL190" i="1"/>
  <c r="AD190" i="1"/>
  <c r="Z190" i="1"/>
  <c r="Y190" i="1"/>
  <c r="V190" i="1"/>
  <c r="U190" i="1"/>
  <c r="O190" i="1"/>
  <c r="N190" i="1"/>
  <c r="L190" i="1"/>
  <c r="K190" i="1"/>
  <c r="DS189" i="1"/>
  <c r="DR189" i="1"/>
  <c r="DP189" i="1"/>
  <c r="DO189" i="1"/>
  <c r="DH189" i="1"/>
  <c r="DG189" i="1"/>
  <c r="DA189" i="1"/>
  <c r="CZ189" i="1"/>
  <c r="CY189" i="1"/>
  <c r="CW189" i="1"/>
  <c r="CV189" i="1"/>
  <c r="CU189" i="1"/>
  <c r="CQ189" i="1"/>
  <c r="CP189" i="1"/>
  <c r="CM189" i="1"/>
  <c r="CL189" i="1"/>
  <c r="CK189" i="1"/>
  <c r="CH189" i="1"/>
  <c r="CG189" i="1"/>
  <c r="CF189" i="1"/>
  <c r="CC189" i="1"/>
  <c r="CB189" i="1"/>
  <c r="CA189" i="1"/>
  <c r="BX189" i="1"/>
  <c r="BW189" i="1"/>
  <c r="BV189" i="1"/>
  <c r="BU189" i="1"/>
  <c r="BT189" i="1"/>
  <c r="BP189" i="1"/>
  <c r="BP326" i="1" s="1"/>
  <c r="BO189" i="1"/>
  <c r="BO326" i="1" s="1"/>
  <c r="BH189" i="1"/>
  <c r="BH326" i="1" s="1"/>
  <c r="BG189" i="1"/>
  <c r="BG326" i="1" s="1"/>
  <c r="BF189" i="1"/>
  <c r="BF326" i="1" s="1"/>
  <c r="BE189" i="1"/>
  <c r="BE326" i="1" s="1"/>
  <c r="BD189" i="1"/>
  <c r="BD326" i="1" s="1"/>
  <c r="BC189" i="1"/>
  <c r="BC326" i="1" s="1"/>
  <c r="BB189" i="1"/>
  <c r="AZ189" i="1"/>
  <c r="AY189" i="1"/>
  <c r="AL189" i="1"/>
  <c r="AL326" i="1" s="1"/>
  <c r="AD189" i="1"/>
  <c r="AD326" i="1" s="1"/>
  <c r="Z189" i="1"/>
  <c r="Y189" i="1"/>
  <c r="V189" i="1"/>
  <c r="U189" i="1"/>
  <c r="O189" i="1"/>
  <c r="N189" i="1"/>
  <c r="L189" i="1"/>
  <c r="K189" i="1"/>
  <c r="DS188" i="1"/>
  <c r="DR188" i="1"/>
  <c r="DP188" i="1"/>
  <c r="DO188" i="1"/>
  <c r="DH188" i="1"/>
  <c r="DG188" i="1"/>
  <c r="DA188" i="1"/>
  <c r="CZ188" i="1"/>
  <c r="CY188" i="1"/>
  <c r="CW188" i="1"/>
  <c r="CV188" i="1"/>
  <c r="CU188" i="1"/>
  <c r="CQ188" i="1"/>
  <c r="CP188" i="1"/>
  <c r="CM188" i="1"/>
  <c r="CL188" i="1"/>
  <c r="CK188" i="1"/>
  <c r="CH188" i="1"/>
  <c r="CG188" i="1"/>
  <c r="CF188" i="1"/>
  <c r="CC188" i="1"/>
  <c r="CB188" i="1"/>
  <c r="CA188" i="1"/>
  <c r="BX188" i="1"/>
  <c r="BW188" i="1"/>
  <c r="BV188" i="1"/>
  <c r="BU188" i="1"/>
  <c r="BT188" i="1"/>
  <c r="BP188" i="1"/>
  <c r="BO188" i="1"/>
  <c r="BH188" i="1"/>
  <c r="BG188" i="1"/>
  <c r="BF188" i="1"/>
  <c r="S188" i="1" s="1"/>
  <c r="BE188" i="1"/>
  <c r="BD188" i="1"/>
  <c r="BC188" i="1"/>
  <c r="J188" i="1" s="1"/>
  <c r="BB188" i="1"/>
  <c r="BB325" i="1" s="1"/>
  <c r="AZ188" i="1"/>
  <c r="AY188" i="1"/>
  <c r="AL188" i="1"/>
  <c r="AD188" i="1"/>
  <c r="Z188" i="1"/>
  <c r="Y188" i="1"/>
  <c r="V188" i="1"/>
  <c r="U188" i="1"/>
  <c r="O188" i="1"/>
  <c r="N188" i="1"/>
  <c r="L188" i="1"/>
  <c r="K188" i="1"/>
  <c r="DS187" i="1"/>
  <c r="DR187" i="1"/>
  <c r="DP187" i="1"/>
  <c r="DO187" i="1"/>
  <c r="DH187" i="1"/>
  <c r="DG187" i="1"/>
  <c r="DA187" i="1"/>
  <c r="CZ187" i="1"/>
  <c r="CY187" i="1"/>
  <c r="CW187" i="1"/>
  <c r="CV187" i="1"/>
  <c r="CU187" i="1"/>
  <c r="CQ187" i="1"/>
  <c r="CP187" i="1"/>
  <c r="CM187" i="1"/>
  <c r="CL187" i="1"/>
  <c r="CK187" i="1"/>
  <c r="CH187" i="1"/>
  <c r="CG187" i="1"/>
  <c r="CF187" i="1"/>
  <c r="CC187" i="1"/>
  <c r="CB187" i="1"/>
  <c r="CA187" i="1"/>
  <c r="BX187" i="1"/>
  <c r="BW187" i="1"/>
  <c r="BV187" i="1"/>
  <c r="BU187" i="1"/>
  <c r="BT187" i="1"/>
  <c r="BP187" i="1"/>
  <c r="BO187" i="1"/>
  <c r="BH187" i="1"/>
  <c r="BG187" i="1"/>
  <c r="BF187" i="1"/>
  <c r="S187" i="1" s="1"/>
  <c r="BE187" i="1"/>
  <c r="BD187" i="1"/>
  <c r="BC187" i="1"/>
  <c r="J187" i="1" s="1"/>
  <c r="BB187" i="1"/>
  <c r="AZ187" i="1"/>
  <c r="AY187" i="1"/>
  <c r="AL187" i="1"/>
  <c r="AD187" i="1"/>
  <c r="Z187" i="1"/>
  <c r="Y187" i="1"/>
  <c r="V187" i="1"/>
  <c r="U187" i="1"/>
  <c r="O187" i="1"/>
  <c r="N187" i="1"/>
  <c r="L187" i="1"/>
  <c r="K187" i="1"/>
  <c r="DS186" i="1"/>
  <c r="DR186" i="1"/>
  <c r="DP186" i="1"/>
  <c r="DO186" i="1"/>
  <c r="DH186" i="1"/>
  <c r="DG186" i="1"/>
  <c r="DA186" i="1"/>
  <c r="CZ186" i="1"/>
  <c r="CY186" i="1"/>
  <c r="CW186" i="1"/>
  <c r="CV186" i="1"/>
  <c r="CU186" i="1"/>
  <c r="CQ186" i="1"/>
  <c r="CP186" i="1"/>
  <c r="CM186" i="1"/>
  <c r="CL186" i="1"/>
  <c r="CK186" i="1"/>
  <c r="CH186" i="1"/>
  <c r="CG186" i="1"/>
  <c r="CF186" i="1"/>
  <c r="CC186" i="1"/>
  <c r="CB186" i="1"/>
  <c r="CA186" i="1"/>
  <c r="BX186" i="1"/>
  <c r="BW186" i="1"/>
  <c r="BV186" i="1"/>
  <c r="BU186" i="1"/>
  <c r="BU325" i="1" s="1"/>
  <c r="BT186" i="1"/>
  <c r="BP186" i="1"/>
  <c r="BP325" i="1" s="1"/>
  <c r="BO186" i="1"/>
  <c r="BO325" i="1" s="1"/>
  <c r="BH186" i="1"/>
  <c r="BH325" i="1" s="1"/>
  <c r="BG186" i="1"/>
  <c r="BG325" i="1" s="1"/>
  <c r="BF186" i="1"/>
  <c r="BF325" i="1" s="1"/>
  <c r="BE186" i="1"/>
  <c r="BE325" i="1" s="1"/>
  <c r="BD186" i="1"/>
  <c r="BD325" i="1" s="1"/>
  <c r="BC186" i="1"/>
  <c r="BC325" i="1" s="1"/>
  <c r="BB186" i="1"/>
  <c r="AZ186" i="1"/>
  <c r="AY186" i="1"/>
  <c r="AL186" i="1"/>
  <c r="AD186" i="1"/>
  <c r="AD325" i="1" s="1"/>
  <c r="Z186" i="1"/>
  <c r="Y186" i="1"/>
  <c r="V186" i="1"/>
  <c r="U186" i="1"/>
  <c r="O186" i="1"/>
  <c r="N186" i="1"/>
  <c r="L186" i="1"/>
  <c r="K186" i="1"/>
  <c r="DS185" i="1"/>
  <c r="DR185" i="1"/>
  <c r="DP185" i="1"/>
  <c r="DO185" i="1"/>
  <c r="DH185" i="1"/>
  <c r="DG185" i="1"/>
  <c r="DA185" i="1"/>
  <c r="CZ185" i="1"/>
  <c r="CY185" i="1"/>
  <c r="CW185" i="1"/>
  <c r="CV185" i="1"/>
  <c r="CU185" i="1"/>
  <c r="CQ185" i="1"/>
  <c r="CP185" i="1"/>
  <c r="CM185" i="1"/>
  <c r="CL185" i="1"/>
  <c r="CK185" i="1"/>
  <c r="CH185" i="1"/>
  <c r="CG185" i="1"/>
  <c r="CF185" i="1"/>
  <c r="CC185" i="1"/>
  <c r="CB185" i="1"/>
  <c r="CA185" i="1"/>
  <c r="BX185" i="1"/>
  <c r="BW185" i="1"/>
  <c r="BV185" i="1"/>
  <c r="BU185" i="1"/>
  <c r="BT185" i="1"/>
  <c r="BP185" i="1"/>
  <c r="BO185" i="1"/>
  <c r="BH185" i="1"/>
  <c r="BG185" i="1"/>
  <c r="BF185" i="1"/>
  <c r="S185" i="1" s="1"/>
  <c r="BE185" i="1"/>
  <c r="BD185" i="1"/>
  <c r="BC185" i="1"/>
  <c r="J185" i="1" s="1"/>
  <c r="BB185" i="1"/>
  <c r="BB324" i="1" s="1"/>
  <c r="AZ185" i="1"/>
  <c r="AY185" i="1"/>
  <c r="AL185" i="1"/>
  <c r="AD185" i="1"/>
  <c r="Z185" i="1"/>
  <c r="Y185" i="1"/>
  <c r="V185" i="1"/>
  <c r="U185" i="1"/>
  <c r="O185" i="1"/>
  <c r="N185" i="1"/>
  <c r="L185" i="1"/>
  <c r="K185" i="1"/>
  <c r="DS184" i="1"/>
  <c r="DR184" i="1"/>
  <c r="DP184" i="1"/>
  <c r="DO184" i="1"/>
  <c r="DH184" i="1"/>
  <c r="DG184" i="1"/>
  <c r="DA184" i="1"/>
  <c r="CZ184" i="1"/>
  <c r="CY184" i="1"/>
  <c r="CW184" i="1"/>
  <c r="CV184" i="1"/>
  <c r="CU184" i="1"/>
  <c r="CQ184" i="1"/>
  <c r="CP184" i="1"/>
  <c r="CM184" i="1"/>
  <c r="CL184" i="1"/>
  <c r="CK184" i="1"/>
  <c r="CH184" i="1"/>
  <c r="CG184" i="1"/>
  <c r="CF184" i="1"/>
  <c r="CC184" i="1"/>
  <c r="CB184" i="1"/>
  <c r="CA184" i="1"/>
  <c r="BX184" i="1"/>
  <c r="BW184" i="1"/>
  <c r="BV184" i="1"/>
  <c r="BU184" i="1"/>
  <c r="BT184" i="1"/>
  <c r="BP184" i="1"/>
  <c r="BO184" i="1"/>
  <c r="BH184" i="1"/>
  <c r="BG184" i="1"/>
  <c r="BF184" i="1"/>
  <c r="S184" i="1" s="1"/>
  <c r="BE184" i="1"/>
  <c r="BD184" i="1"/>
  <c r="BC184" i="1"/>
  <c r="J184" i="1" s="1"/>
  <c r="BB184" i="1"/>
  <c r="AZ184" i="1"/>
  <c r="AY184" i="1"/>
  <c r="AL184" i="1"/>
  <c r="AD184" i="1"/>
  <c r="Z184" i="1"/>
  <c r="Y184" i="1"/>
  <c r="V184" i="1"/>
  <c r="U184" i="1"/>
  <c r="O184" i="1"/>
  <c r="N184" i="1"/>
  <c r="L184" i="1"/>
  <c r="K184" i="1"/>
  <c r="DS183" i="1"/>
  <c r="DR183" i="1"/>
  <c r="DP183" i="1"/>
  <c r="DO183" i="1"/>
  <c r="DH183" i="1"/>
  <c r="DG183" i="1"/>
  <c r="DA183" i="1"/>
  <c r="CZ183" i="1"/>
  <c r="CY183" i="1"/>
  <c r="CW183" i="1"/>
  <c r="CV183" i="1"/>
  <c r="CU183" i="1"/>
  <c r="CQ183" i="1"/>
  <c r="CP183" i="1"/>
  <c r="CM183" i="1"/>
  <c r="CL183" i="1"/>
  <c r="CK183" i="1"/>
  <c r="CH183" i="1"/>
  <c r="CG183" i="1"/>
  <c r="CF183" i="1"/>
  <c r="CC183" i="1"/>
  <c r="CB183" i="1"/>
  <c r="CA183" i="1"/>
  <c r="BX183" i="1"/>
  <c r="BW183" i="1"/>
  <c r="BV183" i="1"/>
  <c r="BU183" i="1"/>
  <c r="BT183" i="1"/>
  <c r="BP183" i="1"/>
  <c r="BP324" i="1" s="1"/>
  <c r="BO183" i="1"/>
  <c r="BO324" i="1" s="1"/>
  <c r="BH183" i="1"/>
  <c r="BH324" i="1" s="1"/>
  <c r="BG183" i="1"/>
  <c r="BG324" i="1" s="1"/>
  <c r="BF183" i="1"/>
  <c r="BF324" i="1" s="1"/>
  <c r="BE183" i="1"/>
  <c r="BE324" i="1" s="1"/>
  <c r="BD183" i="1"/>
  <c r="BD324" i="1" s="1"/>
  <c r="BC183" i="1"/>
  <c r="BC324" i="1" s="1"/>
  <c r="BB183" i="1"/>
  <c r="AZ183" i="1"/>
  <c r="AY183" i="1"/>
  <c r="AL183" i="1"/>
  <c r="AL324" i="1" s="1"/>
  <c r="AD183" i="1"/>
  <c r="AD324" i="1" s="1"/>
  <c r="Z183" i="1"/>
  <c r="Y183" i="1"/>
  <c r="V183" i="1"/>
  <c r="U183" i="1"/>
  <c r="O183" i="1"/>
  <c r="N183" i="1"/>
  <c r="L183" i="1"/>
  <c r="K183" i="1"/>
  <c r="DS182" i="1"/>
  <c r="DR182" i="1"/>
  <c r="DP182" i="1"/>
  <c r="DO182" i="1"/>
  <c r="DJ182" i="1"/>
  <c r="DI182" i="1"/>
  <c r="DH182" i="1"/>
  <c r="DG182" i="1"/>
  <c r="DA182" i="1"/>
  <c r="CZ182" i="1"/>
  <c r="CY182" i="1"/>
  <c r="CW182" i="1"/>
  <c r="CW368" i="1" s="1"/>
  <c r="CV182" i="1"/>
  <c r="CV368" i="1" s="1"/>
  <c r="CU182" i="1"/>
  <c r="CU368" i="1" s="1"/>
  <c r="CQ182" i="1"/>
  <c r="CQ368" i="1" s="1"/>
  <c r="CP182" i="1"/>
  <c r="CP368" i="1" s="1"/>
  <c r="CM182" i="1"/>
  <c r="CM368" i="1" s="1"/>
  <c r="CL182" i="1"/>
  <c r="CL368" i="1" s="1"/>
  <c r="CK182" i="1"/>
  <c r="CK368" i="1" s="1"/>
  <c r="CH182" i="1"/>
  <c r="CH368" i="1" s="1"/>
  <c r="CG182" i="1"/>
  <c r="CG368" i="1" s="1"/>
  <c r="CF182" i="1"/>
  <c r="CF368" i="1" s="1"/>
  <c r="CC182" i="1"/>
  <c r="CC368" i="1" s="1"/>
  <c r="CB182" i="1"/>
  <c r="CB368" i="1" s="1"/>
  <c r="CA182" i="1"/>
  <c r="CA368" i="1" s="1"/>
  <c r="BX182" i="1"/>
  <c r="BX368" i="1" s="1"/>
  <c r="BW182" i="1"/>
  <c r="BW368" i="1" s="1"/>
  <c r="BV182" i="1"/>
  <c r="BV368" i="1" s="1"/>
  <c r="BU182" i="1"/>
  <c r="BT182" i="1"/>
  <c r="BP182" i="1"/>
  <c r="BO182" i="1"/>
  <c r="BH182" i="1"/>
  <c r="BG182" i="1"/>
  <c r="BF182" i="1"/>
  <c r="BE182" i="1"/>
  <c r="BD182" i="1"/>
  <c r="BC182" i="1"/>
  <c r="BB182" i="1"/>
  <c r="BB323" i="1" s="1"/>
  <c r="BB368" i="1" s="1"/>
  <c r="AZ182" i="1"/>
  <c r="AZ368" i="1" s="1"/>
  <c r="AY182" i="1"/>
  <c r="AY368" i="1" s="1"/>
  <c r="AP182" i="1"/>
  <c r="DK194" i="1" s="1"/>
  <c r="AL182" i="1"/>
  <c r="AH182" i="1"/>
  <c r="AD182" i="1"/>
  <c r="Z182" i="1"/>
  <c r="Z368" i="1" s="1"/>
  <c r="Y182" i="1"/>
  <c r="Y368" i="1" s="1"/>
  <c r="V182" i="1"/>
  <c r="V368" i="1" s="1"/>
  <c r="U182" i="1"/>
  <c r="U368" i="1" s="1"/>
  <c r="S182" i="1"/>
  <c r="O182" i="1"/>
  <c r="O368" i="1" s="1"/>
  <c r="N182" i="1"/>
  <c r="N368" i="1" s="1"/>
  <c r="L182" i="1"/>
  <c r="L368" i="1" s="1"/>
  <c r="K182" i="1"/>
  <c r="K368" i="1" s="1"/>
  <c r="J182" i="1"/>
  <c r="DS181" i="1"/>
  <c r="DR181" i="1"/>
  <c r="DP181" i="1"/>
  <c r="DO181" i="1"/>
  <c r="DJ181" i="1"/>
  <c r="DI181" i="1"/>
  <c r="DH181" i="1"/>
  <c r="DG181" i="1"/>
  <c r="DA181" i="1"/>
  <c r="CZ181" i="1"/>
  <c r="CY181" i="1"/>
  <c r="CW181" i="1"/>
  <c r="CV181" i="1"/>
  <c r="CU181" i="1"/>
  <c r="CQ181" i="1"/>
  <c r="CP181" i="1"/>
  <c r="CM181" i="1"/>
  <c r="CL181" i="1"/>
  <c r="CK181" i="1"/>
  <c r="CH181" i="1"/>
  <c r="CG181" i="1"/>
  <c r="CF181" i="1"/>
  <c r="CC181" i="1"/>
  <c r="CB181" i="1"/>
  <c r="CA181" i="1"/>
  <c r="BX181" i="1"/>
  <c r="BW181" i="1"/>
  <c r="BV181" i="1"/>
  <c r="BU181" i="1"/>
  <c r="BT181" i="1"/>
  <c r="BP181" i="1"/>
  <c r="BO181" i="1"/>
  <c r="BH181" i="1"/>
  <c r="BG181" i="1"/>
  <c r="BF181" i="1"/>
  <c r="S181" i="1" s="1"/>
  <c r="BE181" i="1"/>
  <c r="BD181" i="1"/>
  <c r="BC181" i="1"/>
  <c r="BB181" i="1"/>
  <c r="AZ181" i="1"/>
  <c r="AY181" i="1"/>
  <c r="AP181" i="1"/>
  <c r="AH181" i="1"/>
  <c r="Z181" i="1"/>
  <c r="Y181" i="1"/>
  <c r="V181" i="1"/>
  <c r="U181" i="1"/>
  <c r="O181" i="1"/>
  <c r="N181" i="1"/>
  <c r="L181" i="1"/>
  <c r="K181" i="1"/>
  <c r="DS180" i="1"/>
  <c r="DR180" i="1"/>
  <c r="DP180" i="1"/>
  <c r="DO180" i="1"/>
  <c r="DJ180" i="1"/>
  <c r="DI180" i="1"/>
  <c r="DH180" i="1"/>
  <c r="DG180" i="1"/>
  <c r="DA180" i="1"/>
  <c r="CZ180" i="1"/>
  <c r="CY180" i="1"/>
  <c r="CW180" i="1"/>
  <c r="CV180" i="1"/>
  <c r="CU180" i="1"/>
  <c r="CQ180" i="1"/>
  <c r="CP180" i="1"/>
  <c r="CM180" i="1"/>
  <c r="CL180" i="1"/>
  <c r="CK180" i="1"/>
  <c r="CH180" i="1"/>
  <c r="CG180" i="1"/>
  <c r="CF180" i="1"/>
  <c r="CC180" i="1"/>
  <c r="CB180" i="1"/>
  <c r="CA180" i="1"/>
  <c r="BX180" i="1"/>
  <c r="BW180" i="1"/>
  <c r="BV180" i="1"/>
  <c r="BU180" i="1"/>
  <c r="BU323" i="1" s="1"/>
  <c r="BT180" i="1"/>
  <c r="BT323" i="1" s="1"/>
  <c r="BP180" i="1"/>
  <c r="BP323" i="1" s="1"/>
  <c r="BO180" i="1"/>
  <c r="BO323" i="1" s="1"/>
  <c r="BH180" i="1"/>
  <c r="BG180" i="1"/>
  <c r="BF180" i="1"/>
  <c r="BE180" i="1"/>
  <c r="BD180" i="1"/>
  <c r="BD323" i="1" s="1"/>
  <c r="BC180" i="1"/>
  <c r="BC323" i="1" s="1"/>
  <c r="BB180" i="1"/>
  <c r="AZ180" i="1"/>
  <c r="AY180" i="1"/>
  <c r="AP180" i="1"/>
  <c r="AL180" i="1"/>
  <c r="AH180" i="1"/>
  <c r="AD180" i="1"/>
  <c r="Z180" i="1"/>
  <c r="Y180" i="1"/>
  <c r="V180" i="1"/>
  <c r="U180" i="1"/>
  <c r="S180" i="1"/>
  <c r="O180" i="1"/>
  <c r="N180" i="1"/>
  <c r="L180" i="1"/>
  <c r="K180" i="1"/>
  <c r="J180" i="1"/>
  <c r="DS179" i="1"/>
  <c r="DR179" i="1"/>
  <c r="DP179" i="1"/>
  <c r="DO179" i="1"/>
  <c r="DJ179" i="1"/>
  <c r="DI179" i="1"/>
  <c r="DH179" i="1"/>
  <c r="DG179" i="1"/>
  <c r="DA179" i="1"/>
  <c r="CZ179" i="1"/>
  <c r="CY179" i="1"/>
  <c r="CW179" i="1"/>
  <c r="CV179" i="1"/>
  <c r="CU179" i="1"/>
  <c r="CQ179" i="1"/>
  <c r="CP179" i="1"/>
  <c r="CM179" i="1"/>
  <c r="CL179" i="1"/>
  <c r="CK179" i="1"/>
  <c r="CH179" i="1"/>
  <c r="CG179" i="1"/>
  <c r="CF179" i="1"/>
  <c r="CC179" i="1"/>
  <c r="CB179" i="1"/>
  <c r="CA179" i="1"/>
  <c r="BX179" i="1"/>
  <c r="BW179" i="1"/>
  <c r="BV179" i="1"/>
  <c r="BU179" i="1"/>
  <c r="BT179" i="1"/>
  <c r="BP179" i="1"/>
  <c r="BO179" i="1"/>
  <c r="BH179" i="1"/>
  <c r="BG179" i="1"/>
  <c r="BF179" i="1"/>
  <c r="S179" i="1" s="1"/>
  <c r="BE179" i="1"/>
  <c r="BD179" i="1"/>
  <c r="BC179" i="1"/>
  <c r="BB179" i="1"/>
  <c r="BB322" i="1" s="1"/>
  <c r="AZ179" i="1"/>
  <c r="AY179" i="1"/>
  <c r="AP179" i="1"/>
  <c r="AH179" i="1"/>
  <c r="Z179" i="1"/>
  <c r="Y179" i="1"/>
  <c r="V179" i="1"/>
  <c r="U179" i="1"/>
  <c r="O179" i="1"/>
  <c r="N179" i="1"/>
  <c r="L179" i="1"/>
  <c r="K179" i="1"/>
  <c r="DS178" i="1"/>
  <c r="DR178" i="1"/>
  <c r="DP178" i="1"/>
  <c r="DO178" i="1"/>
  <c r="DJ178" i="1"/>
  <c r="DI178" i="1"/>
  <c r="DH178" i="1"/>
  <c r="DG178" i="1"/>
  <c r="DA178" i="1"/>
  <c r="CZ178" i="1"/>
  <c r="CY178" i="1"/>
  <c r="CW178" i="1"/>
  <c r="CV178" i="1"/>
  <c r="CU178" i="1"/>
  <c r="CQ178" i="1"/>
  <c r="CP178" i="1"/>
  <c r="CM178" i="1"/>
  <c r="CL178" i="1"/>
  <c r="CK178" i="1"/>
  <c r="CH178" i="1"/>
  <c r="CG178" i="1"/>
  <c r="CF178" i="1"/>
  <c r="CC178" i="1"/>
  <c r="CB178" i="1"/>
  <c r="CA178" i="1"/>
  <c r="BX178" i="1"/>
  <c r="BW178" i="1"/>
  <c r="BV178" i="1"/>
  <c r="BU178" i="1"/>
  <c r="BT178" i="1"/>
  <c r="BP178" i="1"/>
  <c r="BO178" i="1"/>
  <c r="BH178" i="1"/>
  <c r="BG178" i="1"/>
  <c r="BF178" i="1"/>
  <c r="BE178" i="1"/>
  <c r="BD178" i="1"/>
  <c r="BC178" i="1"/>
  <c r="BB178" i="1"/>
  <c r="AZ178" i="1"/>
  <c r="AY178" i="1"/>
  <c r="AP178" i="1"/>
  <c r="AL178" i="1"/>
  <c r="AH178" i="1"/>
  <c r="DC190" i="1" s="1"/>
  <c r="AD178" i="1"/>
  <c r="Z178" i="1"/>
  <c r="Y178" i="1"/>
  <c r="V178" i="1"/>
  <c r="U178" i="1"/>
  <c r="S178" i="1"/>
  <c r="O178" i="1"/>
  <c r="N178" i="1"/>
  <c r="L178" i="1"/>
  <c r="K178" i="1"/>
  <c r="J178" i="1"/>
  <c r="DS177" i="1"/>
  <c r="DR177" i="1"/>
  <c r="DP177" i="1"/>
  <c r="DO177" i="1"/>
  <c r="DJ177" i="1"/>
  <c r="DI177" i="1"/>
  <c r="DH177" i="1"/>
  <c r="DG177" i="1"/>
  <c r="DA177" i="1"/>
  <c r="CZ177" i="1"/>
  <c r="CY177" i="1"/>
  <c r="CW177" i="1"/>
  <c r="CV177" i="1"/>
  <c r="CU177" i="1"/>
  <c r="CQ177" i="1"/>
  <c r="CP177" i="1"/>
  <c r="CM177" i="1"/>
  <c r="CL177" i="1"/>
  <c r="CK177" i="1"/>
  <c r="CH177" i="1"/>
  <c r="CG177" i="1"/>
  <c r="CF177" i="1"/>
  <c r="CC177" i="1"/>
  <c r="CB177" i="1"/>
  <c r="CA177" i="1"/>
  <c r="BX177" i="1"/>
  <c r="BW177" i="1"/>
  <c r="BV177" i="1"/>
  <c r="BU177" i="1"/>
  <c r="BT177" i="1"/>
  <c r="BP177" i="1"/>
  <c r="BO177" i="1"/>
  <c r="BH177" i="1"/>
  <c r="BH322" i="1" s="1"/>
  <c r="BG177" i="1"/>
  <c r="BG322" i="1" s="1"/>
  <c r="BF177" i="1"/>
  <c r="BF322" i="1" s="1"/>
  <c r="BE177" i="1"/>
  <c r="BE322" i="1" s="1"/>
  <c r="BD177" i="1"/>
  <c r="BC177" i="1"/>
  <c r="BB177" i="1"/>
  <c r="AZ177" i="1"/>
  <c r="AY177" i="1"/>
  <c r="AP177" i="1"/>
  <c r="AH177" i="1"/>
  <c r="AH322" i="1" s="1"/>
  <c r="Z177" i="1"/>
  <c r="Y177" i="1"/>
  <c r="V177" i="1"/>
  <c r="U177" i="1"/>
  <c r="O177" i="1"/>
  <c r="N177" i="1"/>
  <c r="L177" i="1"/>
  <c r="K177" i="1"/>
  <c r="DS176" i="1"/>
  <c r="DR176" i="1"/>
  <c r="DP176" i="1"/>
  <c r="DO176" i="1"/>
  <c r="DJ176" i="1"/>
  <c r="DI176" i="1"/>
  <c r="DH176" i="1"/>
  <c r="DG176" i="1"/>
  <c r="DA176" i="1"/>
  <c r="CZ176" i="1"/>
  <c r="CY176" i="1"/>
  <c r="CW176" i="1"/>
  <c r="CV176" i="1"/>
  <c r="CU176" i="1"/>
  <c r="CQ176" i="1"/>
  <c r="CP176" i="1"/>
  <c r="CM176" i="1"/>
  <c r="CL176" i="1"/>
  <c r="CK176" i="1"/>
  <c r="CH176" i="1"/>
  <c r="CG176" i="1"/>
  <c r="CF176" i="1"/>
  <c r="CC176" i="1"/>
  <c r="CB176" i="1"/>
  <c r="CA176" i="1"/>
  <c r="BX176" i="1"/>
  <c r="BW176" i="1"/>
  <c r="BV176" i="1"/>
  <c r="BU176" i="1"/>
  <c r="BT176" i="1"/>
  <c r="BP176" i="1"/>
  <c r="BO176" i="1"/>
  <c r="BH176" i="1"/>
  <c r="BG176" i="1"/>
  <c r="BF176" i="1"/>
  <c r="BE176" i="1"/>
  <c r="BD176" i="1"/>
  <c r="BC176" i="1"/>
  <c r="BB176" i="1"/>
  <c r="BB321" i="1" s="1"/>
  <c r="AZ176" i="1"/>
  <c r="AY176" i="1"/>
  <c r="AP176" i="1"/>
  <c r="DK188" i="1" s="1"/>
  <c r="AL176" i="1"/>
  <c r="AH176" i="1"/>
  <c r="DC188" i="1" s="1"/>
  <c r="AD176" i="1"/>
  <c r="Z176" i="1"/>
  <c r="Y176" i="1"/>
  <c r="V176" i="1"/>
  <c r="U176" i="1"/>
  <c r="S176" i="1"/>
  <c r="O176" i="1"/>
  <c r="N176" i="1"/>
  <c r="L176" i="1"/>
  <c r="K176" i="1"/>
  <c r="J176" i="1"/>
  <c r="DS175" i="1"/>
  <c r="DR175" i="1"/>
  <c r="DP175" i="1"/>
  <c r="DO175" i="1"/>
  <c r="DJ175" i="1"/>
  <c r="DI175" i="1"/>
  <c r="DH175" i="1"/>
  <c r="DG175" i="1"/>
  <c r="DA175" i="1"/>
  <c r="CZ175" i="1"/>
  <c r="CY175" i="1"/>
  <c r="CW175" i="1"/>
  <c r="CV175" i="1"/>
  <c r="CU175" i="1"/>
  <c r="CQ175" i="1"/>
  <c r="CP175" i="1"/>
  <c r="CM175" i="1"/>
  <c r="CL175" i="1"/>
  <c r="CK175" i="1"/>
  <c r="CH175" i="1"/>
  <c r="CG175" i="1"/>
  <c r="CF175" i="1"/>
  <c r="CC175" i="1"/>
  <c r="CB175" i="1"/>
  <c r="CA175" i="1"/>
  <c r="BX175" i="1"/>
  <c r="BW175" i="1"/>
  <c r="BV175" i="1"/>
  <c r="BU175" i="1"/>
  <c r="BT175" i="1"/>
  <c r="BP175" i="1"/>
  <c r="BO175" i="1"/>
  <c r="BH175" i="1"/>
  <c r="BG175" i="1"/>
  <c r="BF175" i="1"/>
  <c r="S175" i="1" s="1"/>
  <c r="BE175" i="1"/>
  <c r="BD175" i="1"/>
  <c r="BC175" i="1"/>
  <c r="BB175" i="1"/>
  <c r="AZ175" i="1"/>
  <c r="AY175" i="1"/>
  <c r="AP175" i="1"/>
  <c r="AH175" i="1"/>
  <c r="Z175" i="1"/>
  <c r="Y175" i="1"/>
  <c r="V175" i="1"/>
  <c r="U175" i="1"/>
  <c r="O175" i="1"/>
  <c r="N175" i="1"/>
  <c r="L175" i="1"/>
  <c r="K175" i="1"/>
  <c r="DS174" i="1"/>
  <c r="DR174" i="1"/>
  <c r="DP174" i="1"/>
  <c r="DO174" i="1"/>
  <c r="DJ174" i="1"/>
  <c r="DI174" i="1"/>
  <c r="DH174" i="1"/>
  <c r="DG174" i="1"/>
  <c r="DA174" i="1"/>
  <c r="CZ174" i="1"/>
  <c r="CY174" i="1"/>
  <c r="CW174" i="1"/>
  <c r="CV174" i="1"/>
  <c r="CU174" i="1"/>
  <c r="CQ174" i="1"/>
  <c r="CP174" i="1"/>
  <c r="CM174" i="1"/>
  <c r="CL174" i="1"/>
  <c r="CK174" i="1"/>
  <c r="CH174" i="1"/>
  <c r="CG174" i="1"/>
  <c r="CF174" i="1"/>
  <c r="CC174" i="1"/>
  <c r="CB174" i="1"/>
  <c r="CA174" i="1"/>
  <c r="BX174" i="1"/>
  <c r="BW174" i="1"/>
  <c r="BV174" i="1"/>
  <c r="BU174" i="1"/>
  <c r="BU321" i="1" s="1"/>
  <c r="BT174" i="1"/>
  <c r="BT321" i="1" s="1"/>
  <c r="BP174" i="1"/>
  <c r="BP321" i="1" s="1"/>
  <c r="BO174" i="1"/>
  <c r="BO321" i="1" s="1"/>
  <c r="BH174" i="1"/>
  <c r="BG174" i="1"/>
  <c r="BF174" i="1"/>
  <c r="BE174" i="1"/>
  <c r="BD174" i="1"/>
  <c r="BD321" i="1" s="1"/>
  <c r="BC174" i="1"/>
  <c r="BC321" i="1" s="1"/>
  <c r="BB174" i="1"/>
  <c r="AZ174" i="1"/>
  <c r="AY174" i="1"/>
  <c r="AP174" i="1"/>
  <c r="DK186" i="1" s="1"/>
  <c r="AL174" i="1"/>
  <c r="AH174" i="1"/>
  <c r="AD174" i="1"/>
  <c r="Z174" i="1"/>
  <c r="Y174" i="1"/>
  <c r="V174" i="1"/>
  <c r="U174" i="1"/>
  <c r="S174" i="1"/>
  <c r="T174" i="1" s="1"/>
  <c r="O174" i="1"/>
  <c r="N174" i="1"/>
  <c r="L174" i="1"/>
  <c r="K174" i="1"/>
  <c r="J174" i="1"/>
  <c r="DS173" i="1"/>
  <c r="DR173" i="1"/>
  <c r="DP173" i="1"/>
  <c r="DO173" i="1"/>
  <c r="DJ173" i="1"/>
  <c r="DI173" i="1"/>
  <c r="DH173" i="1"/>
  <c r="DG173" i="1"/>
  <c r="DA173" i="1"/>
  <c r="CZ173" i="1"/>
  <c r="CY173" i="1"/>
  <c r="CW173" i="1"/>
  <c r="CV173" i="1"/>
  <c r="CU173" i="1"/>
  <c r="CQ173" i="1"/>
  <c r="CP173" i="1"/>
  <c r="CM173" i="1"/>
  <c r="CL173" i="1"/>
  <c r="CK173" i="1"/>
  <c r="CH173" i="1"/>
  <c r="CG173" i="1"/>
  <c r="CF173" i="1"/>
  <c r="CC173" i="1"/>
  <c r="CB173" i="1"/>
  <c r="CA173" i="1"/>
  <c r="BX173" i="1"/>
  <c r="BW173" i="1"/>
  <c r="BV173" i="1"/>
  <c r="BU173" i="1"/>
  <c r="BT173" i="1"/>
  <c r="BP173" i="1"/>
  <c r="BO173" i="1"/>
  <c r="BH173" i="1"/>
  <c r="BG173" i="1"/>
  <c r="BF173" i="1"/>
  <c r="S173" i="1" s="1"/>
  <c r="BE173" i="1"/>
  <c r="BD173" i="1"/>
  <c r="BC173" i="1"/>
  <c r="BB173" i="1"/>
  <c r="BB320" i="1" s="1"/>
  <c r="AZ173" i="1"/>
  <c r="AY173" i="1"/>
  <c r="AP173" i="1"/>
  <c r="AH173" i="1"/>
  <c r="Z173" i="1"/>
  <c r="Y173" i="1"/>
  <c r="V173" i="1"/>
  <c r="U173" i="1"/>
  <c r="O173" i="1"/>
  <c r="N173" i="1"/>
  <c r="L173" i="1"/>
  <c r="K173" i="1"/>
  <c r="DS172" i="1"/>
  <c r="DR172" i="1"/>
  <c r="DP172" i="1"/>
  <c r="DO172" i="1"/>
  <c r="DJ172" i="1"/>
  <c r="DI172" i="1"/>
  <c r="DH172" i="1"/>
  <c r="DG172" i="1"/>
  <c r="DA172" i="1"/>
  <c r="CZ172" i="1"/>
  <c r="CY172" i="1"/>
  <c r="CW172" i="1"/>
  <c r="CV172" i="1"/>
  <c r="CU172" i="1"/>
  <c r="CQ172" i="1"/>
  <c r="CP172" i="1"/>
  <c r="CM172" i="1"/>
  <c r="CL172" i="1"/>
  <c r="CK172" i="1"/>
  <c r="CH172" i="1"/>
  <c r="CG172" i="1"/>
  <c r="CF172" i="1"/>
  <c r="CC172" i="1"/>
  <c r="CB172" i="1"/>
  <c r="CA172" i="1"/>
  <c r="BX172" i="1"/>
  <c r="BW172" i="1"/>
  <c r="BV172" i="1"/>
  <c r="BU172" i="1"/>
  <c r="BT172" i="1"/>
  <c r="BP172" i="1"/>
  <c r="BO172" i="1"/>
  <c r="BH172" i="1"/>
  <c r="BG172" i="1"/>
  <c r="BF172" i="1"/>
  <c r="BE172" i="1"/>
  <c r="BD172" i="1"/>
  <c r="BC172" i="1"/>
  <c r="BB172" i="1"/>
  <c r="AZ172" i="1"/>
  <c r="AY172" i="1"/>
  <c r="AP172" i="1"/>
  <c r="AL172" i="1"/>
  <c r="AH172" i="1"/>
  <c r="AD172" i="1"/>
  <c r="Z172" i="1"/>
  <c r="Y172" i="1"/>
  <c r="V172" i="1"/>
  <c r="U172" i="1"/>
  <c r="S172" i="1"/>
  <c r="O172" i="1"/>
  <c r="N172" i="1"/>
  <c r="L172" i="1"/>
  <c r="K172" i="1"/>
  <c r="J172" i="1"/>
  <c r="DS171" i="1"/>
  <c r="DR171" i="1"/>
  <c r="DP171" i="1"/>
  <c r="DO171" i="1"/>
  <c r="DJ171" i="1"/>
  <c r="DI171" i="1"/>
  <c r="DH171" i="1"/>
  <c r="DG171" i="1"/>
  <c r="DA171" i="1"/>
  <c r="CZ171" i="1"/>
  <c r="CY171" i="1"/>
  <c r="CW171" i="1"/>
  <c r="CV171" i="1"/>
  <c r="CU171" i="1"/>
  <c r="CQ171" i="1"/>
  <c r="CP171" i="1"/>
  <c r="CM171" i="1"/>
  <c r="CL171" i="1"/>
  <c r="CK171" i="1"/>
  <c r="CH171" i="1"/>
  <c r="CG171" i="1"/>
  <c r="CF171" i="1"/>
  <c r="CC171" i="1"/>
  <c r="CB171" i="1"/>
  <c r="CA171" i="1"/>
  <c r="BX171" i="1"/>
  <c r="BW171" i="1"/>
  <c r="BV171" i="1"/>
  <c r="BU171" i="1"/>
  <c r="BT171" i="1"/>
  <c r="BP171" i="1"/>
  <c r="BO171" i="1"/>
  <c r="BH171" i="1"/>
  <c r="BH320" i="1" s="1"/>
  <c r="BG171" i="1"/>
  <c r="BG320" i="1" s="1"/>
  <c r="BF171" i="1"/>
  <c r="BF320" i="1" s="1"/>
  <c r="BE171" i="1"/>
  <c r="BE320" i="1" s="1"/>
  <c r="BD171" i="1"/>
  <c r="BC171" i="1"/>
  <c r="BB171" i="1"/>
  <c r="AZ171" i="1"/>
  <c r="AY171" i="1"/>
  <c r="AP171" i="1"/>
  <c r="AH171" i="1"/>
  <c r="AH320" i="1" s="1"/>
  <c r="Z171" i="1"/>
  <c r="Y171" i="1"/>
  <c r="V171" i="1"/>
  <c r="U171" i="1"/>
  <c r="O171" i="1"/>
  <c r="N171" i="1"/>
  <c r="L171" i="1"/>
  <c r="K171" i="1"/>
  <c r="DS170" i="1"/>
  <c r="DR170" i="1"/>
  <c r="DP170" i="1"/>
  <c r="DO170" i="1"/>
  <c r="DJ170" i="1"/>
  <c r="DI170" i="1"/>
  <c r="DH170" i="1"/>
  <c r="DG170" i="1"/>
  <c r="DA170" i="1"/>
  <c r="CZ170" i="1"/>
  <c r="CY170" i="1"/>
  <c r="CQ170" i="1"/>
  <c r="CP170" i="1"/>
  <c r="CM170" i="1"/>
  <c r="CL170" i="1"/>
  <c r="CK170" i="1"/>
  <c r="CH170" i="1"/>
  <c r="CG170" i="1"/>
  <c r="CF170" i="1"/>
  <c r="CC170" i="1"/>
  <c r="CB170" i="1"/>
  <c r="CA170" i="1"/>
  <c r="BX170" i="1"/>
  <c r="BW170" i="1"/>
  <c r="BV170" i="1"/>
  <c r="BU170" i="1"/>
  <c r="BT170" i="1"/>
  <c r="CI171" i="1" s="1"/>
  <c r="BP170" i="1"/>
  <c r="BO170" i="1"/>
  <c r="BY171" i="1" s="1"/>
  <c r="BH170" i="1"/>
  <c r="BG170" i="1"/>
  <c r="BF170" i="1"/>
  <c r="S170" i="1" s="1"/>
  <c r="BE170" i="1"/>
  <c r="BD170" i="1"/>
  <c r="BC170" i="1"/>
  <c r="BB170" i="1"/>
  <c r="BB319" i="1" s="1"/>
  <c r="BB367" i="1" s="1"/>
  <c r="AZ170" i="1"/>
  <c r="AY170" i="1"/>
  <c r="AP170" i="1"/>
  <c r="DK182" i="1" s="1"/>
  <c r="AH170" i="1"/>
  <c r="AD170" i="1" s="1"/>
  <c r="Z170" i="1"/>
  <c r="Y170" i="1"/>
  <c r="V170" i="1"/>
  <c r="U170" i="1"/>
  <c r="O170" i="1"/>
  <c r="N170" i="1"/>
  <c r="L170" i="1"/>
  <c r="K170" i="1"/>
  <c r="J170" i="1"/>
  <c r="DS169" i="1"/>
  <c r="DR169" i="1"/>
  <c r="DP169" i="1"/>
  <c r="DO169" i="1"/>
  <c r="DJ169" i="1"/>
  <c r="DI169" i="1"/>
  <c r="DH169" i="1"/>
  <c r="DG169" i="1"/>
  <c r="DA169" i="1"/>
  <c r="CZ169" i="1"/>
  <c r="CY169" i="1"/>
  <c r="CQ169" i="1"/>
  <c r="CP169" i="1"/>
  <c r="CM169" i="1"/>
  <c r="CL169" i="1"/>
  <c r="CK169" i="1"/>
  <c r="CH169" i="1"/>
  <c r="CG169" i="1"/>
  <c r="CF169" i="1"/>
  <c r="CC169" i="1"/>
  <c r="CB169" i="1"/>
  <c r="CA169" i="1"/>
  <c r="BX169" i="1"/>
  <c r="BW169" i="1"/>
  <c r="BV169" i="1"/>
  <c r="BU169" i="1"/>
  <c r="CJ170" i="1" s="1"/>
  <c r="BT169" i="1"/>
  <c r="BP169" i="1"/>
  <c r="BZ170" i="1" s="1"/>
  <c r="BO169" i="1"/>
  <c r="BH169" i="1"/>
  <c r="BG169" i="1"/>
  <c r="BF169" i="1"/>
  <c r="BE169" i="1"/>
  <c r="BD169" i="1"/>
  <c r="BC169" i="1"/>
  <c r="BB169" i="1"/>
  <c r="AZ169" i="1"/>
  <c r="AY169" i="1"/>
  <c r="AP169" i="1"/>
  <c r="AH169" i="1"/>
  <c r="AD169" i="1"/>
  <c r="Z169" i="1"/>
  <c r="Y169" i="1"/>
  <c r="V169" i="1"/>
  <c r="U169" i="1"/>
  <c r="S169" i="1"/>
  <c r="O169" i="1"/>
  <c r="N169" i="1"/>
  <c r="L169" i="1"/>
  <c r="K169" i="1"/>
  <c r="J169" i="1"/>
  <c r="DS168" i="1"/>
  <c r="DR168" i="1"/>
  <c r="DP168" i="1"/>
  <c r="DO168" i="1"/>
  <c r="DJ168" i="1"/>
  <c r="DI168" i="1"/>
  <c r="DH168" i="1"/>
  <c r="DG168" i="1"/>
  <c r="DA168" i="1"/>
  <c r="CZ168" i="1"/>
  <c r="CY168" i="1"/>
  <c r="CQ168" i="1"/>
  <c r="CP168" i="1"/>
  <c r="CM168" i="1"/>
  <c r="CL168" i="1"/>
  <c r="CK168" i="1"/>
  <c r="CH168" i="1"/>
  <c r="CG168" i="1"/>
  <c r="CF168" i="1"/>
  <c r="CC168" i="1"/>
  <c r="CB168" i="1"/>
  <c r="CA168" i="1"/>
  <c r="BX168" i="1"/>
  <c r="BW168" i="1"/>
  <c r="BV168" i="1"/>
  <c r="BU168" i="1"/>
  <c r="BU319" i="1" s="1"/>
  <c r="BT168" i="1"/>
  <c r="BP168" i="1"/>
  <c r="BO168" i="1"/>
  <c r="BH168" i="1"/>
  <c r="BG168" i="1"/>
  <c r="BF168" i="1"/>
  <c r="BE168" i="1"/>
  <c r="BE319" i="1" s="1"/>
  <c r="BD168" i="1"/>
  <c r="BD319" i="1" s="1"/>
  <c r="BC168" i="1"/>
  <c r="BC319" i="1" s="1"/>
  <c r="BB168" i="1"/>
  <c r="AZ168" i="1"/>
  <c r="AY168" i="1"/>
  <c r="AP168" i="1"/>
  <c r="AH168" i="1"/>
  <c r="AH319" i="1" s="1"/>
  <c r="AD168" i="1"/>
  <c r="Z168" i="1"/>
  <c r="Y168" i="1"/>
  <c r="V168" i="1"/>
  <c r="U168" i="1"/>
  <c r="S168" i="1"/>
  <c r="O168" i="1"/>
  <c r="N168" i="1"/>
  <c r="L168" i="1"/>
  <c r="K168" i="1"/>
  <c r="DS167" i="1"/>
  <c r="DR167" i="1"/>
  <c r="DP167" i="1"/>
  <c r="DO167" i="1"/>
  <c r="DJ167" i="1"/>
  <c r="DI167" i="1"/>
  <c r="DH167" i="1"/>
  <c r="DG167" i="1"/>
  <c r="DA167" i="1"/>
  <c r="CZ167" i="1"/>
  <c r="CY167" i="1"/>
  <c r="CQ167" i="1"/>
  <c r="CP167" i="1"/>
  <c r="CM167" i="1"/>
  <c r="CL167" i="1"/>
  <c r="CK167" i="1"/>
  <c r="CH167" i="1"/>
  <c r="CG167" i="1"/>
  <c r="CF167" i="1"/>
  <c r="CC167" i="1"/>
  <c r="CB167" i="1"/>
  <c r="CA167" i="1"/>
  <c r="BX167" i="1"/>
  <c r="BW167" i="1"/>
  <c r="BV167" i="1"/>
  <c r="BU167" i="1"/>
  <c r="BT167" i="1"/>
  <c r="BP167" i="1"/>
  <c r="BO167" i="1"/>
  <c r="BH167" i="1"/>
  <c r="BG167" i="1"/>
  <c r="BF167" i="1"/>
  <c r="BE167" i="1"/>
  <c r="BD167" i="1"/>
  <c r="BC167" i="1"/>
  <c r="BB167" i="1"/>
  <c r="BB318" i="1" s="1"/>
  <c r="AZ167" i="1"/>
  <c r="AY167" i="1"/>
  <c r="AP167" i="1"/>
  <c r="AL167" i="1"/>
  <c r="AH167" i="1"/>
  <c r="AD167" i="1"/>
  <c r="Z167" i="1"/>
  <c r="Y167" i="1"/>
  <c r="V167" i="1"/>
  <c r="U167" i="1"/>
  <c r="S167" i="1"/>
  <c r="T167" i="1" s="1"/>
  <c r="O167" i="1"/>
  <c r="N167" i="1"/>
  <c r="L167" i="1"/>
  <c r="K167" i="1"/>
  <c r="J167" i="1"/>
  <c r="DS166" i="1"/>
  <c r="DR166" i="1"/>
  <c r="DP166" i="1"/>
  <c r="DO166" i="1"/>
  <c r="DJ166" i="1"/>
  <c r="DI166" i="1"/>
  <c r="DH166" i="1"/>
  <c r="DG166" i="1"/>
  <c r="DA166" i="1"/>
  <c r="CZ166" i="1"/>
  <c r="CY166" i="1"/>
  <c r="CQ166" i="1"/>
  <c r="CP166" i="1"/>
  <c r="CM166" i="1"/>
  <c r="CL166" i="1"/>
  <c r="CK166" i="1"/>
  <c r="CH166" i="1"/>
  <c r="CG166" i="1"/>
  <c r="CF166" i="1"/>
  <c r="CC166" i="1"/>
  <c r="CB166" i="1"/>
  <c r="CA166" i="1"/>
  <c r="BX166" i="1"/>
  <c r="BW166" i="1"/>
  <c r="BV166" i="1"/>
  <c r="BU166" i="1"/>
  <c r="BT166" i="1"/>
  <c r="BP166" i="1"/>
  <c r="BO166" i="1"/>
  <c r="BH166" i="1"/>
  <c r="BG166" i="1"/>
  <c r="BF166" i="1"/>
  <c r="BE166" i="1"/>
  <c r="BD166" i="1"/>
  <c r="BC166" i="1"/>
  <c r="BB166" i="1"/>
  <c r="AZ166" i="1"/>
  <c r="AY166" i="1"/>
  <c r="AP166" i="1"/>
  <c r="AH166" i="1"/>
  <c r="AD166" i="1"/>
  <c r="Z166" i="1"/>
  <c r="Y166" i="1"/>
  <c r="V166" i="1"/>
  <c r="U166" i="1"/>
  <c r="S166" i="1"/>
  <c r="T166" i="1" s="1"/>
  <c r="O166" i="1"/>
  <c r="N166" i="1"/>
  <c r="L166" i="1"/>
  <c r="K166" i="1"/>
  <c r="J166" i="1"/>
  <c r="DS165" i="1"/>
  <c r="DR165" i="1"/>
  <c r="DP165" i="1"/>
  <c r="DO165" i="1"/>
  <c r="DJ165" i="1"/>
  <c r="DI165" i="1"/>
  <c r="DH165" i="1"/>
  <c r="DG165" i="1"/>
  <c r="DA165" i="1"/>
  <c r="CZ165" i="1"/>
  <c r="CY165" i="1"/>
  <c r="CQ165" i="1"/>
  <c r="CP165" i="1"/>
  <c r="CM165" i="1"/>
  <c r="CL165" i="1"/>
  <c r="CK165" i="1"/>
  <c r="CH165" i="1"/>
  <c r="CG165" i="1"/>
  <c r="CF165" i="1"/>
  <c r="CC165" i="1"/>
  <c r="CB165" i="1"/>
  <c r="CA165" i="1"/>
  <c r="BX165" i="1"/>
  <c r="BW165" i="1"/>
  <c r="BV165" i="1"/>
  <c r="BU165" i="1"/>
  <c r="BT165" i="1"/>
  <c r="BP165" i="1"/>
  <c r="BO165" i="1"/>
  <c r="BH165" i="1"/>
  <c r="BH318" i="1" s="1"/>
  <c r="BG165" i="1"/>
  <c r="BG318" i="1" s="1"/>
  <c r="BF165" i="1"/>
  <c r="BE165" i="1"/>
  <c r="BD165" i="1"/>
  <c r="BC165" i="1"/>
  <c r="BB165" i="1"/>
  <c r="AZ165" i="1"/>
  <c r="AY165" i="1"/>
  <c r="AP165" i="1"/>
  <c r="AL165" i="1"/>
  <c r="AH165" i="1"/>
  <c r="AD165" i="1"/>
  <c r="Z165" i="1"/>
  <c r="Y165" i="1"/>
  <c r="V165" i="1"/>
  <c r="U165" i="1"/>
  <c r="O165" i="1"/>
  <c r="N165" i="1"/>
  <c r="L165" i="1"/>
  <c r="K165" i="1"/>
  <c r="DS164" i="1"/>
  <c r="DR164" i="1"/>
  <c r="DP164" i="1"/>
  <c r="DO164" i="1"/>
  <c r="DJ164" i="1"/>
  <c r="DI164" i="1"/>
  <c r="DH164" i="1"/>
  <c r="DG164" i="1"/>
  <c r="DA164" i="1"/>
  <c r="CZ164" i="1"/>
  <c r="CY164" i="1"/>
  <c r="CQ164" i="1"/>
  <c r="CP164" i="1"/>
  <c r="CM164" i="1"/>
  <c r="CL164" i="1"/>
  <c r="CK164" i="1"/>
  <c r="CH164" i="1"/>
  <c r="CG164" i="1"/>
  <c r="CF164" i="1"/>
  <c r="CC164" i="1"/>
  <c r="CB164" i="1"/>
  <c r="CA164" i="1"/>
  <c r="BX164" i="1"/>
  <c r="BW164" i="1"/>
  <c r="BV164" i="1"/>
  <c r="BU164" i="1"/>
  <c r="BT164" i="1"/>
  <c r="BP164" i="1"/>
  <c r="BO164" i="1"/>
  <c r="BH164" i="1"/>
  <c r="BG164" i="1"/>
  <c r="BF164" i="1"/>
  <c r="BE164" i="1"/>
  <c r="BD164" i="1"/>
  <c r="BC164" i="1"/>
  <c r="BB164" i="1"/>
  <c r="BB317" i="1" s="1"/>
  <c r="AZ164" i="1"/>
  <c r="AY164" i="1"/>
  <c r="AP164" i="1"/>
  <c r="DK176" i="1" s="1"/>
  <c r="AH164" i="1"/>
  <c r="AD164" i="1"/>
  <c r="Z164" i="1"/>
  <c r="Y164" i="1"/>
  <c r="V164" i="1"/>
  <c r="U164" i="1"/>
  <c r="O164" i="1"/>
  <c r="N164" i="1"/>
  <c r="L164" i="1"/>
  <c r="K164" i="1"/>
  <c r="DS163" i="1"/>
  <c r="DR163" i="1"/>
  <c r="DP163" i="1"/>
  <c r="DO163" i="1"/>
  <c r="DJ163" i="1"/>
  <c r="DI163" i="1"/>
  <c r="DH163" i="1"/>
  <c r="DG163" i="1"/>
  <c r="DA163" i="1"/>
  <c r="CZ163" i="1"/>
  <c r="CY163" i="1"/>
  <c r="CQ163" i="1"/>
  <c r="CP163" i="1"/>
  <c r="CM163" i="1"/>
  <c r="CL163" i="1"/>
  <c r="CK163" i="1"/>
  <c r="CH163" i="1"/>
  <c r="CG163" i="1"/>
  <c r="CF163" i="1"/>
  <c r="CC163" i="1"/>
  <c r="CB163" i="1"/>
  <c r="CA163" i="1"/>
  <c r="BX163" i="1"/>
  <c r="BW163" i="1"/>
  <c r="BV163" i="1"/>
  <c r="BU163" i="1"/>
  <c r="BT163" i="1"/>
  <c r="BP163" i="1"/>
  <c r="BZ164" i="1" s="1"/>
  <c r="BO163" i="1"/>
  <c r="BH163" i="1"/>
  <c r="BG163" i="1"/>
  <c r="BF163" i="1"/>
  <c r="BE163" i="1"/>
  <c r="BD163" i="1"/>
  <c r="BC163" i="1"/>
  <c r="BB163" i="1"/>
  <c r="AZ163" i="1"/>
  <c r="AY163" i="1"/>
  <c r="AP163" i="1"/>
  <c r="AH163" i="1"/>
  <c r="AD163" i="1" s="1"/>
  <c r="Z163" i="1"/>
  <c r="Y163" i="1"/>
  <c r="V163" i="1"/>
  <c r="U163" i="1"/>
  <c r="O163" i="1"/>
  <c r="N163" i="1"/>
  <c r="L163" i="1"/>
  <c r="K163" i="1"/>
  <c r="DS162" i="1"/>
  <c r="DR162" i="1"/>
  <c r="DP162" i="1"/>
  <c r="DO162" i="1"/>
  <c r="DJ162" i="1"/>
  <c r="DI162" i="1"/>
  <c r="DH162" i="1"/>
  <c r="DG162" i="1"/>
  <c r="DA162" i="1"/>
  <c r="CZ162" i="1"/>
  <c r="CY162" i="1"/>
  <c r="CQ162" i="1"/>
  <c r="CQ373" i="1" s="1"/>
  <c r="CP162" i="1"/>
  <c r="CP373" i="1" s="1"/>
  <c r="CM162" i="1"/>
  <c r="CM373" i="1" s="1"/>
  <c r="CL162" i="1"/>
  <c r="CL373" i="1" s="1"/>
  <c r="CK162" i="1"/>
  <c r="CK373" i="1" s="1"/>
  <c r="CH162" i="1"/>
  <c r="CH373" i="1" s="1"/>
  <c r="CG162" i="1"/>
  <c r="CG373" i="1" s="1"/>
  <c r="CF162" i="1"/>
  <c r="CF373" i="1" s="1"/>
  <c r="CC162" i="1"/>
  <c r="CC373" i="1" s="1"/>
  <c r="CB162" i="1"/>
  <c r="CB373" i="1" s="1"/>
  <c r="CA162" i="1"/>
  <c r="CA373" i="1" s="1"/>
  <c r="BX162" i="1"/>
  <c r="BX373" i="1" s="1"/>
  <c r="BW162" i="1"/>
  <c r="BW373" i="1" s="1"/>
  <c r="BV162" i="1"/>
  <c r="BV373" i="1" s="1"/>
  <c r="BU162" i="1"/>
  <c r="BT162" i="1"/>
  <c r="BP162" i="1"/>
  <c r="BO162" i="1"/>
  <c r="BH162" i="1"/>
  <c r="BG162" i="1"/>
  <c r="BF162" i="1"/>
  <c r="BE162" i="1"/>
  <c r="BD162" i="1"/>
  <c r="BC162" i="1"/>
  <c r="BC317" i="1" s="1"/>
  <c r="BB162" i="1"/>
  <c r="AZ162" i="1"/>
  <c r="AZ373" i="1" s="1"/>
  <c r="AY162" i="1"/>
  <c r="AY373" i="1" s="1"/>
  <c r="AP162" i="1"/>
  <c r="DK174" i="1" s="1"/>
  <c r="AL162" i="1"/>
  <c r="AH162" i="1"/>
  <c r="Z162" i="1"/>
  <c r="Z373" i="1" s="1"/>
  <c r="Y162" i="1"/>
  <c r="Y373" i="1" s="1"/>
  <c r="V162" i="1"/>
  <c r="V373" i="1" s="1"/>
  <c r="U162" i="1"/>
  <c r="U373" i="1" s="1"/>
  <c r="O162" i="1"/>
  <c r="O373" i="1" s="1"/>
  <c r="N162" i="1"/>
  <c r="N373" i="1" s="1"/>
  <c r="L162" i="1"/>
  <c r="L373" i="1" s="1"/>
  <c r="K162" i="1"/>
  <c r="K373" i="1" s="1"/>
  <c r="J162" i="1"/>
  <c r="DS161" i="1"/>
  <c r="DR161" i="1"/>
  <c r="DP161" i="1"/>
  <c r="DO161" i="1"/>
  <c r="DJ161" i="1"/>
  <c r="DI161" i="1"/>
  <c r="DH161" i="1"/>
  <c r="DG161" i="1"/>
  <c r="DA161" i="1"/>
  <c r="CZ161" i="1"/>
  <c r="CY161" i="1"/>
  <c r="CQ161" i="1"/>
  <c r="CP161" i="1"/>
  <c r="CM161" i="1"/>
  <c r="CL161" i="1"/>
  <c r="CK161" i="1"/>
  <c r="CH161" i="1"/>
  <c r="CG161" i="1"/>
  <c r="CF161" i="1"/>
  <c r="CC161" i="1"/>
  <c r="CB161" i="1"/>
  <c r="CA161" i="1"/>
  <c r="BX161" i="1"/>
  <c r="BW161" i="1"/>
  <c r="BV161" i="1"/>
  <c r="BU161" i="1"/>
  <c r="CJ162" i="1" s="1"/>
  <c r="CJ373" i="1" s="1"/>
  <c r="BT161" i="1"/>
  <c r="BP161" i="1"/>
  <c r="BO161" i="1"/>
  <c r="BH161" i="1"/>
  <c r="BG161" i="1"/>
  <c r="BF161" i="1"/>
  <c r="BE161" i="1"/>
  <c r="BD161" i="1"/>
  <c r="BC161" i="1"/>
  <c r="BB161" i="1"/>
  <c r="BB316" i="1" s="1"/>
  <c r="AZ161" i="1"/>
  <c r="AY161" i="1"/>
  <c r="AP161" i="1"/>
  <c r="AH161" i="1"/>
  <c r="AD161" i="1"/>
  <c r="Z161" i="1"/>
  <c r="Y161" i="1"/>
  <c r="V161" i="1"/>
  <c r="U161" i="1"/>
  <c r="O161" i="1"/>
  <c r="N161" i="1"/>
  <c r="L161" i="1"/>
  <c r="K161" i="1"/>
  <c r="DS160" i="1"/>
  <c r="DR160" i="1"/>
  <c r="DP160" i="1"/>
  <c r="DO160" i="1"/>
  <c r="DJ160" i="1"/>
  <c r="DI160" i="1"/>
  <c r="DH160" i="1"/>
  <c r="DG160" i="1"/>
  <c r="DA160" i="1"/>
  <c r="CZ160" i="1"/>
  <c r="CY160" i="1"/>
  <c r="CQ160" i="1"/>
  <c r="CP160" i="1"/>
  <c r="CM160" i="1"/>
  <c r="CL160" i="1"/>
  <c r="CK160" i="1"/>
  <c r="CH160" i="1"/>
  <c r="CG160" i="1"/>
  <c r="CF160" i="1"/>
  <c r="CC160" i="1"/>
  <c r="CB160" i="1"/>
  <c r="CA160" i="1"/>
  <c r="BX160" i="1"/>
  <c r="BW160" i="1"/>
  <c r="BV160" i="1"/>
  <c r="BU160" i="1"/>
  <c r="BT160" i="1"/>
  <c r="BP160" i="1"/>
  <c r="BO160" i="1"/>
  <c r="BH160" i="1"/>
  <c r="BG160" i="1"/>
  <c r="BF160" i="1"/>
  <c r="BE160" i="1"/>
  <c r="BD160" i="1"/>
  <c r="BC160" i="1"/>
  <c r="BB160" i="1"/>
  <c r="AZ160" i="1"/>
  <c r="AY160" i="1"/>
  <c r="AP160" i="1"/>
  <c r="AH160" i="1"/>
  <c r="AD160" i="1" s="1"/>
  <c r="Z160" i="1"/>
  <c r="Y160" i="1"/>
  <c r="V160" i="1"/>
  <c r="U160" i="1"/>
  <c r="O160" i="1"/>
  <c r="N160" i="1"/>
  <c r="L160" i="1"/>
  <c r="K160" i="1"/>
  <c r="J160" i="1"/>
  <c r="DS159" i="1"/>
  <c r="DR159" i="1"/>
  <c r="DP159" i="1"/>
  <c r="DO159" i="1"/>
  <c r="DJ159" i="1"/>
  <c r="DI159" i="1"/>
  <c r="DH159" i="1"/>
  <c r="DG159" i="1"/>
  <c r="DA159" i="1"/>
  <c r="CZ159" i="1"/>
  <c r="CY159" i="1"/>
  <c r="CQ159" i="1"/>
  <c r="CP159" i="1"/>
  <c r="CM159" i="1"/>
  <c r="CL159" i="1"/>
  <c r="CK159" i="1"/>
  <c r="CH159" i="1"/>
  <c r="CG159" i="1"/>
  <c r="CF159" i="1"/>
  <c r="CC159" i="1"/>
  <c r="CB159" i="1"/>
  <c r="CA159" i="1"/>
  <c r="BX159" i="1"/>
  <c r="BW159" i="1"/>
  <c r="BV159" i="1"/>
  <c r="BU159" i="1"/>
  <c r="BT159" i="1"/>
  <c r="BP159" i="1"/>
  <c r="BO159" i="1"/>
  <c r="BH159" i="1"/>
  <c r="BG159" i="1"/>
  <c r="BF159" i="1"/>
  <c r="BF316" i="1" s="1"/>
  <c r="BE159" i="1"/>
  <c r="BE316" i="1" s="1"/>
  <c r="BD159" i="1"/>
  <c r="BD316" i="1" s="1"/>
  <c r="BC159" i="1"/>
  <c r="BC316" i="1" s="1"/>
  <c r="BB159" i="1"/>
  <c r="AZ159" i="1"/>
  <c r="AY159" i="1"/>
  <c r="AP159" i="1"/>
  <c r="AL159" i="1"/>
  <c r="AH159" i="1"/>
  <c r="AH316" i="1" s="1"/>
  <c r="AD159" i="1"/>
  <c r="AD316" i="1" s="1"/>
  <c r="Z159" i="1"/>
  <c r="Y159" i="1"/>
  <c r="V159" i="1"/>
  <c r="U159" i="1"/>
  <c r="S159" i="1"/>
  <c r="T159" i="1" s="1"/>
  <c r="O159" i="1"/>
  <c r="N159" i="1"/>
  <c r="L159" i="1"/>
  <c r="K159" i="1"/>
  <c r="DS158" i="1"/>
  <c r="DR158" i="1"/>
  <c r="DP158" i="1"/>
  <c r="DO158" i="1"/>
  <c r="DJ158" i="1"/>
  <c r="DI158" i="1"/>
  <c r="DH158" i="1"/>
  <c r="DG158" i="1"/>
  <c r="DA158" i="1"/>
  <c r="CZ158" i="1"/>
  <c r="CY158" i="1"/>
  <c r="CQ158" i="1"/>
  <c r="CQ366" i="1" s="1"/>
  <c r="CP158" i="1"/>
  <c r="CP366" i="1" s="1"/>
  <c r="CM158" i="1"/>
  <c r="CM366" i="1" s="1"/>
  <c r="CL158" i="1"/>
  <c r="CL366" i="1" s="1"/>
  <c r="CK158" i="1"/>
  <c r="CK366" i="1" s="1"/>
  <c r="CH158" i="1"/>
  <c r="CH366" i="1" s="1"/>
  <c r="CG158" i="1"/>
  <c r="CG366" i="1" s="1"/>
  <c r="CF158" i="1"/>
  <c r="CF366" i="1" s="1"/>
  <c r="CC158" i="1"/>
  <c r="CC366" i="1" s="1"/>
  <c r="CB158" i="1"/>
  <c r="CB366" i="1" s="1"/>
  <c r="CA158" i="1"/>
  <c r="CA366" i="1" s="1"/>
  <c r="BX158" i="1"/>
  <c r="BX366" i="1" s="1"/>
  <c r="BW158" i="1"/>
  <c r="BW366" i="1" s="1"/>
  <c r="BV158" i="1"/>
  <c r="BV366" i="1" s="1"/>
  <c r="BU158" i="1"/>
  <c r="BT158" i="1"/>
  <c r="BP158" i="1"/>
  <c r="BO158" i="1"/>
  <c r="BH158" i="1"/>
  <c r="BG158" i="1"/>
  <c r="BF158" i="1"/>
  <c r="BE158" i="1"/>
  <c r="BD158" i="1"/>
  <c r="BC158" i="1"/>
  <c r="BB158" i="1"/>
  <c r="BB315" i="1" s="1"/>
  <c r="BB366" i="1" s="1"/>
  <c r="AZ158" i="1"/>
  <c r="AZ366" i="1" s="1"/>
  <c r="AY158" i="1"/>
  <c r="AY366" i="1" s="1"/>
  <c r="AP158" i="1"/>
  <c r="AH158" i="1"/>
  <c r="AD158" i="1"/>
  <c r="Z158" i="1"/>
  <c r="Z366" i="1" s="1"/>
  <c r="Y158" i="1"/>
  <c r="Y366" i="1" s="1"/>
  <c r="V158" i="1"/>
  <c r="V366" i="1" s="1"/>
  <c r="U158" i="1"/>
  <c r="U366" i="1" s="1"/>
  <c r="S158" i="1"/>
  <c r="O158" i="1"/>
  <c r="O366" i="1" s="1"/>
  <c r="N158" i="1"/>
  <c r="N366" i="1" s="1"/>
  <c r="L158" i="1"/>
  <c r="L366" i="1" s="1"/>
  <c r="K158" i="1"/>
  <c r="K366" i="1" s="1"/>
  <c r="J158" i="1"/>
  <c r="DS157" i="1"/>
  <c r="DR157" i="1"/>
  <c r="DP157" i="1"/>
  <c r="DO157" i="1"/>
  <c r="DJ157" i="1"/>
  <c r="DI157" i="1"/>
  <c r="DH157" i="1"/>
  <c r="DG157" i="1"/>
  <c r="DA157" i="1"/>
  <c r="CZ157" i="1"/>
  <c r="CY157" i="1"/>
  <c r="CQ157" i="1"/>
  <c r="CP157" i="1"/>
  <c r="CM157" i="1"/>
  <c r="CL157" i="1"/>
  <c r="CK157" i="1"/>
  <c r="CH157" i="1"/>
  <c r="CG157" i="1"/>
  <c r="CF157" i="1"/>
  <c r="CC157" i="1"/>
  <c r="CB157" i="1"/>
  <c r="CA157" i="1"/>
  <c r="BX157" i="1"/>
  <c r="BW157" i="1"/>
  <c r="BV157" i="1"/>
  <c r="BU157" i="1"/>
  <c r="BT157" i="1"/>
  <c r="BP157" i="1"/>
  <c r="BO157" i="1"/>
  <c r="BH157" i="1"/>
  <c r="BG157" i="1"/>
  <c r="BF157" i="1"/>
  <c r="S157" i="1" s="1"/>
  <c r="T157" i="1" s="1"/>
  <c r="BE157" i="1"/>
  <c r="BD157" i="1"/>
  <c r="BC157" i="1"/>
  <c r="J157" i="1" s="1"/>
  <c r="BB157" i="1"/>
  <c r="AZ157" i="1"/>
  <c r="AY157" i="1"/>
  <c r="AP157" i="1"/>
  <c r="AL157" i="1"/>
  <c r="AH157" i="1"/>
  <c r="AD157" i="1" s="1"/>
  <c r="Z157" i="1"/>
  <c r="Y157" i="1"/>
  <c r="V157" i="1"/>
  <c r="U157" i="1"/>
  <c r="O157" i="1"/>
  <c r="N157" i="1"/>
  <c r="L157" i="1"/>
  <c r="K157" i="1"/>
  <c r="DS156" i="1"/>
  <c r="DR156" i="1"/>
  <c r="DP156" i="1"/>
  <c r="DO156" i="1"/>
  <c r="DJ156" i="1"/>
  <c r="DI156" i="1"/>
  <c r="DH156" i="1"/>
  <c r="DG156" i="1"/>
  <c r="DA156" i="1"/>
  <c r="CZ156" i="1"/>
  <c r="CY156" i="1"/>
  <c r="CQ156" i="1"/>
  <c r="CP156" i="1"/>
  <c r="CM156" i="1"/>
  <c r="CL156" i="1"/>
  <c r="CK156" i="1"/>
  <c r="CH156" i="1"/>
  <c r="CG156" i="1"/>
  <c r="CF156" i="1"/>
  <c r="CC156" i="1"/>
  <c r="CB156" i="1"/>
  <c r="CA156" i="1"/>
  <c r="BX156" i="1"/>
  <c r="BW156" i="1"/>
  <c r="BV156" i="1"/>
  <c r="BU156" i="1"/>
  <c r="BT156" i="1"/>
  <c r="BP156" i="1"/>
  <c r="BO156" i="1"/>
  <c r="BO315" i="1" s="1"/>
  <c r="BH156" i="1"/>
  <c r="BG156" i="1"/>
  <c r="BG315" i="1" s="1"/>
  <c r="BF156" i="1"/>
  <c r="BE156" i="1"/>
  <c r="BD156" i="1"/>
  <c r="BC156" i="1"/>
  <c r="BB156" i="1"/>
  <c r="AZ156" i="1"/>
  <c r="AY156" i="1"/>
  <c r="AP156" i="1"/>
  <c r="AL156" i="1"/>
  <c r="AH156" i="1"/>
  <c r="AD156" i="1"/>
  <c r="Z156" i="1"/>
  <c r="Y156" i="1"/>
  <c r="V156" i="1"/>
  <c r="U156" i="1"/>
  <c r="O156" i="1"/>
  <c r="N156" i="1"/>
  <c r="L156" i="1"/>
  <c r="K156" i="1"/>
  <c r="DS155" i="1"/>
  <c r="DR155" i="1"/>
  <c r="DP155" i="1"/>
  <c r="DO155" i="1"/>
  <c r="DJ155" i="1"/>
  <c r="DI155" i="1"/>
  <c r="DH155" i="1"/>
  <c r="DG155" i="1"/>
  <c r="DA155" i="1"/>
  <c r="CZ155" i="1"/>
  <c r="CY155" i="1"/>
  <c r="CQ155" i="1"/>
  <c r="CP155" i="1"/>
  <c r="CM155" i="1"/>
  <c r="CL155" i="1"/>
  <c r="CK155" i="1"/>
  <c r="CH155" i="1"/>
  <c r="CG155" i="1"/>
  <c r="CF155" i="1"/>
  <c r="CC155" i="1"/>
  <c r="CB155" i="1"/>
  <c r="CA155" i="1"/>
  <c r="BX155" i="1"/>
  <c r="BW155" i="1"/>
  <c r="BV155" i="1"/>
  <c r="BU155" i="1"/>
  <c r="BT155" i="1"/>
  <c r="BP155" i="1"/>
  <c r="BO155" i="1"/>
  <c r="BH155" i="1"/>
  <c r="BG155" i="1"/>
  <c r="BF155" i="1"/>
  <c r="BE155" i="1"/>
  <c r="BD155" i="1"/>
  <c r="BC155" i="1"/>
  <c r="BB155" i="1"/>
  <c r="BB314" i="1" s="1"/>
  <c r="AZ155" i="1"/>
  <c r="AY155" i="1"/>
  <c r="AP155" i="1"/>
  <c r="DK167" i="1" s="1"/>
  <c r="AH155" i="1"/>
  <c r="AD155" i="1" s="1"/>
  <c r="Z155" i="1"/>
  <c r="Y155" i="1"/>
  <c r="V155" i="1"/>
  <c r="U155" i="1"/>
  <c r="O155" i="1"/>
  <c r="N155" i="1"/>
  <c r="L155" i="1"/>
  <c r="K155" i="1"/>
  <c r="DS154" i="1"/>
  <c r="DR154" i="1"/>
  <c r="DP154" i="1"/>
  <c r="DO154" i="1"/>
  <c r="DJ154" i="1"/>
  <c r="DI154" i="1"/>
  <c r="DH154" i="1"/>
  <c r="DG154" i="1"/>
  <c r="DA154" i="1"/>
  <c r="CZ154" i="1"/>
  <c r="CY154" i="1"/>
  <c r="CQ154" i="1"/>
  <c r="CP154" i="1"/>
  <c r="CM154" i="1"/>
  <c r="CL154" i="1"/>
  <c r="CK154" i="1"/>
  <c r="CH154" i="1"/>
  <c r="CG154" i="1"/>
  <c r="CF154" i="1"/>
  <c r="CC154" i="1"/>
  <c r="CB154" i="1"/>
  <c r="CA154" i="1"/>
  <c r="BX154" i="1"/>
  <c r="BW154" i="1"/>
  <c r="BV154" i="1"/>
  <c r="BU154" i="1"/>
  <c r="BT154" i="1"/>
  <c r="CI155" i="1" s="1"/>
  <c r="BP154" i="1"/>
  <c r="BO154" i="1"/>
  <c r="BH154" i="1"/>
  <c r="BG154" i="1"/>
  <c r="BF154" i="1"/>
  <c r="BE154" i="1"/>
  <c r="BD154" i="1"/>
  <c r="BC154" i="1"/>
  <c r="BB154" i="1"/>
  <c r="AZ154" i="1"/>
  <c r="AY154" i="1"/>
  <c r="AP154" i="1"/>
  <c r="AL154" i="1"/>
  <c r="AH154" i="1"/>
  <c r="AD154" i="1" s="1"/>
  <c r="Z154" i="1"/>
  <c r="Y154" i="1"/>
  <c r="V154" i="1"/>
  <c r="U154" i="1"/>
  <c r="O154" i="1"/>
  <c r="N154" i="1"/>
  <c r="L154" i="1"/>
  <c r="K154" i="1"/>
  <c r="J154" i="1"/>
  <c r="DS153" i="1"/>
  <c r="DR153" i="1"/>
  <c r="DP153" i="1"/>
  <c r="DO153" i="1"/>
  <c r="DJ153" i="1"/>
  <c r="DI153" i="1"/>
  <c r="DH153" i="1"/>
  <c r="DG153" i="1"/>
  <c r="DA153" i="1"/>
  <c r="CZ153" i="1"/>
  <c r="CY153" i="1"/>
  <c r="CQ153" i="1"/>
  <c r="CP153" i="1"/>
  <c r="CM153" i="1"/>
  <c r="CL153" i="1"/>
  <c r="CK153" i="1"/>
  <c r="CH153" i="1"/>
  <c r="CG153" i="1"/>
  <c r="CF153" i="1"/>
  <c r="CC153" i="1"/>
  <c r="CB153" i="1"/>
  <c r="CA153" i="1"/>
  <c r="BX153" i="1"/>
  <c r="BW153" i="1"/>
  <c r="BV153" i="1"/>
  <c r="BU153" i="1"/>
  <c r="BU314" i="1" s="1"/>
  <c r="BT153" i="1"/>
  <c r="BP153" i="1"/>
  <c r="BO153" i="1"/>
  <c r="BH153" i="1"/>
  <c r="BG153" i="1"/>
  <c r="BF153" i="1"/>
  <c r="BE153" i="1"/>
  <c r="BD153" i="1"/>
  <c r="BD314" i="1" s="1"/>
  <c r="BC153" i="1"/>
  <c r="BB153" i="1"/>
  <c r="AZ153" i="1"/>
  <c r="AY153" i="1"/>
  <c r="AP153" i="1"/>
  <c r="AH153" i="1"/>
  <c r="AD153" i="1"/>
  <c r="Z153" i="1"/>
  <c r="Y153" i="1"/>
  <c r="V153" i="1"/>
  <c r="U153" i="1"/>
  <c r="O153" i="1"/>
  <c r="N153" i="1"/>
  <c r="L153" i="1"/>
  <c r="K153" i="1"/>
  <c r="DS152" i="1"/>
  <c r="DR152" i="1"/>
  <c r="DP152" i="1"/>
  <c r="DO152" i="1"/>
  <c r="DJ152" i="1"/>
  <c r="DI152" i="1"/>
  <c r="DH152" i="1"/>
  <c r="DG152" i="1"/>
  <c r="DA152" i="1"/>
  <c r="CZ152" i="1"/>
  <c r="CY152" i="1"/>
  <c r="CQ152" i="1"/>
  <c r="CP152" i="1"/>
  <c r="CM152" i="1"/>
  <c r="CL152" i="1"/>
  <c r="CK152" i="1"/>
  <c r="CH152" i="1"/>
  <c r="CG152" i="1"/>
  <c r="CF152" i="1"/>
  <c r="CC152" i="1"/>
  <c r="CB152" i="1"/>
  <c r="CA152" i="1"/>
  <c r="BX152" i="1"/>
  <c r="BW152" i="1"/>
  <c r="BV152" i="1"/>
  <c r="BU152" i="1"/>
  <c r="BT152" i="1"/>
  <c r="BP152" i="1"/>
  <c r="BO152" i="1"/>
  <c r="BH152" i="1"/>
  <c r="BG152" i="1"/>
  <c r="BF152" i="1"/>
  <c r="BE152" i="1"/>
  <c r="BD152" i="1"/>
  <c r="BC152" i="1"/>
  <c r="BB152" i="1"/>
  <c r="BB313" i="1" s="1"/>
  <c r="AZ152" i="1"/>
  <c r="AY152" i="1"/>
  <c r="AP152" i="1"/>
  <c r="AH152" i="1"/>
  <c r="AD152" i="1" s="1"/>
  <c r="Z152" i="1"/>
  <c r="Y152" i="1"/>
  <c r="V152" i="1"/>
  <c r="U152" i="1"/>
  <c r="O152" i="1"/>
  <c r="N152" i="1"/>
  <c r="L152" i="1"/>
  <c r="K152" i="1"/>
  <c r="J152" i="1"/>
  <c r="DS151" i="1"/>
  <c r="DR151" i="1"/>
  <c r="DP151" i="1"/>
  <c r="DO151" i="1"/>
  <c r="DJ151" i="1"/>
  <c r="DI151" i="1"/>
  <c r="DH151" i="1"/>
  <c r="DG151" i="1"/>
  <c r="DA151" i="1"/>
  <c r="CZ151" i="1"/>
  <c r="CY151" i="1"/>
  <c r="CQ151" i="1"/>
  <c r="CP151" i="1"/>
  <c r="CM151" i="1"/>
  <c r="CL151" i="1"/>
  <c r="CK151" i="1"/>
  <c r="CH151" i="1"/>
  <c r="CG151" i="1"/>
  <c r="CF151" i="1"/>
  <c r="CC151" i="1"/>
  <c r="CB151" i="1"/>
  <c r="CA151" i="1"/>
  <c r="BX151" i="1"/>
  <c r="BW151" i="1"/>
  <c r="BV151" i="1"/>
  <c r="BU151" i="1"/>
  <c r="BT151" i="1"/>
  <c r="BP151" i="1"/>
  <c r="BO151" i="1"/>
  <c r="BH151" i="1"/>
  <c r="BG151" i="1"/>
  <c r="BF151" i="1"/>
  <c r="BE151" i="1"/>
  <c r="BD151" i="1"/>
  <c r="BC151" i="1"/>
  <c r="J151" i="1" s="1"/>
  <c r="BB151" i="1"/>
  <c r="AZ151" i="1"/>
  <c r="AY151" i="1"/>
  <c r="AP151" i="1"/>
  <c r="AL151" i="1"/>
  <c r="AH151" i="1"/>
  <c r="AD151" i="1"/>
  <c r="Z151" i="1"/>
  <c r="Y151" i="1"/>
  <c r="V151" i="1"/>
  <c r="U151" i="1"/>
  <c r="S151" i="1"/>
  <c r="O151" i="1"/>
  <c r="N151" i="1"/>
  <c r="L151" i="1"/>
  <c r="K151" i="1"/>
  <c r="DS150" i="1"/>
  <c r="DR150" i="1"/>
  <c r="DP150" i="1"/>
  <c r="DO150" i="1"/>
  <c r="DJ150" i="1"/>
  <c r="DI150" i="1"/>
  <c r="DH150" i="1"/>
  <c r="DG150" i="1"/>
  <c r="DA150" i="1"/>
  <c r="CZ150" i="1"/>
  <c r="CY150" i="1"/>
  <c r="CQ150" i="1"/>
  <c r="CP150" i="1"/>
  <c r="CM150" i="1"/>
  <c r="CL150" i="1"/>
  <c r="CK150" i="1"/>
  <c r="CH150" i="1"/>
  <c r="CG150" i="1"/>
  <c r="CF150" i="1"/>
  <c r="CC150" i="1"/>
  <c r="CB150" i="1"/>
  <c r="CA150" i="1"/>
  <c r="BX150" i="1"/>
  <c r="BW150" i="1"/>
  <c r="BV150" i="1"/>
  <c r="BU150" i="1"/>
  <c r="BT150" i="1"/>
  <c r="BP150" i="1"/>
  <c r="BO150" i="1"/>
  <c r="BH150" i="1"/>
  <c r="BG150" i="1"/>
  <c r="BG313" i="1" s="1"/>
  <c r="BF150" i="1"/>
  <c r="BE150" i="1"/>
  <c r="BE313" i="1" s="1"/>
  <c r="BD150" i="1"/>
  <c r="BC150" i="1"/>
  <c r="BB150" i="1"/>
  <c r="AZ150" i="1"/>
  <c r="AY150" i="1"/>
  <c r="AP150" i="1"/>
  <c r="AH150" i="1"/>
  <c r="AD150" i="1" s="1"/>
  <c r="Z150" i="1"/>
  <c r="Y150" i="1"/>
  <c r="V150" i="1"/>
  <c r="U150" i="1"/>
  <c r="S150" i="1"/>
  <c r="T150" i="1" s="1"/>
  <c r="O150" i="1"/>
  <c r="N150" i="1"/>
  <c r="L150" i="1"/>
  <c r="K150" i="1"/>
  <c r="J150" i="1"/>
  <c r="DS149" i="1"/>
  <c r="DR149" i="1"/>
  <c r="DP149" i="1"/>
  <c r="DO149" i="1"/>
  <c r="DJ149" i="1"/>
  <c r="DI149" i="1"/>
  <c r="DH149" i="1"/>
  <c r="DG149" i="1"/>
  <c r="DA149" i="1"/>
  <c r="CZ149" i="1"/>
  <c r="CY149" i="1"/>
  <c r="CQ149" i="1"/>
  <c r="CP149" i="1"/>
  <c r="CM149" i="1"/>
  <c r="CL149" i="1"/>
  <c r="CK149" i="1"/>
  <c r="CH149" i="1"/>
  <c r="CG149" i="1"/>
  <c r="CF149" i="1"/>
  <c r="CC149" i="1"/>
  <c r="CB149" i="1"/>
  <c r="CA149" i="1"/>
  <c r="BX149" i="1"/>
  <c r="BW149" i="1"/>
  <c r="BV149" i="1"/>
  <c r="BU149" i="1"/>
  <c r="BT149" i="1"/>
  <c r="BP149" i="1"/>
  <c r="BO149" i="1"/>
  <c r="BH149" i="1"/>
  <c r="BG149" i="1"/>
  <c r="BF149" i="1"/>
  <c r="S149" i="1" s="1"/>
  <c r="BE149" i="1"/>
  <c r="BD149" i="1"/>
  <c r="BC149" i="1"/>
  <c r="J149" i="1" s="1"/>
  <c r="BB149" i="1"/>
  <c r="BB312" i="1" s="1"/>
  <c r="AZ149" i="1"/>
  <c r="AY149" i="1"/>
  <c r="AP149" i="1"/>
  <c r="AL149" i="1"/>
  <c r="AH149" i="1"/>
  <c r="DC161" i="1" s="1"/>
  <c r="Z149" i="1"/>
  <c r="Y149" i="1"/>
  <c r="V149" i="1"/>
  <c r="U149" i="1"/>
  <c r="T149" i="1"/>
  <c r="O149" i="1"/>
  <c r="N149" i="1"/>
  <c r="L149" i="1"/>
  <c r="K149" i="1"/>
  <c r="DS148" i="1"/>
  <c r="DR148" i="1"/>
  <c r="DP148" i="1"/>
  <c r="DO148" i="1"/>
  <c r="DJ148" i="1"/>
  <c r="DI148" i="1"/>
  <c r="DH148" i="1"/>
  <c r="DG148" i="1"/>
  <c r="DA148" i="1"/>
  <c r="CZ148" i="1"/>
  <c r="CY148" i="1"/>
  <c r="CQ148" i="1"/>
  <c r="CP148" i="1"/>
  <c r="CM148" i="1"/>
  <c r="CL148" i="1"/>
  <c r="CK148" i="1"/>
  <c r="CH148" i="1"/>
  <c r="CG148" i="1"/>
  <c r="CF148" i="1"/>
  <c r="CC148" i="1"/>
  <c r="CB148" i="1"/>
  <c r="CA148" i="1"/>
  <c r="BX148" i="1"/>
  <c r="BW148" i="1"/>
  <c r="BV148" i="1"/>
  <c r="BU148" i="1"/>
  <c r="CO160" i="1" s="1"/>
  <c r="BT148" i="1"/>
  <c r="BP148" i="1"/>
  <c r="BO148" i="1"/>
  <c r="BY149" i="1" s="1"/>
  <c r="BH148" i="1"/>
  <c r="BG148" i="1"/>
  <c r="BF148" i="1"/>
  <c r="BE148" i="1"/>
  <c r="BD148" i="1"/>
  <c r="BC148" i="1"/>
  <c r="BB148" i="1"/>
  <c r="AZ148" i="1"/>
  <c r="AY148" i="1"/>
  <c r="AP148" i="1"/>
  <c r="AH148" i="1"/>
  <c r="AD148" i="1" s="1"/>
  <c r="Z148" i="1"/>
  <c r="Y148" i="1"/>
  <c r="V148" i="1"/>
  <c r="U148" i="1"/>
  <c r="O148" i="1"/>
  <c r="N148" i="1"/>
  <c r="L148" i="1"/>
  <c r="K148" i="1"/>
  <c r="DS147" i="1"/>
  <c r="DR147" i="1"/>
  <c r="DP147" i="1"/>
  <c r="DO147" i="1"/>
  <c r="DJ147" i="1"/>
  <c r="DI147" i="1"/>
  <c r="DH147" i="1"/>
  <c r="DG147" i="1"/>
  <c r="DA147" i="1"/>
  <c r="CZ147" i="1"/>
  <c r="CY147" i="1"/>
  <c r="CQ147" i="1"/>
  <c r="CP147" i="1"/>
  <c r="CM147" i="1"/>
  <c r="CL147" i="1"/>
  <c r="CK147" i="1"/>
  <c r="CH147" i="1"/>
  <c r="CG147" i="1"/>
  <c r="CF147" i="1"/>
  <c r="CC147" i="1"/>
  <c r="CB147" i="1"/>
  <c r="CA147" i="1"/>
  <c r="BX147" i="1"/>
  <c r="BW147" i="1"/>
  <c r="BV147" i="1"/>
  <c r="BU147" i="1"/>
  <c r="BT147" i="1"/>
  <c r="BP147" i="1"/>
  <c r="BO147" i="1"/>
  <c r="BH147" i="1"/>
  <c r="BH312" i="1" s="1"/>
  <c r="BG147" i="1"/>
  <c r="BG312" i="1" s="1"/>
  <c r="BF147" i="1"/>
  <c r="BE147" i="1"/>
  <c r="BD147" i="1"/>
  <c r="BC147" i="1"/>
  <c r="BB147" i="1"/>
  <c r="AZ147" i="1"/>
  <c r="AY147" i="1"/>
  <c r="AP147" i="1"/>
  <c r="DK159" i="1" s="1"/>
  <c r="AH147" i="1"/>
  <c r="Z147" i="1"/>
  <c r="Y147" i="1"/>
  <c r="V147" i="1"/>
  <c r="U147" i="1"/>
  <c r="O147" i="1"/>
  <c r="N147" i="1"/>
  <c r="L147" i="1"/>
  <c r="K147" i="1"/>
  <c r="DS146" i="1"/>
  <c r="DR146" i="1"/>
  <c r="DP146" i="1"/>
  <c r="DO146" i="1"/>
  <c r="DJ146" i="1"/>
  <c r="DI146" i="1"/>
  <c r="DH146" i="1"/>
  <c r="DG146" i="1"/>
  <c r="DA146" i="1"/>
  <c r="CZ146" i="1"/>
  <c r="CY146" i="1"/>
  <c r="CQ146" i="1"/>
  <c r="CQ365" i="1" s="1"/>
  <c r="CP146" i="1"/>
  <c r="CP365" i="1" s="1"/>
  <c r="CM146" i="1"/>
  <c r="CM365" i="1" s="1"/>
  <c r="CL146" i="1"/>
  <c r="CL365" i="1" s="1"/>
  <c r="CK146" i="1"/>
  <c r="CK365" i="1" s="1"/>
  <c r="CH146" i="1"/>
  <c r="CH365" i="1" s="1"/>
  <c r="CG146" i="1"/>
  <c r="CG365" i="1" s="1"/>
  <c r="CF146" i="1"/>
  <c r="CF365" i="1" s="1"/>
  <c r="CC146" i="1"/>
  <c r="CC365" i="1" s="1"/>
  <c r="CB146" i="1"/>
  <c r="CB365" i="1" s="1"/>
  <c r="CA146" i="1"/>
  <c r="CA365" i="1" s="1"/>
  <c r="BX146" i="1"/>
  <c r="BX365" i="1" s="1"/>
  <c r="BW146" i="1"/>
  <c r="BW365" i="1" s="1"/>
  <c r="BV146" i="1"/>
  <c r="BV365" i="1" s="1"/>
  <c r="BU146" i="1"/>
  <c r="BT146" i="1"/>
  <c r="BP146" i="1"/>
  <c r="BO146" i="1"/>
  <c r="BH146" i="1"/>
  <c r="BG146" i="1"/>
  <c r="BF146" i="1"/>
  <c r="BE146" i="1"/>
  <c r="BD146" i="1"/>
  <c r="BC146" i="1"/>
  <c r="BB146" i="1"/>
  <c r="BB311" i="1" s="1"/>
  <c r="BB365" i="1" s="1"/>
  <c r="AZ146" i="1"/>
  <c r="AZ365" i="1" s="1"/>
  <c r="AY146" i="1"/>
  <c r="AY365" i="1" s="1"/>
  <c r="AP146" i="1"/>
  <c r="AL146" i="1" s="1"/>
  <c r="AH146" i="1"/>
  <c r="AD146" i="1" s="1"/>
  <c r="Z146" i="1"/>
  <c r="Z365" i="1" s="1"/>
  <c r="Y146" i="1"/>
  <c r="Y365" i="1" s="1"/>
  <c r="V146" i="1"/>
  <c r="V365" i="1" s="1"/>
  <c r="U146" i="1"/>
  <c r="U365" i="1" s="1"/>
  <c r="O146" i="1"/>
  <c r="O365" i="1" s="1"/>
  <c r="N146" i="1"/>
  <c r="N365" i="1" s="1"/>
  <c r="L146" i="1"/>
  <c r="L365" i="1" s="1"/>
  <c r="K146" i="1"/>
  <c r="K365" i="1" s="1"/>
  <c r="J146" i="1"/>
  <c r="D146" i="1"/>
  <c r="DS145" i="1"/>
  <c r="DR145" i="1"/>
  <c r="DP145" i="1"/>
  <c r="DO145" i="1"/>
  <c r="DJ145" i="1"/>
  <c r="DI145" i="1"/>
  <c r="DH145" i="1"/>
  <c r="DG145" i="1"/>
  <c r="DA145" i="1"/>
  <c r="CZ145" i="1"/>
  <c r="CY145" i="1"/>
  <c r="CQ145" i="1"/>
  <c r="CP145" i="1"/>
  <c r="CM145" i="1"/>
  <c r="CL145" i="1"/>
  <c r="CK145" i="1"/>
  <c r="CH145" i="1"/>
  <c r="CG145" i="1"/>
  <c r="CF145" i="1"/>
  <c r="CC145" i="1"/>
  <c r="CB145" i="1"/>
  <c r="CA145" i="1"/>
  <c r="BX145" i="1"/>
  <c r="BW145" i="1"/>
  <c r="BV145" i="1"/>
  <c r="BU145" i="1"/>
  <c r="BT145" i="1"/>
  <c r="BP145" i="1"/>
  <c r="BO145" i="1"/>
  <c r="BH145" i="1"/>
  <c r="BG145" i="1"/>
  <c r="BF145" i="1"/>
  <c r="BE145" i="1"/>
  <c r="BD145" i="1"/>
  <c r="BC145" i="1"/>
  <c r="J145" i="1" s="1"/>
  <c r="BB145" i="1"/>
  <c r="AZ145" i="1"/>
  <c r="AY145" i="1"/>
  <c r="AP145" i="1"/>
  <c r="AH145" i="1"/>
  <c r="AD145" i="1" s="1"/>
  <c r="Z145" i="1"/>
  <c r="Y145" i="1"/>
  <c r="V145" i="1"/>
  <c r="U145" i="1"/>
  <c r="O145" i="1"/>
  <c r="N145" i="1"/>
  <c r="L145" i="1"/>
  <c r="K145" i="1"/>
  <c r="D145" i="1"/>
  <c r="DS144" i="1"/>
  <c r="DR144" i="1"/>
  <c r="DP144" i="1"/>
  <c r="DO144" i="1"/>
  <c r="DJ144" i="1"/>
  <c r="DI144" i="1"/>
  <c r="DH144" i="1"/>
  <c r="DG144" i="1"/>
  <c r="DA144" i="1"/>
  <c r="CZ144" i="1"/>
  <c r="CY144" i="1"/>
  <c r="CQ144" i="1"/>
  <c r="CP144" i="1"/>
  <c r="CM144" i="1"/>
  <c r="CL144" i="1"/>
  <c r="CK144" i="1"/>
  <c r="CH144" i="1"/>
  <c r="CG144" i="1"/>
  <c r="CF144" i="1"/>
  <c r="CC144" i="1"/>
  <c r="CB144" i="1"/>
  <c r="CA144" i="1"/>
  <c r="BX144" i="1"/>
  <c r="BW144" i="1"/>
  <c r="BV144" i="1"/>
  <c r="BU144" i="1"/>
  <c r="CJ145" i="1" s="1"/>
  <c r="BT144" i="1"/>
  <c r="BP144" i="1"/>
  <c r="BO144" i="1"/>
  <c r="BH144" i="1"/>
  <c r="BG144" i="1"/>
  <c r="BF144" i="1"/>
  <c r="BE144" i="1"/>
  <c r="BD144" i="1"/>
  <c r="BD311" i="1" s="1"/>
  <c r="BC144" i="1"/>
  <c r="BB144" i="1"/>
  <c r="AZ144" i="1"/>
  <c r="AY144" i="1"/>
  <c r="AP144" i="1"/>
  <c r="AH144" i="1"/>
  <c r="AD144" i="1"/>
  <c r="Z144" i="1"/>
  <c r="Y144" i="1"/>
  <c r="V144" i="1"/>
  <c r="U144" i="1"/>
  <c r="S144" i="1"/>
  <c r="O144" i="1"/>
  <c r="N144" i="1"/>
  <c r="L144" i="1"/>
  <c r="K144" i="1"/>
  <c r="D144" i="1"/>
  <c r="DS143" i="1"/>
  <c r="DR143" i="1"/>
  <c r="DP143" i="1"/>
  <c r="DO143" i="1"/>
  <c r="DJ143" i="1"/>
  <c r="DI143" i="1"/>
  <c r="DH143" i="1"/>
  <c r="DG143" i="1"/>
  <c r="DA143" i="1"/>
  <c r="CZ143" i="1"/>
  <c r="CY143" i="1"/>
  <c r="CQ143" i="1"/>
  <c r="CP143" i="1"/>
  <c r="CM143" i="1"/>
  <c r="CL143" i="1"/>
  <c r="CK143" i="1"/>
  <c r="CH143" i="1"/>
  <c r="CG143" i="1"/>
  <c r="CF143" i="1"/>
  <c r="CC143" i="1"/>
  <c r="CB143" i="1"/>
  <c r="CA143" i="1"/>
  <c r="BX143" i="1"/>
  <c r="BW143" i="1"/>
  <c r="BV143" i="1"/>
  <c r="BU143" i="1"/>
  <c r="BT143" i="1"/>
  <c r="BP143" i="1"/>
  <c r="BO143" i="1"/>
  <c r="BH143" i="1"/>
  <c r="BG143" i="1"/>
  <c r="BF143" i="1"/>
  <c r="BE143" i="1"/>
  <c r="BD143" i="1"/>
  <c r="BC143" i="1"/>
  <c r="BB143" i="1"/>
  <c r="BB310" i="1" s="1"/>
  <c r="AZ143" i="1"/>
  <c r="AY143" i="1"/>
  <c r="AP143" i="1"/>
  <c r="AH143" i="1"/>
  <c r="AD143" i="1" s="1"/>
  <c r="Z143" i="1"/>
  <c r="Y143" i="1"/>
  <c r="V143" i="1"/>
  <c r="U143" i="1"/>
  <c r="O143" i="1"/>
  <c r="N143" i="1"/>
  <c r="L143" i="1"/>
  <c r="K143" i="1"/>
  <c r="J143" i="1"/>
  <c r="D143" i="1"/>
  <c r="DS142" i="1"/>
  <c r="DR142" i="1"/>
  <c r="DP142" i="1"/>
  <c r="DO142" i="1"/>
  <c r="DJ142" i="1"/>
  <c r="DI142" i="1"/>
  <c r="DH142" i="1"/>
  <c r="DG142" i="1"/>
  <c r="DA142" i="1"/>
  <c r="CZ142" i="1"/>
  <c r="CY142" i="1"/>
  <c r="CQ142" i="1"/>
  <c r="CP142" i="1"/>
  <c r="CM142" i="1"/>
  <c r="CL142" i="1"/>
  <c r="CK142" i="1"/>
  <c r="CH142" i="1"/>
  <c r="CG142" i="1"/>
  <c r="CF142" i="1"/>
  <c r="CC142" i="1"/>
  <c r="CB142" i="1"/>
  <c r="CA142" i="1"/>
  <c r="BX142" i="1"/>
  <c r="BW142" i="1"/>
  <c r="BV142" i="1"/>
  <c r="BU142" i="1"/>
  <c r="BT142" i="1"/>
  <c r="BP142" i="1"/>
  <c r="BO142" i="1"/>
  <c r="BH142" i="1"/>
  <c r="BG142" i="1"/>
  <c r="BF142" i="1"/>
  <c r="S142" i="1" s="1"/>
  <c r="BE142" i="1"/>
  <c r="BD142" i="1"/>
  <c r="BC142" i="1"/>
  <c r="BB142" i="1"/>
  <c r="AZ142" i="1"/>
  <c r="AY142" i="1"/>
  <c r="AP142" i="1"/>
  <c r="AL142" i="1"/>
  <c r="AH142" i="1"/>
  <c r="AD142" i="1" s="1"/>
  <c r="Z142" i="1"/>
  <c r="Y142" i="1"/>
  <c r="V142" i="1"/>
  <c r="U142" i="1"/>
  <c r="O142" i="1"/>
  <c r="N142" i="1"/>
  <c r="L142" i="1"/>
  <c r="K142" i="1"/>
  <c r="D142" i="1"/>
  <c r="DS141" i="1"/>
  <c r="DR141" i="1"/>
  <c r="DP141" i="1"/>
  <c r="DO141" i="1"/>
  <c r="DJ141" i="1"/>
  <c r="DI141" i="1"/>
  <c r="DH141" i="1"/>
  <c r="DG141" i="1"/>
  <c r="DA141" i="1"/>
  <c r="CZ141" i="1"/>
  <c r="CY141" i="1"/>
  <c r="CQ141" i="1"/>
  <c r="CP141" i="1"/>
  <c r="CM141" i="1"/>
  <c r="CL141" i="1"/>
  <c r="CK141" i="1"/>
  <c r="CH141" i="1"/>
  <c r="CG141" i="1"/>
  <c r="CF141" i="1"/>
  <c r="CC141" i="1"/>
  <c r="CB141" i="1"/>
  <c r="CA141" i="1"/>
  <c r="BX141" i="1"/>
  <c r="BW141" i="1"/>
  <c r="BV141" i="1"/>
  <c r="BU141" i="1"/>
  <c r="BU310" i="1" s="1"/>
  <c r="BT141" i="1"/>
  <c r="BT310" i="1" s="1"/>
  <c r="BP141" i="1"/>
  <c r="BO141" i="1"/>
  <c r="BH141" i="1"/>
  <c r="BH310" i="1" s="1"/>
  <c r="BG141" i="1"/>
  <c r="BF141" i="1"/>
  <c r="BE141" i="1"/>
  <c r="BE310" i="1" s="1"/>
  <c r="BD141" i="1"/>
  <c r="BD310" i="1" s="1"/>
  <c r="BC141" i="1"/>
  <c r="BC310" i="1" s="1"/>
  <c r="BB141" i="1"/>
  <c r="AZ141" i="1"/>
  <c r="AY141" i="1"/>
  <c r="AP141" i="1"/>
  <c r="AH141" i="1"/>
  <c r="AD141" i="1"/>
  <c r="Z141" i="1"/>
  <c r="Y141" i="1"/>
  <c r="V141" i="1"/>
  <c r="U141" i="1"/>
  <c r="S141" i="1"/>
  <c r="O141" i="1"/>
  <c r="N141" i="1"/>
  <c r="L141" i="1"/>
  <c r="K141" i="1"/>
  <c r="D141" i="1"/>
  <c r="DS140" i="1"/>
  <c r="DR140" i="1"/>
  <c r="DP140" i="1"/>
  <c r="DO140" i="1"/>
  <c r="DJ140" i="1"/>
  <c r="DI140" i="1"/>
  <c r="DH140" i="1"/>
  <c r="DG140" i="1"/>
  <c r="DA140" i="1"/>
  <c r="CZ140" i="1"/>
  <c r="CY140" i="1"/>
  <c r="CQ140" i="1"/>
  <c r="CP140" i="1"/>
  <c r="CM140" i="1"/>
  <c r="CL140" i="1"/>
  <c r="CK140" i="1"/>
  <c r="CH140" i="1"/>
  <c r="CG140" i="1"/>
  <c r="CF140" i="1"/>
  <c r="CC140" i="1"/>
  <c r="CB140" i="1"/>
  <c r="CA140" i="1"/>
  <c r="BX140" i="1"/>
  <c r="BW140" i="1"/>
  <c r="BV140" i="1"/>
  <c r="BU140" i="1"/>
  <c r="BT140" i="1"/>
  <c r="BP140" i="1"/>
  <c r="BO140" i="1"/>
  <c r="BH140" i="1"/>
  <c r="BG140" i="1"/>
  <c r="BF140" i="1"/>
  <c r="S140" i="1" s="1"/>
  <c r="BE140" i="1"/>
  <c r="BD140" i="1"/>
  <c r="BC140" i="1"/>
  <c r="BB140" i="1"/>
  <c r="BB309" i="1" s="1"/>
  <c r="AZ140" i="1"/>
  <c r="AY140" i="1"/>
  <c r="AP140" i="1"/>
  <c r="AH140" i="1"/>
  <c r="AD140" i="1"/>
  <c r="Z140" i="1"/>
  <c r="Y140" i="1"/>
  <c r="V140" i="1"/>
  <c r="U140" i="1"/>
  <c r="O140" i="1"/>
  <c r="N140" i="1"/>
  <c r="L140" i="1"/>
  <c r="K140" i="1"/>
  <c r="D140" i="1"/>
  <c r="DS139" i="1"/>
  <c r="DR139" i="1"/>
  <c r="DP139" i="1"/>
  <c r="DO139" i="1"/>
  <c r="DJ139" i="1"/>
  <c r="DI139" i="1"/>
  <c r="DH139" i="1"/>
  <c r="DG139" i="1"/>
  <c r="DA139" i="1"/>
  <c r="CZ139" i="1"/>
  <c r="CY139" i="1"/>
  <c r="CQ139" i="1"/>
  <c r="CP139" i="1"/>
  <c r="CM139" i="1"/>
  <c r="CL139" i="1"/>
  <c r="CK139" i="1"/>
  <c r="CH139" i="1"/>
  <c r="CG139" i="1"/>
  <c r="CF139" i="1"/>
  <c r="CC139" i="1"/>
  <c r="CB139" i="1"/>
  <c r="CA139" i="1"/>
  <c r="BX139" i="1"/>
  <c r="BW139" i="1"/>
  <c r="BV139" i="1"/>
  <c r="BU139" i="1"/>
  <c r="BT139" i="1"/>
  <c r="BP139" i="1"/>
  <c r="BO139" i="1"/>
  <c r="BH139" i="1"/>
  <c r="BG139" i="1"/>
  <c r="BF139" i="1"/>
  <c r="BE139" i="1"/>
  <c r="BD139" i="1"/>
  <c r="BC139" i="1"/>
  <c r="J139" i="1" s="1"/>
  <c r="BB139" i="1"/>
  <c r="AZ139" i="1"/>
  <c r="AY139" i="1"/>
  <c r="AP139" i="1"/>
  <c r="DK151" i="1" s="1"/>
  <c r="AH139" i="1"/>
  <c r="DC151" i="1" s="1"/>
  <c r="Z139" i="1"/>
  <c r="Y139" i="1"/>
  <c r="V139" i="1"/>
  <c r="U139" i="1"/>
  <c r="O139" i="1"/>
  <c r="N139" i="1"/>
  <c r="L139" i="1"/>
  <c r="K139" i="1"/>
  <c r="D139" i="1"/>
  <c r="DS138" i="1"/>
  <c r="DR138" i="1"/>
  <c r="DP138" i="1"/>
  <c r="DO138" i="1"/>
  <c r="DJ138" i="1"/>
  <c r="DI138" i="1"/>
  <c r="DH138" i="1"/>
  <c r="DG138" i="1"/>
  <c r="DA138" i="1"/>
  <c r="CZ138" i="1"/>
  <c r="CY138" i="1"/>
  <c r="CQ138" i="1"/>
  <c r="CP138" i="1"/>
  <c r="CM138" i="1"/>
  <c r="CL138" i="1"/>
  <c r="CK138" i="1"/>
  <c r="CH138" i="1"/>
  <c r="CG138" i="1"/>
  <c r="CF138" i="1"/>
  <c r="CC138" i="1"/>
  <c r="CB138" i="1"/>
  <c r="CA138" i="1"/>
  <c r="BX138" i="1"/>
  <c r="BW138" i="1"/>
  <c r="BV138" i="1"/>
  <c r="BU138" i="1"/>
  <c r="BT138" i="1"/>
  <c r="BP138" i="1"/>
  <c r="BO138" i="1"/>
  <c r="BO309" i="1" s="1"/>
  <c r="BH138" i="1"/>
  <c r="BH309" i="1" s="1"/>
  <c r="BG138" i="1"/>
  <c r="BG309" i="1" s="1"/>
  <c r="BF138" i="1"/>
  <c r="BF309" i="1" s="1"/>
  <c r="BE138" i="1"/>
  <c r="BD138" i="1"/>
  <c r="BC138" i="1"/>
  <c r="BB138" i="1"/>
  <c r="AZ138" i="1"/>
  <c r="AY138" i="1"/>
  <c r="AP138" i="1"/>
  <c r="AL138" i="1" s="1"/>
  <c r="AH138" i="1"/>
  <c r="Z138" i="1"/>
  <c r="Y138" i="1"/>
  <c r="V138" i="1"/>
  <c r="U138" i="1"/>
  <c r="O138" i="1"/>
  <c r="N138" i="1"/>
  <c r="L138" i="1"/>
  <c r="K138" i="1"/>
  <c r="J138" i="1"/>
  <c r="D138" i="1"/>
  <c r="DS137" i="1"/>
  <c r="DR137" i="1"/>
  <c r="DP137" i="1"/>
  <c r="DO137" i="1"/>
  <c r="DJ137" i="1"/>
  <c r="DI137" i="1"/>
  <c r="DH137" i="1"/>
  <c r="DG137" i="1"/>
  <c r="DA137" i="1"/>
  <c r="CZ137" i="1"/>
  <c r="CY137" i="1"/>
  <c r="CQ137" i="1"/>
  <c r="CP137" i="1"/>
  <c r="CM137" i="1"/>
  <c r="CL137" i="1"/>
  <c r="CK137" i="1"/>
  <c r="CH137" i="1"/>
  <c r="CG137" i="1"/>
  <c r="CF137" i="1"/>
  <c r="CC137" i="1"/>
  <c r="CB137" i="1"/>
  <c r="CA137" i="1"/>
  <c r="BX137" i="1"/>
  <c r="BW137" i="1"/>
  <c r="BV137" i="1"/>
  <c r="BU137" i="1"/>
  <c r="BT137" i="1"/>
  <c r="BP137" i="1"/>
  <c r="BO137" i="1"/>
  <c r="BH137" i="1"/>
  <c r="BG137" i="1"/>
  <c r="BF137" i="1"/>
  <c r="BE137" i="1"/>
  <c r="BD137" i="1"/>
  <c r="BC137" i="1"/>
  <c r="BB137" i="1"/>
  <c r="BB308" i="1" s="1"/>
  <c r="AZ137" i="1"/>
  <c r="AY137" i="1"/>
  <c r="AP137" i="1"/>
  <c r="AH137" i="1"/>
  <c r="Z137" i="1"/>
  <c r="Y137" i="1"/>
  <c r="V137" i="1"/>
  <c r="U137" i="1"/>
  <c r="O137" i="1"/>
  <c r="N137" i="1"/>
  <c r="L137" i="1"/>
  <c r="K137" i="1"/>
  <c r="J137" i="1"/>
  <c r="D137" i="1"/>
  <c r="DS136" i="1"/>
  <c r="DR136" i="1"/>
  <c r="DP136" i="1"/>
  <c r="DO136" i="1"/>
  <c r="DJ136" i="1"/>
  <c r="DI136" i="1"/>
  <c r="DH136" i="1"/>
  <c r="DG136" i="1"/>
  <c r="DA136" i="1"/>
  <c r="CZ136" i="1"/>
  <c r="CY136" i="1"/>
  <c r="CQ136" i="1"/>
  <c r="CP136" i="1"/>
  <c r="CM136" i="1"/>
  <c r="CL136" i="1"/>
  <c r="CK136" i="1"/>
  <c r="CH136" i="1"/>
  <c r="CG136" i="1"/>
  <c r="CF136" i="1"/>
  <c r="CC136" i="1"/>
  <c r="CB136" i="1"/>
  <c r="CA136" i="1"/>
  <c r="BX136" i="1"/>
  <c r="BW136" i="1"/>
  <c r="BV136" i="1"/>
  <c r="BU136" i="1"/>
  <c r="BT136" i="1"/>
  <c r="BP136" i="1"/>
  <c r="CE148" i="1" s="1"/>
  <c r="BO136" i="1"/>
  <c r="BH136" i="1"/>
  <c r="BG136" i="1"/>
  <c r="BF136" i="1"/>
  <c r="BE136" i="1"/>
  <c r="BD136" i="1"/>
  <c r="BC136" i="1"/>
  <c r="BB136" i="1"/>
  <c r="AZ136" i="1"/>
  <c r="AY136" i="1"/>
  <c r="AP136" i="1"/>
  <c r="AL136" i="1" s="1"/>
  <c r="AH136" i="1"/>
  <c r="AD136" i="1"/>
  <c r="Z136" i="1"/>
  <c r="Y136" i="1"/>
  <c r="V136" i="1"/>
  <c r="U136" i="1"/>
  <c r="S136" i="1"/>
  <c r="T136" i="1" s="1"/>
  <c r="O136" i="1"/>
  <c r="N136" i="1"/>
  <c r="L136" i="1"/>
  <c r="K136" i="1"/>
  <c r="D136" i="1"/>
  <c r="DS135" i="1"/>
  <c r="DR135" i="1"/>
  <c r="DP135" i="1"/>
  <c r="DO135" i="1"/>
  <c r="DJ135" i="1"/>
  <c r="DI135" i="1"/>
  <c r="DH135" i="1"/>
  <c r="DG135" i="1"/>
  <c r="DA135" i="1"/>
  <c r="CZ135" i="1"/>
  <c r="CY135" i="1"/>
  <c r="CQ135" i="1"/>
  <c r="CP135" i="1"/>
  <c r="CM135" i="1"/>
  <c r="CL135" i="1"/>
  <c r="CK135" i="1"/>
  <c r="CH135" i="1"/>
  <c r="CG135" i="1"/>
  <c r="CF135" i="1"/>
  <c r="CC135" i="1"/>
  <c r="CB135" i="1"/>
  <c r="CA135" i="1"/>
  <c r="BX135" i="1"/>
  <c r="BW135" i="1"/>
  <c r="BV135" i="1"/>
  <c r="BU135" i="1"/>
  <c r="CO147" i="1" s="1"/>
  <c r="BT135" i="1"/>
  <c r="CN147" i="1" s="1"/>
  <c r="BP135" i="1"/>
  <c r="BO135" i="1"/>
  <c r="BH135" i="1"/>
  <c r="BG135" i="1"/>
  <c r="BF135" i="1"/>
  <c r="BE135" i="1"/>
  <c r="BE308" i="1" s="1"/>
  <c r="BD135" i="1"/>
  <c r="BC135" i="1"/>
  <c r="BB135" i="1"/>
  <c r="AZ135" i="1"/>
  <c r="AY135" i="1"/>
  <c r="AP135" i="1"/>
  <c r="AL135" i="1"/>
  <c r="AH135" i="1"/>
  <c r="AH308" i="1" s="1"/>
  <c r="Z135" i="1"/>
  <c r="Y135" i="1"/>
  <c r="V135" i="1"/>
  <c r="U135" i="1"/>
  <c r="O135" i="1"/>
  <c r="N135" i="1"/>
  <c r="L135" i="1"/>
  <c r="K135" i="1"/>
  <c r="J135" i="1"/>
  <c r="D135" i="1"/>
  <c r="DS134" i="1"/>
  <c r="DR134" i="1"/>
  <c r="DP134" i="1"/>
  <c r="DO134" i="1"/>
  <c r="DJ134" i="1"/>
  <c r="DI134" i="1"/>
  <c r="DH134" i="1"/>
  <c r="DG134" i="1"/>
  <c r="DA134" i="1"/>
  <c r="CZ134" i="1"/>
  <c r="CY134" i="1"/>
  <c r="CQ134" i="1"/>
  <c r="CQ364" i="1" s="1"/>
  <c r="CP134" i="1"/>
  <c r="CP364" i="1" s="1"/>
  <c r="BU134" i="1"/>
  <c r="BT134" i="1"/>
  <c r="BP134" i="1"/>
  <c r="BO134" i="1"/>
  <c r="BY135" i="1" s="1"/>
  <c r="BH134" i="1"/>
  <c r="BG134" i="1"/>
  <c r="BF134" i="1"/>
  <c r="S134" i="1" s="1"/>
  <c r="BE134" i="1"/>
  <c r="BD134" i="1"/>
  <c r="BC134" i="1"/>
  <c r="BB134" i="1"/>
  <c r="BB307" i="1" s="1"/>
  <c r="BB364" i="1" s="1"/>
  <c r="AZ134" i="1"/>
  <c r="AZ364" i="1" s="1"/>
  <c r="AY134" i="1"/>
  <c r="AY364" i="1" s="1"/>
  <c r="AP134" i="1"/>
  <c r="AH134" i="1"/>
  <c r="Z134" i="1"/>
  <c r="Z364" i="1" s="1"/>
  <c r="Y134" i="1"/>
  <c r="Y364" i="1" s="1"/>
  <c r="V134" i="1"/>
  <c r="V364" i="1" s="1"/>
  <c r="U134" i="1"/>
  <c r="U364" i="1" s="1"/>
  <c r="O134" i="1"/>
  <c r="O364" i="1" s="1"/>
  <c r="N134" i="1"/>
  <c r="N364" i="1" s="1"/>
  <c r="L134" i="1"/>
  <c r="L364" i="1" s="1"/>
  <c r="K134" i="1"/>
  <c r="K364" i="1" s="1"/>
  <c r="D134" i="1"/>
  <c r="DS133" i="1"/>
  <c r="DR133" i="1"/>
  <c r="DP133" i="1"/>
  <c r="DO133" i="1"/>
  <c r="DJ133" i="1"/>
  <c r="DI133" i="1"/>
  <c r="DH133" i="1"/>
  <c r="DG133" i="1"/>
  <c r="DA133" i="1"/>
  <c r="CZ133" i="1"/>
  <c r="CY133" i="1"/>
  <c r="CQ133" i="1"/>
  <c r="CP133" i="1"/>
  <c r="BU133" i="1"/>
  <c r="CO145" i="1" s="1"/>
  <c r="BT133" i="1"/>
  <c r="BP133" i="1"/>
  <c r="BO133" i="1"/>
  <c r="BH133" i="1"/>
  <c r="BG133" i="1"/>
  <c r="BF133" i="1"/>
  <c r="BE133" i="1"/>
  <c r="BD133" i="1"/>
  <c r="BC133" i="1"/>
  <c r="BB133" i="1"/>
  <c r="AZ133" i="1"/>
  <c r="AY133" i="1"/>
  <c r="AP133" i="1"/>
  <c r="AL133" i="1" s="1"/>
  <c r="AH133" i="1"/>
  <c r="AD133" i="1" s="1"/>
  <c r="Z133" i="1"/>
  <c r="Y133" i="1"/>
  <c r="V133" i="1"/>
  <c r="U133" i="1"/>
  <c r="S133" i="1"/>
  <c r="O133" i="1"/>
  <c r="N133" i="1"/>
  <c r="L133" i="1"/>
  <c r="K133" i="1"/>
  <c r="J133" i="1"/>
  <c r="D133" i="1"/>
  <c r="DS132" i="1"/>
  <c r="DR132" i="1"/>
  <c r="DP132" i="1"/>
  <c r="DO132" i="1"/>
  <c r="DJ132" i="1"/>
  <c r="DI132" i="1"/>
  <c r="DH132" i="1"/>
  <c r="DG132" i="1"/>
  <c r="DA132" i="1"/>
  <c r="CZ132" i="1"/>
  <c r="CY132" i="1"/>
  <c r="CQ132" i="1"/>
  <c r="CP132" i="1"/>
  <c r="BU132" i="1"/>
  <c r="BT132" i="1"/>
  <c r="BP132" i="1"/>
  <c r="BO132" i="1"/>
  <c r="BO307" i="1" s="1"/>
  <c r="BH132" i="1"/>
  <c r="BH307" i="1" s="1"/>
  <c r="BG132" i="1"/>
  <c r="BG307" i="1" s="1"/>
  <c r="BF132" i="1"/>
  <c r="BF307" i="1" s="1"/>
  <c r="BE132" i="1"/>
  <c r="BD132" i="1"/>
  <c r="BC132" i="1"/>
  <c r="BB132" i="1"/>
  <c r="AZ132" i="1"/>
  <c r="AY132" i="1"/>
  <c r="AP132" i="1"/>
  <c r="AH132" i="1"/>
  <c r="AD132" i="1" s="1"/>
  <c r="Z132" i="1"/>
  <c r="Y132" i="1"/>
  <c r="V132" i="1"/>
  <c r="U132" i="1"/>
  <c r="O132" i="1"/>
  <c r="N132" i="1"/>
  <c r="L132" i="1"/>
  <c r="K132" i="1"/>
  <c r="D132" i="1"/>
  <c r="DS131" i="1"/>
  <c r="DR131" i="1"/>
  <c r="DP131" i="1"/>
  <c r="DO131" i="1"/>
  <c r="DJ131" i="1"/>
  <c r="DI131" i="1"/>
  <c r="DH131" i="1"/>
  <c r="DG131" i="1"/>
  <c r="DA131" i="1"/>
  <c r="CZ131" i="1"/>
  <c r="CY131" i="1"/>
  <c r="CQ131" i="1"/>
  <c r="CP131" i="1"/>
  <c r="BU131" i="1"/>
  <c r="BT131" i="1"/>
  <c r="CN143" i="1" s="1"/>
  <c r="BP131" i="1"/>
  <c r="BO131" i="1"/>
  <c r="BH131" i="1"/>
  <c r="BG131" i="1"/>
  <c r="BF131" i="1"/>
  <c r="S131" i="1" s="1"/>
  <c r="BE131" i="1"/>
  <c r="BD131" i="1"/>
  <c r="BC131" i="1"/>
  <c r="BB131" i="1"/>
  <c r="BB306" i="1" s="1"/>
  <c r="AZ131" i="1"/>
  <c r="AY131" i="1"/>
  <c r="AP131" i="1"/>
  <c r="AL131" i="1"/>
  <c r="AH131" i="1"/>
  <c r="Z131" i="1"/>
  <c r="Y131" i="1"/>
  <c r="V131" i="1"/>
  <c r="U131" i="1"/>
  <c r="O131" i="1"/>
  <c r="N131" i="1"/>
  <c r="L131" i="1"/>
  <c r="K131" i="1"/>
  <c r="D131" i="1"/>
  <c r="DS130" i="1"/>
  <c r="DR130" i="1"/>
  <c r="DP130" i="1"/>
  <c r="DO130" i="1"/>
  <c r="DJ130" i="1"/>
  <c r="DI130" i="1"/>
  <c r="DH130" i="1"/>
  <c r="DG130" i="1"/>
  <c r="DA130" i="1"/>
  <c r="CZ130" i="1"/>
  <c r="CY130" i="1"/>
  <c r="CQ130" i="1"/>
  <c r="CP130" i="1"/>
  <c r="BU130" i="1"/>
  <c r="CO142" i="1" s="1"/>
  <c r="BT130" i="1"/>
  <c r="BP130" i="1"/>
  <c r="CE142" i="1" s="1"/>
  <c r="BO130" i="1"/>
  <c r="CD142" i="1" s="1"/>
  <c r="BH130" i="1"/>
  <c r="BG130" i="1"/>
  <c r="BF130" i="1"/>
  <c r="BE130" i="1"/>
  <c r="BD130" i="1"/>
  <c r="BC130" i="1"/>
  <c r="BB130" i="1"/>
  <c r="AZ130" i="1"/>
  <c r="AY130" i="1"/>
  <c r="AP130" i="1"/>
  <c r="AH130" i="1"/>
  <c r="AD130" i="1"/>
  <c r="Z130" i="1"/>
  <c r="Y130" i="1"/>
  <c r="V130" i="1"/>
  <c r="U130" i="1"/>
  <c r="S130" i="1"/>
  <c r="O130" i="1"/>
  <c r="N130" i="1"/>
  <c r="L130" i="1"/>
  <c r="K130" i="1"/>
  <c r="D130" i="1"/>
  <c r="DS129" i="1"/>
  <c r="DR129" i="1"/>
  <c r="DP129" i="1"/>
  <c r="DO129" i="1"/>
  <c r="DJ129" i="1"/>
  <c r="DI129" i="1"/>
  <c r="DH129" i="1"/>
  <c r="DG129" i="1"/>
  <c r="DA129" i="1"/>
  <c r="CZ129" i="1"/>
  <c r="CY129" i="1"/>
  <c r="CQ129" i="1"/>
  <c r="CP129" i="1"/>
  <c r="BU129" i="1"/>
  <c r="BT129" i="1"/>
  <c r="BP129" i="1"/>
  <c r="BP306" i="1" s="1"/>
  <c r="BO129" i="1"/>
  <c r="BO306" i="1" s="1"/>
  <c r="BH129" i="1"/>
  <c r="BH306" i="1" s="1"/>
  <c r="BG129" i="1"/>
  <c r="BG306" i="1" s="1"/>
  <c r="BF129" i="1"/>
  <c r="BE129" i="1"/>
  <c r="BD129" i="1"/>
  <c r="BC129" i="1"/>
  <c r="BB129" i="1"/>
  <c r="AZ129" i="1"/>
  <c r="AY129" i="1"/>
  <c r="AP129" i="1"/>
  <c r="AH129" i="1"/>
  <c r="Z129" i="1"/>
  <c r="Y129" i="1"/>
  <c r="V129" i="1"/>
  <c r="U129" i="1"/>
  <c r="S129" i="1"/>
  <c r="O129" i="1"/>
  <c r="N129" i="1"/>
  <c r="L129" i="1"/>
  <c r="K129" i="1"/>
  <c r="J129" i="1"/>
  <c r="D129" i="1"/>
  <c r="DS128" i="1"/>
  <c r="DR128" i="1"/>
  <c r="DP128" i="1"/>
  <c r="DO128" i="1"/>
  <c r="DJ128" i="1"/>
  <c r="DI128" i="1"/>
  <c r="DH128" i="1"/>
  <c r="DG128" i="1"/>
  <c r="DA128" i="1"/>
  <c r="CZ128" i="1"/>
  <c r="CY128" i="1"/>
  <c r="CQ128" i="1"/>
  <c r="CP128" i="1"/>
  <c r="BU128" i="1"/>
  <c r="BT128" i="1"/>
  <c r="BP128" i="1"/>
  <c r="BO128" i="1"/>
  <c r="BH128" i="1"/>
  <c r="BG128" i="1"/>
  <c r="BF128" i="1"/>
  <c r="S128" i="1" s="1"/>
  <c r="BE128" i="1"/>
  <c r="BD128" i="1"/>
  <c r="BC128" i="1"/>
  <c r="BB128" i="1"/>
  <c r="BB305" i="1" s="1"/>
  <c r="AZ128" i="1"/>
  <c r="AY128" i="1"/>
  <c r="AP128" i="1"/>
  <c r="AH128" i="1"/>
  <c r="Z128" i="1"/>
  <c r="Y128" i="1"/>
  <c r="V128" i="1"/>
  <c r="U128" i="1"/>
  <c r="O128" i="1"/>
  <c r="N128" i="1"/>
  <c r="L128" i="1"/>
  <c r="K128" i="1"/>
  <c r="D128" i="1"/>
  <c r="DS127" i="1"/>
  <c r="DR127" i="1"/>
  <c r="DP127" i="1"/>
  <c r="DO127" i="1"/>
  <c r="DJ127" i="1"/>
  <c r="DI127" i="1"/>
  <c r="DH127" i="1"/>
  <c r="DG127" i="1"/>
  <c r="DA127" i="1"/>
  <c r="CZ127" i="1"/>
  <c r="CY127" i="1"/>
  <c r="CQ127" i="1"/>
  <c r="CP127" i="1"/>
  <c r="BU127" i="1"/>
  <c r="CO139" i="1" s="1"/>
  <c r="BT127" i="1"/>
  <c r="BP127" i="1"/>
  <c r="CE139" i="1" s="1"/>
  <c r="BO127" i="1"/>
  <c r="BH127" i="1"/>
  <c r="BG127" i="1"/>
  <c r="BF127" i="1"/>
  <c r="S127" i="1" s="1"/>
  <c r="BE127" i="1"/>
  <c r="BD127" i="1"/>
  <c r="BC127" i="1"/>
  <c r="BB127" i="1"/>
  <c r="AZ127" i="1"/>
  <c r="AY127" i="1"/>
  <c r="AP127" i="1"/>
  <c r="AL127" i="1"/>
  <c r="AH127" i="1"/>
  <c r="Z127" i="1"/>
  <c r="Y127" i="1"/>
  <c r="V127" i="1"/>
  <c r="U127" i="1"/>
  <c r="O127" i="1"/>
  <c r="N127" i="1"/>
  <c r="L127" i="1"/>
  <c r="K127" i="1"/>
  <c r="D127" i="1"/>
  <c r="DS126" i="1"/>
  <c r="DR126" i="1"/>
  <c r="DP126" i="1"/>
  <c r="DO126" i="1"/>
  <c r="DJ126" i="1"/>
  <c r="DI126" i="1"/>
  <c r="DH126" i="1"/>
  <c r="DG126" i="1"/>
  <c r="DA126" i="1"/>
  <c r="CZ126" i="1"/>
  <c r="CY126" i="1"/>
  <c r="CQ126" i="1"/>
  <c r="CP126" i="1"/>
  <c r="BU126" i="1"/>
  <c r="BU305" i="1" s="1"/>
  <c r="BT126" i="1"/>
  <c r="BT305" i="1" s="1"/>
  <c r="BP126" i="1"/>
  <c r="BP305" i="1" s="1"/>
  <c r="BO126" i="1"/>
  <c r="BO305" i="1" s="1"/>
  <c r="BH126" i="1"/>
  <c r="BG126" i="1"/>
  <c r="BF126" i="1"/>
  <c r="BE126" i="1"/>
  <c r="BD126" i="1"/>
  <c r="BD305" i="1" s="1"/>
  <c r="BC126" i="1"/>
  <c r="BC305" i="1" s="1"/>
  <c r="BB126" i="1"/>
  <c r="AZ126" i="1"/>
  <c r="AY126" i="1"/>
  <c r="AP126" i="1"/>
  <c r="AH126" i="1"/>
  <c r="AD126" i="1"/>
  <c r="Z126" i="1"/>
  <c r="Y126" i="1"/>
  <c r="V126" i="1"/>
  <c r="U126" i="1"/>
  <c r="S126" i="1"/>
  <c r="T126" i="1" s="1"/>
  <c r="O126" i="1"/>
  <c r="N126" i="1"/>
  <c r="L126" i="1"/>
  <c r="K126" i="1"/>
  <c r="D126" i="1"/>
  <c r="DS125" i="1"/>
  <c r="DR125" i="1"/>
  <c r="DP125" i="1"/>
  <c r="DO125" i="1"/>
  <c r="DJ125" i="1"/>
  <c r="DI125" i="1"/>
  <c r="DH125" i="1"/>
  <c r="DG125" i="1"/>
  <c r="DA125" i="1"/>
  <c r="CZ125" i="1"/>
  <c r="CY125" i="1"/>
  <c r="CQ125" i="1"/>
  <c r="CP125" i="1"/>
  <c r="BU125" i="1"/>
  <c r="BT125" i="1"/>
  <c r="BP125" i="1"/>
  <c r="BO125" i="1"/>
  <c r="CD137" i="1" s="1"/>
  <c r="BH125" i="1"/>
  <c r="BG125" i="1"/>
  <c r="BF125" i="1"/>
  <c r="BE125" i="1"/>
  <c r="BD125" i="1"/>
  <c r="BC125" i="1"/>
  <c r="BB125" i="1"/>
  <c r="BB304" i="1" s="1"/>
  <c r="AZ125" i="1"/>
  <c r="AY125" i="1"/>
  <c r="AP125" i="1"/>
  <c r="AH125" i="1"/>
  <c r="Z125" i="1"/>
  <c r="Y125" i="1"/>
  <c r="V125" i="1"/>
  <c r="U125" i="1"/>
  <c r="S125" i="1"/>
  <c r="T125" i="1" s="1"/>
  <c r="O125" i="1"/>
  <c r="N125" i="1"/>
  <c r="L125" i="1"/>
  <c r="K125" i="1"/>
  <c r="J125" i="1"/>
  <c r="D125" i="1"/>
  <c r="DS124" i="1"/>
  <c r="DR124" i="1"/>
  <c r="DP124" i="1"/>
  <c r="DO124" i="1"/>
  <c r="DJ124" i="1"/>
  <c r="DI124" i="1"/>
  <c r="DH124" i="1"/>
  <c r="DG124" i="1"/>
  <c r="DA124" i="1"/>
  <c r="CZ124" i="1"/>
  <c r="CY124" i="1"/>
  <c r="CQ124" i="1"/>
  <c r="CP124" i="1"/>
  <c r="BU124" i="1"/>
  <c r="BT124" i="1"/>
  <c r="BP124" i="1"/>
  <c r="BO124" i="1"/>
  <c r="BH124" i="1"/>
  <c r="BG124" i="1"/>
  <c r="BF124" i="1"/>
  <c r="S124" i="1" s="1"/>
  <c r="BE124" i="1"/>
  <c r="BD124" i="1"/>
  <c r="BC124" i="1"/>
  <c r="BB124" i="1"/>
  <c r="AZ124" i="1"/>
  <c r="AY124" i="1"/>
  <c r="AP124" i="1"/>
  <c r="AH124" i="1"/>
  <c r="Z124" i="1"/>
  <c r="Y124" i="1"/>
  <c r="V124" i="1"/>
  <c r="U124" i="1"/>
  <c r="O124" i="1"/>
  <c r="N124" i="1"/>
  <c r="L124" i="1"/>
  <c r="K124" i="1"/>
  <c r="D124" i="1"/>
  <c r="DS123" i="1"/>
  <c r="DR123" i="1"/>
  <c r="DP123" i="1"/>
  <c r="DO123" i="1"/>
  <c r="DJ123" i="1"/>
  <c r="DI123" i="1"/>
  <c r="DH123" i="1"/>
  <c r="DG123" i="1"/>
  <c r="DA123" i="1"/>
  <c r="CZ123" i="1"/>
  <c r="CY123" i="1"/>
  <c r="CQ123" i="1"/>
  <c r="CP123" i="1"/>
  <c r="BU123" i="1"/>
  <c r="BU304" i="1" s="1"/>
  <c r="BT123" i="1"/>
  <c r="BT304" i="1" s="1"/>
  <c r="BP123" i="1"/>
  <c r="BO123" i="1"/>
  <c r="BH123" i="1"/>
  <c r="BG123" i="1"/>
  <c r="BF123" i="1"/>
  <c r="BF304" i="1" s="1"/>
  <c r="BE123" i="1"/>
  <c r="BE304" i="1" s="1"/>
  <c r="BD123" i="1"/>
  <c r="BD304" i="1" s="1"/>
  <c r="BC123" i="1"/>
  <c r="BC304" i="1" s="1"/>
  <c r="BB123" i="1"/>
  <c r="AZ123" i="1"/>
  <c r="AY123" i="1"/>
  <c r="AP123" i="1"/>
  <c r="AL123" i="1"/>
  <c r="AH123" i="1"/>
  <c r="AH304" i="1" s="1"/>
  <c r="Z123" i="1"/>
  <c r="Y123" i="1"/>
  <c r="V123" i="1"/>
  <c r="U123" i="1"/>
  <c r="O123" i="1"/>
  <c r="N123" i="1"/>
  <c r="L123" i="1"/>
  <c r="K123" i="1"/>
  <c r="D123" i="1"/>
  <c r="DS122" i="1"/>
  <c r="DR122" i="1"/>
  <c r="DP122" i="1"/>
  <c r="DO122" i="1"/>
  <c r="DJ122" i="1"/>
  <c r="DI122" i="1"/>
  <c r="DH122" i="1"/>
  <c r="DG122" i="1"/>
  <c r="DA122" i="1"/>
  <c r="CZ122" i="1"/>
  <c r="CY122" i="1"/>
  <c r="CQ122" i="1"/>
  <c r="CQ363" i="1" s="1"/>
  <c r="CP122" i="1"/>
  <c r="CP363" i="1" s="1"/>
  <c r="BU122" i="1"/>
  <c r="BT122" i="1"/>
  <c r="BP122" i="1"/>
  <c r="BO122" i="1"/>
  <c r="BH122" i="1"/>
  <c r="BG122" i="1"/>
  <c r="BF122" i="1"/>
  <c r="BE122" i="1"/>
  <c r="BD122" i="1"/>
  <c r="BC122" i="1"/>
  <c r="BB122" i="1"/>
  <c r="BB303" i="1" s="1"/>
  <c r="BB363" i="1" s="1"/>
  <c r="AZ122" i="1"/>
  <c r="AZ363" i="1" s="1"/>
  <c r="AY122" i="1"/>
  <c r="AY363" i="1" s="1"/>
  <c r="AP122" i="1"/>
  <c r="AH122" i="1"/>
  <c r="AD122" i="1"/>
  <c r="Z122" i="1"/>
  <c r="Z363" i="1" s="1"/>
  <c r="Y122" i="1"/>
  <c r="Y363" i="1" s="1"/>
  <c r="V122" i="1"/>
  <c r="V363" i="1" s="1"/>
  <c r="U122" i="1"/>
  <c r="U363" i="1" s="1"/>
  <c r="S122" i="1"/>
  <c r="O122" i="1"/>
  <c r="O363" i="1" s="1"/>
  <c r="N122" i="1"/>
  <c r="N363" i="1" s="1"/>
  <c r="L122" i="1"/>
  <c r="L363" i="1" s="1"/>
  <c r="K122" i="1"/>
  <c r="K363" i="1" s="1"/>
  <c r="D122" i="1"/>
  <c r="DS121" i="1"/>
  <c r="DR121" i="1"/>
  <c r="DP121" i="1"/>
  <c r="DO121" i="1"/>
  <c r="DJ121" i="1"/>
  <c r="DI121" i="1"/>
  <c r="DH121" i="1"/>
  <c r="DG121" i="1"/>
  <c r="DA121" i="1"/>
  <c r="CZ121" i="1"/>
  <c r="CY121" i="1"/>
  <c r="CQ121" i="1"/>
  <c r="CP121" i="1"/>
  <c r="BU121" i="1"/>
  <c r="BT121" i="1"/>
  <c r="BP121" i="1"/>
  <c r="BO121" i="1"/>
  <c r="BH121" i="1"/>
  <c r="BG121" i="1"/>
  <c r="BF121" i="1"/>
  <c r="BE121" i="1"/>
  <c r="BD121" i="1"/>
  <c r="BC121" i="1"/>
  <c r="BB121" i="1"/>
  <c r="AZ121" i="1"/>
  <c r="AY121" i="1"/>
  <c r="AP121" i="1"/>
  <c r="AH121" i="1"/>
  <c r="Z121" i="1"/>
  <c r="Y121" i="1"/>
  <c r="V121" i="1"/>
  <c r="U121" i="1"/>
  <c r="S121" i="1"/>
  <c r="T121" i="1" s="1"/>
  <c r="O121" i="1"/>
  <c r="N121" i="1"/>
  <c r="L121" i="1"/>
  <c r="K121" i="1"/>
  <c r="J121" i="1"/>
  <c r="D121" i="1"/>
  <c r="DS120" i="1"/>
  <c r="DR120" i="1"/>
  <c r="DP120" i="1"/>
  <c r="DO120" i="1"/>
  <c r="DJ120" i="1"/>
  <c r="DI120" i="1"/>
  <c r="DH120" i="1"/>
  <c r="DG120" i="1"/>
  <c r="DA120" i="1"/>
  <c r="CZ120" i="1"/>
  <c r="CY120" i="1"/>
  <c r="CQ120" i="1"/>
  <c r="CP120" i="1"/>
  <c r="BU120" i="1"/>
  <c r="BT120" i="1"/>
  <c r="BP120" i="1"/>
  <c r="BO120" i="1"/>
  <c r="BH120" i="1"/>
  <c r="BH303" i="1" s="1"/>
  <c r="BG120" i="1"/>
  <c r="BG303" i="1" s="1"/>
  <c r="BF120" i="1"/>
  <c r="BF303" i="1" s="1"/>
  <c r="BE120" i="1"/>
  <c r="BE303" i="1" s="1"/>
  <c r="BD120" i="1"/>
  <c r="BC120" i="1"/>
  <c r="BB120" i="1"/>
  <c r="AZ120" i="1"/>
  <c r="AY120" i="1"/>
  <c r="AP120" i="1"/>
  <c r="AH120" i="1"/>
  <c r="AH303" i="1" s="1"/>
  <c r="Z120" i="1"/>
  <c r="Y120" i="1"/>
  <c r="V120" i="1"/>
  <c r="U120" i="1"/>
  <c r="O120" i="1"/>
  <c r="N120" i="1"/>
  <c r="L120" i="1"/>
  <c r="K120" i="1"/>
  <c r="D120" i="1"/>
  <c r="DS119" i="1"/>
  <c r="DR119" i="1"/>
  <c r="DP119" i="1"/>
  <c r="DO119" i="1"/>
  <c r="DJ119" i="1"/>
  <c r="DI119" i="1"/>
  <c r="DH119" i="1"/>
  <c r="DG119" i="1"/>
  <c r="DA119" i="1"/>
  <c r="CZ119" i="1"/>
  <c r="CY119" i="1"/>
  <c r="CQ119" i="1"/>
  <c r="CP119" i="1"/>
  <c r="BH119" i="1"/>
  <c r="BG119" i="1"/>
  <c r="BF119" i="1"/>
  <c r="BE119" i="1"/>
  <c r="BD119" i="1"/>
  <c r="BC119" i="1"/>
  <c r="BB119" i="1"/>
  <c r="BB302" i="1" s="1"/>
  <c r="AZ119" i="1"/>
  <c r="AY119" i="1"/>
  <c r="AP119" i="1"/>
  <c r="AH119" i="1"/>
  <c r="Z119" i="1"/>
  <c r="Y119" i="1"/>
  <c r="V119" i="1"/>
  <c r="U119" i="1"/>
  <c r="S119" i="1"/>
  <c r="O119" i="1"/>
  <c r="N119" i="1"/>
  <c r="L119" i="1"/>
  <c r="K119" i="1"/>
  <c r="J119" i="1"/>
  <c r="D119" i="1"/>
  <c r="DS118" i="1"/>
  <c r="DR118" i="1"/>
  <c r="DP118" i="1"/>
  <c r="DO118" i="1"/>
  <c r="DJ118" i="1"/>
  <c r="DI118" i="1"/>
  <c r="DH118" i="1"/>
  <c r="DG118" i="1"/>
  <c r="DA118" i="1"/>
  <c r="CZ118" i="1"/>
  <c r="CY118" i="1"/>
  <c r="CQ118" i="1"/>
  <c r="CP118" i="1"/>
  <c r="BH118" i="1"/>
  <c r="BG118" i="1"/>
  <c r="BF118" i="1"/>
  <c r="BE118" i="1"/>
  <c r="BD118" i="1"/>
  <c r="BC118" i="1"/>
  <c r="BB118" i="1"/>
  <c r="AZ118" i="1"/>
  <c r="AY118" i="1"/>
  <c r="AP118" i="1"/>
  <c r="AH118" i="1"/>
  <c r="AD118" i="1"/>
  <c r="Z118" i="1"/>
  <c r="Y118" i="1"/>
  <c r="V118" i="1"/>
  <c r="U118" i="1"/>
  <c r="S118" i="1"/>
  <c r="T118" i="1" s="1"/>
  <c r="O118" i="1"/>
  <c r="N118" i="1"/>
  <c r="L118" i="1"/>
  <c r="K118" i="1"/>
  <c r="D118" i="1"/>
  <c r="DS117" i="1"/>
  <c r="DR117" i="1"/>
  <c r="DP117" i="1"/>
  <c r="DO117" i="1"/>
  <c r="DJ117" i="1"/>
  <c r="DI117" i="1"/>
  <c r="DH117" i="1"/>
  <c r="DG117" i="1"/>
  <c r="DA117" i="1"/>
  <c r="CZ117" i="1"/>
  <c r="CY117" i="1"/>
  <c r="CQ117" i="1"/>
  <c r="CP117" i="1"/>
  <c r="BH117" i="1"/>
  <c r="BG117" i="1"/>
  <c r="BF117" i="1"/>
  <c r="BF302" i="1" s="1"/>
  <c r="BE117" i="1"/>
  <c r="BE302" i="1" s="1"/>
  <c r="BD117" i="1"/>
  <c r="BC117" i="1"/>
  <c r="BB117" i="1"/>
  <c r="AZ117" i="1"/>
  <c r="AY117" i="1"/>
  <c r="AP117" i="1"/>
  <c r="AL117" i="1"/>
  <c r="AH117" i="1"/>
  <c r="AH302" i="1" s="1"/>
  <c r="Z117" i="1"/>
  <c r="Y117" i="1"/>
  <c r="V117" i="1"/>
  <c r="U117" i="1"/>
  <c r="O117" i="1"/>
  <c r="N117" i="1"/>
  <c r="L117" i="1"/>
  <c r="K117" i="1"/>
  <c r="D117" i="1"/>
  <c r="DS116" i="1"/>
  <c r="DR116" i="1"/>
  <c r="DP116" i="1"/>
  <c r="DO116" i="1"/>
  <c r="DJ116" i="1"/>
  <c r="DI116" i="1"/>
  <c r="DH116" i="1"/>
  <c r="DG116" i="1"/>
  <c r="DA116" i="1"/>
  <c r="CZ116" i="1"/>
  <c r="CY116" i="1"/>
  <c r="CQ116" i="1"/>
  <c r="CP116" i="1"/>
  <c r="BH116" i="1"/>
  <c r="BG116" i="1"/>
  <c r="BF116" i="1"/>
  <c r="S116" i="1" s="1"/>
  <c r="BE116" i="1"/>
  <c r="BD116" i="1"/>
  <c r="BC116" i="1"/>
  <c r="BB116" i="1"/>
  <c r="BB301" i="1" s="1"/>
  <c r="AZ116" i="1"/>
  <c r="AY116" i="1"/>
  <c r="AP116" i="1"/>
  <c r="AH116" i="1"/>
  <c r="AD116" i="1" s="1"/>
  <c r="Z116" i="1"/>
  <c r="Y116" i="1"/>
  <c r="V116" i="1"/>
  <c r="U116" i="1"/>
  <c r="O116" i="1"/>
  <c r="N116" i="1"/>
  <c r="L116" i="1"/>
  <c r="K116" i="1"/>
  <c r="D116" i="1"/>
  <c r="DS115" i="1"/>
  <c r="DR115" i="1"/>
  <c r="DP115" i="1"/>
  <c r="DO115" i="1"/>
  <c r="DJ115" i="1"/>
  <c r="DI115" i="1"/>
  <c r="DH115" i="1"/>
  <c r="DG115" i="1"/>
  <c r="DA115" i="1"/>
  <c r="CZ115" i="1"/>
  <c r="CY115" i="1"/>
  <c r="CQ115" i="1"/>
  <c r="CP115" i="1"/>
  <c r="BH115" i="1"/>
  <c r="BG115" i="1"/>
  <c r="BF115" i="1"/>
  <c r="BE115" i="1"/>
  <c r="BD115" i="1"/>
  <c r="BC115" i="1"/>
  <c r="BB115" i="1"/>
  <c r="AZ115" i="1"/>
  <c r="AY115" i="1"/>
  <c r="AP115" i="1"/>
  <c r="AH115" i="1"/>
  <c r="Z115" i="1"/>
  <c r="Y115" i="1"/>
  <c r="V115" i="1"/>
  <c r="U115" i="1"/>
  <c r="S115" i="1"/>
  <c r="O115" i="1"/>
  <c r="N115" i="1"/>
  <c r="L115" i="1"/>
  <c r="K115" i="1"/>
  <c r="J115" i="1"/>
  <c r="D115" i="1"/>
  <c r="DS114" i="1"/>
  <c r="DR114" i="1"/>
  <c r="DP114" i="1"/>
  <c r="DO114" i="1"/>
  <c r="DJ114" i="1"/>
  <c r="DI114" i="1"/>
  <c r="DH114" i="1"/>
  <c r="DG114" i="1"/>
  <c r="DA114" i="1"/>
  <c r="CZ114" i="1"/>
  <c r="CY114" i="1"/>
  <c r="CQ114" i="1"/>
  <c r="CP114" i="1"/>
  <c r="BH114" i="1"/>
  <c r="BG114" i="1"/>
  <c r="BF114" i="1"/>
  <c r="BE114" i="1"/>
  <c r="BD114" i="1"/>
  <c r="BD301" i="1" s="1"/>
  <c r="BC114" i="1"/>
  <c r="BC301" i="1" s="1"/>
  <c r="BB114" i="1"/>
  <c r="AZ114" i="1"/>
  <c r="AY114" i="1"/>
  <c r="AP114" i="1"/>
  <c r="AH114" i="1"/>
  <c r="AD114" i="1"/>
  <c r="Z114" i="1"/>
  <c r="Y114" i="1"/>
  <c r="V114" i="1"/>
  <c r="U114" i="1"/>
  <c r="S114" i="1"/>
  <c r="T114" i="1" s="1"/>
  <c r="O114" i="1"/>
  <c r="N114" i="1"/>
  <c r="L114" i="1"/>
  <c r="K114" i="1"/>
  <c r="D114" i="1"/>
  <c r="DS113" i="1"/>
  <c r="DR113" i="1"/>
  <c r="DP113" i="1"/>
  <c r="DO113" i="1"/>
  <c r="DJ113" i="1"/>
  <c r="DI113" i="1"/>
  <c r="DH113" i="1"/>
  <c r="DG113" i="1"/>
  <c r="DA113" i="1"/>
  <c r="CZ113" i="1"/>
  <c r="CY113" i="1"/>
  <c r="CQ113" i="1"/>
  <c r="CP113" i="1"/>
  <c r="BH113" i="1"/>
  <c r="BG113" i="1"/>
  <c r="BF113" i="1"/>
  <c r="S113" i="1" s="1"/>
  <c r="BE113" i="1"/>
  <c r="BD113" i="1"/>
  <c r="BC113" i="1"/>
  <c r="BB113" i="1"/>
  <c r="BB300" i="1" s="1"/>
  <c r="AZ113" i="1"/>
  <c r="AY113" i="1"/>
  <c r="AP113" i="1"/>
  <c r="AL113" i="1"/>
  <c r="AH113" i="1"/>
  <c r="Z113" i="1"/>
  <c r="Y113" i="1"/>
  <c r="V113" i="1"/>
  <c r="U113" i="1"/>
  <c r="O113" i="1"/>
  <c r="N113" i="1"/>
  <c r="L113" i="1"/>
  <c r="K113" i="1"/>
  <c r="J113" i="1"/>
  <c r="D113" i="1"/>
  <c r="DS112" i="1"/>
  <c r="DR112" i="1"/>
  <c r="DP112" i="1"/>
  <c r="DO112" i="1"/>
  <c r="DJ112" i="1"/>
  <c r="DI112" i="1"/>
  <c r="DH112" i="1"/>
  <c r="DG112" i="1"/>
  <c r="DA112" i="1"/>
  <c r="CZ112" i="1"/>
  <c r="CY112" i="1"/>
  <c r="CQ112" i="1"/>
  <c r="CP112" i="1"/>
  <c r="BH112" i="1"/>
  <c r="BG112" i="1"/>
  <c r="BF112" i="1"/>
  <c r="S112" i="1" s="1"/>
  <c r="BE112" i="1"/>
  <c r="BD112" i="1"/>
  <c r="BC112" i="1"/>
  <c r="BB112" i="1"/>
  <c r="AZ112" i="1"/>
  <c r="AY112" i="1"/>
  <c r="AP112" i="1"/>
  <c r="AL112" i="1"/>
  <c r="AH112" i="1"/>
  <c r="AD112" i="1" s="1"/>
  <c r="Z112" i="1"/>
  <c r="Y112" i="1"/>
  <c r="V112" i="1"/>
  <c r="U112" i="1"/>
  <c r="O112" i="1"/>
  <c r="N112" i="1"/>
  <c r="L112" i="1"/>
  <c r="K112" i="1"/>
  <c r="D112" i="1"/>
  <c r="DS111" i="1"/>
  <c r="DR111" i="1"/>
  <c r="DP111" i="1"/>
  <c r="DO111" i="1"/>
  <c r="DJ111" i="1"/>
  <c r="DI111" i="1"/>
  <c r="DH111" i="1"/>
  <c r="DG111" i="1"/>
  <c r="DA111" i="1"/>
  <c r="CZ111" i="1"/>
  <c r="CY111" i="1"/>
  <c r="CQ111" i="1"/>
  <c r="CP111" i="1"/>
  <c r="BH111" i="1"/>
  <c r="BG111" i="1"/>
  <c r="BG300" i="1" s="1"/>
  <c r="BF111" i="1"/>
  <c r="BE111" i="1"/>
  <c r="BD111" i="1"/>
  <c r="BC111" i="1"/>
  <c r="BB111" i="1"/>
  <c r="AZ111" i="1"/>
  <c r="AY111" i="1"/>
  <c r="AP111" i="1"/>
  <c r="AH111" i="1"/>
  <c r="Z111" i="1"/>
  <c r="Y111" i="1"/>
  <c r="V111" i="1"/>
  <c r="U111" i="1"/>
  <c r="O111" i="1"/>
  <c r="N111" i="1"/>
  <c r="L111" i="1"/>
  <c r="K111" i="1"/>
  <c r="J111" i="1"/>
  <c r="D111" i="1"/>
  <c r="DS110" i="1"/>
  <c r="DR110" i="1"/>
  <c r="DP110" i="1"/>
  <c r="DO110" i="1"/>
  <c r="DJ110" i="1"/>
  <c r="DI110" i="1"/>
  <c r="DH110" i="1"/>
  <c r="DG110" i="1"/>
  <c r="DA110" i="1"/>
  <c r="CZ110" i="1"/>
  <c r="CY110" i="1"/>
  <c r="CQ110" i="1"/>
  <c r="CQ362" i="1" s="1"/>
  <c r="CP110" i="1"/>
  <c r="CP362" i="1" s="1"/>
  <c r="BH110" i="1"/>
  <c r="BG110" i="1"/>
  <c r="BF110" i="1"/>
  <c r="BE110" i="1"/>
  <c r="BD110" i="1"/>
  <c r="BC110" i="1"/>
  <c r="BB110" i="1"/>
  <c r="BB299" i="1" s="1"/>
  <c r="BB362" i="1" s="1"/>
  <c r="AZ110" i="1"/>
  <c r="AZ362" i="1" s="1"/>
  <c r="AY110" i="1"/>
  <c r="AY362" i="1" s="1"/>
  <c r="AP110" i="1"/>
  <c r="AH110" i="1"/>
  <c r="AD110" i="1"/>
  <c r="Z110" i="1"/>
  <c r="Z362" i="1" s="1"/>
  <c r="Y110" i="1"/>
  <c r="Y362" i="1" s="1"/>
  <c r="V110" i="1"/>
  <c r="V362" i="1" s="1"/>
  <c r="U110" i="1"/>
  <c r="U362" i="1" s="1"/>
  <c r="S110" i="1"/>
  <c r="O110" i="1"/>
  <c r="O362" i="1" s="1"/>
  <c r="N110" i="1"/>
  <c r="N362" i="1" s="1"/>
  <c r="L110" i="1"/>
  <c r="L362" i="1" s="1"/>
  <c r="K110" i="1"/>
  <c r="K362" i="1" s="1"/>
  <c r="D110" i="1"/>
  <c r="DS109" i="1"/>
  <c r="DR109" i="1"/>
  <c r="DP109" i="1"/>
  <c r="DO109" i="1"/>
  <c r="DJ109" i="1"/>
  <c r="DI109" i="1"/>
  <c r="DH109" i="1"/>
  <c r="DG109" i="1"/>
  <c r="DA109" i="1"/>
  <c r="CZ109" i="1"/>
  <c r="CY109" i="1"/>
  <c r="CQ109" i="1"/>
  <c r="CP109" i="1"/>
  <c r="BH109" i="1"/>
  <c r="BG109" i="1"/>
  <c r="BF109" i="1"/>
  <c r="S109" i="1" s="1"/>
  <c r="BE109" i="1"/>
  <c r="BD109" i="1"/>
  <c r="BC109" i="1"/>
  <c r="BB109" i="1"/>
  <c r="AZ109" i="1"/>
  <c r="AY109" i="1"/>
  <c r="AP109" i="1"/>
  <c r="AL109" i="1"/>
  <c r="AH109" i="1"/>
  <c r="AD109" i="1"/>
  <c r="Z109" i="1"/>
  <c r="Y109" i="1"/>
  <c r="V109" i="1"/>
  <c r="U109" i="1"/>
  <c r="O109" i="1"/>
  <c r="N109" i="1"/>
  <c r="L109" i="1"/>
  <c r="K109" i="1"/>
  <c r="D109" i="1"/>
  <c r="DS108" i="1"/>
  <c r="DR108" i="1"/>
  <c r="DP108" i="1"/>
  <c r="DO108" i="1"/>
  <c r="DJ108" i="1"/>
  <c r="DI108" i="1"/>
  <c r="DH108" i="1"/>
  <c r="DG108" i="1"/>
  <c r="DA108" i="1"/>
  <c r="CZ108" i="1"/>
  <c r="CY108" i="1"/>
  <c r="CQ108" i="1"/>
  <c r="CP108" i="1"/>
  <c r="BH108" i="1"/>
  <c r="BH299" i="1" s="1"/>
  <c r="BG108" i="1"/>
  <c r="BG299" i="1" s="1"/>
  <c r="BF108" i="1"/>
  <c r="BE108" i="1"/>
  <c r="BE299" i="1" s="1"/>
  <c r="BD108" i="1"/>
  <c r="BC108" i="1"/>
  <c r="BB108" i="1"/>
  <c r="AZ108" i="1"/>
  <c r="AY108" i="1"/>
  <c r="AP108" i="1"/>
  <c r="AL108" i="1"/>
  <c r="AH108" i="1"/>
  <c r="Z108" i="1"/>
  <c r="Y108" i="1"/>
  <c r="V108" i="1"/>
  <c r="U108" i="1"/>
  <c r="O108" i="1"/>
  <c r="N108" i="1"/>
  <c r="L108" i="1"/>
  <c r="K108" i="1"/>
  <c r="D108" i="1"/>
  <c r="DS107" i="1"/>
  <c r="DR107" i="1"/>
  <c r="DP107" i="1"/>
  <c r="DO107" i="1"/>
  <c r="DJ107" i="1"/>
  <c r="DI107" i="1"/>
  <c r="DH107" i="1"/>
  <c r="DG107" i="1"/>
  <c r="DA107" i="1"/>
  <c r="CZ107" i="1"/>
  <c r="CY107" i="1"/>
  <c r="CQ107" i="1"/>
  <c r="CP107" i="1"/>
  <c r="BH107" i="1"/>
  <c r="BG107" i="1"/>
  <c r="BF107" i="1"/>
  <c r="BE107" i="1"/>
  <c r="BD107" i="1"/>
  <c r="BC107" i="1"/>
  <c r="BB107" i="1"/>
  <c r="BB298" i="1" s="1"/>
  <c r="AZ107" i="1"/>
  <c r="AY107" i="1"/>
  <c r="AP107" i="1"/>
  <c r="AH107" i="1"/>
  <c r="Z107" i="1"/>
  <c r="Y107" i="1"/>
  <c r="V107" i="1"/>
  <c r="U107" i="1"/>
  <c r="O107" i="1"/>
  <c r="N107" i="1"/>
  <c r="L107" i="1"/>
  <c r="K107" i="1"/>
  <c r="J107" i="1"/>
  <c r="D107" i="1"/>
  <c r="DS106" i="1"/>
  <c r="DR106" i="1"/>
  <c r="DP106" i="1"/>
  <c r="DO106" i="1"/>
  <c r="DJ106" i="1"/>
  <c r="DI106" i="1"/>
  <c r="DH106" i="1"/>
  <c r="DG106" i="1"/>
  <c r="DA106" i="1"/>
  <c r="CZ106" i="1"/>
  <c r="CY106" i="1"/>
  <c r="CQ106" i="1"/>
  <c r="CP106" i="1"/>
  <c r="BH106" i="1"/>
  <c r="BG106" i="1"/>
  <c r="BF106" i="1"/>
  <c r="BE106" i="1"/>
  <c r="BD106" i="1"/>
  <c r="BC106" i="1"/>
  <c r="BB106" i="1"/>
  <c r="AZ106" i="1"/>
  <c r="AY106" i="1"/>
  <c r="AP106" i="1"/>
  <c r="AH106" i="1"/>
  <c r="AD106" i="1"/>
  <c r="Z106" i="1"/>
  <c r="Y106" i="1"/>
  <c r="V106" i="1"/>
  <c r="U106" i="1"/>
  <c r="S106" i="1"/>
  <c r="O106" i="1"/>
  <c r="N106" i="1"/>
  <c r="L106" i="1"/>
  <c r="K106" i="1"/>
  <c r="D106" i="1"/>
  <c r="DS105" i="1"/>
  <c r="DR105" i="1"/>
  <c r="DP105" i="1"/>
  <c r="DO105" i="1"/>
  <c r="DJ105" i="1"/>
  <c r="DI105" i="1"/>
  <c r="DH105" i="1"/>
  <c r="DG105" i="1"/>
  <c r="DA105" i="1"/>
  <c r="CZ105" i="1"/>
  <c r="CY105" i="1"/>
  <c r="CQ105" i="1"/>
  <c r="CP105" i="1"/>
  <c r="BH105" i="1"/>
  <c r="BG105" i="1"/>
  <c r="BF105" i="1"/>
  <c r="BF298" i="1" s="1"/>
  <c r="BE105" i="1"/>
  <c r="BE298" i="1" s="1"/>
  <c r="BD105" i="1"/>
  <c r="BC105" i="1"/>
  <c r="BC298" i="1" s="1"/>
  <c r="BB105" i="1"/>
  <c r="AZ105" i="1"/>
  <c r="AY105" i="1"/>
  <c r="AP105" i="1"/>
  <c r="AL105" i="1"/>
  <c r="AH105" i="1"/>
  <c r="AH298" i="1" s="1"/>
  <c r="AD105" i="1"/>
  <c r="Z105" i="1"/>
  <c r="Y105" i="1"/>
  <c r="V105" i="1"/>
  <c r="U105" i="1"/>
  <c r="O105" i="1"/>
  <c r="N105" i="1"/>
  <c r="L105" i="1"/>
  <c r="K105" i="1"/>
  <c r="D105" i="1"/>
  <c r="DS104" i="1"/>
  <c r="DR104" i="1"/>
  <c r="DP104" i="1"/>
  <c r="DO104" i="1"/>
  <c r="DJ104" i="1"/>
  <c r="DI104" i="1"/>
  <c r="DH104" i="1"/>
  <c r="DG104" i="1"/>
  <c r="DA104" i="1"/>
  <c r="CZ104" i="1"/>
  <c r="CY104" i="1"/>
  <c r="CQ104" i="1"/>
  <c r="CP104" i="1"/>
  <c r="BH104" i="1"/>
  <c r="BG104" i="1"/>
  <c r="BF104" i="1"/>
  <c r="S104" i="1" s="1"/>
  <c r="BE104" i="1"/>
  <c r="BD104" i="1"/>
  <c r="BC104" i="1"/>
  <c r="BB104" i="1"/>
  <c r="BB297" i="1" s="1"/>
  <c r="AZ104" i="1"/>
  <c r="AY104" i="1"/>
  <c r="AP104" i="1"/>
  <c r="AL104" i="1"/>
  <c r="AH104" i="1"/>
  <c r="Z104" i="1"/>
  <c r="Y104" i="1"/>
  <c r="V104" i="1"/>
  <c r="U104" i="1"/>
  <c r="O104" i="1"/>
  <c r="N104" i="1"/>
  <c r="L104" i="1"/>
  <c r="K104" i="1"/>
  <c r="D104" i="1"/>
  <c r="DS103" i="1"/>
  <c r="DR103" i="1"/>
  <c r="DP103" i="1"/>
  <c r="DO103" i="1"/>
  <c r="DJ103" i="1"/>
  <c r="DI103" i="1"/>
  <c r="DH103" i="1"/>
  <c r="DG103" i="1"/>
  <c r="DA103" i="1"/>
  <c r="CZ103" i="1"/>
  <c r="CY103" i="1"/>
  <c r="CQ103" i="1"/>
  <c r="CP103" i="1"/>
  <c r="BH103" i="1"/>
  <c r="BG103" i="1"/>
  <c r="BF103" i="1"/>
  <c r="BE103" i="1"/>
  <c r="BD103" i="1"/>
  <c r="BC103" i="1"/>
  <c r="BB103" i="1"/>
  <c r="AZ103" i="1"/>
  <c r="AY103" i="1"/>
  <c r="AP103" i="1"/>
  <c r="AH103" i="1"/>
  <c r="Z103" i="1"/>
  <c r="Y103" i="1"/>
  <c r="V103" i="1"/>
  <c r="U103" i="1"/>
  <c r="O103" i="1"/>
  <c r="N103" i="1"/>
  <c r="L103" i="1"/>
  <c r="K103" i="1"/>
  <c r="J103" i="1"/>
  <c r="D103" i="1"/>
  <c r="DS102" i="1"/>
  <c r="DR102" i="1"/>
  <c r="DP102" i="1"/>
  <c r="DO102" i="1"/>
  <c r="DJ102" i="1"/>
  <c r="DI102" i="1"/>
  <c r="DH102" i="1"/>
  <c r="DG102" i="1"/>
  <c r="DA102" i="1"/>
  <c r="CZ102" i="1"/>
  <c r="CY102" i="1"/>
  <c r="CQ102" i="1"/>
  <c r="CP102" i="1"/>
  <c r="BH102" i="1"/>
  <c r="BG102" i="1"/>
  <c r="BF102" i="1"/>
  <c r="BE102" i="1"/>
  <c r="BD102" i="1"/>
  <c r="BD297" i="1" s="1"/>
  <c r="BC102" i="1"/>
  <c r="BC297" i="1" s="1"/>
  <c r="BB102" i="1"/>
  <c r="AZ102" i="1"/>
  <c r="AY102" i="1"/>
  <c r="AP102" i="1"/>
  <c r="AH102" i="1"/>
  <c r="AD102" i="1"/>
  <c r="Z102" i="1"/>
  <c r="Y102" i="1"/>
  <c r="V102" i="1"/>
  <c r="U102" i="1"/>
  <c r="S102" i="1"/>
  <c r="O102" i="1"/>
  <c r="N102" i="1"/>
  <c r="L102" i="1"/>
  <c r="K102" i="1"/>
  <c r="D102" i="1"/>
  <c r="DS101" i="1"/>
  <c r="DR101" i="1"/>
  <c r="DP101" i="1"/>
  <c r="DO101" i="1"/>
  <c r="DJ101" i="1"/>
  <c r="DI101" i="1"/>
  <c r="DH101" i="1"/>
  <c r="DG101" i="1"/>
  <c r="DA101" i="1"/>
  <c r="CZ101" i="1"/>
  <c r="CY101" i="1"/>
  <c r="CQ101" i="1"/>
  <c r="CP101" i="1"/>
  <c r="BH101" i="1"/>
  <c r="BG101" i="1"/>
  <c r="BF101" i="1"/>
  <c r="S101" i="1" s="1"/>
  <c r="BE101" i="1"/>
  <c r="BD101" i="1"/>
  <c r="BC101" i="1"/>
  <c r="BB101" i="1"/>
  <c r="BB296" i="1" s="1"/>
  <c r="AZ101" i="1"/>
  <c r="AY101" i="1"/>
  <c r="AP101" i="1"/>
  <c r="AL101" i="1"/>
  <c r="AH101" i="1"/>
  <c r="AD101" i="1"/>
  <c r="Z101" i="1"/>
  <c r="Y101" i="1"/>
  <c r="V101" i="1"/>
  <c r="U101" i="1"/>
  <c r="O101" i="1"/>
  <c r="N101" i="1"/>
  <c r="L101" i="1"/>
  <c r="K101" i="1"/>
  <c r="D101" i="1"/>
  <c r="DS100" i="1"/>
  <c r="DR100" i="1"/>
  <c r="DP100" i="1"/>
  <c r="DO100" i="1"/>
  <c r="DJ100" i="1"/>
  <c r="DI100" i="1"/>
  <c r="DH100" i="1"/>
  <c r="DG100" i="1"/>
  <c r="DA100" i="1"/>
  <c r="CZ100" i="1"/>
  <c r="CY100" i="1"/>
  <c r="CQ100" i="1"/>
  <c r="CP100" i="1"/>
  <c r="BH100" i="1"/>
  <c r="BG100" i="1"/>
  <c r="BF100" i="1"/>
  <c r="BE100" i="1"/>
  <c r="BD100" i="1"/>
  <c r="BC100" i="1"/>
  <c r="BB100" i="1"/>
  <c r="AZ100" i="1"/>
  <c r="AY100" i="1"/>
  <c r="AP100" i="1"/>
  <c r="AL100" i="1"/>
  <c r="AH100" i="1"/>
  <c r="Z100" i="1"/>
  <c r="Y100" i="1"/>
  <c r="V100" i="1"/>
  <c r="U100" i="1"/>
  <c r="O100" i="1"/>
  <c r="N100" i="1"/>
  <c r="L100" i="1"/>
  <c r="K100" i="1"/>
  <c r="D100" i="1"/>
  <c r="DS99" i="1"/>
  <c r="DR99" i="1"/>
  <c r="DP99" i="1"/>
  <c r="DO99" i="1"/>
  <c r="DJ99" i="1"/>
  <c r="DI99" i="1"/>
  <c r="DH99" i="1"/>
  <c r="DG99" i="1"/>
  <c r="DA99" i="1"/>
  <c r="CZ99" i="1"/>
  <c r="CY99" i="1"/>
  <c r="CQ99" i="1"/>
  <c r="CP99" i="1"/>
  <c r="BH99" i="1"/>
  <c r="BG99" i="1"/>
  <c r="BG296" i="1" s="1"/>
  <c r="BF99" i="1"/>
  <c r="BE99" i="1"/>
  <c r="BD99" i="1"/>
  <c r="BC99" i="1"/>
  <c r="BB99" i="1"/>
  <c r="AZ99" i="1"/>
  <c r="AY99" i="1"/>
  <c r="AP99" i="1"/>
  <c r="AH99" i="1"/>
  <c r="Z99" i="1"/>
  <c r="Y99" i="1"/>
  <c r="V99" i="1"/>
  <c r="U99" i="1"/>
  <c r="S99" i="1"/>
  <c r="O99" i="1"/>
  <c r="N99" i="1"/>
  <c r="L99" i="1"/>
  <c r="K99" i="1"/>
  <c r="J99" i="1"/>
  <c r="D99" i="1"/>
  <c r="DS98" i="1"/>
  <c r="DR98" i="1"/>
  <c r="DP98" i="1"/>
  <c r="DO98" i="1"/>
  <c r="DJ98" i="1"/>
  <c r="DI98" i="1"/>
  <c r="DH98" i="1"/>
  <c r="DG98" i="1"/>
  <c r="DA98" i="1"/>
  <c r="CZ98" i="1"/>
  <c r="CY98" i="1"/>
  <c r="CQ98" i="1"/>
  <c r="CQ361" i="1" s="1"/>
  <c r="CP98" i="1"/>
  <c r="CP361" i="1" s="1"/>
  <c r="BH98" i="1"/>
  <c r="BG98" i="1"/>
  <c r="BF98" i="1"/>
  <c r="BE98" i="1"/>
  <c r="BD98" i="1"/>
  <c r="BC98" i="1"/>
  <c r="BB98" i="1"/>
  <c r="BB295" i="1" s="1"/>
  <c r="BB361" i="1" s="1"/>
  <c r="AZ98" i="1"/>
  <c r="AZ361" i="1" s="1"/>
  <c r="AY98" i="1"/>
  <c r="AY361" i="1" s="1"/>
  <c r="AP98" i="1"/>
  <c r="AH98" i="1"/>
  <c r="AD98" i="1"/>
  <c r="Z98" i="1"/>
  <c r="Z361" i="1" s="1"/>
  <c r="Y98" i="1"/>
  <c r="Y361" i="1" s="1"/>
  <c r="V98" i="1"/>
  <c r="V361" i="1" s="1"/>
  <c r="U98" i="1"/>
  <c r="U361" i="1" s="1"/>
  <c r="S98" i="1"/>
  <c r="O98" i="1"/>
  <c r="O361" i="1" s="1"/>
  <c r="N98" i="1"/>
  <c r="N361" i="1" s="1"/>
  <c r="L98" i="1"/>
  <c r="L361" i="1" s="1"/>
  <c r="K98" i="1"/>
  <c r="K361" i="1" s="1"/>
  <c r="D98" i="1"/>
  <c r="DS97" i="1"/>
  <c r="DR97" i="1"/>
  <c r="DP97" i="1"/>
  <c r="DO97" i="1"/>
  <c r="DJ97" i="1"/>
  <c r="DI97" i="1"/>
  <c r="DH97" i="1"/>
  <c r="DG97" i="1"/>
  <c r="DA97" i="1"/>
  <c r="CZ97" i="1"/>
  <c r="CY97" i="1"/>
  <c r="CQ97" i="1"/>
  <c r="CP97" i="1"/>
  <c r="BH97" i="1"/>
  <c r="BG97" i="1"/>
  <c r="BF97" i="1"/>
  <c r="S97" i="1" s="1"/>
  <c r="BE97" i="1"/>
  <c r="BD97" i="1"/>
  <c r="BC97" i="1"/>
  <c r="BB97" i="1"/>
  <c r="AZ97" i="1"/>
  <c r="AY97" i="1"/>
  <c r="AP97" i="1"/>
  <c r="AL97" i="1"/>
  <c r="AH97" i="1"/>
  <c r="AD97" i="1"/>
  <c r="Z97" i="1"/>
  <c r="Y97" i="1"/>
  <c r="V97" i="1"/>
  <c r="U97" i="1"/>
  <c r="O97" i="1"/>
  <c r="N97" i="1"/>
  <c r="L97" i="1"/>
  <c r="K97" i="1"/>
  <c r="D97" i="1"/>
  <c r="DS96" i="1"/>
  <c r="DR96" i="1"/>
  <c r="DP96" i="1"/>
  <c r="DO96" i="1"/>
  <c r="DJ96" i="1"/>
  <c r="DI96" i="1"/>
  <c r="DH96" i="1"/>
  <c r="DG96" i="1"/>
  <c r="DA96" i="1"/>
  <c r="CZ96" i="1"/>
  <c r="CY96" i="1"/>
  <c r="CQ96" i="1"/>
  <c r="CP96" i="1"/>
  <c r="BH96" i="1"/>
  <c r="BH295" i="1" s="1"/>
  <c r="BG96" i="1"/>
  <c r="BG295" i="1" s="1"/>
  <c r="BF96" i="1"/>
  <c r="BE96" i="1"/>
  <c r="BE295" i="1" s="1"/>
  <c r="BD96" i="1"/>
  <c r="BC96" i="1"/>
  <c r="BB96" i="1"/>
  <c r="AZ96" i="1"/>
  <c r="AY96" i="1"/>
  <c r="AP96" i="1"/>
  <c r="AL96" i="1"/>
  <c r="AH96" i="1"/>
  <c r="AH295" i="1" s="1"/>
  <c r="Z96" i="1"/>
  <c r="Y96" i="1"/>
  <c r="V96" i="1"/>
  <c r="U96" i="1"/>
  <c r="O96" i="1"/>
  <c r="N96" i="1"/>
  <c r="L96" i="1"/>
  <c r="K96" i="1"/>
  <c r="D96" i="1"/>
  <c r="DS95" i="1"/>
  <c r="DR95" i="1"/>
  <c r="DP95" i="1"/>
  <c r="DO95" i="1"/>
  <c r="DJ95" i="1"/>
  <c r="DI95" i="1"/>
  <c r="DH95" i="1"/>
  <c r="DG95" i="1"/>
  <c r="DA95" i="1"/>
  <c r="CZ95" i="1"/>
  <c r="CY95" i="1"/>
  <c r="CQ95" i="1"/>
  <c r="CP95" i="1"/>
  <c r="BH95" i="1"/>
  <c r="BG95" i="1"/>
  <c r="BF95" i="1"/>
  <c r="BE95" i="1"/>
  <c r="BD95" i="1"/>
  <c r="BC95" i="1"/>
  <c r="BB95" i="1"/>
  <c r="BB294" i="1" s="1"/>
  <c r="AZ95" i="1"/>
  <c r="AY95" i="1"/>
  <c r="AP95" i="1"/>
  <c r="AH95" i="1"/>
  <c r="Z95" i="1"/>
  <c r="Y95" i="1"/>
  <c r="V95" i="1"/>
  <c r="U95" i="1"/>
  <c r="S95" i="1"/>
  <c r="O95" i="1"/>
  <c r="N95" i="1"/>
  <c r="L95" i="1"/>
  <c r="K95" i="1"/>
  <c r="J95" i="1"/>
  <c r="D95" i="1"/>
  <c r="DS94" i="1"/>
  <c r="DR94" i="1"/>
  <c r="DP94" i="1"/>
  <c r="DO94" i="1"/>
  <c r="DJ94" i="1"/>
  <c r="DI94" i="1"/>
  <c r="DH94" i="1"/>
  <c r="DG94" i="1"/>
  <c r="DA94" i="1"/>
  <c r="CZ94" i="1"/>
  <c r="CY94" i="1"/>
  <c r="CQ94" i="1"/>
  <c r="CP94" i="1"/>
  <c r="BH94" i="1"/>
  <c r="BG94" i="1"/>
  <c r="BF94" i="1"/>
  <c r="BE94" i="1"/>
  <c r="BD94" i="1"/>
  <c r="BC94" i="1"/>
  <c r="BB94" i="1"/>
  <c r="AZ94" i="1"/>
  <c r="AY94" i="1"/>
  <c r="AP94" i="1"/>
  <c r="AH94" i="1"/>
  <c r="AD94" i="1"/>
  <c r="Z94" i="1"/>
  <c r="Y94" i="1"/>
  <c r="V94" i="1"/>
  <c r="U94" i="1"/>
  <c r="S94" i="1"/>
  <c r="O94" i="1"/>
  <c r="N94" i="1"/>
  <c r="L94" i="1"/>
  <c r="K94" i="1"/>
  <c r="D94" i="1"/>
  <c r="DS93" i="1"/>
  <c r="DR93" i="1"/>
  <c r="DP93" i="1"/>
  <c r="DO93" i="1"/>
  <c r="DJ93" i="1"/>
  <c r="DI93" i="1"/>
  <c r="DH93" i="1"/>
  <c r="DG93" i="1"/>
  <c r="DA93" i="1"/>
  <c r="CZ93" i="1"/>
  <c r="CY93" i="1"/>
  <c r="CQ93" i="1"/>
  <c r="CP93" i="1"/>
  <c r="BH93" i="1"/>
  <c r="BG93" i="1"/>
  <c r="BF93" i="1"/>
  <c r="BE93" i="1"/>
  <c r="BE294" i="1" s="1"/>
  <c r="BD93" i="1"/>
  <c r="BC93" i="1"/>
  <c r="BC294" i="1" s="1"/>
  <c r="BB93" i="1"/>
  <c r="AZ93" i="1"/>
  <c r="AY93" i="1"/>
  <c r="AP93" i="1"/>
  <c r="AL93" i="1"/>
  <c r="AH93" i="1"/>
  <c r="AH294" i="1" s="1"/>
  <c r="AD93" i="1"/>
  <c r="Z93" i="1"/>
  <c r="Y93" i="1"/>
  <c r="V93" i="1"/>
  <c r="U93" i="1"/>
  <c r="O93" i="1"/>
  <c r="N93" i="1"/>
  <c r="L93" i="1"/>
  <c r="K93" i="1"/>
  <c r="D93" i="1"/>
  <c r="DS92" i="1"/>
  <c r="DR92" i="1"/>
  <c r="DP92" i="1"/>
  <c r="DO92" i="1"/>
  <c r="DJ92" i="1"/>
  <c r="DI92" i="1"/>
  <c r="DH92" i="1"/>
  <c r="DG92" i="1"/>
  <c r="DA92" i="1"/>
  <c r="CZ92" i="1"/>
  <c r="CY92" i="1"/>
  <c r="CQ92" i="1"/>
  <c r="CP92" i="1"/>
  <c r="BH92" i="1"/>
  <c r="BG92" i="1"/>
  <c r="BF92" i="1"/>
  <c r="BE92" i="1"/>
  <c r="BD92" i="1"/>
  <c r="BC92" i="1"/>
  <c r="BB92" i="1"/>
  <c r="BB293" i="1" s="1"/>
  <c r="AZ92" i="1"/>
  <c r="AY92" i="1"/>
  <c r="AP92" i="1"/>
  <c r="AL92" i="1"/>
  <c r="AH92" i="1"/>
  <c r="AD92" i="1" s="1"/>
  <c r="Z92" i="1"/>
  <c r="Y92" i="1"/>
  <c r="V92" i="1"/>
  <c r="U92" i="1"/>
  <c r="O92" i="1"/>
  <c r="N92" i="1"/>
  <c r="L92" i="1"/>
  <c r="K92" i="1"/>
  <c r="D92" i="1"/>
  <c r="DS91" i="1"/>
  <c r="DR91" i="1"/>
  <c r="DP91" i="1"/>
  <c r="DO91" i="1"/>
  <c r="DJ91" i="1"/>
  <c r="DI91" i="1"/>
  <c r="DH91" i="1"/>
  <c r="DG91" i="1"/>
  <c r="DA91" i="1"/>
  <c r="CZ91" i="1"/>
  <c r="CY91" i="1"/>
  <c r="CQ91" i="1"/>
  <c r="CP91" i="1"/>
  <c r="BH91" i="1"/>
  <c r="BG91" i="1"/>
  <c r="BF91" i="1"/>
  <c r="BE91" i="1"/>
  <c r="BD91" i="1"/>
  <c r="BC91" i="1"/>
  <c r="BB91" i="1"/>
  <c r="AZ91" i="1"/>
  <c r="AY91" i="1"/>
  <c r="AP91" i="1"/>
  <c r="AH91" i="1"/>
  <c r="Z91" i="1"/>
  <c r="Y91" i="1"/>
  <c r="V91" i="1"/>
  <c r="U91" i="1"/>
  <c r="S91" i="1"/>
  <c r="O91" i="1"/>
  <c r="N91" i="1"/>
  <c r="L91" i="1"/>
  <c r="K91" i="1"/>
  <c r="J91" i="1"/>
  <c r="D91" i="1"/>
  <c r="DS90" i="1"/>
  <c r="DR90" i="1"/>
  <c r="DP90" i="1"/>
  <c r="DO90" i="1"/>
  <c r="DJ90" i="1"/>
  <c r="DI90" i="1"/>
  <c r="DH90" i="1"/>
  <c r="DG90" i="1"/>
  <c r="DA90" i="1"/>
  <c r="CZ90" i="1"/>
  <c r="CY90" i="1"/>
  <c r="CQ90" i="1"/>
  <c r="CP90" i="1"/>
  <c r="BH90" i="1"/>
  <c r="BG90" i="1"/>
  <c r="BF90" i="1"/>
  <c r="BE90" i="1"/>
  <c r="BD90" i="1"/>
  <c r="BC90" i="1"/>
  <c r="BC293" i="1" s="1"/>
  <c r="BB90" i="1"/>
  <c r="AZ90" i="1"/>
  <c r="AY90" i="1"/>
  <c r="AP90" i="1"/>
  <c r="AH90" i="1"/>
  <c r="AD90" i="1"/>
  <c r="Z90" i="1"/>
  <c r="Y90" i="1"/>
  <c r="V90" i="1"/>
  <c r="U90" i="1"/>
  <c r="S90" i="1"/>
  <c r="O90" i="1"/>
  <c r="N90" i="1"/>
  <c r="L90" i="1"/>
  <c r="K90" i="1"/>
  <c r="D90" i="1"/>
  <c r="DS89" i="1"/>
  <c r="DR89" i="1"/>
  <c r="DP89" i="1"/>
  <c r="DO89" i="1"/>
  <c r="DJ89" i="1"/>
  <c r="DI89" i="1"/>
  <c r="DH89" i="1"/>
  <c r="DG89" i="1"/>
  <c r="DA89" i="1"/>
  <c r="CZ89" i="1"/>
  <c r="CY89" i="1"/>
  <c r="CQ89" i="1"/>
  <c r="CP89" i="1"/>
  <c r="BH89" i="1"/>
  <c r="BG89" i="1"/>
  <c r="BF89" i="1"/>
  <c r="S89" i="1" s="1"/>
  <c r="BE89" i="1"/>
  <c r="BD89" i="1"/>
  <c r="BC89" i="1"/>
  <c r="BB89" i="1"/>
  <c r="BB292" i="1" s="1"/>
  <c r="AZ89" i="1"/>
  <c r="AY89" i="1"/>
  <c r="AP89" i="1"/>
  <c r="AL89" i="1"/>
  <c r="AH89" i="1"/>
  <c r="AD89" i="1"/>
  <c r="Z89" i="1"/>
  <c r="Y89" i="1"/>
  <c r="V89" i="1"/>
  <c r="U89" i="1"/>
  <c r="O89" i="1"/>
  <c r="N89" i="1"/>
  <c r="L89" i="1"/>
  <c r="K89" i="1"/>
  <c r="D89" i="1"/>
  <c r="DS88" i="1"/>
  <c r="DR88" i="1"/>
  <c r="DP88" i="1"/>
  <c r="DO88" i="1"/>
  <c r="DJ88" i="1"/>
  <c r="DI88" i="1"/>
  <c r="DH88" i="1"/>
  <c r="DG88" i="1"/>
  <c r="DA88" i="1"/>
  <c r="CZ88" i="1"/>
  <c r="CY88" i="1"/>
  <c r="CQ88" i="1"/>
  <c r="CP88" i="1"/>
  <c r="BH88" i="1"/>
  <c r="BG88" i="1"/>
  <c r="BF88" i="1"/>
  <c r="BE88" i="1"/>
  <c r="BD88" i="1"/>
  <c r="BC88" i="1"/>
  <c r="BB88" i="1"/>
  <c r="AZ88" i="1"/>
  <c r="AY88" i="1"/>
  <c r="AP88" i="1"/>
  <c r="AL88" i="1"/>
  <c r="AH88" i="1"/>
  <c r="AD88" i="1" s="1"/>
  <c r="Z88" i="1"/>
  <c r="Y88" i="1"/>
  <c r="V88" i="1"/>
  <c r="U88" i="1"/>
  <c r="O88" i="1"/>
  <c r="N88" i="1"/>
  <c r="L88" i="1"/>
  <c r="K88" i="1"/>
  <c r="D88" i="1"/>
  <c r="DS87" i="1"/>
  <c r="DR87" i="1"/>
  <c r="DP87" i="1"/>
  <c r="DO87" i="1"/>
  <c r="DJ87" i="1"/>
  <c r="DI87" i="1"/>
  <c r="DH87" i="1"/>
  <c r="DG87" i="1"/>
  <c r="DA87" i="1"/>
  <c r="CZ87" i="1"/>
  <c r="CY87" i="1"/>
  <c r="CQ87" i="1"/>
  <c r="CP87" i="1"/>
  <c r="BH87" i="1"/>
  <c r="BG87" i="1"/>
  <c r="BG292" i="1" s="1"/>
  <c r="BF87" i="1"/>
  <c r="BE87" i="1"/>
  <c r="BD87" i="1"/>
  <c r="BC87" i="1"/>
  <c r="BB87" i="1"/>
  <c r="AZ87" i="1"/>
  <c r="AY87" i="1"/>
  <c r="AP87" i="1"/>
  <c r="AH87" i="1"/>
  <c r="Z87" i="1"/>
  <c r="Y87" i="1"/>
  <c r="V87" i="1"/>
  <c r="U87" i="1"/>
  <c r="S87" i="1"/>
  <c r="O87" i="1"/>
  <c r="N87" i="1"/>
  <c r="L87" i="1"/>
  <c r="K87" i="1"/>
  <c r="J87" i="1"/>
  <c r="D87" i="1"/>
  <c r="DS86" i="1"/>
  <c r="DR86" i="1"/>
  <c r="DP86" i="1"/>
  <c r="DO86" i="1"/>
  <c r="DJ86" i="1"/>
  <c r="DI86" i="1"/>
  <c r="DH86" i="1"/>
  <c r="DG86" i="1"/>
  <c r="DA86" i="1"/>
  <c r="CZ86" i="1"/>
  <c r="CY86" i="1"/>
  <c r="CQ86" i="1"/>
  <c r="CQ360" i="1" s="1"/>
  <c r="CP86" i="1"/>
  <c r="CP360" i="1" s="1"/>
  <c r="BH86" i="1"/>
  <c r="BG86" i="1"/>
  <c r="BF86" i="1"/>
  <c r="BE86" i="1"/>
  <c r="BD86" i="1"/>
  <c r="BC86" i="1"/>
  <c r="BB86" i="1"/>
  <c r="BB291" i="1" s="1"/>
  <c r="BB360" i="1" s="1"/>
  <c r="AZ86" i="1"/>
  <c r="AZ360" i="1" s="1"/>
  <c r="AY86" i="1"/>
  <c r="AY360" i="1" s="1"/>
  <c r="AP86" i="1"/>
  <c r="AH86" i="1"/>
  <c r="AD86" i="1"/>
  <c r="Z86" i="1"/>
  <c r="Z360" i="1" s="1"/>
  <c r="Y86" i="1"/>
  <c r="Y360" i="1" s="1"/>
  <c r="V86" i="1"/>
  <c r="V360" i="1" s="1"/>
  <c r="U86" i="1"/>
  <c r="U360" i="1" s="1"/>
  <c r="S86" i="1"/>
  <c r="O86" i="1"/>
  <c r="O360" i="1" s="1"/>
  <c r="N86" i="1"/>
  <c r="N360" i="1" s="1"/>
  <c r="L86" i="1"/>
  <c r="L360" i="1" s="1"/>
  <c r="K86" i="1"/>
  <c r="K360" i="1" s="1"/>
  <c r="D86" i="1"/>
  <c r="DS85" i="1"/>
  <c r="DR85" i="1"/>
  <c r="DP85" i="1"/>
  <c r="DO85" i="1"/>
  <c r="DJ85" i="1"/>
  <c r="DI85" i="1"/>
  <c r="DH85" i="1"/>
  <c r="DG85" i="1"/>
  <c r="DA85" i="1"/>
  <c r="CZ85" i="1"/>
  <c r="CY85" i="1"/>
  <c r="CQ85" i="1"/>
  <c r="CP85" i="1"/>
  <c r="BH85" i="1"/>
  <c r="BG85" i="1"/>
  <c r="BF85" i="1"/>
  <c r="S85" i="1" s="1"/>
  <c r="BE85" i="1"/>
  <c r="BD85" i="1"/>
  <c r="BC85" i="1"/>
  <c r="J85" i="1" s="1"/>
  <c r="BB85" i="1"/>
  <c r="AZ85" i="1"/>
  <c r="AY85" i="1"/>
  <c r="AP85" i="1"/>
  <c r="AL85" i="1"/>
  <c r="AH85" i="1"/>
  <c r="AD85" i="1"/>
  <c r="Z85" i="1"/>
  <c r="Y85" i="1"/>
  <c r="V85" i="1"/>
  <c r="U85" i="1"/>
  <c r="T85" i="1"/>
  <c r="O85" i="1"/>
  <c r="N85" i="1"/>
  <c r="L85" i="1"/>
  <c r="K85" i="1"/>
  <c r="D85" i="1"/>
  <c r="DS84" i="1"/>
  <c r="DR84" i="1"/>
  <c r="DP84" i="1"/>
  <c r="DO84" i="1"/>
  <c r="DJ84" i="1"/>
  <c r="DI84" i="1"/>
  <c r="DH84" i="1"/>
  <c r="DG84" i="1"/>
  <c r="DA84" i="1"/>
  <c r="CZ84" i="1"/>
  <c r="CY84" i="1"/>
  <c r="CQ84" i="1"/>
  <c r="CP84" i="1"/>
  <c r="BH84" i="1"/>
  <c r="BH291" i="1" s="1"/>
  <c r="BG84" i="1"/>
  <c r="BG291" i="1" s="1"/>
  <c r="BF84" i="1"/>
  <c r="BE84" i="1"/>
  <c r="BD84" i="1"/>
  <c r="BC84" i="1"/>
  <c r="BB84" i="1"/>
  <c r="AZ84" i="1"/>
  <c r="AY84" i="1"/>
  <c r="AP84" i="1"/>
  <c r="AL84" i="1"/>
  <c r="AH84" i="1"/>
  <c r="DC96" i="1" s="1"/>
  <c r="Z84" i="1"/>
  <c r="Y84" i="1"/>
  <c r="V84" i="1"/>
  <c r="U84" i="1"/>
  <c r="O84" i="1"/>
  <c r="N84" i="1"/>
  <c r="L84" i="1"/>
  <c r="K84" i="1"/>
  <c r="D84" i="1"/>
  <c r="DS83" i="1"/>
  <c r="DR83" i="1"/>
  <c r="DP83" i="1"/>
  <c r="DO83" i="1"/>
  <c r="DJ83" i="1"/>
  <c r="DI83" i="1"/>
  <c r="DH83" i="1"/>
  <c r="DG83" i="1"/>
  <c r="DA83" i="1"/>
  <c r="CZ83" i="1"/>
  <c r="CY83" i="1"/>
  <c r="CQ83" i="1"/>
  <c r="CP83" i="1"/>
  <c r="BH83" i="1"/>
  <c r="BG83" i="1"/>
  <c r="BF83" i="1"/>
  <c r="BE83" i="1"/>
  <c r="BD83" i="1"/>
  <c r="BC83" i="1"/>
  <c r="BB83" i="1"/>
  <c r="BB290" i="1" s="1"/>
  <c r="AZ83" i="1"/>
  <c r="AY83" i="1"/>
  <c r="AP83" i="1"/>
  <c r="AH83" i="1"/>
  <c r="Z83" i="1"/>
  <c r="Y83" i="1"/>
  <c r="V83" i="1"/>
  <c r="U83" i="1"/>
  <c r="S83" i="1"/>
  <c r="O83" i="1"/>
  <c r="N83" i="1"/>
  <c r="L83" i="1"/>
  <c r="K83" i="1"/>
  <c r="J83" i="1"/>
  <c r="D83" i="1"/>
  <c r="DS82" i="1"/>
  <c r="DR82" i="1"/>
  <c r="DP82" i="1"/>
  <c r="DO82" i="1"/>
  <c r="DJ82" i="1"/>
  <c r="DI82" i="1"/>
  <c r="DH82" i="1"/>
  <c r="DG82" i="1"/>
  <c r="DA82" i="1"/>
  <c r="CZ82" i="1"/>
  <c r="CY82" i="1"/>
  <c r="CQ82" i="1"/>
  <c r="CP82" i="1"/>
  <c r="BH82" i="1"/>
  <c r="BG82" i="1"/>
  <c r="BF82" i="1"/>
  <c r="BE82" i="1"/>
  <c r="BD82" i="1"/>
  <c r="BC82" i="1"/>
  <c r="BB82" i="1"/>
  <c r="AZ82" i="1"/>
  <c r="AY82" i="1"/>
  <c r="AP82" i="1"/>
  <c r="AH82" i="1"/>
  <c r="AD82" i="1"/>
  <c r="Z82" i="1"/>
  <c r="Y82" i="1"/>
  <c r="V82" i="1"/>
  <c r="U82" i="1"/>
  <c r="S82" i="1"/>
  <c r="O82" i="1"/>
  <c r="N82" i="1"/>
  <c r="L82" i="1"/>
  <c r="K82" i="1"/>
  <c r="D82" i="1"/>
  <c r="DS81" i="1"/>
  <c r="DR81" i="1"/>
  <c r="DP81" i="1"/>
  <c r="DO81" i="1"/>
  <c r="DJ81" i="1"/>
  <c r="DI81" i="1"/>
  <c r="DH81" i="1"/>
  <c r="DG81" i="1"/>
  <c r="DA81" i="1"/>
  <c r="CZ81" i="1"/>
  <c r="CY81" i="1"/>
  <c r="CQ81" i="1"/>
  <c r="CP81" i="1"/>
  <c r="BH81" i="1"/>
  <c r="BG81" i="1"/>
  <c r="BF81" i="1"/>
  <c r="BE81" i="1"/>
  <c r="BE290" i="1" s="1"/>
  <c r="BD81" i="1"/>
  <c r="BD290" i="1" s="1"/>
  <c r="BC81" i="1"/>
  <c r="BC290" i="1" s="1"/>
  <c r="BB81" i="1"/>
  <c r="AZ81" i="1"/>
  <c r="AY81" i="1"/>
  <c r="AP81" i="1"/>
  <c r="AL81" i="1"/>
  <c r="AH81" i="1"/>
  <c r="AH290" i="1" s="1"/>
  <c r="AD81" i="1"/>
  <c r="Z81" i="1"/>
  <c r="Y81" i="1"/>
  <c r="V81" i="1"/>
  <c r="U81" i="1"/>
  <c r="O81" i="1"/>
  <c r="N81" i="1"/>
  <c r="L81" i="1"/>
  <c r="K81" i="1"/>
  <c r="D81" i="1"/>
  <c r="DS80" i="1"/>
  <c r="DR80" i="1"/>
  <c r="DP80" i="1"/>
  <c r="DO80" i="1"/>
  <c r="DJ80" i="1"/>
  <c r="DI80" i="1"/>
  <c r="DH80" i="1"/>
  <c r="DG80" i="1"/>
  <c r="DA80" i="1"/>
  <c r="CZ80" i="1"/>
  <c r="CY80" i="1"/>
  <c r="CQ80" i="1"/>
  <c r="CP80" i="1"/>
  <c r="BH80" i="1"/>
  <c r="BG80" i="1"/>
  <c r="BF80" i="1"/>
  <c r="S80" i="1" s="1"/>
  <c r="BE80" i="1"/>
  <c r="BD80" i="1"/>
  <c r="BC80" i="1"/>
  <c r="BB80" i="1"/>
  <c r="BB289" i="1" s="1"/>
  <c r="AZ80" i="1"/>
  <c r="AY80" i="1"/>
  <c r="AP80" i="1"/>
  <c r="AL80" i="1"/>
  <c r="AH80" i="1"/>
  <c r="AD80" i="1" s="1"/>
  <c r="Z80" i="1"/>
  <c r="Y80" i="1"/>
  <c r="V80" i="1"/>
  <c r="U80" i="1"/>
  <c r="O80" i="1"/>
  <c r="N80" i="1"/>
  <c r="L80" i="1"/>
  <c r="K80" i="1"/>
  <c r="D80" i="1"/>
  <c r="DS79" i="1"/>
  <c r="DR79" i="1"/>
  <c r="DP79" i="1"/>
  <c r="DO79" i="1"/>
  <c r="DJ79" i="1"/>
  <c r="DI79" i="1"/>
  <c r="DH79" i="1"/>
  <c r="DG79" i="1"/>
  <c r="DA79" i="1"/>
  <c r="CZ79" i="1"/>
  <c r="CY79" i="1"/>
  <c r="CQ79" i="1"/>
  <c r="CP79" i="1"/>
  <c r="BH79" i="1"/>
  <c r="BG79" i="1"/>
  <c r="BF79" i="1"/>
  <c r="BE79" i="1"/>
  <c r="BD79" i="1"/>
  <c r="BC79" i="1"/>
  <c r="BB79" i="1"/>
  <c r="AZ79" i="1"/>
  <c r="AY79" i="1"/>
  <c r="AP79" i="1"/>
  <c r="AH79" i="1"/>
  <c r="Z79" i="1"/>
  <c r="Y79" i="1"/>
  <c r="V79" i="1"/>
  <c r="U79" i="1"/>
  <c r="S79" i="1"/>
  <c r="O79" i="1"/>
  <c r="N79" i="1"/>
  <c r="L79" i="1"/>
  <c r="K79" i="1"/>
  <c r="J79" i="1"/>
  <c r="D79" i="1"/>
  <c r="DS78" i="1"/>
  <c r="DR78" i="1"/>
  <c r="DP78" i="1"/>
  <c r="DO78" i="1"/>
  <c r="DJ78" i="1"/>
  <c r="DI78" i="1"/>
  <c r="DH78" i="1"/>
  <c r="DG78" i="1"/>
  <c r="DA78" i="1"/>
  <c r="CZ78" i="1"/>
  <c r="CY78" i="1"/>
  <c r="CQ78" i="1"/>
  <c r="CP78" i="1"/>
  <c r="BH78" i="1"/>
  <c r="BG78" i="1"/>
  <c r="BF78" i="1"/>
  <c r="BE78" i="1"/>
  <c r="BD78" i="1"/>
  <c r="BC78" i="1"/>
  <c r="BC289" i="1" s="1"/>
  <c r="BB78" i="1"/>
  <c r="AZ78" i="1"/>
  <c r="AY78" i="1"/>
  <c r="AP78" i="1"/>
  <c r="AH78" i="1"/>
  <c r="AD78" i="1"/>
  <c r="Z78" i="1"/>
  <c r="Y78" i="1"/>
  <c r="V78" i="1"/>
  <c r="U78" i="1"/>
  <c r="S78" i="1"/>
  <c r="O78" i="1"/>
  <c r="N78" i="1"/>
  <c r="L78" i="1"/>
  <c r="K78" i="1"/>
  <c r="D78" i="1"/>
  <c r="DS77" i="1"/>
  <c r="DR77" i="1"/>
  <c r="DP77" i="1"/>
  <c r="DO77" i="1"/>
  <c r="DJ77" i="1"/>
  <c r="DI77" i="1"/>
  <c r="DH77" i="1"/>
  <c r="DG77" i="1"/>
  <c r="DA77" i="1"/>
  <c r="CZ77" i="1"/>
  <c r="CY77" i="1"/>
  <c r="CQ77" i="1"/>
  <c r="CP77" i="1"/>
  <c r="BH77" i="1"/>
  <c r="BG77" i="1"/>
  <c r="BF77" i="1"/>
  <c r="S77" i="1" s="1"/>
  <c r="BE77" i="1"/>
  <c r="BD77" i="1"/>
  <c r="BC77" i="1"/>
  <c r="J77" i="1" s="1"/>
  <c r="BB77" i="1"/>
  <c r="BB288" i="1" s="1"/>
  <c r="AZ77" i="1"/>
  <c r="AY77" i="1"/>
  <c r="AP77" i="1"/>
  <c r="AL77" i="1"/>
  <c r="AH77" i="1"/>
  <c r="AD77" i="1"/>
  <c r="Z77" i="1"/>
  <c r="Y77" i="1"/>
  <c r="V77" i="1"/>
  <c r="U77" i="1"/>
  <c r="T77" i="1"/>
  <c r="O77" i="1"/>
  <c r="N77" i="1"/>
  <c r="L77" i="1"/>
  <c r="K77" i="1"/>
  <c r="D77" i="1"/>
  <c r="DS76" i="1"/>
  <c r="DR76" i="1"/>
  <c r="DP76" i="1"/>
  <c r="DO76" i="1"/>
  <c r="DJ76" i="1"/>
  <c r="DI76" i="1"/>
  <c r="DH76" i="1"/>
  <c r="DG76" i="1"/>
  <c r="DA76" i="1"/>
  <c r="CZ76" i="1"/>
  <c r="CY76" i="1"/>
  <c r="CQ76" i="1"/>
  <c r="CP76" i="1"/>
  <c r="BH76" i="1"/>
  <c r="BG76" i="1"/>
  <c r="BF76" i="1"/>
  <c r="S76" i="1" s="1"/>
  <c r="BE76" i="1"/>
  <c r="BD76" i="1"/>
  <c r="BC76" i="1"/>
  <c r="BB76" i="1"/>
  <c r="AZ76" i="1"/>
  <c r="AY76" i="1"/>
  <c r="AP76" i="1"/>
  <c r="AL76" i="1"/>
  <c r="AH76" i="1"/>
  <c r="Z76" i="1"/>
  <c r="Y76" i="1"/>
  <c r="V76" i="1"/>
  <c r="U76" i="1"/>
  <c r="O76" i="1"/>
  <c r="N76" i="1"/>
  <c r="L76" i="1"/>
  <c r="K76" i="1"/>
  <c r="D76" i="1"/>
  <c r="DS75" i="1"/>
  <c r="DR75" i="1"/>
  <c r="DP75" i="1"/>
  <c r="DO75" i="1"/>
  <c r="DJ75" i="1"/>
  <c r="DI75" i="1"/>
  <c r="DH75" i="1"/>
  <c r="DG75" i="1"/>
  <c r="DA75" i="1"/>
  <c r="CZ75" i="1"/>
  <c r="CY75" i="1"/>
  <c r="CQ75" i="1"/>
  <c r="CP75" i="1"/>
  <c r="BH75" i="1"/>
  <c r="BH288" i="1" s="1"/>
  <c r="BG75" i="1"/>
  <c r="BG288" i="1" s="1"/>
  <c r="BF75" i="1"/>
  <c r="BE75" i="1"/>
  <c r="BD75" i="1"/>
  <c r="BC75" i="1"/>
  <c r="BB75" i="1"/>
  <c r="AZ75" i="1"/>
  <c r="AY75" i="1"/>
  <c r="AP75" i="1"/>
  <c r="AH75" i="1"/>
  <c r="AD75" i="1" s="1"/>
  <c r="Z75" i="1"/>
  <c r="Y75" i="1"/>
  <c r="V75" i="1"/>
  <c r="U75" i="1"/>
  <c r="O75" i="1"/>
  <c r="N75" i="1"/>
  <c r="L75" i="1"/>
  <c r="K75" i="1"/>
  <c r="J75" i="1"/>
  <c r="D75" i="1"/>
  <c r="DS74" i="1"/>
  <c r="DR74" i="1"/>
  <c r="DP74" i="1"/>
  <c r="DO74" i="1"/>
  <c r="DJ74" i="1"/>
  <c r="DI74" i="1"/>
  <c r="DH74" i="1"/>
  <c r="DG74" i="1"/>
  <c r="DA74" i="1"/>
  <c r="CZ74" i="1"/>
  <c r="CY74" i="1"/>
  <c r="CQ74" i="1"/>
  <c r="CQ359" i="1" s="1"/>
  <c r="CP74" i="1"/>
  <c r="CP359" i="1" s="1"/>
  <c r="BH74" i="1"/>
  <c r="BG74" i="1"/>
  <c r="BF74" i="1"/>
  <c r="BE74" i="1"/>
  <c r="BD74" i="1"/>
  <c r="BC74" i="1"/>
  <c r="BB74" i="1"/>
  <c r="BB287" i="1" s="1"/>
  <c r="BB359" i="1" s="1"/>
  <c r="AZ74" i="1"/>
  <c r="AZ359" i="1" s="1"/>
  <c r="AY74" i="1"/>
  <c r="AY359" i="1" s="1"/>
  <c r="AP74" i="1"/>
  <c r="AH74" i="1"/>
  <c r="AD74" i="1"/>
  <c r="Z74" i="1"/>
  <c r="Z359" i="1" s="1"/>
  <c r="Y74" i="1"/>
  <c r="Y359" i="1" s="1"/>
  <c r="V74" i="1"/>
  <c r="V359" i="1" s="1"/>
  <c r="U74" i="1"/>
  <c r="U359" i="1" s="1"/>
  <c r="S74" i="1"/>
  <c r="O74" i="1"/>
  <c r="O359" i="1" s="1"/>
  <c r="N74" i="1"/>
  <c r="N359" i="1" s="1"/>
  <c r="L74" i="1"/>
  <c r="L359" i="1" s="1"/>
  <c r="K74" i="1"/>
  <c r="K359" i="1" s="1"/>
  <c r="J74" i="1"/>
  <c r="D74" i="1"/>
  <c r="DS73" i="1"/>
  <c r="DR73" i="1"/>
  <c r="DP73" i="1"/>
  <c r="DO73" i="1"/>
  <c r="DJ73" i="1"/>
  <c r="DI73" i="1"/>
  <c r="DH73" i="1"/>
  <c r="DG73" i="1"/>
  <c r="DA73" i="1"/>
  <c r="CZ73" i="1"/>
  <c r="CY73" i="1"/>
  <c r="CQ73" i="1"/>
  <c r="CP73" i="1"/>
  <c r="BH73" i="1"/>
  <c r="BG73" i="1"/>
  <c r="BF73" i="1"/>
  <c r="S73" i="1" s="1"/>
  <c r="BE73" i="1"/>
  <c r="BD73" i="1"/>
  <c r="BC73" i="1"/>
  <c r="J73" i="1" s="1"/>
  <c r="BB73" i="1"/>
  <c r="AZ73" i="1"/>
  <c r="AY73" i="1"/>
  <c r="AP73" i="1"/>
  <c r="AL73" i="1"/>
  <c r="AH73" i="1"/>
  <c r="AD73" i="1"/>
  <c r="Z73" i="1"/>
  <c r="Y73" i="1"/>
  <c r="V73" i="1"/>
  <c r="U73" i="1"/>
  <c r="T73" i="1"/>
  <c r="O73" i="1"/>
  <c r="N73" i="1"/>
  <c r="L73" i="1"/>
  <c r="K73" i="1"/>
  <c r="D73" i="1"/>
  <c r="DS72" i="1"/>
  <c r="DR72" i="1"/>
  <c r="DP72" i="1"/>
  <c r="DO72" i="1"/>
  <c r="DJ72" i="1"/>
  <c r="DI72" i="1"/>
  <c r="DH72" i="1"/>
  <c r="DG72" i="1"/>
  <c r="DA72" i="1"/>
  <c r="CZ72" i="1"/>
  <c r="CY72" i="1"/>
  <c r="CQ72" i="1"/>
  <c r="CP72" i="1"/>
  <c r="BH72" i="1"/>
  <c r="BH287" i="1" s="1"/>
  <c r="BG72" i="1"/>
  <c r="BG287" i="1" s="1"/>
  <c r="BF72" i="1"/>
  <c r="BE72" i="1"/>
  <c r="BD72" i="1"/>
  <c r="BC72" i="1"/>
  <c r="BB72" i="1"/>
  <c r="AZ72" i="1"/>
  <c r="AY72" i="1"/>
  <c r="AP72" i="1"/>
  <c r="DK84" i="1" s="1"/>
  <c r="AH72" i="1"/>
  <c r="Z72" i="1"/>
  <c r="Y72" i="1"/>
  <c r="V72" i="1"/>
  <c r="U72" i="1"/>
  <c r="O72" i="1"/>
  <c r="N72" i="1"/>
  <c r="L72" i="1"/>
  <c r="K72" i="1"/>
  <c r="D72" i="1"/>
  <c r="DS71" i="1"/>
  <c r="DR71" i="1"/>
  <c r="DP71" i="1"/>
  <c r="DO71" i="1"/>
  <c r="DJ71" i="1"/>
  <c r="DI71" i="1"/>
  <c r="DH71" i="1"/>
  <c r="DG71" i="1"/>
  <c r="DA71" i="1"/>
  <c r="CZ71" i="1"/>
  <c r="CY71" i="1"/>
  <c r="CQ71" i="1"/>
  <c r="CP71" i="1"/>
  <c r="BH71" i="1"/>
  <c r="BG71" i="1"/>
  <c r="BF71" i="1"/>
  <c r="BE71" i="1"/>
  <c r="BD71" i="1"/>
  <c r="BC71" i="1"/>
  <c r="BB71" i="1"/>
  <c r="BB286" i="1" s="1"/>
  <c r="AZ71" i="1"/>
  <c r="AY71" i="1"/>
  <c r="AP71" i="1"/>
  <c r="AH71" i="1"/>
  <c r="Z71" i="1"/>
  <c r="Y71" i="1"/>
  <c r="V71" i="1"/>
  <c r="U71" i="1"/>
  <c r="S71" i="1"/>
  <c r="AA71" i="1" s="1"/>
  <c r="O71" i="1"/>
  <c r="N71" i="1"/>
  <c r="L71" i="1"/>
  <c r="K71" i="1"/>
  <c r="J71" i="1"/>
  <c r="P71" i="1" s="1"/>
  <c r="D71" i="1"/>
  <c r="DS70" i="1"/>
  <c r="DR70" i="1"/>
  <c r="DP70" i="1"/>
  <c r="DO70" i="1"/>
  <c r="DJ70" i="1"/>
  <c r="DI70" i="1"/>
  <c r="DH70" i="1"/>
  <c r="DG70" i="1"/>
  <c r="DA70" i="1"/>
  <c r="CZ70" i="1"/>
  <c r="CY70" i="1"/>
  <c r="CQ70" i="1"/>
  <c r="CP70" i="1"/>
  <c r="BH70" i="1"/>
  <c r="BG70" i="1"/>
  <c r="BF70" i="1"/>
  <c r="BE70" i="1"/>
  <c r="BD70" i="1"/>
  <c r="BC70" i="1"/>
  <c r="BB70" i="1"/>
  <c r="AZ70" i="1"/>
  <c r="AY70" i="1"/>
  <c r="AP70" i="1"/>
  <c r="AH70" i="1"/>
  <c r="AD70" i="1"/>
  <c r="Z70" i="1"/>
  <c r="Y70" i="1"/>
  <c r="V70" i="1"/>
  <c r="U70" i="1"/>
  <c r="S70" i="1"/>
  <c r="T70" i="1" s="1"/>
  <c r="O70" i="1"/>
  <c r="N70" i="1"/>
  <c r="L70" i="1"/>
  <c r="K70" i="1"/>
  <c r="J70" i="1"/>
  <c r="D70" i="1"/>
  <c r="DS69" i="1"/>
  <c r="DR69" i="1"/>
  <c r="DP69" i="1"/>
  <c r="DO69" i="1"/>
  <c r="DJ69" i="1"/>
  <c r="DI69" i="1"/>
  <c r="DH69" i="1"/>
  <c r="DG69" i="1"/>
  <c r="DA69" i="1"/>
  <c r="CZ69" i="1"/>
  <c r="CY69" i="1"/>
  <c r="CQ69" i="1"/>
  <c r="CP69" i="1"/>
  <c r="BH69" i="1"/>
  <c r="BG69" i="1"/>
  <c r="BF69" i="1"/>
  <c r="BE69" i="1"/>
  <c r="BE286" i="1" s="1"/>
  <c r="BD69" i="1"/>
  <c r="BD286" i="1" s="1"/>
  <c r="BC69" i="1"/>
  <c r="BC286" i="1" s="1"/>
  <c r="BB69" i="1"/>
  <c r="AZ69" i="1"/>
  <c r="AY69" i="1"/>
  <c r="AP69" i="1"/>
  <c r="AL69" i="1"/>
  <c r="AH69" i="1"/>
  <c r="AD69" i="1"/>
  <c r="Z69" i="1"/>
  <c r="Y69" i="1"/>
  <c r="V69" i="1"/>
  <c r="U69" i="1"/>
  <c r="O69" i="1"/>
  <c r="N69" i="1"/>
  <c r="L69" i="1"/>
  <c r="K69" i="1"/>
  <c r="D69" i="1"/>
  <c r="DS68" i="1"/>
  <c r="DR68" i="1"/>
  <c r="DP68" i="1"/>
  <c r="DO68" i="1"/>
  <c r="DJ68" i="1"/>
  <c r="DI68" i="1"/>
  <c r="DH68" i="1"/>
  <c r="DG68" i="1"/>
  <c r="DA68" i="1"/>
  <c r="CZ68" i="1"/>
  <c r="CY68" i="1"/>
  <c r="CQ68" i="1"/>
  <c r="CP68" i="1"/>
  <c r="BH68" i="1"/>
  <c r="BG68" i="1"/>
  <c r="BF68" i="1"/>
  <c r="S68" i="1" s="1"/>
  <c r="BE68" i="1"/>
  <c r="BD68" i="1"/>
  <c r="BC68" i="1"/>
  <c r="BB68" i="1"/>
  <c r="BB285" i="1" s="1"/>
  <c r="AZ68" i="1"/>
  <c r="AY68" i="1"/>
  <c r="AP68" i="1"/>
  <c r="AL68" i="1"/>
  <c r="AH68" i="1"/>
  <c r="Z68" i="1"/>
  <c r="Y68" i="1"/>
  <c r="V68" i="1"/>
  <c r="U68" i="1"/>
  <c r="O68" i="1"/>
  <c r="N68" i="1"/>
  <c r="L68" i="1"/>
  <c r="K68" i="1"/>
  <c r="D68" i="1"/>
  <c r="DS67" i="1"/>
  <c r="DR67" i="1"/>
  <c r="DP67" i="1"/>
  <c r="DO67" i="1"/>
  <c r="DJ67" i="1"/>
  <c r="DI67" i="1"/>
  <c r="DH67" i="1"/>
  <c r="DG67" i="1"/>
  <c r="DA67" i="1"/>
  <c r="CZ67" i="1"/>
  <c r="CY67" i="1"/>
  <c r="CQ67" i="1"/>
  <c r="CP67" i="1"/>
  <c r="BH67" i="1"/>
  <c r="BG67" i="1"/>
  <c r="BF67" i="1"/>
  <c r="BE67" i="1"/>
  <c r="BD67" i="1"/>
  <c r="BC67" i="1"/>
  <c r="BB67" i="1"/>
  <c r="AZ67" i="1"/>
  <c r="AY67" i="1"/>
  <c r="AP67" i="1"/>
  <c r="AH67" i="1"/>
  <c r="Z67" i="1"/>
  <c r="Y67" i="1"/>
  <c r="V67" i="1"/>
  <c r="U67" i="1"/>
  <c r="S67" i="1"/>
  <c r="AA67" i="1" s="1"/>
  <c r="O67" i="1"/>
  <c r="N67" i="1"/>
  <c r="L67" i="1"/>
  <c r="K67" i="1"/>
  <c r="J67" i="1"/>
  <c r="P67" i="1" s="1"/>
  <c r="D67" i="1"/>
  <c r="DS66" i="1"/>
  <c r="DR66" i="1"/>
  <c r="DP66" i="1"/>
  <c r="DO66" i="1"/>
  <c r="DJ66" i="1"/>
  <c r="DI66" i="1"/>
  <c r="DH66" i="1"/>
  <c r="DG66" i="1"/>
  <c r="DA66" i="1"/>
  <c r="CZ66" i="1"/>
  <c r="CY66" i="1"/>
  <c r="CQ66" i="1"/>
  <c r="CP66" i="1"/>
  <c r="BH66" i="1"/>
  <c r="BG66" i="1"/>
  <c r="BF66" i="1"/>
  <c r="BE66" i="1"/>
  <c r="BD66" i="1"/>
  <c r="BD285" i="1" s="1"/>
  <c r="BC66" i="1"/>
  <c r="BC285" i="1" s="1"/>
  <c r="BB66" i="1"/>
  <c r="AZ66" i="1"/>
  <c r="AY66" i="1"/>
  <c r="AP66" i="1"/>
  <c r="AH66" i="1"/>
  <c r="AD66" i="1"/>
  <c r="Z66" i="1"/>
  <c r="Y66" i="1"/>
  <c r="V66" i="1"/>
  <c r="U66" i="1"/>
  <c r="S66" i="1"/>
  <c r="O66" i="1"/>
  <c r="N66" i="1"/>
  <c r="L66" i="1"/>
  <c r="K66" i="1"/>
  <c r="J66" i="1"/>
  <c r="P66" i="1" s="1"/>
  <c r="D66" i="1"/>
  <c r="DS65" i="1"/>
  <c r="DR65" i="1"/>
  <c r="DP65" i="1"/>
  <c r="DO65" i="1"/>
  <c r="DJ65" i="1"/>
  <c r="DI65" i="1"/>
  <c r="DH65" i="1"/>
  <c r="DG65" i="1"/>
  <c r="DA65" i="1"/>
  <c r="CZ65" i="1"/>
  <c r="CY65" i="1"/>
  <c r="CQ65" i="1"/>
  <c r="CP65" i="1"/>
  <c r="BH65" i="1"/>
  <c r="BG65" i="1"/>
  <c r="BF65" i="1"/>
  <c r="S65" i="1" s="1"/>
  <c r="BE65" i="1"/>
  <c r="BD65" i="1"/>
  <c r="BC65" i="1"/>
  <c r="BB65" i="1"/>
  <c r="BB284" i="1" s="1"/>
  <c r="AZ65" i="1"/>
  <c r="AY65" i="1"/>
  <c r="AP65" i="1"/>
  <c r="AL65" i="1"/>
  <c r="AH65" i="1"/>
  <c r="AD65" i="1"/>
  <c r="Z65" i="1"/>
  <c r="Y65" i="1"/>
  <c r="V65" i="1"/>
  <c r="U65" i="1"/>
  <c r="T65" i="1"/>
  <c r="O65" i="1"/>
  <c r="N65" i="1"/>
  <c r="L65" i="1"/>
  <c r="K65" i="1"/>
  <c r="J65" i="1"/>
  <c r="D65" i="1"/>
  <c r="DS64" i="1"/>
  <c r="DR64" i="1"/>
  <c r="DP64" i="1"/>
  <c r="DO64" i="1"/>
  <c r="DJ64" i="1"/>
  <c r="DI64" i="1"/>
  <c r="DH64" i="1"/>
  <c r="DG64" i="1"/>
  <c r="DA64" i="1"/>
  <c r="CZ64" i="1"/>
  <c r="CY64" i="1"/>
  <c r="CQ64" i="1"/>
  <c r="CP64" i="1"/>
  <c r="BH64" i="1"/>
  <c r="BG64" i="1"/>
  <c r="BF64" i="1"/>
  <c r="S64" i="1" s="1"/>
  <c r="W65" i="1" s="1"/>
  <c r="BE64" i="1"/>
  <c r="BD64" i="1"/>
  <c r="BC64" i="1"/>
  <c r="BB64" i="1"/>
  <c r="AZ64" i="1"/>
  <c r="AY64" i="1"/>
  <c r="AP64" i="1"/>
  <c r="AL64" i="1"/>
  <c r="AH64" i="1"/>
  <c r="AD64" i="1"/>
  <c r="Z64" i="1"/>
  <c r="Y64" i="1"/>
  <c r="V64" i="1"/>
  <c r="U64" i="1"/>
  <c r="O64" i="1"/>
  <c r="N64" i="1"/>
  <c r="L64" i="1"/>
  <c r="K64" i="1"/>
  <c r="D64" i="1"/>
  <c r="DS63" i="1"/>
  <c r="DR63" i="1"/>
  <c r="DP63" i="1"/>
  <c r="DO63" i="1"/>
  <c r="DJ63" i="1"/>
  <c r="DI63" i="1"/>
  <c r="DH63" i="1"/>
  <c r="DG63" i="1"/>
  <c r="DA63" i="1"/>
  <c r="CZ63" i="1"/>
  <c r="CY63" i="1"/>
  <c r="CQ63" i="1"/>
  <c r="CP63" i="1"/>
  <c r="BH63" i="1"/>
  <c r="BH284" i="1" s="1"/>
  <c r="BG63" i="1"/>
  <c r="BG284" i="1" s="1"/>
  <c r="BF63" i="1"/>
  <c r="BE63" i="1"/>
  <c r="BD63" i="1"/>
  <c r="BC63" i="1"/>
  <c r="BB63" i="1"/>
  <c r="AZ63" i="1"/>
  <c r="AY63" i="1"/>
  <c r="AP63" i="1"/>
  <c r="AL63" i="1"/>
  <c r="AL284" i="1" s="1"/>
  <c r="AH63" i="1"/>
  <c r="Z63" i="1"/>
  <c r="Y63" i="1"/>
  <c r="V63" i="1"/>
  <c r="U63" i="1"/>
  <c r="O63" i="1"/>
  <c r="N63" i="1"/>
  <c r="L63" i="1"/>
  <c r="K63" i="1"/>
  <c r="D63" i="1"/>
  <c r="DS62" i="1"/>
  <c r="DR62" i="1"/>
  <c r="DP62" i="1"/>
  <c r="DO62" i="1"/>
  <c r="DJ62" i="1"/>
  <c r="DI62" i="1"/>
  <c r="DH62" i="1"/>
  <c r="DG62" i="1"/>
  <c r="DA62" i="1"/>
  <c r="CZ62" i="1"/>
  <c r="CY62" i="1"/>
  <c r="CR62" i="1"/>
  <c r="CR358" i="1" s="1"/>
  <c r="CQ62" i="1"/>
  <c r="CQ358" i="1" s="1"/>
  <c r="CP62" i="1"/>
  <c r="CP358" i="1" s="1"/>
  <c r="BH62" i="1"/>
  <c r="BG62" i="1"/>
  <c r="BF62" i="1"/>
  <c r="BE62" i="1"/>
  <c r="BD62" i="1"/>
  <c r="BC62" i="1"/>
  <c r="BB62" i="1"/>
  <c r="BB283" i="1" s="1"/>
  <c r="BB358" i="1" s="1"/>
  <c r="AZ62" i="1"/>
  <c r="AZ358" i="1" s="1"/>
  <c r="AY62" i="1"/>
  <c r="AY358" i="1" s="1"/>
  <c r="AP62" i="1"/>
  <c r="AL62" i="1"/>
  <c r="AH62" i="1"/>
  <c r="AA62" i="1"/>
  <c r="AA358" i="1" s="1"/>
  <c r="Z62" i="1"/>
  <c r="Z358" i="1" s="1"/>
  <c r="Y62" i="1"/>
  <c r="Y358" i="1" s="1"/>
  <c r="W62" i="1"/>
  <c r="W358" i="1" s="1"/>
  <c r="V62" i="1"/>
  <c r="V358" i="1" s="1"/>
  <c r="U62" i="1"/>
  <c r="U358" i="1" s="1"/>
  <c r="T62" i="1"/>
  <c r="O62" i="1"/>
  <c r="O358" i="1" s="1"/>
  <c r="N62" i="1"/>
  <c r="N358" i="1" s="1"/>
  <c r="M62" i="1"/>
  <c r="M358" i="1" s="1"/>
  <c r="L62" i="1"/>
  <c r="L358" i="1" s="1"/>
  <c r="K62" i="1"/>
  <c r="K358" i="1" s="1"/>
  <c r="D62" i="1"/>
  <c r="DS61" i="1"/>
  <c r="DR61" i="1"/>
  <c r="DP61" i="1"/>
  <c r="DO61" i="1"/>
  <c r="DJ61" i="1"/>
  <c r="DI61" i="1"/>
  <c r="DH61" i="1"/>
  <c r="DG61" i="1"/>
  <c r="DA61" i="1"/>
  <c r="CZ61" i="1"/>
  <c r="CY61" i="1"/>
  <c r="CR61" i="1"/>
  <c r="CQ61" i="1"/>
  <c r="CP61" i="1"/>
  <c r="BH61" i="1"/>
  <c r="BG61" i="1"/>
  <c r="BF61" i="1"/>
  <c r="BE61" i="1"/>
  <c r="BD61" i="1"/>
  <c r="BC61" i="1"/>
  <c r="BB61" i="1"/>
  <c r="AZ61" i="1"/>
  <c r="AY61" i="1"/>
  <c r="AP61" i="1"/>
  <c r="AL61" i="1"/>
  <c r="AH61" i="1"/>
  <c r="AD61" i="1" s="1"/>
  <c r="AA61" i="1"/>
  <c r="Z61" i="1"/>
  <c r="Y61" i="1"/>
  <c r="W61" i="1"/>
  <c r="V61" i="1"/>
  <c r="U61" i="1"/>
  <c r="T61" i="1"/>
  <c r="O61" i="1"/>
  <c r="N61" i="1"/>
  <c r="M61" i="1"/>
  <c r="L61" i="1"/>
  <c r="K61" i="1"/>
  <c r="D61" i="1"/>
  <c r="DS60" i="1"/>
  <c r="DR60" i="1"/>
  <c r="DP60" i="1"/>
  <c r="DO60" i="1"/>
  <c r="DJ60" i="1"/>
  <c r="DI60" i="1"/>
  <c r="DH60" i="1"/>
  <c r="DG60" i="1"/>
  <c r="DA60" i="1"/>
  <c r="CZ60" i="1"/>
  <c r="CY60" i="1"/>
  <c r="CR60" i="1"/>
  <c r="CQ60" i="1"/>
  <c r="CP60" i="1"/>
  <c r="BH60" i="1"/>
  <c r="BG60" i="1"/>
  <c r="BF60" i="1"/>
  <c r="BF283" i="1" s="1"/>
  <c r="BE60" i="1"/>
  <c r="BE283" i="1" s="1"/>
  <c r="BD60" i="1"/>
  <c r="BD283" i="1" s="1"/>
  <c r="BC60" i="1"/>
  <c r="BC283" i="1" s="1"/>
  <c r="BB60" i="1"/>
  <c r="AZ60" i="1"/>
  <c r="AY60" i="1"/>
  <c r="AP60" i="1"/>
  <c r="AL60" i="1"/>
  <c r="AL283" i="1" s="1"/>
  <c r="AH60" i="1"/>
  <c r="AD60" i="1"/>
  <c r="AA60" i="1"/>
  <c r="Z60" i="1"/>
  <c r="Y60" i="1"/>
  <c r="W60" i="1"/>
  <c r="V60" i="1"/>
  <c r="U60" i="1"/>
  <c r="T60" i="1"/>
  <c r="O60" i="1"/>
  <c r="N60" i="1"/>
  <c r="M60" i="1"/>
  <c r="L60" i="1"/>
  <c r="K60" i="1"/>
  <c r="D60" i="1"/>
  <c r="DS59" i="1"/>
  <c r="DR59" i="1"/>
  <c r="DP59" i="1"/>
  <c r="DO59" i="1"/>
  <c r="DJ59" i="1"/>
  <c r="DI59" i="1"/>
  <c r="DH59" i="1"/>
  <c r="DG59" i="1"/>
  <c r="DA59" i="1"/>
  <c r="CZ59" i="1"/>
  <c r="CY59" i="1"/>
  <c r="CR59" i="1"/>
  <c r="CQ59" i="1"/>
  <c r="CP59" i="1"/>
  <c r="BH59" i="1"/>
  <c r="BG59" i="1"/>
  <c r="BF59" i="1"/>
  <c r="BE59" i="1"/>
  <c r="BD59" i="1"/>
  <c r="BC59" i="1"/>
  <c r="BB59" i="1"/>
  <c r="BB282" i="1" s="1"/>
  <c r="AZ59" i="1"/>
  <c r="AY59" i="1"/>
  <c r="AP59" i="1"/>
  <c r="AL59" i="1"/>
  <c r="AH59" i="1"/>
  <c r="AD59" i="1"/>
  <c r="AA59" i="1"/>
  <c r="Z59" i="1"/>
  <c r="Y59" i="1"/>
  <c r="W59" i="1"/>
  <c r="V59" i="1"/>
  <c r="U59" i="1"/>
  <c r="T59" i="1"/>
  <c r="O59" i="1"/>
  <c r="N59" i="1"/>
  <c r="M59" i="1"/>
  <c r="L59" i="1"/>
  <c r="K59" i="1"/>
  <c r="D59" i="1"/>
  <c r="DS58" i="1"/>
  <c r="DR58" i="1"/>
  <c r="DP58" i="1"/>
  <c r="DO58" i="1"/>
  <c r="DJ58" i="1"/>
  <c r="DI58" i="1"/>
  <c r="DH58" i="1"/>
  <c r="DG58" i="1"/>
  <c r="DA58" i="1"/>
  <c r="CZ58" i="1"/>
  <c r="CY58" i="1"/>
  <c r="CR58" i="1"/>
  <c r="CQ58" i="1"/>
  <c r="CP58" i="1"/>
  <c r="BH58" i="1"/>
  <c r="BG58" i="1"/>
  <c r="BF58" i="1"/>
  <c r="BE58" i="1"/>
  <c r="BD58" i="1"/>
  <c r="BC58" i="1"/>
  <c r="BB58" i="1"/>
  <c r="AZ58" i="1"/>
  <c r="AY58" i="1"/>
  <c r="AP58" i="1"/>
  <c r="AL58" i="1"/>
  <c r="AH58" i="1"/>
  <c r="AD58" i="1"/>
  <c r="AA58" i="1"/>
  <c r="Z58" i="1"/>
  <c r="Y58" i="1"/>
  <c r="W58" i="1"/>
  <c r="V58" i="1"/>
  <c r="U58" i="1"/>
  <c r="T58" i="1"/>
  <c r="O58" i="1"/>
  <c r="N58" i="1"/>
  <c r="M58" i="1"/>
  <c r="L58" i="1"/>
  <c r="K58" i="1"/>
  <c r="D58" i="1"/>
  <c r="DS57" i="1"/>
  <c r="DR57" i="1"/>
  <c r="DP57" i="1"/>
  <c r="DO57" i="1"/>
  <c r="DJ57" i="1"/>
  <c r="DI57" i="1"/>
  <c r="DH57" i="1"/>
  <c r="DG57" i="1"/>
  <c r="DA57" i="1"/>
  <c r="CZ57" i="1"/>
  <c r="CY57" i="1"/>
  <c r="CR57" i="1"/>
  <c r="CQ57" i="1"/>
  <c r="CP57" i="1"/>
  <c r="BH57" i="1"/>
  <c r="BH282" i="1" s="1"/>
  <c r="BG57" i="1"/>
  <c r="BF57" i="1"/>
  <c r="BE57" i="1"/>
  <c r="BD57" i="1"/>
  <c r="BD282" i="1" s="1"/>
  <c r="BC57" i="1"/>
  <c r="BB57" i="1"/>
  <c r="AZ57" i="1"/>
  <c r="AY57" i="1"/>
  <c r="AP57" i="1"/>
  <c r="AH57" i="1"/>
  <c r="AD57" i="1"/>
  <c r="AD282" i="1" s="1"/>
  <c r="AA57" i="1"/>
  <c r="Z57" i="1"/>
  <c r="Y57" i="1"/>
  <c r="W57" i="1"/>
  <c r="V57" i="1"/>
  <c r="U57" i="1"/>
  <c r="T57" i="1"/>
  <c r="O57" i="1"/>
  <c r="N57" i="1"/>
  <c r="M57" i="1"/>
  <c r="L57" i="1"/>
  <c r="K57" i="1"/>
  <c r="D57" i="1"/>
  <c r="DS56" i="1"/>
  <c r="DR56" i="1"/>
  <c r="DP56" i="1"/>
  <c r="DO56" i="1"/>
  <c r="DJ56" i="1"/>
  <c r="DI56" i="1"/>
  <c r="DH56" i="1"/>
  <c r="DG56" i="1"/>
  <c r="DA56" i="1"/>
  <c r="CZ56" i="1"/>
  <c r="CY56" i="1"/>
  <c r="CR56" i="1"/>
  <c r="CQ56" i="1"/>
  <c r="CP56" i="1"/>
  <c r="BH56" i="1"/>
  <c r="BG56" i="1"/>
  <c r="BF56" i="1"/>
  <c r="BE56" i="1"/>
  <c r="BD56" i="1"/>
  <c r="BC56" i="1"/>
  <c r="BB56" i="1"/>
  <c r="BB281" i="1" s="1"/>
  <c r="AZ56" i="1"/>
  <c r="AY56" i="1"/>
  <c r="AP56" i="1"/>
  <c r="AH56" i="1"/>
  <c r="AD56" i="1"/>
  <c r="AA56" i="1"/>
  <c r="Z56" i="1"/>
  <c r="Y56" i="1"/>
  <c r="W56" i="1"/>
  <c r="V56" i="1"/>
  <c r="U56" i="1"/>
  <c r="T56" i="1"/>
  <c r="O56" i="1"/>
  <c r="N56" i="1"/>
  <c r="M56" i="1"/>
  <c r="L56" i="1"/>
  <c r="K56" i="1"/>
  <c r="D56" i="1"/>
  <c r="DS55" i="1"/>
  <c r="DR55" i="1"/>
  <c r="DP55" i="1"/>
  <c r="DO55" i="1"/>
  <c r="DJ55" i="1"/>
  <c r="DI55" i="1"/>
  <c r="DH55" i="1"/>
  <c r="DG55" i="1"/>
  <c r="DA55" i="1"/>
  <c r="CZ55" i="1"/>
  <c r="CY55" i="1"/>
  <c r="CR55" i="1"/>
  <c r="CQ55" i="1"/>
  <c r="CP55" i="1"/>
  <c r="BH55" i="1"/>
  <c r="BG55" i="1"/>
  <c r="BF55" i="1"/>
  <c r="BE55" i="1"/>
  <c r="BD55" i="1"/>
  <c r="BC55" i="1"/>
  <c r="BB55" i="1"/>
  <c r="AZ55" i="1"/>
  <c r="AY55" i="1"/>
  <c r="AP55" i="1"/>
  <c r="AH55" i="1"/>
  <c r="AA55" i="1"/>
  <c r="Z55" i="1"/>
  <c r="Y55" i="1"/>
  <c r="W55" i="1"/>
  <c r="V55" i="1"/>
  <c r="U55" i="1"/>
  <c r="T55" i="1"/>
  <c r="O55" i="1"/>
  <c r="N55" i="1"/>
  <c r="M55" i="1"/>
  <c r="L55" i="1"/>
  <c r="K55" i="1"/>
  <c r="D55" i="1"/>
  <c r="DS54" i="1"/>
  <c r="DR54" i="1"/>
  <c r="DP54" i="1"/>
  <c r="DO54" i="1"/>
  <c r="DJ54" i="1"/>
  <c r="DI54" i="1"/>
  <c r="DH54" i="1"/>
  <c r="DG54" i="1"/>
  <c r="DA54" i="1"/>
  <c r="CZ54" i="1"/>
  <c r="CY54" i="1"/>
  <c r="CR54" i="1"/>
  <c r="CQ54" i="1"/>
  <c r="CP54" i="1"/>
  <c r="BH54" i="1"/>
  <c r="BG54" i="1"/>
  <c r="BG281" i="1" s="1"/>
  <c r="BF54" i="1"/>
  <c r="BF281" i="1" s="1"/>
  <c r="BE54" i="1"/>
  <c r="BE281" i="1" s="1"/>
  <c r="BD54" i="1"/>
  <c r="BC54" i="1"/>
  <c r="BB54" i="1"/>
  <c r="AZ54" i="1"/>
  <c r="AY54" i="1"/>
  <c r="AP54" i="1"/>
  <c r="AL54" i="1"/>
  <c r="AH54" i="1"/>
  <c r="AA54" i="1"/>
  <c r="Z54" i="1"/>
  <c r="Y54" i="1"/>
  <c r="W54" i="1"/>
  <c r="V54" i="1"/>
  <c r="U54" i="1"/>
  <c r="T54" i="1"/>
  <c r="O54" i="1"/>
  <c r="N54" i="1"/>
  <c r="L54" i="1"/>
  <c r="K54" i="1"/>
  <c r="D54" i="1"/>
  <c r="DS53" i="1"/>
  <c r="DR53" i="1"/>
  <c r="DP53" i="1"/>
  <c r="DO53" i="1"/>
  <c r="DJ53" i="1"/>
  <c r="DI53" i="1"/>
  <c r="DH53" i="1"/>
  <c r="DG53" i="1"/>
  <c r="DA53" i="1"/>
  <c r="CZ53" i="1"/>
  <c r="CY53" i="1"/>
  <c r="CR53" i="1"/>
  <c r="CQ53" i="1"/>
  <c r="CP53" i="1"/>
  <c r="BH53" i="1"/>
  <c r="BG53" i="1"/>
  <c r="BF53" i="1"/>
  <c r="BE53" i="1"/>
  <c r="BD53" i="1"/>
  <c r="BC53" i="1"/>
  <c r="BB53" i="1"/>
  <c r="BB280" i="1" s="1"/>
  <c r="AZ53" i="1"/>
  <c r="AY53" i="1"/>
  <c r="AP53" i="1"/>
  <c r="AL53" i="1"/>
  <c r="AH53" i="1"/>
  <c r="AA53" i="1"/>
  <c r="Z53" i="1"/>
  <c r="Y53" i="1"/>
  <c r="W53" i="1"/>
  <c r="V53" i="1"/>
  <c r="U53" i="1"/>
  <c r="T53" i="1"/>
  <c r="O53" i="1"/>
  <c r="N53" i="1"/>
  <c r="L53" i="1"/>
  <c r="K53" i="1"/>
  <c r="D53" i="1"/>
  <c r="DS52" i="1"/>
  <c r="DR52" i="1"/>
  <c r="DP52" i="1"/>
  <c r="DO52" i="1"/>
  <c r="DJ52" i="1"/>
  <c r="DI52" i="1"/>
  <c r="DH52" i="1"/>
  <c r="DG52" i="1"/>
  <c r="DA52" i="1"/>
  <c r="CZ52" i="1"/>
  <c r="CY52" i="1"/>
  <c r="CR52" i="1"/>
  <c r="CQ52" i="1"/>
  <c r="CP52" i="1"/>
  <c r="BH52" i="1"/>
  <c r="BG52" i="1"/>
  <c r="BF52" i="1"/>
  <c r="BE52" i="1"/>
  <c r="BD52" i="1"/>
  <c r="BC52" i="1"/>
  <c r="BB52" i="1"/>
  <c r="AZ52" i="1"/>
  <c r="AY52" i="1"/>
  <c r="AP52" i="1"/>
  <c r="AL52" i="1"/>
  <c r="AH52" i="1"/>
  <c r="AD52" i="1"/>
  <c r="AA52" i="1"/>
  <c r="Z52" i="1"/>
  <c r="Y52" i="1"/>
  <c r="W52" i="1"/>
  <c r="V52" i="1"/>
  <c r="U52" i="1"/>
  <c r="T52" i="1"/>
  <c r="O52" i="1"/>
  <c r="N52" i="1"/>
  <c r="L52" i="1"/>
  <c r="K52" i="1"/>
  <c r="D52" i="1"/>
  <c r="DS51" i="1"/>
  <c r="DR51" i="1"/>
  <c r="DP51" i="1"/>
  <c r="DO51" i="1"/>
  <c r="DJ51" i="1"/>
  <c r="DI51" i="1"/>
  <c r="DH51" i="1"/>
  <c r="DG51" i="1"/>
  <c r="DA51" i="1"/>
  <c r="CZ51" i="1"/>
  <c r="CY51" i="1"/>
  <c r="CR51" i="1"/>
  <c r="CQ51" i="1"/>
  <c r="CP51" i="1"/>
  <c r="BH51" i="1"/>
  <c r="BH280" i="1" s="1"/>
  <c r="BG51" i="1"/>
  <c r="BF51" i="1"/>
  <c r="BE51" i="1"/>
  <c r="BD51" i="1"/>
  <c r="BC51" i="1"/>
  <c r="BC280" i="1" s="1"/>
  <c r="BB51" i="1"/>
  <c r="AZ51" i="1"/>
  <c r="AY51" i="1"/>
  <c r="AP51" i="1"/>
  <c r="AH51" i="1"/>
  <c r="AD51" i="1"/>
  <c r="AA51" i="1"/>
  <c r="Z51" i="1"/>
  <c r="Y51" i="1"/>
  <c r="W51" i="1"/>
  <c r="V51" i="1"/>
  <c r="U51" i="1"/>
  <c r="T51" i="1"/>
  <c r="O51" i="1"/>
  <c r="N51" i="1"/>
  <c r="L51" i="1"/>
  <c r="K51" i="1"/>
  <c r="D51" i="1"/>
  <c r="DI50" i="1"/>
  <c r="DH50" i="1"/>
  <c r="DG50" i="1"/>
  <c r="DA50" i="1"/>
  <c r="CZ50" i="1"/>
  <c r="CY50" i="1"/>
  <c r="CR50" i="1"/>
  <c r="CR357" i="1" s="1"/>
  <c r="CQ50" i="1"/>
  <c r="CQ357" i="1" s="1"/>
  <c r="CP50" i="1"/>
  <c r="CP357" i="1" s="1"/>
  <c r="BH50" i="1"/>
  <c r="BG50" i="1"/>
  <c r="BF50" i="1"/>
  <c r="BE50" i="1"/>
  <c r="BD50" i="1"/>
  <c r="BC50" i="1"/>
  <c r="BB50" i="1"/>
  <c r="BB279" i="1" s="1"/>
  <c r="BB357" i="1" s="1"/>
  <c r="AP50" i="1"/>
  <c r="AH50" i="1"/>
  <c r="AD50" i="1" s="1"/>
  <c r="AA50" i="1"/>
  <c r="AA357" i="1" s="1"/>
  <c r="Z50" i="1"/>
  <c r="Z357" i="1" s="1"/>
  <c r="Y50" i="1"/>
  <c r="Y357" i="1" s="1"/>
  <c r="W50" i="1"/>
  <c r="W357" i="1" s="1"/>
  <c r="V50" i="1"/>
  <c r="V357" i="1" s="1"/>
  <c r="U50" i="1"/>
  <c r="U357" i="1" s="1"/>
  <c r="T50" i="1"/>
  <c r="O50" i="1"/>
  <c r="O357" i="1" s="1"/>
  <c r="N50" i="1"/>
  <c r="N357" i="1" s="1"/>
  <c r="L50" i="1"/>
  <c r="L357" i="1" s="1"/>
  <c r="K50" i="1"/>
  <c r="K357" i="1" s="1"/>
  <c r="D50" i="1"/>
  <c r="DI49" i="1"/>
  <c r="DH49" i="1"/>
  <c r="DG49" i="1"/>
  <c r="DA49" i="1"/>
  <c r="CZ49" i="1"/>
  <c r="CY49" i="1"/>
  <c r="CR49" i="1"/>
  <c r="CQ49" i="1"/>
  <c r="CP49" i="1"/>
  <c r="BH49" i="1"/>
  <c r="BG49" i="1"/>
  <c r="BF49" i="1"/>
  <c r="BE49" i="1"/>
  <c r="BD49" i="1"/>
  <c r="BC49" i="1"/>
  <c r="BB49" i="1"/>
  <c r="AP49" i="1"/>
  <c r="AL49" i="1"/>
  <c r="AH49" i="1"/>
  <c r="AA49" i="1"/>
  <c r="Z49" i="1"/>
  <c r="Y49" i="1"/>
  <c r="W49" i="1"/>
  <c r="V49" i="1"/>
  <c r="U49" i="1"/>
  <c r="T49" i="1"/>
  <c r="O49" i="1"/>
  <c r="N49" i="1"/>
  <c r="L49" i="1"/>
  <c r="K49" i="1"/>
  <c r="D49" i="1"/>
  <c r="DI48" i="1"/>
  <c r="DH48" i="1"/>
  <c r="DG48" i="1"/>
  <c r="DA48" i="1"/>
  <c r="CZ48" i="1"/>
  <c r="CY48" i="1"/>
  <c r="CR48" i="1"/>
  <c r="CQ48" i="1"/>
  <c r="CP48" i="1"/>
  <c r="BH48" i="1"/>
  <c r="BG48" i="1"/>
  <c r="BG279" i="1" s="1"/>
  <c r="BF48" i="1"/>
  <c r="BF279" i="1" s="1"/>
  <c r="BE48" i="1"/>
  <c r="BD48" i="1"/>
  <c r="BC48" i="1"/>
  <c r="BB48" i="1"/>
  <c r="AP48" i="1"/>
  <c r="AL48" i="1"/>
  <c r="AH48" i="1"/>
  <c r="AA48" i="1"/>
  <c r="Z48" i="1"/>
  <c r="Y48" i="1"/>
  <c r="W48" i="1"/>
  <c r="V48" i="1"/>
  <c r="U48" i="1"/>
  <c r="T48" i="1"/>
  <c r="O48" i="1"/>
  <c r="N48" i="1"/>
  <c r="L48" i="1"/>
  <c r="K48" i="1"/>
  <c r="D48" i="1"/>
  <c r="DI47" i="1"/>
  <c r="DH47" i="1"/>
  <c r="DG47" i="1"/>
  <c r="DA47" i="1"/>
  <c r="CZ47" i="1"/>
  <c r="CY47" i="1"/>
  <c r="CR47" i="1"/>
  <c r="CQ47" i="1"/>
  <c r="CP47" i="1"/>
  <c r="BH47" i="1"/>
  <c r="BG47" i="1"/>
  <c r="BF47" i="1"/>
  <c r="BE47" i="1"/>
  <c r="BD47" i="1"/>
  <c r="BC47" i="1"/>
  <c r="BB47" i="1"/>
  <c r="BB278" i="1" s="1"/>
  <c r="AP47" i="1"/>
  <c r="DK59" i="1" s="1"/>
  <c r="AL47" i="1"/>
  <c r="AH47" i="1"/>
  <c r="AD47" i="1"/>
  <c r="AA47" i="1"/>
  <c r="Z47" i="1"/>
  <c r="Y47" i="1"/>
  <c r="W47" i="1"/>
  <c r="V47" i="1"/>
  <c r="U47" i="1"/>
  <c r="T47" i="1"/>
  <c r="O47" i="1"/>
  <c r="N47" i="1"/>
  <c r="L47" i="1"/>
  <c r="K47" i="1"/>
  <c r="D47" i="1"/>
  <c r="DI46" i="1"/>
  <c r="DH46" i="1"/>
  <c r="DG46" i="1"/>
  <c r="DA46" i="1"/>
  <c r="CZ46" i="1"/>
  <c r="CY46" i="1"/>
  <c r="CR46" i="1"/>
  <c r="CQ46" i="1"/>
  <c r="CP46" i="1"/>
  <c r="BH46" i="1"/>
  <c r="BG46" i="1"/>
  <c r="BF46" i="1"/>
  <c r="BE46" i="1"/>
  <c r="BD46" i="1"/>
  <c r="BC46" i="1"/>
  <c r="BB46" i="1"/>
  <c r="AP46" i="1"/>
  <c r="DK58" i="1" s="1"/>
  <c r="AL46" i="1"/>
  <c r="AH46" i="1"/>
  <c r="AA46" i="1"/>
  <c r="Z46" i="1"/>
  <c r="Y46" i="1"/>
  <c r="W46" i="1"/>
  <c r="V46" i="1"/>
  <c r="U46" i="1"/>
  <c r="T46" i="1"/>
  <c r="O46" i="1"/>
  <c r="N46" i="1"/>
  <c r="L46" i="1"/>
  <c r="K46" i="1"/>
  <c r="D46" i="1"/>
  <c r="DI45" i="1"/>
  <c r="DH45" i="1"/>
  <c r="DG45" i="1"/>
  <c r="DA45" i="1"/>
  <c r="CZ45" i="1"/>
  <c r="CY45" i="1"/>
  <c r="CR45" i="1"/>
  <c r="CQ45" i="1"/>
  <c r="CP45" i="1"/>
  <c r="BH45" i="1"/>
  <c r="BG45" i="1"/>
  <c r="BF45" i="1"/>
  <c r="BE45" i="1"/>
  <c r="BE278" i="1" s="1"/>
  <c r="BD45" i="1"/>
  <c r="BD278" i="1" s="1"/>
  <c r="BC45" i="1"/>
  <c r="BC278" i="1" s="1"/>
  <c r="BB45" i="1"/>
  <c r="AP45" i="1"/>
  <c r="AL45" i="1"/>
  <c r="AH45" i="1"/>
  <c r="AD45" i="1"/>
  <c r="AA45" i="1"/>
  <c r="Z45" i="1"/>
  <c r="Y45" i="1"/>
  <c r="W45" i="1"/>
  <c r="V45" i="1"/>
  <c r="U45" i="1"/>
  <c r="T45" i="1"/>
  <c r="O45" i="1"/>
  <c r="N45" i="1"/>
  <c r="L45" i="1"/>
  <c r="K45" i="1"/>
  <c r="D45" i="1"/>
  <c r="DI44" i="1"/>
  <c r="DH44" i="1"/>
  <c r="DG44" i="1"/>
  <c r="DA44" i="1"/>
  <c r="CZ44" i="1"/>
  <c r="CY44" i="1"/>
  <c r="CR44" i="1"/>
  <c r="CQ44" i="1"/>
  <c r="CP44" i="1"/>
  <c r="BH44" i="1"/>
  <c r="BG44" i="1"/>
  <c r="BF44" i="1"/>
  <c r="BE44" i="1"/>
  <c r="BD44" i="1"/>
  <c r="BC44" i="1"/>
  <c r="BB44" i="1"/>
  <c r="BB277" i="1" s="1"/>
  <c r="AP44" i="1"/>
  <c r="AL44" i="1" s="1"/>
  <c r="AH44" i="1"/>
  <c r="AD44" i="1"/>
  <c r="AA44" i="1"/>
  <c r="Z44" i="1"/>
  <c r="Y44" i="1"/>
  <c r="W44" i="1"/>
  <c r="V44" i="1"/>
  <c r="U44" i="1"/>
  <c r="T44" i="1"/>
  <c r="O44" i="1"/>
  <c r="N44" i="1"/>
  <c r="L44" i="1"/>
  <c r="K44" i="1"/>
  <c r="D44" i="1"/>
  <c r="DI43" i="1"/>
  <c r="DH43" i="1"/>
  <c r="DG43" i="1"/>
  <c r="DA43" i="1"/>
  <c r="CZ43" i="1"/>
  <c r="CY43" i="1"/>
  <c r="CR43" i="1"/>
  <c r="CQ43" i="1"/>
  <c r="CP43" i="1"/>
  <c r="BH43" i="1"/>
  <c r="BG43" i="1"/>
  <c r="BF43" i="1"/>
  <c r="BE43" i="1"/>
  <c r="BD43" i="1"/>
  <c r="BC43" i="1"/>
  <c r="BB43" i="1"/>
  <c r="AP43" i="1"/>
  <c r="AH43" i="1"/>
  <c r="AD43" i="1"/>
  <c r="AA43" i="1"/>
  <c r="Z43" i="1"/>
  <c r="Y43" i="1"/>
  <c r="W43" i="1"/>
  <c r="V43" i="1"/>
  <c r="U43" i="1"/>
  <c r="T43" i="1"/>
  <c r="O43" i="1"/>
  <c r="N43" i="1"/>
  <c r="L43" i="1"/>
  <c r="K43" i="1"/>
  <c r="D43" i="1"/>
  <c r="DI42" i="1"/>
  <c r="DH42" i="1"/>
  <c r="DG42" i="1"/>
  <c r="DA42" i="1"/>
  <c r="CZ42" i="1"/>
  <c r="CY42" i="1"/>
  <c r="CR42" i="1"/>
  <c r="CQ42" i="1"/>
  <c r="CP42" i="1"/>
  <c r="BH42" i="1"/>
  <c r="BH277" i="1" s="1"/>
  <c r="BG42" i="1"/>
  <c r="BF42" i="1"/>
  <c r="BE42" i="1"/>
  <c r="BD42" i="1"/>
  <c r="BD277" i="1" s="1"/>
  <c r="BC42" i="1"/>
  <c r="BB42" i="1"/>
  <c r="AP42" i="1"/>
  <c r="AH42" i="1"/>
  <c r="AD42" i="1" s="1"/>
  <c r="AA42" i="1"/>
  <c r="Z42" i="1"/>
  <c r="Y42" i="1"/>
  <c r="W42" i="1"/>
  <c r="V42" i="1"/>
  <c r="U42" i="1"/>
  <c r="T42" i="1"/>
  <c r="O42" i="1"/>
  <c r="N42" i="1"/>
  <c r="L42" i="1"/>
  <c r="K42" i="1"/>
  <c r="D42" i="1"/>
  <c r="DI41" i="1"/>
  <c r="DH41" i="1"/>
  <c r="DG41" i="1"/>
  <c r="DA41" i="1"/>
  <c r="CZ41" i="1"/>
  <c r="CY41" i="1"/>
  <c r="CR41" i="1"/>
  <c r="CQ41" i="1"/>
  <c r="CP41" i="1"/>
  <c r="BH41" i="1"/>
  <c r="BG41" i="1"/>
  <c r="BF41" i="1"/>
  <c r="BE41" i="1"/>
  <c r="BD41" i="1"/>
  <c r="BC41" i="1"/>
  <c r="BB41" i="1"/>
  <c r="BB276" i="1" s="1"/>
  <c r="AP41" i="1"/>
  <c r="AL41" i="1"/>
  <c r="AH41" i="1"/>
  <c r="AD41" i="1" s="1"/>
  <c r="AA41" i="1"/>
  <c r="Z41" i="1"/>
  <c r="Y41" i="1"/>
  <c r="W41" i="1"/>
  <c r="V41" i="1"/>
  <c r="U41" i="1"/>
  <c r="T41" i="1"/>
  <c r="O41" i="1"/>
  <c r="N41" i="1"/>
  <c r="L41" i="1"/>
  <c r="K41" i="1"/>
  <c r="D41" i="1"/>
  <c r="DI40" i="1"/>
  <c r="DH40" i="1"/>
  <c r="DG40" i="1"/>
  <c r="DA40" i="1"/>
  <c r="CZ40" i="1"/>
  <c r="CY40" i="1"/>
  <c r="CR40" i="1"/>
  <c r="CQ40" i="1"/>
  <c r="CP40" i="1"/>
  <c r="BH40" i="1"/>
  <c r="BG40" i="1"/>
  <c r="BF40" i="1"/>
  <c r="BE40" i="1"/>
  <c r="BD40" i="1"/>
  <c r="BC40" i="1"/>
  <c r="BB40" i="1"/>
  <c r="AP40" i="1"/>
  <c r="AL40" i="1"/>
  <c r="AH40" i="1"/>
  <c r="AD40" i="1" s="1"/>
  <c r="AA40" i="1"/>
  <c r="Z40" i="1"/>
  <c r="Y40" i="1"/>
  <c r="W40" i="1"/>
  <c r="V40" i="1"/>
  <c r="U40" i="1"/>
  <c r="T40" i="1"/>
  <c r="O40" i="1"/>
  <c r="N40" i="1"/>
  <c r="L40" i="1"/>
  <c r="K40" i="1"/>
  <c r="D40" i="1"/>
  <c r="DI39" i="1"/>
  <c r="DH39" i="1"/>
  <c r="DG39" i="1"/>
  <c r="DA39" i="1"/>
  <c r="CZ39" i="1"/>
  <c r="CY39" i="1"/>
  <c r="CR39" i="1"/>
  <c r="CQ39" i="1"/>
  <c r="CP39" i="1"/>
  <c r="BH39" i="1"/>
  <c r="BG39" i="1"/>
  <c r="BF39" i="1"/>
  <c r="BF276" i="1" s="1"/>
  <c r="BE39" i="1"/>
  <c r="BE276" i="1" s="1"/>
  <c r="BD39" i="1"/>
  <c r="BC39" i="1"/>
  <c r="BB39" i="1"/>
  <c r="AP39" i="1"/>
  <c r="AL39" i="1" s="1"/>
  <c r="AH39" i="1"/>
  <c r="AD39" i="1"/>
  <c r="AA39" i="1"/>
  <c r="Z39" i="1"/>
  <c r="Y39" i="1"/>
  <c r="W39" i="1"/>
  <c r="V39" i="1"/>
  <c r="U39" i="1"/>
  <c r="T39" i="1"/>
  <c r="T276" i="1" s="1"/>
  <c r="O39" i="1"/>
  <c r="N39" i="1"/>
  <c r="L39" i="1"/>
  <c r="K39" i="1"/>
  <c r="D39" i="1"/>
  <c r="DI38" i="1"/>
  <c r="DH38" i="1"/>
  <c r="DG38" i="1"/>
  <c r="DA38" i="1"/>
  <c r="CZ38" i="1"/>
  <c r="CY38" i="1"/>
  <c r="CR38" i="1"/>
  <c r="CR356" i="1" s="1"/>
  <c r="CQ38" i="1"/>
  <c r="CQ356" i="1" s="1"/>
  <c r="CP38" i="1"/>
  <c r="CP356" i="1" s="1"/>
  <c r="BH38" i="1"/>
  <c r="BG38" i="1"/>
  <c r="BF38" i="1"/>
  <c r="BE38" i="1"/>
  <c r="BD38" i="1"/>
  <c r="BC38" i="1"/>
  <c r="BB38" i="1"/>
  <c r="BB275" i="1" s="1"/>
  <c r="BB356" i="1" s="1"/>
  <c r="AP38" i="1"/>
  <c r="AL38" i="1"/>
  <c r="AH38" i="1"/>
  <c r="DC50" i="1" s="1"/>
  <c r="AA38" i="1"/>
  <c r="AA356" i="1" s="1"/>
  <c r="Z38" i="1"/>
  <c r="Z356" i="1" s="1"/>
  <c r="Y38" i="1"/>
  <c r="Y356" i="1" s="1"/>
  <c r="W38" i="1"/>
  <c r="W356" i="1" s="1"/>
  <c r="V38" i="1"/>
  <c r="V356" i="1" s="1"/>
  <c r="U38" i="1"/>
  <c r="U356" i="1" s="1"/>
  <c r="T38" i="1"/>
  <c r="O38" i="1"/>
  <c r="O356" i="1" s="1"/>
  <c r="N38" i="1"/>
  <c r="N356" i="1" s="1"/>
  <c r="L38" i="1"/>
  <c r="L356" i="1" s="1"/>
  <c r="K38" i="1"/>
  <c r="K356" i="1" s="1"/>
  <c r="D38" i="1"/>
  <c r="DI37" i="1"/>
  <c r="DH37" i="1"/>
  <c r="DG37" i="1"/>
  <c r="DA37" i="1"/>
  <c r="CZ37" i="1"/>
  <c r="CY37" i="1"/>
  <c r="CR37" i="1"/>
  <c r="CQ37" i="1"/>
  <c r="CP37" i="1"/>
  <c r="BH37" i="1"/>
  <c r="BG37" i="1"/>
  <c r="BF37" i="1"/>
  <c r="BE37" i="1"/>
  <c r="BD37" i="1"/>
  <c r="BC37" i="1"/>
  <c r="BB37" i="1"/>
  <c r="AP37" i="1"/>
  <c r="AL37" i="1"/>
  <c r="AH37" i="1"/>
  <c r="AD37" i="1"/>
  <c r="AA37" i="1"/>
  <c r="Z37" i="1"/>
  <c r="Y37" i="1"/>
  <c r="W37" i="1"/>
  <c r="V37" i="1"/>
  <c r="U37" i="1"/>
  <c r="T37" i="1"/>
  <c r="O37" i="1"/>
  <c r="N37" i="1"/>
  <c r="L37" i="1"/>
  <c r="K37" i="1"/>
  <c r="D37" i="1"/>
  <c r="DI36" i="1"/>
  <c r="DH36" i="1"/>
  <c r="DG36" i="1"/>
  <c r="DA36" i="1"/>
  <c r="CZ36" i="1"/>
  <c r="CY36" i="1"/>
  <c r="CR36" i="1"/>
  <c r="CQ36" i="1"/>
  <c r="CP36" i="1"/>
  <c r="BH36" i="1"/>
  <c r="BG36" i="1"/>
  <c r="BF36" i="1"/>
  <c r="BE36" i="1"/>
  <c r="BD36" i="1"/>
  <c r="BC36" i="1"/>
  <c r="BB36" i="1"/>
  <c r="AP36" i="1"/>
  <c r="AH36" i="1"/>
  <c r="AD36" i="1"/>
  <c r="AA36" i="1"/>
  <c r="Z36" i="1"/>
  <c r="Y36" i="1"/>
  <c r="W36" i="1"/>
  <c r="V36" i="1"/>
  <c r="U36" i="1"/>
  <c r="T36" i="1"/>
  <c r="O36" i="1"/>
  <c r="N36" i="1"/>
  <c r="L36" i="1"/>
  <c r="K36" i="1"/>
  <c r="D36" i="1"/>
  <c r="DI35" i="1"/>
  <c r="DH35" i="1"/>
  <c r="DG35" i="1"/>
  <c r="DA35" i="1"/>
  <c r="CZ35" i="1"/>
  <c r="CY35" i="1"/>
  <c r="CR35" i="1"/>
  <c r="CQ35" i="1"/>
  <c r="CP35" i="1"/>
  <c r="BH35" i="1"/>
  <c r="BG35" i="1"/>
  <c r="BF35" i="1"/>
  <c r="BE35" i="1"/>
  <c r="BD35" i="1"/>
  <c r="BC35" i="1"/>
  <c r="BB35" i="1"/>
  <c r="BB274" i="1" s="1"/>
  <c r="AP35" i="1"/>
  <c r="AL35" i="1" s="1"/>
  <c r="AH35" i="1"/>
  <c r="AD35" i="1"/>
  <c r="AA35" i="1"/>
  <c r="Z35" i="1"/>
  <c r="Y35" i="1"/>
  <c r="W35" i="1"/>
  <c r="V35" i="1"/>
  <c r="U35" i="1"/>
  <c r="T35" i="1"/>
  <c r="O35" i="1"/>
  <c r="N35" i="1"/>
  <c r="L35" i="1"/>
  <c r="K35" i="1"/>
  <c r="D35" i="1"/>
  <c r="DI34" i="1"/>
  <c r="DH34" i="1"/>
  <c r="DG34" i="1"/>
  <c r="DA34" i="1"/>
  <c r="CZ34" i="1"/>
  <c r="CY34" i="1"/>
  <c r="CR34" i="1"/>
  <c r="CQ34" i="1"/>
  <c r="CP34" i="1"/>
  <c r="BH34" i="1"/>
  <c r="BG34" i="1"/>
  <c r="BF34" i="1"/>
  <c r="BE34" i="1"/>
  <c r="BD34" i="1"/>
  <c r="BC34" i="1"/>
  <c r="BB34" i="1"/>
  <c r="AP34" i="1"/>
  <c r="DK46" i="1" s="1"/>
  <c r="AL34" i="1"/>
  <c r="AH34" i="1"/>
  <c r="AD34" i="1" s="1"/>
  <c r="AA34" i="1"/>
  <c r="Z34" i="1"/>
  <c r="Y34" i="1"/>
  <c r="W34" i="1"/>
  <c r="V34" i="1"/>
  <c r="U34" i="1"/>
  <c r="T34" i="1"/>
  <c r="O34" i="1"/>
  <c r="N34" i="1"/>
  <c r="L34" i="1"/>
  <c r="K34" i="1"/>
  <c r="D34" i="1"/>
  <c r="DI33" i="1"/>
  <c r="DH33" i="1"/>
  <c r="DG33" i="1"/>
  <c r="DA33" i="1"/>
  <c r="CZ33" i="1"/>
  <c r="CY33" i="1"/>
  <c r="CR33" i="1"/>
  <c r="CQ33" i="1"/>
  <c r="CP33" i="1"/>
  <c r="BH33" i="1"/>
  <c r="BG33" i="1"/>
  <c r="BF33" i="1"/>
  <c r="BE33" i="1"/>
  <c r="BD33" i="1"/>
  <c r="BC33" i="1"/>
  <c r="BB33" i="1"/>
  <c r="AP33" i="1"/>
  <c r="AL33" i="1"/>
  <c r="DM45" i="1" s="1"/>
  <c r="AH33" i="1"/>
  <c r="AA33" i="1"/>
  <c r="Z33" i="1"/>
  <c r="Y33" i="1"/>
  <c r="W33" i="1"/>
  <c r="V33" i="1"/>
  <c r="U33" i="1"/>
  <c r="T33" i="1"/>
  <c r="O33" i="1"/>
  <c r="N33" i="1"/>
  <c r="L33" i="1"/>
  <c r="K33" i="1"/>
  <c r="D33" i="1"/>
  <c r="DI32" i="1"/>
  <c r="DH32" i="1"/>
  <c r="DG32" i="1"/>
  <c r="DA32" i="1"/>
  <c r="CZ32" i="1"/>
  <c r="CY32" i="1"/>
  <c r="CR32" i="1"/>
  <c r="CQ32" i="1"/>
  <c r="CP32" i="1"/>
  <c r="BH32" i="1"/>
  <c r="BG32" i="1"/>
  <c r="BF32" i="1"/>
  <c r="BE32" i="1"/>
  <c r="BD32" i="1"/>
  <c r="BC32" i="1"/>
  <c r="BB32" i="1"/>
  <c r="BB273" i="1" s="1"/>
  <c r="AP32" i="1"/>
  <c r="AH32" i="1"/>
  <c r="AD32" i="1"/>
  <c r="AA32" i="1"/>
  <c r="Z32" i="1"/>
  <c r="Y32" i="1"/>
  <c r="W32" i="1"/>
  <c r="V32" i="1"/>
  <c r="U32" i="1"/>
  <c r="T32" i="1"/>
  <c r="O32" i="1"/>
  <c r="N32" i="1"/>
  <c r="L32" i="1"/>
  <c r="K32" i="1"/>
  <c r="D32" i="1"/>
  <c r="DI31" i="1"/>
  <c r="DH31" i="1"/>
  <c r="DG31" i="1"/>
  <c r="DA31" i="1"/>
  <c r="CZ31" i="1"/>
  <c r="CY31" i="1"/>
  <c r="CR31" i="1"/>
  <c r="CQ31" i="1"/>
  <c r="CP31" i="1"/>
  <c r="BH31" i="1"/>
  <c r="BG31" i="1"/>
  <c r="BF31" i="1"/>
  <c r="BE31" i="1"/>
  <c r="BD31" i="1"/>
  <c r="BC31" i="1"/>
  <c r="BB31" i="1"/>
  <c r="AP31" i="1"/>
  <c r="AL31" i="1"/>
  <c r="AH31" i="1"/>
  <c r="DC43" i="1" s="1"/>
  <c r="AA31" i="1"/>
  <c r="Z31" i="1"/>
  <c r="Y31" i="1"/>
  <c r="W31" i="1"/>
  <c r="V31" i="1"/>
  <c r="U31" i="1"/>
  <c r="T31" i="1"/>
  <c r="AB43" i="1" s="1"/>
  <c r="O31" i="1"/>
  <c r="N31" i="1"/>
  <c r="L31" i="1"/>
  <c r="K31" i="1"/>
  <c r="D31" i="1"/>
  <c r="DI30" i="1"/>
  <c r="DH30" i="1"/>
  <c r="DG30" i="1"/>
  <c r="DA30" i="1"/>
  <c r="CZ30" i="1"/>
  <c r="CY30" i="1"/>
  <c r="CR30" i="1"/>
  <c r="CQ30" i="1"/>
  <c r="CP30" i="1"/>
  <c r="BH30" i="1"/>
  <c r="BG30" i="1"/>
  <c r="BF30" i="1"/>
  <c r="BE30" i="1"/>
  <c r="BD30" i="1"/>
  <c r="BC30" i="1"/>
  <c r="BB30" i="1"/>
  <c r="AP30" i="1"/>
  <c r="AL30" i="1"/>
  <c r="AH30" i="1"/>
  <c r="AD30" i="1"/>
  <c r="AA30" i="1"/>
  <c r="Z30" i="1"/>
  <c r="Y30" i="1"/>
  <c r="W30" i="1"/>
  <c r="V30" i="1"/>
  <c r="U30" i="1"/>
  <c r="T30" i="1"/>
  <c r="O30" i="1"/>
  <c r="N30" i="1"/>
  <c r="L30" i="1"/>
  <c r="K30" i="1"/>
  <c r="D30" i="1"/>
  <c r="DI29" i="1"/>
  <c r="DH29" i="1"/>
  <c r="DG29" i="1"/>
  <c r="DA29" i="1"/>
  <c r="CZ29" i="1"/>
  <c r="CY29" i="1"/>
  <c r="CR29" i="1"/>
  <c r="CQ29" i="1"/>
  <c r="CP29" i="1"/>
  <c r="BH29" i="1"/>
  <c r="BG29" i="1"/>
  <c r="BF29" i="1"/>
  <c r="BE29" i="1"/>
  <c r="BD29" i="1"/>
  <c r="BC29" i="1"/>
  <c r="BB29" i="1"/>
  <c r="BB272" i="1" s="1"/>
  <c r="AP29" i="1"/>
  <c r="AL29" i="1"/>
  <c r="AH29" i="1"/>
  <c r="AA29" i="1"/>
  <c r="Z29" i="1"/>
  <c r="Y29" i="1"/>
  <c r="W29" i="1"/>
  <c r="V29" i="1"/>
  <c r="U29" i="1"/>
  <c r="T29" i="1"/>
  <c r="O29" i="1"/>
  <c r="N29" i="1"/>
  <c r="L29" i="1"/>
  <c r="K29" i="1"/>
  <c r="D29" i="1"/>
  <c r="DI28" i="1"/>
  <c r="DH28" i="1"/>
  <c r="DG28" i="1"/>
  <c r="DA28" i="1"/>
  <c r="CZ28" i="1"/>
  <c r="CY28" i="1"/>
  <c r="CR28" i="1"/>
  <c r="CQ28" i="1"/>
  <c r="CP28" i="1"/>
  <c r="BH28" i="1"/>
  <c r="BG28" i="1"/>
  <c r="BF28" i="1"/>
  <c r="BE28" i="1"/>
  <c r="BD28" i="1"/>
  <c r="BC28" i="1"/>
  <c r="BB28" i="1"/>
  <c r="AP28" i="1"/>
  <c r="AH28" i="1"/>
  <c r="AD28" i="1"/>
  <c r="AA28" i="1"/>
  <c r="Z28" i="1"/>
  <c r="Y28" i="1"/>
  <c r="W28" i="1"/>
  <c r="V28" i="1"/>
  <c r="U28" i="1"/>
  <c r="T28" i="1"/>
  <c r="O28" i="1"/>
  <c r="N28" i="1"/>
  <c r="L28" i="1"/>
  <c r="K28" i="1"/>
  <c r="D28" i="1"/>
  <c r="DI27" i="1"/>
  <c r="DH27" i="1"/>
  <c r="DG27" i="1"/>
  <c r="DA27" i="1"/>
  <c r="CZ27" i="1"/>
  <c r="CY27" i="1"/>
  <c r="CR27" i="1"/>
  <c r="CQ27" i="1"/>
  <c r="CP27" i="1"/>
  <c r="BH27" i="1"/>
  <c r="BG27" i="1"/>
  <c r="BF27" i="1"/>
  <c r="BE27" i="1"/>
  <c r="BD27" i="1"/>
  <c r="BC27" i="1"/>
  <c r="BB27" i="1"/>
  <c r="AP27" i="1"/>
  <c r="AL27" i="1" s="1"/>
  <c r="AH27" i="1"/>
  <c r="AD27" i="1"/>
  <c r="AA27" i="1"/>
  <c r="Z27" i="1"/>
  <c r="Y27" i="1"/>
  <c r="W27" i="1"/>
  <c r="V27" i="1"/>
  <c r="U27" i="1"/>
  <c r="T27" i="1"/>
  <c r="O27" i="1"/>
  <c r="N27" i="1"/>
  <c r="L27" i="1"/>
  <c r="K27" i="1"/>
  <c r="D27" i="1"/>
  <c r="BH26" i="1"/>
  <c r="BG26" i="1"/>
  <c r="BF26" i="1"/>
  <c r="BE26" i="1"/>
  <c r="BD26" i="1"/>
  <c r="BC26" i="1"/>
  <c r="BB26" i="1"/>
  <c r="BB271" i="1" s="1"/>
  <c r="BB355" i="1" s="1"/>
  <c r="AP26" i="1"/>
  <c r="AL26" i="1" s="1"/>
  <c r="DM38" i="1" s="1"/>
  <c r="AH26" i="1"/>
  <c r="AD26" i="1"/>
  <c r="AA26" i="1"/>
  <c r="AA355" i="1" s="1"/>
  <c r="Z26" i="1"/>
  <c r="Z355" i="1" s="1"/>
  <c r="Y26" i="1"/>
  <c r="Y355" i="1" s="1"/>
  <c r="W26" i="1"/>
  <c r="W355" i="1" s="1"/>
  <c r="V26" i="1"/>
  <c r="V355" i="1" s="1"/>
  <c r="U26" i="1"/>
  <c r="U355" i="1" s="1"/>
  <c r="T26" i="1"/>
  <c r="O26" i="1"/>
  <c r="O355" i="1" s="1"/>
  <c r="N26" i="1"/>
  <c r="N355" i="1" s="1"/>
  <c r="L26" i="1"/>
  <c r="L355" i="1" s="1"/>
  <c r="K26" i="1"/>
  <c r="K355" i="1" s="1"/>
  <c r="D26" i="1"/>
  <c r="BH25" i="1"/>
  <c r="BG25" i="1"/>
  <c r="BF25" i="1"/>
  <c r="BE25" i="1"/>
  <c r="BD25" i="1"/>
  <c r="BC25" i="1"/>
  <c r="BB25" i="1"/>
  <c r="AP25" i="1"/>
  <c r="AL25" i="1"/>
  <c r="AH25" i="1"/>
  <c r="AD25" i="1" s="1"/>
  <c r="AA25" i="1"/>
  <c r="Z25" i="1"/>
  <c r="Y25" i="1"/>
  <c r="W25" i="1"/>
  <c r="V25" i="1"/>
  <c r="U25" i="1"/>
  <c r="T25" i="1"/>
  <c r="O25" i="1"/>
  <c r="N25" i="1"/>
  <c r="L25" i="1"/>
  <c r="K25" i="1"/>
  <c r="D25" i="1"/>
  <c r="BH24" i="1"/>
  <c r="BG24" i="1"/>
  <c r="BF24" i="1"/>
  <c r="BE24" i="1"/>
  <c r="BD24" i="1"/>
  <c r="BC24" i="1"/>
  <c r="BB24" i="1"/>
  <c r="AP24" i="1"/>
  <c r="AL24" i="1"/>
  <c r="AL271" i="1" s="1"/>
  <c r="AH24" i="1"/>
  <c r="AH271" i="1" s="1"/>
  <c r="AA24" i="1"/>
  <c r="Z24" i="1"/>
  <c r="Y24" i="1"/>
  <c r="W24" i="1"/>
  <c r="V24" i="1"/>
  <c r="U24" i="1"/>
  <c r="T24" i="1"/>
  <c r="O24" i="1"/>
  <c r="N24" i="1"/>
  <c r="L24" i="1"/>
  <c r="K24" i="1"/>
  <c r="D24" i="1"/>
  <c r="BH23" i="1"/>
  <c r="BG23" i="1"/>
  <c r="BF23" i="1"/>
  <c r="BE23" i="1"/>
  <c r="BD23" i="1"/>
  <c r="BC23" i="1"/>
  <c r="BB23" i="1"/>
  <c r="BB270" i="1" s="1"/>
  <c r="AP23" i="1"/>
  <c r="AL23" i="1"/>
  <c r="AH23" i="1"/>
  <c r="DC35" i="1" s="1"/>
  <c r="AA23" i="1"/>
  <c r="Z23" i="1"/>
  <c r="Y23" i="1"/>
  <c r="W23" i="1"/>
  <c r="V23" i="1"/>
  <c r="U23" i="1"/>
  <c r="T23" i="1"/>
  <c r="O23" i="1"/>
  <c r="N23" i="1"/>
  <c r="L23" i="1"/>
  <c r="K23" i="1"/>
  <c r="D23" i="1"/>
  <c r="BH22" i="1"/>
  <c r="BG22" i="1"/>
  <c r="BF22" i="1"/>
  <c r="BE22" i="1"/>
  <c r="BD22" i="1"/>
  <c r="BC22" i="1"/>
  <c r="BB22" i="1"/>
  <c r="AP22" i="1"/>
  <c r="AL22" i="1" s="1"/>
  <c r="AH22" i="1"/>
  <c r="DC34" i="1" s="1"/>
  <c r="AA22" i="1"/>
  <c r="Z22" i="1"/>
  <c r="Y22" i="1"/>
  <c r="W22" i="1"/>
  <c r="V22" i="1"/>
  <c r="U22" i="1"/>
  <c r="T22" i="1"/>
  <c r="O22" i="1"/>
  <c r="N22" i="1"/>
  <c r="L22" i="1"/>
  <c r="K22" i="1"/>
  <c r="D22" i="1"/>
  <c r="BH21" i="1"/>
  <c r="BG21" i="1"/>
  <c r="BF21" i="1"/>
  <c r="BE21" i="1"/>
  <c r="BD21" i="1"/>
  <c r="BC21" i="1"/>
  <c r="BB21" i="1"/>
  <c r="AP21" i="1"/>
  <c r="AL21" i="1" s="1"/>
  <c r="AH21" i="1"/>
  <c r="AA21" i="1"/>
  <c r="Z21" i="1"/>
  <c r="Y21" i="1"/>
  <c r="W21" i="1"/>
  <c r="V21" i="1"/>
  <c r="U21" i="1"/>
  <c r="T21" i="1"/>
  <c r="O21" i="1"/>
  <c r="N21" i="1"/>
  <c r="L21" i="1"/>
  <c r="K21" i="1"/>
  <c r="D21" i="1"/>
  <c r="BH20" i="1"/>
  <c r="BG20" i="1"/>
  <c r="BF20" i="1"/>
  <c r="BE20" i="1"/>
  <c r="BD20" i="1"/>
  <c r="BC20" i="1"/>
  <c r="BB20" i="1"/>
  <c r="BB269" i="1" s="1"/>
  <c r="AP20" i="1"/>
  <c r="AL20" i="1"/>
  <c r="AH20" i="1"/>
  <c r="AD20" i="1"/>
  <c r="AA20" i="1"/>
  <c r="Z20" i="1"/>
  <c r="Y20" i="1"/>
  <c r="W20" i="1"/>
  <c r="V20" i="1"/>
  <c r="U20" i="1"/>
  <c r="T20" i="1"/>
  <c r="O20" i="1"/>
  <c r="N20" i="1"/>
  <c r="L20" i="1"/>
  <c r="K20" i="1"/>
  <c r="D20" i="1"/>
  <c r="BH19" i="1"/>
  <c r="BG19" i="1"/>
  <c r="BF19" i="1"/>
  <c r="BE19" i="1"/>
  <c r="BD19" i="1"/>
  <c r="BC19" i="1"/>
  <c r="BB19" i="1"/>
  <c r="AP19" i="1"/>
  <c r="AL19" i="1" s="1"/>
  <c r="AH19" i="1"/>
  <c r="AD19" i="1"/>
  <c r="AA19" i="1"/>
  <c r="Z19" i="1"/>
  <c r="Y19" i="1"/>
  <c r="W19" i="1"/>
  <c r="V19" i="1"/>
  <c r="U19" i="1"/>
  <c r="T19" i="1"/>
  <c r="X20" i="1" s="1"/>
  <c r="O19" i="1"/>
  <c r="N19" i="1"/>
  <c r="L19" i="1"/>
  <c r="K19" i="1"/>
  <c r="D19" i="1"/>
  <c r="BH18" i="1"/>
  <c r="BG18" i="1"/>
  <c r="BF18" i="1"/>
  <c r="BE18" i="1"/>
  <c r="BD18" i="1"/>
  <c r="BC18" i="1"/>
  <c r="BB18" i="1"/>
  <c r="AP18" i="1"/>
  <c r="AL18" i="1"/>
  <c r="AH18" i="1"/>
  <c r="AH269" i="1" s="1"/>
  <c r="AD18" i="1"/>
  <c r="AD269" i="1" s="1"/>
  <c r="AA18" i="1"/>
  <c r="Z18" i="1"/>
  <c r="Y18" i="1"/>
  <c r="W18" i="1"/>
  <c r="V18" i="1"/>
  <c r="U18" i="1"/>
  <c r="T18" i="1"/>
  <c r="O18" i="1"/>
  <c r="N18" i="1"/>
  <c r="L18" i="1"/>
  <c r="K18" i="1"/>
  <c r="D18" i="1"/>
  <c r="BH17" i="1"/>
  <c r="BG17" i="1"/>
  <c r="BF17" i="1"/>
  <c r="BE17" i="1"/>
  <c r="BD17" i="1"/>
  <c r="BC17" i="1"/>
  <c r="BB17" i="1"/>
  <c r="BB268" i="1" s="1"/>
  <c r="AP17" i="1"/>
  <c r="AL17" i="1" s="1"/>
  <c r="DM29" i="1" s="1"/>
  <c r="AH17" i="1"/>
  <c r="AD17" i="1" s="1"/>
  <c r="AA17" i="1"/>
  <c r="Z17" i="1"/>
  <c r="Y17" i="1"/>
  <c r="W17" i="1"/>
  <c r="V17" i="1"/>
  <c r="U17" i="1"/>
  <c r="T17" i="1"/>
  <c r="O17" i="1"/>
  <c r="N17" i="1"/>
  <c r="L17" i="1"/>
  <c r="K17" i="1"/>
  <c r="D17" i="1"/>
  <c r="BH16" i="1"/>
  <c r="BG16" i="1"/>
  <c r="BF16" i="1"/>
  <c r="BE16" i="1"/>
  <c r="BD16" i="1"/>
  <c r="BC16" i="1"/>
  <c r="BB16" i="1"/>
  <c r="AP16" i="1"/>
  <c r="AL16" i="1"/>
  <c r="AH16" i="1"/>
  <c r="AD16" i="1" s="1"/>
  <c r="AA16" i="1"/>
  <c r="Z16" i="1"/>
  <c r="Y16" i="1"/>
  <c r="W16" i="1"/>
  <c r="V16" i="1"/>
  <c r="U16" i="1"/>
  <c r="T16" i="1"/>
  <c r="O16" i="1"/>
  <c r="N16" i="1"/>
  <c r="L16" i="1"/>
  <c r="K16" i="1"/>
  <c r="D16" i="1"/>
  <c r="BH15" i="1"/>
  <c r="BG15" i="1"/>
  <c r="BF15" i="1"/>
  <c r="BE15" i="1"/>
  <c r="BD15" i="1"/>
  <c r="BC15" i="1"/>
  <c r="BB15" i="1"/>
  <c r="AP15" i="1"/>
  <c r="AL15" i="1"/>
  <c r="AL268" i="1" s="1"/>
  <c r="AH15" i="1"/>
  <c r="AD15" i="1" s="1"/>
  <c r="AA15" i="1"/>
  <c r="Z15" i="1"/>
  <c r="Y15" i="1"/>
  <c r="W15" i="1"/>
  <c r="V15" i="1"/>
  <c r="U15" i="1"/>
  <c r="T15" i="1"/>
  <c r="T268" i="1" s="1"/>
  <c r="O15" i="1"/>
  <c r="N15" i="1"/>
  <c r="L15" i="1"/>
  <c r="K15" i="1"/>
  <c r="D15" i="1"/>
  <c r="BH14" i="1"/>
  <c r="BG14" i="1"/>
  <c r="BF14" i="1"/>
  <c r="BE14" i="1"/>
  <c r="BD14" i="1"/>
  <c r="BC14" i="1"/>
  <c r="BB14" i="1"/>
  <c r="BB267" i="1" s="1"/>
  <c r="BB354" i="1" s="1"/>
  <c r="W14" i="1"/>
  <c r="W354" i="1" s="1"/>
  <c r="V14" i="1"/>
  <c r="V354" i="1" s="1"/>
  <c r="U14" i="1"/>
  <c r="U354" i="1" s="1"/>
  <c r="T14" i="1"/>
  <c r="L14" i="1"/>
  <c r="L354" i="1" s="1"/>
  <c r="K14" i="1"/>
  <c r="K354" i="1" s="1"/>
  <c r="D14" i="1"/>
  <c r="BH13" i="1"/>
  <c r="BG13" i="1"/>
  <c r="BF13" i="1"/>
  <c r="BE13" i="1"/>
  <c r="BD13" i="1"/>
  <c r="BC13" i="1"/>
  <c r="BB13" i="1"/>
  <c r="W13" i="1"/>
  <c r="V13" i="1"/>
  <c r="U13" i="1"/>
  <c r="T13" i="1"/>
  <c r="L13" i="1"/>
  <c r="K13" i="1"/>
  <c r="D13" i="1"/>
  <c r="BH12" i="1"/>
  <c r="BG12" i="1"/>
  <c r="BF12" i="1"/>
  <c r="BE12" i="1"/>
  <c r="BD12" i="1"/>
  <c r="BC12" i="1"/>
  <c r="BB12" i="1"/>
  <c r="W12" i="1"/>
  <c r="V12" i="1"/>
  <c r="U12" i="1"/>
  <c r="T12" i="1"/>
  <c r="L12" i="1"/>
  <c r="K12" i="1"/>
  <c r="D12" i="1"/>
  <c r="BH11" i="1"/>
  <c r="BG11" i="1"/>
  <c r="BF11" i="1"/>
  <c r="BE11" i="1"/>
  <c r="BD11" i="1"/>
  <c r="BC11" i="1"/>
  <c r="BB11" i="1"/>
  <c r="BB266" i="1" s="1"/>
  <c r="W11" i="1"/>
  <c r="V11" i="1"/>
  <c r="U11" i="1"/>
  <c r="T11" i="1"/>
  <c r="L11" i="1"/>
  <c r="K11" i="1"/>
  <c r="D11" i="1"/>
  <c r="BH10" i="1"/>
  <c r="BG10" i="1"/>
  <c r="BF10" i="1"/>
  <c r="BE10" i="1"/>
  <c r="BD10" i="1"/>
  <c r="BC10" i="1"/>
  <c r="BB10" i="1"/>
  <c r="W10" i="1"/>
  <c r="V10" i="1"/>
  <c r="U10" i="1"/>
  <c r="T10" i="1"/>
  <c r="L10" i="1"/>
  <c r="K10" i="1"/>
  <c r="D10" i="1"/>
  <c r="BH9" i="1"/>
  <c r="BG9" i="1"/>
  <c r="BF9" i="1"/>
  <c r="BE9" i="1"/>
  <c r="BD9" i="1"/>
  <c r="BC9" i="1"/>
  <c r="BB9" i="1"/>
  <c r="W9" i="1"/>
  <c r="V9" i="1"/>
  <c r="U9" i="1"/>
  <c r="T9" i="1"/>
  <c r="T266" i="1" s="1"/>
  <c r="L9" i="1"/>
  <c r="K9" i="1"/>
  <c r="D9" i="1"/>
  <c r="BH8" i="1"/>
  <c r="BG8" i="1"/>
  <c r="BF8" i="1"/>
  <c r="BE8" i="1"/>
  <c r="BD8" i="1"/>
  <c r="BC8" i="1"/>
  <c r="BB8" i="1"/>
  <c r="BB265" i="1" s="1"/>
  <c r="W8" i="1"/>
  <c r="V8" i="1"/>
  <c r="U8" i="1"/>
  <c r="T8" i="1"/>
  <c r="L8" i="1"/>
  <c r="K8" i="1"/>
  <c r="D8" i="1"/>
  <c r="BH7" i="1"/>
  <c r="BG7" i="1"/>
  <c r="BF7" i="1"/>
  <c r="BE7" i="1"/>
  <c r="BD7" i="1"/>
  <c r="BC7" i="1"/>
  <c r="BB7" i="1"/>
  <c r="W7" i="1"/>
  <c r="V7" i="1"/>
  <c r="U7" i="1"/>
  <c r="T7" i="1"/>
  <c r="L7" i="1"/>
  <c r="K7" i="1"/>
  <c r="D7" i="1"/>
  <c r="BH6" i="1"/>
  <c r="BG6" i="1"/>
  <c r="BF6" i="1"/>
  <c r="BE6" i="1"/>
  <c r="BD6" i="1"/>
  <c r="BC6" i="1"/>
  <c r="BB6" i="1"/>
  <c r="W6" i="1"/>
  <c r="V6" i="1"/>
  <c r="U6" i="1"/>
  <c r="T6" i="1"/>
  <c r="L6" i="1"/>
  <c r="K6" i="1"/>
  <c r="D6" i="1"/>
  <c r="BH5" i="1"/>
  <c r="BG5" i="1"/>
  <c r="BF5" i="1"/>
  <c r="BE5" i="1"/>
  <c r="BD5" i="1"/>
  <c r="BC5" i="1"/>
  <c r="BB5" i="1"/>
  <c r="BB264" i="1" s="1"/>
  <c r="W5" i="1"/>
  <c r="V5" i="1"/>
  <c r="U5" i="1"/>
  <c r="T5" i="1"/>
  <c r="L5" i="1"/>
  <c r="K5" i="1"/>
  <c r="D5" i="1"/>
  <c r="BH4" i="1"/>
  <c r="BG4" i="1"/>
  <c r="BF4" i="1"/>
  <c r="BE4" i="1"/>
  <c r="BD4" i="1"/>
  <c r="BC4" i="1"/>
  <c r="BB4" i="1"/>
  <c r="W4" i="1"/>
  <c r="V4" i="1"/>
  <c r="U4" i="1"/>
  <c r="T4" i="1"/>
  <c r="L4" i="1"/>
  <c r="K4" i="1"/>
  <c r="D4" i="1"/>
  <c r="BH3" i="1"/>
  <c r="BG3" i="1"/>
  <c r="BF3" i="1"/>
  <c r="BE3" i="1"/>
  <c r="BD3" i="1"/>
  <c r="BC3" i="1"/>
  <c r="BB3" i="1"/>
  <c r="T3" i="1"/>
  <c r="D3" i="1"/>
  <c r="N298" i="1" l="1"/>
  <c r="CA318" i="1"/>
  <c r="O283" i="1"/>
  <c r="U276" i="1"/>
  <c r="U305" i="1"/>
  <c r="AP282" i="1"/>
  <c r="BA346" i="1"/>
  <c r="CH307" i="1"/>
  <c r="BA347" i="1"/>
  <c r="BQ354" i="1"/>
  <c r="AC354" i="1"/>
  <c r="AP267" i="1"/>
  <c r="AP279" i="1"/>
  <c r="AP287" i="1"/>
  <c r="AP290" i="1"/>
  <c r="AP293" i="1"/>
  <c r="AP307" i="1"/>
  <c r="AP310" i="1"/>
  <c r="AP316" i="1"/>
  <c r="AP322" i="1"/>
  <c r="AP348" i="1"/>
  <c r="AE370" i="1"/>
  <c r="BO355" i="1"/>
  <c r="R357" i="1"/>
  <c r="BS357" i="1"/>
  <c r="AN369" i="1"/>
  <c r="BC369" i="1"/>
  <c r="AP274" i="1"/>
  <c r="AE365" i="1"/>
  <c r="BX311" i="1"/>
  <c r="AY321" i="1"/>
  <c r="O322" i="1"/>
  <c r="CC323" i="1"/>
  <c r="AM359" i="1"/>
  <c r="BO359" i="1"/>
  <c r="AP273" i="1"/>
  <c r="AP302" i="1"/>
  <c r="AP319" i="1"/>
  <c r="L279" i="1"/>
  <c r="AP278" i="1"/>
  <c r="AP325" i="1"/>
  <c r="AP331" i="1"/>
  <c r="AM357" i="1"/>
  <c r="V332" i="1"/>
  <c r="AP346" i="1"/>
  <c r="Q369" i="1"/>
  <c r="E379" i="1" s="1"/>
  <c r="K271" i="1"/>
  <c r="H357" i="1"/>
  <c r="H372" i="1"/>
  <c r="J382" i="1" s="1"/>
  <c r="U299" i="1"/>
  <c r="AZ303" i="1"/>
  <c r="AV349" i="1"/>
  <c r="M278" i="1"/>
  <c r="AP269" i="1"/>
  <c r="AV356" i="1"/>
  <c r="O279" i="1"/>
  <c r="BR357" i="1"/>
  <c r="AY282" i="1"/>
  <c r="BN358" i="1"/>
  <c r="AP281" i="1"/>
  <c r="AP285" i="1"/>
  <c r="AP303" i="1"/>
  <c r="CL310" i="1"/>
  <c r="CA314" i="1"/>
  <c r="AG367" i="1"/>
  <c r="CA320" i="1"/>
  <c r="V318" i="1"/>
  <c r="CL322" i="1"/>
  <c r="CA326" i="1"/>
  <c r="AP333" i="1"/>
  <c r="AP340" i="1"/>
  <c r="AW349" i="1"/>
  <c r="AP345" i="1"/>
  <c r="R354" i="1"/>
  <c r="AP264" i="1"/>
  <c r="BR369" i="1"/>
  <c r="Q385" i="1"/>
  <c r="BE369" i="1"/>
  <c r="BP362" i="1"/>
  <c r="AG365" i="1"/>
  <c r="R366" i="1"/>
  <c r="R369" i="1"/>
  <c r="F379" i="1" s="1"/>
  <c r="AP329" i="1"/>
  <c r="AR355" i="1"/>
  <c r="AW357" i="1"/>
  <c r="BQ362" i="1"/>
  <c r="AO367" i="1"/>
  <c r="AM372" i="1"/>
  <c r="AT373" i="1"/>
  <c r="AT354" i="1"/>
  <c r="AY289" i="1"/>
  <c r="AK361" i="1"/>
  <c r="AV366" i="1"/>
  <c r="CC327" i="1"/>
  <c r="AU373" i="1"/>
  <c r="AC358" i="1"/>
  <c r="AR359" i="1"/>
  <c r="AR362" i="1"/>
  <c r="AR364" i="1"/>
  <c r="AW366" i="1"/>
  <c r="AF371" i="1"/>
  <c r="AF373" i="1"/>
  <c r="AP271" i="1"/>
  <c r="AP277" i="1"/>
  <c r="AV358" i="1"/>
  <c r="AP286" i="1"/>
  <c r="AP289" i="1"/>
  <c r="AP298" i="1"/>
  <c r="AG363" i="1"/>
  <c r="AP305" i="1"/>
  <c r="V308" i="1"/>
  <c r="BR365" i="1"/>
  <c r="BV310" i="1"/>
  <c r="AP311" i="1"/>
  <c r="AP314" i="1"/>
  <c r="AP317" i="1"/>
  <c r="AP323" i="1"/>
  <c r="AW369" i="1"/>
  <c r="AM370" i="1"/>
  <c r="AW371" i="1"/>
  <c r="AP341" i="1"/>
  <c r="AD369" i="1"/>
  <c r="AC359" i="1"/>
  <c r="AT362" i="1"/>
  <c r="BM363" i="1"/>
  <c r="H365" i="1"/>
  <c r="AO365" i="1"/>
  <c r="AJ366" i="1"/>
  <c r="AO368" i="1"/>
  <c r="BW322" i="1"/>
  <c r="AH369" i="1"/>
  <c r="BL369" i="1"/>
  <c r="AF374" i="1"/>
  <c r="AJ363" i="1"/>
  <c r="AY283" i="1"/>
  <c r="BN360" i="1"/>
  <c r="O296" i="1"/>
  <c r="AY297" i="1"/>
  <c r="AK366" i="1"/>
  <c r="CC319" i="1"/>
  <c r="AO370" i="1"/>
  <c r="AP338" i="1"/>
  <c r="AL354" i="1"/>
  <c r="AC356" i="1"/>
  <c r="J357" i="1"/>
  <c r="BQ357" i="1"/>
  <c r="AM360" i="1"/>
  <c r="AF364" i="1"/>
  <c r="Q365" i="1"/>
  <c r="AM366" i="1"/>
  <c r="AF367" i="1"/>
  <c r="AM373" i="1"/>
  <c r="Q354" i="1"/>
  <c r="AM371" i="1"/>
  <c r="AE372" i="1"/>
  <c r="X4" i="1"/>
  <c r="X6" i="1"/>
  <c r="X5" i="1"/>
  <c r="X7" i="1"/>
  <c r="X8" i="1"/>
  <c r="X11" i="1"/>
  <c r="X13" i="1"/>
  <c r="AB16" i="1"/>
  <c r="CS28" i="1"/>
  <c r="AB18" i="1"/>
  <c r="X21" i="1"/>
  <c r="AB22" i="1"/>
  <c r="X22" i="1"/>
  <c r="X23" i="1"/>
  <c r="AB24" i="1"/>
  <c r="CS36" i="1"/>
  <c r="AB26" i="1"/>
  <c r="AB355" i="1" s="1"/>
  <c r="AL28" i="1"/>
  <c r="DM28" i="1" s="1"/>
  <c r="DK28" i="1"/>
  <c r="DK29" i="1"/>
  <c r="AB30" i="1"/>
  <c r="DM30" i="1"/>
  <c r="DK30" i="1"/>
  <c r="DM31" i="1"/>
  <c r="DK31" i="1"/>
  <c r="AB32" i="1"/>
  <c r="X32" i="1"/>
  <c r="DE32" i="1"/>
  <c r="DC32" i="1"/>
  <c r="DK32" i="1"/>
  <c r="X33" i="1"/>
  <c r="AB34" i="1"/>
  <c r="X34" i="1"/>
  <c r="CS44" i="1"/>
  <c r="X35" i="1"/>
  <c r="CS45" i="1"/>
  <c r="AL36" i="1"/>
  <c r="DK36" i="1"/>
  <c r="DM37" i="1"/>
  <c r="DK37" i="1"/>
  <c r="AB38" i="1"/>
  <c r="AB356" i="1" s="1"/>
  <c r="DK38" i="1"/>
  <c r="DE39" i="1"/>
  <c r="AB40" i="1"/>
  <c r="X40" i="1"/>
  <c r="DE40" i="1"/>
  <c r="DM40" i="1"/>
  <c r="AB41" i="1"/>
  <c r="X41" i="1"/>
  <c r="DM41" i="1"/>
  <c r="DK41" i="1"/>
  <c r="X42" i="1"/>
  <c r="CS52" i="1"/>
  <c r="AL43" i="1"/>
  <c r="DK43" i="1"/>
  <c r="CS50" i="1"/>
  <c r="CS357" i="1" s="1"/>
  <c r="DE44" i="1"/>
  <c r="DC44" i="1"/>
  <c r="AB45" i="1"/>
  <c r="DK45" i="1"/>
  <c r="X46" i="1"/>
  <c r="DC46" i="1"/>
  <c r="DM46" i="1"/>
  <c r="AB47" i="1"/>
  <c r="DE47" i="1"/>
  <c r="DC47" i="1"/>
  <c r="X48" i="1"/>
  <c r="DK48" i="1"/>
  <c r="AB49" i="1"/>
  <c r="X49" i="1"/>
  <c r="AD49" i="1"/>
  <c r="DE49" i="1" s="1"/>
  <c r="DC49" i="1"/>
  <c r="DM49" i="1"/>
  <c r="DK49" i="1"/>
  <c r="X50" i="1"/>
  <c r="X357" i="1" s="1"/>
  <c r="AB51" i="1"/>
  <c r="DE51" i="1"/>
  <c r="AB52" i="1"/>
  <c r="AB53" i="1"/>
  <c r="X53" i="1"/>
  <c r="DC53" i="1"/>
  <c r="DM53" i="1"/>
  <c r="DK53" i="1"/>
  <c r="X54" i="1"/>
  <c r="AH281" i="1"/>
  <c r="DC54" i="1"/>
  <c r="DK54" i="1"/>
  <c r="X55" i="1"/>
  <c r="AD55" i="1"/>
  <c r="DE55" i="1" s="1"/>
  <c r="DC55" i="1"/>
  <c r="DC56" i="1"/>
  <c r="DK56" i="1"/>
  <c r="CS60" i="1"/>
  <c r="AB57" i="1"/>
  <c r="DK57" i="1"/>
  <c r="AB58" i="1"/>
  <c r="AB59" i="1"/>
  <c r="DM59" i="1"/>
  <c r="T283" i="1"/>
  <c r="X60" i="1"/>
  <c r="AB61" i="1"/>
  <c r="X61" i="1"/>
  <c r="AB62" i="1"/>
  <c r="AB358" i="1" s="1"/>
  <c r="X62" i="1"/>
  <c r="X358" i="1" s="1"/>
  <c r="AD62" i="1"/>
  <c r="DC62" i="1"/>
  <c r="DK62" i="1"/>
  <c r="DC75" i="1"/>
  <c r="DC63" i="1"/>
  <c r="DK63" i="1"/>
  <c r="DE64" i="1"/>
  <c r="DC64" i="1"/>
  <c r="DM64" i="1"/>
  <c r="DK64" i="1"/>
  <c r="J64" i="1"/>
  <c r="AB65" i="1"/>
  <c r="DC66" i="1"/>
  <c r="DK66" i="1"/>
  <c r="AD67" i="1"/>
  <c r="DC67" i="1"/>
  <c r="AD68" i="1"/>
  <c r="DE68" i="1" s="1"/>
  <c r="DC68" i="1"/>
  <c r="DK80" i="1"/>
  <c r="DK68" i="1"/>
  <c r="J68" i="1"/>
  <c r="DK69" i="1"/>
  <c r="DE70" i="1"/>
  <c r="DC70" i="1"/>
  <c r="DK70" i="1"/>
  <c r="AD71" i="1"/>
  <c r="DE71" i="1" s="1"/>
  <c r="DC71" i="1"/>
  <c r="AB73" i="1"/>
  <c r="DE73" i="1"/>
  <c r="DK73" i="1"/>
  <c r="AA74" i="1"/>
  <c r="AA359" i="1" s="1"/>
  <c r="T74" i="1"/>
  <c r="X74" i="1" s="1"/>
  <c r="X359" i="1" s="1"/>
  <c r="DC74" i="1"/>
  <c r="AD76" i="1"/>
  <c r="AD288" i="1" s="1"/>
  <c r="DC76" i="1"/>
  <c r="DM76" i="1"/>
  <c r="DK76" i="1"/>
  <c r="J76" i="1"/>
  <c r="AB77" i="1"/>
  <c r="DE77" i="1"/>
  <c r="DC77" i="1"/>
  <c r="DM77" i="1"/>
  <c r="DK77" i="1"/>
  <c r="DC78" i="1"/>
  <c r="DK78" i="1"/>
  <c r="P79" i="1"/>
  <c r="AA79" i="1"/>
  <c r="AD79" i="1"/>
  <c r="AD289" i="1" s="1"/>
  <c r="DC79" i="1"/>
  <c r="J80" i="1"/>
  <c r="M80" i="1" s="1"/>
  <c r="DK81" i="1"/>
  <c r="DE82" i="1"/>
  <c r="DC82" i="1"/>
  <c r="DK82" i="1"/>
  <c r="J82" i="1"/>
  <c r="P83" i="1"/>
  <c r="AD83" i="1"/>
  <c r="DC83" i="1"/>
  <c r="AB85" i="1"/>
  <c r="DC85" i="1"/>
  <c r="DK85" i="1"/>
  <c r="AA86" i="1"/>
  <c r="AA360" i="1" s="1"/>
  <c r="DE86" i="1"/>
  <c r="DC86" i="1"/>
  <c r="DK86" i="1"/>
  <c r="J86" i="1"/>
  <c r="P87" i="1"/>
  <c r="AD87" i="1"/>
  <c r="DC87" i="1"/>
  <c r="J88" i="1"/>
  <c r="M88" i="1" s="1"/>
  <c r="DK89" i="1"/>
  <c r="J89" i="1"/>
  <c r="M89" i="1" s="1"/>
  <c r="AA90" i="1"/>
  <c r="DC90" i="1"/>
  <c r="DK90" i="1"/>
  <c r="P91" i="1"/>
  <c r="AA91" i="1"/>
  <c r="AD91" i="1"/>
  <c r="DE91" i="1" s="1"/>
  <c r="DC91" i="1"/>
  <c r="DK92" i="1"/>
  <c r="J92" i="1"/>
  <c r="M92" i="1" s="1"/>
  <c r="DK93" i="1"/>
  <c r="AA94" i="1"/>
  <c r="DC94" i="1"/>
  <c r="DK94" i="1"/>
  <c r="J94" i="1"/>
  <c r="P95" i="1"/>
  <c r="AA95" i="1"/>
  <c r="AD95" i="1"/>
  <c r="DE95" i="1" s="1"/>
  <c r="DC95" i="1"/>
  <c r="DK96" i="1"/>
  <c r="DC97" i="1"/>
  <c r="DK97" i="1"/>
  <c r="J97" i="1"/>
  <c r="AA98" i="1"/>
  <c r="AA361" i="1" s="1"/>
  <c r="DC98" i="1"/>
  <c r="DK98" i="1"/>
  <c r="J98" i="1"/>
  <c r="P99" i="1"/>
  <c r="AA99" i="1"/>
  <c r="AD99" i="1"/>
  <c r="DC99" i="1"/>
  <c r="DK99" i="1"/>
  <c r="DC112" i="1"/>
  <c r="DC100" i="1"/>
  <c r="DK100" i="1"/>
  <c r="J100" i="1"/>
  <c r="M100" i="1" s="1"/>
  <c r="DC101" i="1"/>
  <c r="DK101" i="1"/>
  <c r="J101" i="1"/>
  <c r="M101" i="1" s="1"/>
  <c r="AA102" i="1"/>
  <c r="DC102" i="1"/>
  <c r="DK102" i="1"/>
  <c r="P103" i="1"/>
  <c r="AD103" i="1"/>
  <c r="DC103" i="1"/>
  <c r="DK103" i="1"/>
  <c r="S103" i="1"/>
  <c r="W104" i="1" s="1"/>
  <c r="DC116" i="1"/>
  <c r="DC104" i="1"/>
  <c r="DK104" i="1"/>
  <c r="J104" i="1"/>
  <c r="DK105" i="1"/>
  <c r="DC106" i="1"/>
  <c r="DK106" i="1"/>
  <c r="J106" i="1"/>
  <c r="M107" i="1"/>
  <c r="P107" i="1"/>
  <c r="AD107" i="1"/>
  <c r="DC107" i="1"/>
  <c r="DK107" i="1"/>
  <c r="S107" i="1"/>
  <c r="AH299" i="1"/>
  <c r="DC108" i="1"/>
  <c r="DK108" i="1"/>
  <c r="DE109" i="1"/>
  <c r="DC109" i="1"/>
  <c r="DK109" i="1"/>
  <c r="J109" i="1"/>
  <c r="AA110" i="1"/>
  <c r="AA362" i="1" s="1"/>
  <c r="DE110" i="1"/>
  <c r="DC110" i="1"/>
  <c r="DK110" i="1"/>
  <c r="J110" i="1"/>
  <c r="P111" i="1"/>
  <c r="AD111" i="1"/>
  <c r="DC111" i="1"/>
  <c r="DK111" i="1"/>
  <c r="DK112" i="1"/>
  <c r="J112" i="1"/>
  <c r="M112" i="1" s="1"/>
  <c r="P113" i="1"/>
  <c r="DC113" i="1"/>
  <c r="DM113" i="1"/>
  <c r="DK113" i="1"/>
  <c r="DE114" i="1"/>
  <c r="DC114" i="1"/>
  <c r="DK114" i="1"/>
  <c r="P115" i="1"/>
  <c r="AD115" i="1"/>
  <c r="DC115" i="1"/>
  <c r="DK115" i="1"/>
  <c r="DK116" i="1"/>
  <c r="J116" i="1"/>
  <c r="DK117" i="1"/>
  <c r="J117" i="1"/>
  <c r="DE118" i="1"/>
  <c r="DC118" i="1"/>
  <c r="DK118" i="1"/>
  <c r="J118" i="1"/>
  <c r="M119" i="1"/>
  <c r="P119" i="1"/>
  <c r="AD119" i="1"/>
  <c r="DC119" i="1"/>
  <c r="DK119" i="1"/>
  <c r="DK120" i="1"/>
  <c r="DC121" i="1"/>
  <c r="AL121" i="1"/>
  <c r="DK121" i="1"/>
  <c r="W122" i="1"/>
  <c r="W363" i="1" s="1"/>
  <c r="T122" i="1"/>
  <c r="DE122" i="1"/>
  <c r="DC122" i="1"/>
  <c r="AL122" i="1"/>
  <c r="DK122" i="1"/>
  <c r="J122" i="1"/>
  <c r="DK123" i="1"/>
  <c r="DC124" i="1"/>
  <c r="DK124" i="1"/>
  <c r="J124" i="1"/>
  <c r="DC125" i="1"/>
  <c r="AL125" i="1"/>
  <c r="DM125" i="1" s="1"/>
  <c r="DK125" i="1"/>
  <c r="DC126" i="1"/>
  <c r="AL126" i="1"/>
  <c r="DK126" i="1"/>
  <c r="DC127" i="1"/>
  <c r="DK127" i="1"/>
  <c r="J127" i="1"/>
  <c r="DC128" i="1"/>
  <c r="DK128" i="1"/>
  <c r="J128" i="1"/>
  <c r="M129" i="1"/>
  <c r="W129" i="1"/>
  <c r="DC129" i="1"/>
  <c r="AL129" i="1"/>
  <c r="DK129" i="1"/>
  <c r="BY306" i="1"/>
  <c r="BZ306" i="1"/>
  <c r="W130" i="1"/>
  <c r="T130" i="1"/>
  <c r="DE130" i="1"/>
  <c r="DC130" i="1"/>
  <c r="AL130" i="1"/>
  <c r="DK130" i="1"/>
  <c r="J130" i="1"/>
  <c r="DC131" i="1"/>
  <c r="DK131" i="1"/>
  <c r="J131" i="1"/>
  <c r="DK132" i="1"/>
  <c r="P133" i="1"/>
  <c r="AA133" i="1"/>
  <c r="T133" i="1"/>
  <c r="DC134" i="1"/>
  <c r="DK134" i="1"/>
  <c r="J134" i="1"/>
  <c r="DK135" i="1"/>
  <c r="CD135" i="1"/>
  <c r="BZ135" i="1"/>
  <c r="J136" i="1"/>
  <c r="BY136" i="1"/>
  <c r="CD136" i="1"/>
  <c r="CN136" i="1"/>
  <c r="CO136" i="1"/>
  <c r="AD137" i="1"/>
  <c r="DC137" i="1"/>
  <c r="S137" i="1"/>
  <c r="BY137" i="1"/>
  <c r="CN137" i="1"/>
  <c r="CJ138" i="1"/>
  <c r="CO137" i="1"/>
  <c r="DC138" i="1"/>
  <c r="BP309" i="1"/>
  <c r="CE309" i="1" s="1"/>
  <c r="BZ138" i="1"/>
  <c r="CI138" i="1"/>
  <c r="CD139" i="1"/>
  <c r="BZ139" i="1"/>
  <c r="CI139" i="1"/>
  <c r="CJ139" i="1"/>
  <c r="DK140" i="1"/>
  <c r="J140" i="1"/>
  <c r="BY140" i="1"/>
  <c r="CE140" i="1"/>
  <c r="BZ140" i="1"/>
  <c r="CN140" i="1"/>
  <c r="CI140" i="1"/>
  <c r="CJ140" i="1"/>
  <c r="AA141" i="1"/>
  <c r="T141" i="1"/>
  <c r="BZ141" i="1"/>
  <c r="DE142" i="1"/>
  <c r="DK154" i="1"/>
  <c r="DK142" i="1"/>
  <c r="J142" i="1"/>
  <c r="BY142" i="1"/>
  <c r="CN142" i="1"/>
  <c r="DK143" i="1"/>
  <c r="CD155" i="1"/>
  <c r="CD143" i="1"/>
  <c r="CE143" i="1"/>
  <c r="BZ143" i="1"/>
  <c r="CD144" i="1"/>
  <c r="BZ144" i="1"/>
  <c r="CI144" i="1"/>
  <c r="S145" i="1"/>
  <c r="CD145" i="1"/>
  <c r="CE145" i="1"/>
  <c r="CN145" i="1"/>
  <c r="CD158" i="1"/>
  <c r="CD366" i="1" s="1"/>
  <c r="CD146" i="1"/>
  <c r="CD365" i="1" s="1"/>
  <c r="CE146" i="1"/>
  <c r="CE365" i="1" s="1"/>
  <c r="CN146" i="1"/>
  <c r="CN365" i="1" s="1"/>
  <c r="CO146" i="1"/>
  <c r="CO365" i="1" s="1"/>
  <c r="CJ146" i="1"/>
  <c r="CJ365" i="1" s="1"/>
  <c r="DC147" i="1"/>
  <c r="CD147" i="1"/>
  <c r="BY147" i="1"/>
  <c r="BP312" i="1"/>
  <c r="CE147" i="1"/>
  <c r="DE148" i="1"/>
  <c r="DK148" i="1"/>
  <c r="CI148" i="1"/>
  <c r="CD149" i="1"/>
  <c r="BZ149" i="1"/>
  <c r="CE149" i="1"/>
  <c r="CO149" i="1"/>
  <c r="CE151" i="1"/>
  <c r="CN151" i="1"/>
  <c r="CO151" i="1"/>
  <c r="P152" i="1"/>
  <c r="DE152" i="1"/>
  <c r="S152" i="1"/>
  <c r="BY152" i="1"/>
  <c r="CI152" i="1"/>
  <c r="CO152" i="1"/>
  <c r="DC153" i="1"/>
  <c r="BY153" i="1"/>
  <c r="BZ153" i="1"/>
  <c r="CI153" i="1"/>
  <c r="DE154" i="1"/>
  <c r="CE154" i="1"/>
  <c r="CO154" i="1"/>
  <c r="BY155" i="1"/>
  <c r="BZ156" i="1"/>
  <c r="CE155" i="1"/>
  <c r="CJ155" i="1"/>
  <c r="BZ157" i="1"/>
  <c r="BY158" i="1"/>
  <c r="BY366" i="1" s="1"/>
  <c r="S160" i="1"/>
  <c r="CD160" i="1"/>
  <c r="CE160" i="1"/>
  <c r="BZ160" i="1"/>
  <c r="CN160" i="1"/>
  <c r="CI160" i="1"/>
  <c r="CJ160" i="1"/>
  <c r="J161" i="1"/>
  <c r="M161" i="1" s="1"/>
  <c r="S161" i="1"/>
  <c r="BY161" i="1"/>
  <c r="BZ161" i="1"/>
  <c r="CI161" i="1"/>
  <c r="BY162" i="1"/>
  <c r="BY373" i="1" s="1"/>
  <c r="BP317" i="1"/>
  <c r="CE162" i="1"/>
  <c r="CE373" i="1" s="1"/>
  <c r="BT317" i="1"/>
  <c r="CN162" i="1"/>
  <c r="CN373" i="1" s="1"/>
  <c r="CO162" i="1"/>
  <c r="CO373" i="1" s="1"/>
  <c r="AL163" i="1"/>
  <c r="DM163" i="1" s="1"/>
  <c r="DK163" i="1"/>
  <c r="J163" i="1"/>
  <c r="M163" i="1" s="1"/>
  <c r="BY163" i="1"/>
  <c r="CJ163" i="1"/>
  <c r="J164" i="1"/>
  <c r="M164" i="1" s="1"/>
  <c r="BY165" i="1"/>
  <c r="CD164" i="1"/>
  <c r="CE164" i="1"/>
  <c r="CI164" i="1"/>
  <c r="CN164" i="1"/>
  <c r="CI165" i="1"/>
  <c r="DK166" i="1"/>
  <c r="BY166" i="1"/>
  <c r="CE166" i="1"/>
  <c r="CO166" i="1"/>
  <c r="CJ166" i="1"/>
  <c r="CD167" i="1"/>
  <c r="CI167" i="1"/>
  <c r="CJ168" i="1"/>
  <c r="CJ167" i="1"/>
  <c r="DE168" i="1"/>
  <c r="BZ168" i="1"/>
  <c r="DK169" i="1"/>
  <c r="CD169" i="1"/>
  <c r="M170" i="1"/>
  <c r="DE170" i="1"/>
  <c r="DK171" i="1"/>
  <c r="BZ171" i="1"/>
  <c r="DC184" i="1"/>
  <c r="DC172" i="1"/>
  <c r="DK184" i="1"/>
  <c r="DK172" i="1"/>
  <c r="CE172" i="1"/>
  <c r="CJ172" i="1"/>
  <c r="DC173" i="1"/>
  <c r="J173" i="1"/>
  <c r="BY173" i="1"/>
  <c r="BZ173" i="1"/>
  <c r="CN173" i="1"/>
  <c r="CJ173" i="1"/>
  <c r="CO173" i="1"/>
  <c r="P174" i="1"/>
  <c r="DC174" i="1"/>
  <c r="DC175" i="1"/>
  <c r="J175" i="1"/>
  <c r="CD175" i="1"/>
  <c r="BY175" i="1"/>
  <c r="BZ175" i="1"/>
  <c r="CE175" i="1"/>
  <c r="CN175" i="1"/>
  <c r="CJ175" i="1"/>
  <c r="CO175" i="1"/>
  <c r="M176" i="1"/>
  <c r="CD176" i="1"/>
  <c r="CE176" i="1"/>
  <c r="CN176" i="1"/>
  <c r="CJ176" i="1"/>
  <c r="DK177" i="1"/>
  <c r="CD177" i="1"/>
  <c r="BY177" i="1"/>
  <c r="BZ177" i="1"/>
  <c r="CE177" i="1"/>
  <c r="DE178" i="1"/>
  <c r="DK190" i="1"/>
  <c r="DK178" i="1"/>
  <c r="CD178" i="1"/>
  <c r="CE178" i="1"/>
  <c r="CN178" i="1"/>
  <c r="CJ178" i="1"/>
  <c r="DC179" i="1"/>
  <c r="DK179" i="1"/>
  <c r="J179" i="1"/>
  <c r="BY179" i="1"/>
  <c r="BZ179" i="1"/>
  <c r="CJ179" i="1"/>
  <c r="DC180" i="1"/>
  <c r="DK192" i="1"/>
  <c r="DK180" i="1"/>
  <c r="DC181" i="1"/>
  <c r="DK181" i="1"/>
  <c r="J181" i="1"/>
  <c r="BY181" i="1"/>
  <c r="BZ181" i="1"/>
  <c r="CN181" i="1"/>
  <c r="CJ181" i="1"/>
  <c r="CO181" i="1"/>
  <c r="W182" i="1"/>
  <c r="W368" i="1" s="1"/>
  <c r="DC194" i="1"/>
  <c r="DC182" i="1"/>
  <c r="CD182" i="1"/>
  <c r="CD368" i="1" s="1"/>
  <c r="CE182" i="1"/>
  <c r="CE368" i="1" s="1"/>
  <c r="CN182" i="1"/>
  <c r="CN368" i="1" s="1"/>
  <c r="CJ182" i="1"/>
  <c r="CJ368" i="1" s="1"/>
  <c r="BT324" i="1"/>
  <c r="CN183" i="1"/>
  <c r="BU324" i="1"/>
  <c r="CJ325" i="1" s="1"/>
  <c r="CO183" i="1"/>
  <c r="DE184" i="1"/>
  <c r="DM184" i="1"/>
  <c r="CD184" i="1"/>
  <c r="BZ184" i="1"/>
  <c r="CI184" i="1"/>
  <c r="CJ184" i="1"/>
  <c r="CD185" i="1"/>
  <c r="BZ185" i="1"/>
  <c r="CN185" i="1"/>
  <c r="CI185" i="1"/>
  <c r="CJ185" i="1"/>
  <c r="CO185" i="1"/>
  <c r="AL325" i="1"/>
  <c r="DM186" i="1"/>
  <c r="BT325" i="1"/>
  <c r="CN325" i="1" s="1"/>
  <c r="CI186" i="1"/>
  <c r="CD187" i="1"/>
  <c r="BZ187" i="1"/>
  <c r="CN187" i="1"/>
  <c r="CI187" i="1"/>
  <c r="CJ187" i="1"/>
  <c r="CO187" i="1"/>
  <c r="DE188" i="1"/>
  <c r="DM200" i="1"/>
  <c r="DM188" i="1"/>
  <c r="CD188" i="1"/>
  <c r="BZ188" i="1"/>
  <c r="CI188" i="1"/>
  <c r="CJ188" i="1"/>
  <c r="BT326" i="1"/>
  <c r="CN189" i="1"/>
  <c r="CI189" i="1"/>
  <c r="BU326" i="1"/>
  <c r="CJ326" i="1" s="1"/>
  <c r="CO189" i="1"/>
  <c r="DE190" i="1"/>
  <c r="DM202" i="1"/>
  <c r="DM190" i="1"/>
  <c r="CD190" i="1"/>
  <c r="BZ190" i="1"/>
  <c r="CI190" i="1"/>
  <c r="CJ190" i="1"/>
  <c r="CD191" i="1"/>
  <c r="BZ191" i="1"/>
  <c r="CN191" i="1"/>
  <c r="CI191" i="1"/>
  <c r="CJ191" i="1"/>
  <c r="CO191" i="1"/>
  <c r="BT327" i="1"/>
  <c r="CN327" i="1" s="1"/>
  <c r="CI192" i="1"/>
  <c r="CD193" i="1"/>
  <c r="BZ193" i="1"/>
  <c r="CN193" i="1"/>
  <c r="CI193" i="1"/>
  <c r="CJ193" i="1"/>
  <c r="CO193" i="1"/>
  <c r="CD194" i="1"/>
  <c r="CD369" i="1" s="1"/>
  <c r="CI194" i="1"/>
  <c r="CI369" i="1" s="1"/>
  <c r="CJ194" i="1"/>
  <c r="CJ369" i="1" s="1"/>
  <c r="CA195" i="1"/>
  <c r="BV195" i="1"/>
  <c r="BO195" i="1"/>
  <c r="CD195" i="1" s="1"/>
  <c r="BW195" i="1"/>
  <c r="BP195" i="1"/>
  <c r="CE195" i="1" s="1"/>
  <c r="BN328" i="1"/>
  <c r="CC328" i="1" s="1"/>
  <c r="BX195" i="1"/>
  <c r="BR328" i="1"/>
  <c r="CL328" i="1" s="1"/>
  <c r="CL195" i="1"/>
  <c r="CG195" i="1"/>
  <c r="BU195" i="1"/>
  <c r="CO195" i="1" s="1"/>
  <c r="CH195" i="1"/>
  <c r="CM195" i="1"/>
  <c r="DE196" i="1"/>
  <c r="DM196" i="1"/>
  <c r="AY208" i="1"/>
  <c r="DR208" i="1"/>
  <c r="DR196" i="1"/>
  <c r="AY196" i="1"/>
  <c r="DS208" i="1"/>
  <c r="AZ208" i="1"/>
  <c r="DS196" i="1"/>
  <c r="AZ196" i="1"/>
  <c r="CA196" i="1"/>
  <c r="BV196" i="1"/>
  <c r="CF196" i="1"/>
  <c r="CK196" i="1"/>
  <c r="BT196" i="1"/>
  <c r="CN196" i="1" s="1"/>
  <c r="CL196" i="1"/>
  <c r="BU196" i="1"/>
  <c r="CO196" i="1" s="1"/>
  <c r="CH196" i="1"/>
  <c r="CM196" i="1"/>
  <c r="DE197" i="1"/>
  <c r="DM197" i="1"/>
  <c r="DP209" i="1"/>
  <c r="DP197" i="1"/>
  <c r="DR209" i="1"/>
  <c r="AY197" i="1"/>
  <c r="AZ209" i="1"/>
  <c r="DS209" i="1"/>
  <c r="DS197" i="1"/>
  <c r="AZ197" i="1"/>
  <c r="CK209" i="1"/>
  <c r="BT197" i="1"/>
  <c r="CL209" i="1"/>
  <c r="CL197" i="1"/>
  <c r="CG197" i="1"/>
  <c r="BU197" i="1"/>
  <c r="CJ197" i="1" s="1"/>
  <c r="CM197" i="1"/>
  <c r="CH197" i="1"/>
  <c r="AW329" i="1"/>
  <c r="AZ329" i="1" s="1"/>
  <c r="AZ210" i="1"/>
  <c r="DS198" i="1"/>
  <c r="CA198" i="1"/>
  <c r="BO198" i="1"/>
  <c r="BM329" i="1"/>
  <c r="CB329" i="1" s="1"/>
  <c r="BP198" i="1"/>
  <c r="CG198" i="1"/>
  <c r="BU198" i="1"/>
  <c r="DE199" i="1"/>
  <c r="DM199" i="1"/>
  <c r="DP211" i="1"/>
  <c r="DP199" i="1"/>
  <c r="CA211" i="1"/>
  <c r="CA199" i="1"/>
  <c r="BV199" i="1"/>
  <c r="BO199" i="1"/>
  <c r="CD199" i="1" s="1"/>
  <c r="BX199" i="1"/>
  <c r="CC199" i="1"/>
  <c r="CG199" i="1"/>
  <c r="CH199" i="1"/>
  <c r="CM199" i="1"/>
  <c r="DS212" i="1"/>
  <c r="AZ212" i="1"/>
  <c r="DS200" i="1"/>
  <c r="AZ200" i="1"/>
  <c r="J200" i="1"/>
  <c r="BV200" i="1"/>
  <c r="CA200" i="1"/>
  <c r="BO200" i="1"/>
  <c r="CB212" i="1"/>
  <c r="CB200" i="1"/>
  <c r="BW200" i="1"/>
  <c r="BP200" i="1"/>
  <c r="CC212" i="1"/>
  <c r="CC200" i="1"/>
  <c r="BX200" i="1"/>
  <c r="CF200" i="1"/>
  <c r="DP213" i="1"/>
  <c r="DP201" i="1"/>
  <c r="CA201" i="1"/>
  <c r="BO201" i="1"/>
  <c r="DS214" i="1"/>
  <c r="AZ214" i="1"/>
  <c r="DS202" i="1"/>
  <c r="AZ202" i="1"/>
  <c r="J202" i="1"/>
  <c r="BV202" i="1"/>
  <c r="CA202" i="1"/>
  <c r="BO202" i="1"/>
  <c r="CB202" i="1"/>
  <c r="BW202" i="1"/>
  <c r="BP202" i="1"/>
  <c r="CC202" i="1"/>
  <c r="BX202" i="1"/>
  <c r="CF202" i="1"/>
  <c r="DP215" i="1"/>
  <c r="DP203" i="1"/>
  <c r="CA215" i="1"/>
  <c r="CA203" i="1"/>
  <c r="BV203" i="1"/>
  <c r="BO203" i="1"/>
  <c r="BY203" i="1" s="1"/>
  <c r="CB203" i="1"/>
  <c r="BW203" i="1"/>
  <c r="CM203" i="1"/>
  <c r="CH203" i="1"/>
  <c r="AV331" i="1"/>
  <c r="AY331" i="1" s="1"/>
  <c r="DR216" i="1"/>
  <c r="AY216" i="1"/>
  <c r="DR204" i="1"/>
  <c r="AY204" i="1"/>
  <c r="DS216" i="1"/>
  <c r="AZ216" i="1"/>
  <c r="DS204" i="1"/>
  <c r="AZ204" i="1"/>
  <c r="BM331" i="1"/>
  <c r="CB331" i="1" s="1"/>
  <c r="CB204" i="1"/>
  <c r="BP204" i="1"/>
  <c r="CC204" i="1"/>
  <c r="BX204" i="1"/>
  <c r="BQ331" i="1"/>
  <c r="CK331" i="1" s="1"/>
  <c r="CK204" i="1"/>
  <c r="BT204" i="1"/>
  <c r="CL204" i="1"/>
  <c r="BU204" i="1"/>
  <c r="CH204" i="1"/>
  <c r="CM204" i="1"/>
  <c r="DE205" i="1"/>
  <c r="DO217" i="1"/>
  <c r="DO205" i="1"/>
  <c r="DP217" i="1"/>
  <c r="DP205" i="1"/>
  <c r="AY217" i="1"/>
  <c r="AY205" i="1"/>
  <c r="S205" i="1"/>
  <c r="CA205" i="1"/>
  <c r="BV205" i="1"/>
  <c r="BX205" i="1"/>
  <c r="CF205" i="1"/>
  <c r="CK205" i="1"/>
  <c r="CH205" i="1"/>
  <c r="AA206" i="1"/>
  <c r="AA370" i="1" s="1"/>
  <c r="J206" i="1"/>
  <c r="CA218" i="1"/>
  <c r="CA371" i="1" s="1"/>
  <c r="BO206" i="1"/>
  <c r="CB218" i="1"/>
  <c r="CB371" i="1" s="1"/>
  <c r="CB206" i="1"/>
  <c r="CB370" i="1" s="1"/>
  <c r="BW206" i="1"/>
  <c r="BW370" i="1" s="1"/>
  <c r="BP206" i="1"/>
  <c r="CE206" i="1" s="1"/>
  <c r="CE370" i="1" s="1"/>
  <c r="CC206" i="1"/>
  <c r="CC370" i="1" s="1"/>
  <c r="BX206" i="1"/>
  <c r="BX370" i="1" s="1"/>
  <c r="CK206" i="1"/>
  <c r="CK370" i="1" s="1"/>
  <c r="CF206" i="1"/>
  <c r="CF370" i="1" s="1"/>
  <c r="BT206" i="1"/>
  <c r="CN206" i="1" s="1"/>
  <c r="CN370" i="1" s="1"/>
  <c r="CL206" i="1"/>
  <c r="CL370" i="1" s="1"/>
  <c r="BU206" i="1"/>
  <c r="BV207" i="1"/>
  <c r="BW207" i="1"/>
  <c r="CH207" i="1"/>
  <c r="CB220" i="1"/>
  <c r="BP208" i="1"/>
  <c r="CG208" i="1"/>
  <c r="M209" i="1"/>
  <c r="BX209" i="1"/>
  <c r="CL221" i="1"/>
  <c r="BU209" i="1"/>
  <c r="CC210" i="1"/>
  <c r="CF210" i="1"/>
  <c r="BT210" i="1"/>
  <c r="CJ210" i="1"/>
  <c r="CH210" i="1"/>
  <c r="DM211" i="1"/>
  <c r="CH211" i="1"/>
  <c r="DE212" i="1"/>
  <c r="DM212" i="1"/>
  <c r="CB224" i="1"/>
  <c r="BP212" i="1"/>
  <c r="CL212" i="1"/>
  <c r="CA213" i="1"/>
  <c r="BV213" i="1"/>
  <c r="CH213" i="1"/>
  <c r="AA214" i="1"/>
  <c r="T214" i="1"/>
  <c r="DE214" i="1"/>
  <c r="J214" i="1"/>
  <c r="BW214" i="1"/>
  <c r="CB214" i="1"/>
  <c r="BP214" i="1"/>
  <c r="CC214" i="1"/>
  <c r="BX214" i="1"/>
  <c r="CF214" i="1"/>
  <c r="BT214" i="1"/>
  <c r="BY215" i="1"/>
  <c r="CB215" i="1"/>
  <c r="CJ215" i="1"/>
  <c r="CM215" i="1"/>
  <c r="CH215" i="1"/>
  <c r="CB216" i="1"/>
  <c r="BP216" i="1"/>
  <c r="CC216" i="1"/>
  <c r="CL216" i="1"/>
  <c r="BU216" i="1"/>
  <c r="CH216" i="1"/>
  <c r="J217" i="1"/>
  <c r="CA217" i="1"/>
  <c r="BV217" i="1"/>
  <c r="BW217" i="1"/>
  <c r="BP217" i="1"/>
  <c r="CJ217" i="1"/>
  <c r="CH217" i="1"/>
  <c r="DM218" i="1"/>
  <c r="BW218" i="1"/>
  <c r="BW371" i="1" s="1"/>
  <c r="BP218" i="1"/>
  <c r="BZ218" i="1" s="1"/>
  <c r="BZ371" i="1" s="1"/>
  <c r="BX218" i="1"/>
  <c r="BX371" i="1" s="1"/>
  <c r="CL218" i="1"/>
  <c r="CL371" i="1" s="1"/>
  <c r="O219" i="1"/>
  <c r="L219" i="1"/>
  <c r="BV219" i="1"/>
  <c r="BZ219" i="1"/>
  <c r="BX219" i="1"/>
  <c r="CG219" i="1"/>
  <c r="O220" i="1"/>
  <c r="L220" i="1"/>
  <c r="Z220" i="1"/>
  <c r="V220" i="1"/>
  <c r="BW220" i="1"/>
  <c r="CG220" i="1"/>
  <c r="CH220" i="1"/>
  <c r="L221" i="1"/>
  <c r="M221" i="1"/>
  <c r="Z233" i="1"/>
  <c r="Z221" i="1"/>
  <c r="V221" i="1"/>
  <c r="T221" i="1"/>
  <c r="AL221" i="1"/>
  <c r="DK221" i="1"/>
  <c r="BX221" i="1"/>
  <c r="CF221" i="1"/>
  <c r="BT221" i="1"/>
  <c r="CG221" i="1"/>
  <c r="BU221" i="1"/>
  <c r="CM221" i="1"/>
  <c r="CH221" i="1"/>
  <c r="AD222" i="1"/>
  <c r="DC222" i="1"/>
  <c r="CC222" i="1"/>
  <c r="CK234" i="1"/>
  <c r="CK222" i="1"/>
  <c r="CF222" i="1"/>
  <c r="AD223" i="1"/>
  <c r="DC223" i="1"/>
  <c r="DM223" i="1"/>
  <c r="CA223" i="1"/>
  <c r="CC223" i="1"/>
  <c r="CG223" i="1"/>
  <c r="CH223" i="1"/>
  <c r="O224" i="1"/>
  <c r="L224" i="1"/>
  <c r="BW224" i="1"/>
  <c r="BP224" i="1"/>
  <c r="CC224" i="1"/>
  <c r="BX224" i="1"/>
  <c r="L225" i="1"/>
  <c r="V225" i="1"/>
  <c r="AL225" i="1"/>
  <c r="DK225" i="1"/>
  <c r="BV225" i="1"/>
  <c r="BW225" i="1"/>
  <c r="CG225" i="1"/>
  <c r="BU225" i="1"/>
  <c r="AD226" i="1"/>
  <c r="DE226" i="1" s="1"/>
  <c r="DC226" i="1"/>
  <c r="DM226" i="1"/>
  <c r="BV226" i="1"/>
  <c r="CK238" i="1"/>
  <c r="CK226" i="1"/>
  <c r="CF226" i="1"/>
  <c r="CG226" i="1"/>
  <c r="CL226" i="1"/>
  <c r="AD227" i="1"/>
  <c r="DC227" i="1"/>
  <c r="CA227" i="1"/>
  <c r="CB227" i="1"/>
  <c r="BP227" i="1"/>
  <c r="CG227" i="1"/>
  <c r="O240" i="1"/>
  <c r="O228" i="1"/>
  <c r="Z240" i="1"/>
  <c r="V228" i="1"/>
  <c r="BW228" i="1"/>
  <c r="BP228" i="1"/>
  <c r="BZ228" i="1" s="1"/>
  <c r="BX228" i="1"/>
  <c r="CM228" i="1"/>
  <c r="O229" i="1"/>
  <c r="L229" i="1"/>
  <c r="V229" i="1"/>
  <c r="T229" i="1"/>
  <c r="AL229" i="1"/>
  <c r="DM229" i="1" s="1"/>
  <c r="DK229" i="1"/>
  <c r="J229" i="1"/>
  <c r="BV229" i="1"/>
  <c r="BO229" i="1"/>
  <c r="BW229" i="1"/>
  <c r="BP229" i="1"/>
  <c r="BZ229" i="1" s="1"/>
  <c r="BX229" i="1"/>
  <c r="CF229" i="1"/>
  <c r="BT229" i="1"/>
  <c r="CL241" i="1"/>
  <c r="CL229" i="1"/>
  <c r="BU229" i="1"/>
  <c r="CM229" i="1"/>
  <c r="CH229" i="1"/>
  <c r="DC242" i="1"/>
  <c r="DC230" i="1"/>
  <c r="CF230" i="1"/>
  <c r="CF372" i="1" s="1"/>
  <c r="CG230" i="1"/>
  <c r="CG372" i="1" s="1"/>
  <c r="CL230" i="1"/>
  <c r="CL372" i="1" s="1"/>
  <c r="O231" i="1"/>
  <c r="BX231" i="1"/>
  <c r="CF231" i="1"/>
  <c r="L232" i="1"/>
  <c r="BV232" i="1"/>
  <c r="CB244" i="1"/>
  <c r="CB232" i="1"/>
  <c r="N233" i="1"/>
  <c r="K233" i="1"/>
  <c r="L233" i="1"/>
  <c r="DK233" i="1"/>
  <c r="J233" i="1"/>
  <c r="M234" i="1" s="1"/>
  <c r="BX233" i="1"/>
  <c r="CG233" i="1"/>
  <c r="L234" i="1"/>
  <c r="R341" i="1"/>
  <c r="V234" i="1"/>
  <c r="BK234" i="1"/>
  <c r="BL341" i="1"/>
  <c r="CA234" i="1"/>
  <c r="BV234" i="1"/>
  <c r="BO234" i="1"/>
  <c r="BM341" i="1"/>
  <c r="BW234" i="1"/>
  <c r="BP234" i="1"/>
  <c r="CF234" i="1"/>
  <c r="CH234" i="1"/>
  <c r="L235" i="1"/>
  <c r="V235" i="1"/>
  <c r="S235" i="1"/>
  <c r="CA247" i="1"/>
  <c r="BV235" i="1"/>
  <c r="BO235" i="1"/>
  <c r="BW236" i="1"/>
  <c r="BW235" i="1"/>
  <c r="BP235" i="1"/>
  <c r="BZ235" i="1" s="1"/>
  <c r="CC247" i="1"/>
  <c r="BX235" i="1"/>
  <c r="BT235" i="1"/>
  <c r="CF235" i="1"/>
  <c r="CH235" i="1"/>
  <c r="O236" i="1"/>
  <c r="L236" i="1"/>
  <c r="V236" i="1"/>
  <c r="BK236" i="1"/>
  <c r="CB236" i="1"/>
  <c r="BP236" i="1"/>
  <c r="CE236" i="1" s="1"/>
  <c r="CM236" i="1"/>
  <c r="O249" i="1"/>
  <c r="L237" i="1"/>
  <c r="R342" i="1"/>
  <c r="V237" i="1"/>
  <c r="DK237" i="1"/>
  <c r="BK238" i="1"/>
  <c r="BK237" i="1"/>
  <c r="BX237" i="1"/>
  <c r="CF237" i="1"/>
  <c r="BT237" i="1"/>
  <c r="CG237" i="1"/>
  <c r="L238" i="1"/>
  <c r="V238" i="1"/>
  <c r="BW238" i="1"/>
  <c r="BP238" i="1"/>
  <c r="CC238" i="1"/>
  <c r="CF238" i="1"/>
  <c r="BT238" i="1"/>
  <c r="CG238" i="1"/>
  <c r="BU238" i="1"/>
  <c r="CH238" i="1"/>
  <c r="L239" i="1"/>
  <c r="V239" i="1"/>
  <c r="BK239" i="1"/>
  <c r="CF239" i="1"/>
  <c r="BT239" i="1"/>
  <c r="CI239" i="1" s="1"/>
  <c r="CG239" i="1"/>
  <c r="BU239" i="1"/>
  <c r="CH239" i="1"/>
  <c r="L240" i="1"/>
  <c r="V240" i="1"/>
  <c r="DK240" i="1"/>
  <c r="CB252" i="1"/>
  <c r="CB240" i="1"/>
  <c r="CF240" i="1"/>
  <c r="CL240" i="1"/>
  <c r="CM240" i="1"/>
  <c r="CH240" i="1"/>
  <c r="L241" i="1"/>
  <c r="V241" i="1"/>
  <c r="BW241" i="1"/>
  <c r="BX241" i="1"/>
  <c r="CF241" i="1"/>
  <c r="BT241" i="1"/>
  <c r="CN241" i="1" s="1"/>
  <c r="CH241" i="1"/>
  <c r="N242" i="1"/>
  <c r="K242" i="1"/>
  <c r="L242" i="1"/>
  <c r="BK243" i="1"/>
  <c r="BK242" i="1"/>
  <c r="CK242" i="1"/>
  <c r="CG242" i="1"/>
  <c r="BU242" i="1"/>
  <c r="L243" i="1"/>
  <c r="BW243" i="1"/>
  <c r="CF243" i="1"/>
  <c r="BT243" i="1"/>
  <c r="CM243" i="1"/>
  <c r="V244" i="1"/>
  <c r="BK244" i="1"/>
  <c r="CB256" i="1"/>
  <c r="BP244" i="1"/>
  <c r="CE256" i="1" s="1"/>
  <c r="CM256" i="1"/>
  <c r="CH244" i="1"/>
  <c r="L245" i="1"/>
  <c r="AD245" i="1"/>
  <c r="DC245" i="1"/>
  <c r="BK245" i="1"/>
  <c r="BX245" i="1"/>
  <c r="CH245" i="1"/>
  <c r="O258" i="1"/>
  <c r="L246" i="1"/>
  <c r="U246" i="1"/>
  <c r="BK246" i="1"/>
  <c r="BV246" i="1"/>
  <c r="CK246" i="1"/>
  <c r="CF246" i="1"/>
  <c r="BT246" i="1"/>
  <c r="L247" i="1"/>
  <c r="O247" i="1"/>
  <c r="Z247" i="1"/>
  <c r="DK247" i="1"/>
  <c r="BV247" i="1"/>
  <c r="CF247" i="1"/>
  <c r="CG247" i="1"/>
  <c r="CM247" i="1"/>
  <c r="L248" i="1"/>
  <c r="AA248" i="1"/>
  <c r="CA248" i="1"/>
  <c r="BX248" i="1"/>
  <c r="CB249" i="1"/>
  <c r="BP249" i="1"/>
  <c r="CG249" i="1"/>
  <c r="CH249" i="1"/>
  <c r="L250" i="1"/>
  <c r="V250" i="1"/>
  <c r="BV250" i="1"/>
  <c r="BX250" i="1"/>
  <c r="CK250" i="1"/>
  <c r="CF250" i="1"/>
  <c r="L251" i="1"/>
  <c r="BX251" i="1"/>
  <c r="CF251" i="1"/>
  <c r="CK251" i="1"/>
  <c r="CM251" i="1"/>
  <c r="O252" i="1"/>
  <c r="BX252" i="1"/>
  <c r="BQ347" i="1"/>
  <c r="CF252" i="1"/>
  <c r="CM252" i="1"/>
  <c r="L253" i="1"/>
  <c r="U253" i="1"/>
  <c r="T253" i="1"/>
  <c r="V253" i="1"/>
  <c r="BV253" i="1"/>
  <c r="BO253" i="1"/>
  <c r="BP253" i="1"/>
  <c r="BW253" i="1"/>
  <c r="BX253" i="1"/>
  <c r="CF253" i="1"/>
  <c r="BT253" i="1"/>
  <c r="CH253" i="1"/>
  <c r="L254" i="1"/>
  <c r="DC254" i="1"/>
  <c r="DK254" i="1"/>
  <c r="BY254" i="1"/>
  <c r="BW255" i="1"/>
  <c r="BP254" i="1"/>
  <c r="CK254" i="1"/>
  <c r="CF254" i="1"/>
  <c r="CH255" i="1"/>
  <c r="CH254" i="1"/>
  <c r="Q348" i="1"/>
  <c r="Q350" i="1" s="1"/>
  <c r="T255" i="1"/>
  <c r="BL348" i="1"/>
  <c r="BO255" i="1"/>
  <c r="J256" i="1"/>
  <c r="BY256" i="1"/>
  <c r="BZ256" i="1"/>
  <c r="CF256" i="1"/>
  <c r="BT256" i="1"/>
  <c r="CJ256" i="1"/>
  <c r="O257" i="1"/>
  <c r="L257" i="1"/>
  <c r="V258" i="1"/>
  <c r="V257" i="1"/>
  <c r="J257" i="1"/>
  <c r="BV258" i="1"/>
  <c r="BV257" i="1"/>
  <c r="BO257" i="1"/>
  <c r="BZ257" i="1"/>
  <c r="CF257" i="1"/>
  <c r="BT257" i="1"/>
  <c r="Y258" i="1"/>
  <c r="R259" i="1"/>
  <c r="Z258" i="1"/>
  <c r="BH261" i="1"/>
  <c r="BP260" i="1"/>
  <c r="BZ258" i="1"/>
  <c r="CN258" i="1"/>
  <c r="CJ258" i="1"/>
  <c r="W265" i="1"/>
  <c r="K266" i="1"/>
  <c r="L266" i="1"/>
  <c r="M266" i="1"/>
  <c r="U266" i="1"/>
  <c r="V266" i="1"/>
  <c r="AP266" i="1"/>
  <c r="K267" i="1"/>
  <c r="U267" i="1"/>
  <c r="V267" i="1"/>
  <c r="W267" i="1"/>
  <c r="O272" i="1"/>
  <c r="L268" i="1"/>
  <c r="U268" i="1"/>
  <c r="V268" i="1"/>
  <c r="K269" i="1"/>
  <c r="L269" i="1"/>
  <c r="P269" i="1"/>
  <c r="M269" i="1"/>
  <c r="Y269" i="1"/>
  <c r="Z269" i="1"/>
  <c r="W270" i="1"/>
  <c r="L271" i="1"/>
  <c r="Y271" i="1"/>
  <c r="Z271" i="1"/>
  <c r="AA271" i="1"/>
  <c r="K272" i="1"/>
  <c r="Y273" i="1"/>
  <c r="AA274" i="1"/>
  <c r="L277" i="1"/>
  <c r="U277" i="1"/>
  <c r="V277" i="1"/>
  <c r="K278" i="1"/>
  <c r="U278" i="1"/>
  <c r="V278" i="1"/>
  <c r="K279" i="1"/>
  <c r="V279" i="1"/>
  <c r="N280" i="1"/>
  <c r="K280" i="1"/>
  <c r="O284" i="1"/>
  <c r="L280" i="1"/>
  <c r="V280" i="1"/>
  <c r="N285" i="1"/>
  <c r="K281" i="1"/>
  <c r="L281" i="1"/>
  <c r="U281" i="1"/>
  <c r="W281" i="1"/>
  <c r="L282" i="1"/>
  <c r="W283" i="1"/>
  <c r="AZ283" i="1"/>
  <c r="N284" i="1"/>
  <c r="L284" i="1"/>
  <c r="V284" i="1"/>
  <c r="U285" i="1"/>
  <c r="V285" i="1"/>
  <c r="AZ285" i="1"/>
  <c r="K286" i="1"/>
  <c r="L286" i="1"/>
  <c r="AY286" i="1"/>
  <c r="K287" i="1"/>
  <c r="O291" i="1"/>
  <c r="O287" i="1"/>
  <c r="AY287" i="1"/>
  <c r="U288" i="1"/>
  <c r="V288" i="1"/>
  <c r="K289" i="1"/>
  <c r="O289" i="1"/>
  <c r="V289" i="1"/>
  <c r="AZ289" i="1"/>
  <c r="L290" i="1"/>
  <c r="AY290" i="1"/>
  <c r="K291" i="1"/>
  <c r="N292" i="1"/>
  <c r="U292" i="1"/>
  <c r="V292" i="1"/>
  <c r="N293" i="1"/>
  <c r="U293" i="1"/>
  <c r="AY294" i="1"/>
  <c r="AZ295" i="1"/>
  <c r="N296" i="1"/>
  <c r="L296" i="1"/>
  <c r="U296" i="1"/>
  <c r="V296" i="1"/>
  <c r="K298" i="1"/>
  <c r="K297" i="1"/>
  <c r="V297" i="1"/>
  <c r="AP297" i="1"/>
  <c r="AZ297" i="1"/>
  <c r="V298" i="1"/>
  <c r="K299" i="1"/>
  <c r="L299" i="1"/>
  <c r="V299" i="1"/>
  <c r="K300" i="1"/>
  <c r="Y300" i="1"/>
  <c r="Z300" i="1"/>
  <c r="N301" i="1"/>
  <c r="AY301" i="1"/>
  <c r="AZ301" i="1"/>
  <c r="N302" i="1"/>
  <c r="O302" i="1"/>
  <c r="U303" i="1"/>
  <c r="AY303" i="1"/>
  <c r="AY304" i="1"/>
  <c r="AZ304" i="1"/>
  <c r="CF304" i="1"/>
  <c r="CG304" i="1"/>
  <c r="N305" i="1"/>
  <c r="N306" i="1"/>
  <c r="V306" i="1"/>
  <c r="BV306" i="1"/>
  <c r="N307" i="1"/>
  <c r="CM307" i="1"/>
  <c r="N309" i="1"/>
  <c r="L309" i="1"/>
  <c r="V309" i="1"/>
  <c r="CM309" i="1"/>
  <c r="BW310" i="1"/>
  <c r="K311" i="1"/>
  <c r="N311" i="1"/>
  <c r="O311" i="1"/>
  <c r="L311" i="1"/>
  <c r="U311" i="1"/>
  <c r="AZ311" i="1"/>
  <c r="CA311" i="1"/>
  <c r="CK311" i="1"/>
  <c r="CG311" i="1"/>
  <c r="CM311" i="1"/>
  <c r="CH311" i="1"/>
  <c r="K312" i="1"/>
  <c r="CB312" i="1"/>
  <c r="CC312" i="1"/>
  <c r="K313" i="1"/>
  <c r="AP313" i="1"/>
  <c r="BW313" i="1"/>
  <c r="BX313" i="1"/>
  <c r="CF313" i="1"/>
  <c r="K314" i="1"/>
  <c r="O318" i="1"/>
  <c r="L314" i="1"/>
  <c r="V314" i="1"/>
  <c r="L315" i="1"/>
  <c r="U315" i="1"/>
  <c r="V315" i="1"/>
  <c r="CG315" i="1"/>
  <c r="CH316" i="1"/>
  <c r="CC317" i="1"/>
  <c r="CL317" i="1"/>
  <c r="K318" i="1"/>
  <c r="N318" i="1"/>
  <c r="AY318" i="1"/>
  <c r="BV318" i="1"/>
  <c r="CM318" i="1"/>
  <c r="K319" i="1"/>
  <c r="O319" i="1"/>
  <c r="U319" i="1"/>
  <c r="V319" i="1"/>
  <c r="AY323" i="1"/>
  <c r="AY319" i="1"/>
  <c r="AZ319" i="1"/>
  <c r="CB319" i="1"/>
  <c r="CF319" i="1"/>
  <c r="CG319" i="1"/>
  <c r="CH319" i="1"/>
  <c r="AY320" i="1"/>
  <c r="CC320" i="1"/>
  <c r="CK320" i="1"/>
  <c r="CH320" i="1"/>
  <c r="K321" i="1"/>
  <c r="L321" i="1"/>
  <c r="AP321" i="1"/>
  <c r="CM321" i="1"/>
  <c r="K322" i="1"/>
  <c r="CQ325" i="1"/>
  <c r="AZ322" i="1"/>
  <c r="BX322" i="1"/>
  <c r="CG322" i="1"/>
  <c r="CM322" i="1"/>
  <c r="O323" i="1"/>
  <c r="L323" i="1"/>
  <c r="U323" i="1"/>
  <c r="CA323" i="1"/>
  <c r="CK323" i="1"/>
  <c r="CL323" i="1"/>
  <c r="CH323" i="1"/>
  <c r="AY324" i="1"/>
  <c r="CC324" i="1"/>
  <c r="CK324" i="1"/>
  <c r="AZ325" i="1"/>
  <c r="CF325" i="1"/>
  <c r="CL325" i="1"/>
  <c r="CH325" i="1"/>
  <c r="K326" i="1"/>
  <c r="N326" i="1"/>
  <c r="CB326" i="1"/>
  <c r="BX326" i="1"/>
  <c r="CF326" i="1"/>
  <c r="CG326" i="1"/>
  <c r="U327" i="1"/>
  <c r="V327" i="1"/>
  <c r="CA327" i="1"/>
  <c r="CB327" i="1"/>
  <c r="N329" i="1"/>
  <c r="CP332" i="1"/>
  <c r="N330" i="1"/>
  <c r="O335" i="1"/>
  <c r="L331" i="1"/>
  <c r="U331" i="1"/>
  <c r="AN371" i="1"/>
  <c r="AP332" i="1"/>
  <c r="U334" i="1"/>
  <c r="N335" i="1"/>
  <c r="L335" i="1"/>
  <c r="U335" i="1"/>
  <c r="AY337" i="1"/>
  <c r="AZ337" i="1"/>
  <c r="N339" i="1"/>
  <c r="Y339" i="1"/>
  <c r="AZ339" i="1"/>
  <c r="AZ341" i="1"/>
  <c r="AP342" i="1"/>
  <c r="AY342" i="1"/>
  <c r="AP343" i="1"/>
  <c r="CI305" i="1"/>
  <c r="K268" i="1"/>
  <c r="BN355" i="1"/>
  <c r="O269" i="1"/>
  <c r="N272" i="1"/>
  <c r="AJ356" i="1"/>
  <c r="AT356" i="1"/>
  <c r="N273" i="1"/>
  <c r="N277" i="1"/>
  <c r="CP286" i="1"/>
  <c r="L305" i="1"/>
  <c r="AY317" i="1"/>
  <c r="AY313" i="1"/>
  <c r="Y316" i="1"/>
  <c r="CJ305" i="1"/>
  <c r="Y279" i="1"/>
  <c r="U279" i="1"/>
  <c r="Z302" i="1"/>
  <c r="V302" i="1"/>
  <c r="Y313" i="1"/>
  <c r="U313" i="1"/>
  <c r="CH326" i="1"/>
  <c r="CM326" i="1"/>
  <c r="V265" i="1"/>
  <c r="AP270" i="1"/>
  <c r="AM356" i="1"/>
  <c r="BP354" i="1"/>
  <c r="K273" i="1"/>
  <c r="Z275" i="1"/>
  <c r="I357" i="1"/>
  <c r="L276" i="1"/>
  <c r="V276" i="1"/>
  <c r="AN357" i="1"/>
  <c r="BL357" i="1"/>
  <c r="BT357" i="1"/>
  <c r="K277" i="1"/>
  <c r="AZ293" i="1"/>
  <c r="CK310" i="1"/>
  <c r="CF310" i="1"/>
  <c r="L270" i="1"/>
  <c r="AA275" i="1"/>
  <c r="M277" i="1"/>
  <c r="CL314" i="1"/>
  <c r="CG314" i="1"/>
  <c r="AD354" i="1"/>
  <c r="AM354" i="1"/>
  <c r="AV354" i="1"/>
  <c r="L265" i="1"/>
  <c r="AP265" i="1"/>
  <c r="M268" i="1"/>
  <c r="AM355" i="1"/>
  <c r="U269" i="1"/>
  <c r="M270" i="1"/>
  <c r="O276" i="1"/>
  <c r="BN356" i="1"/>
  <c r="W275" i="1"/>
  <c r="AP275" i="1"/>
  <c r="M276" i="1"/>
  <c r="AE357" i="1"/>
  <c r="AQ357" i="1"/>
  <c r="BN357" i="1"/>
  <c r="AZ281" i="1"/>
  <c r="CQ289" i="1"/>
  <c r="O292" i="1"/>
  <c r="L288" i="1"/>
  <c r="L289" i="1"/>
  <c r="H354" i="1"/>
  <c r="V269" i="1"/>
  <c r="U270" i="1"/>
  <c r="N271" i="1"/>
  <c r="W273" i="1"/>
  <c r="N276" i="1"/>
  <c r="P279" i="1"/>
  <c r="M279" i="1"/>
  <c r="P283" i="1"/>
  <c r="M280" i="1"/>
  <c r="AS358" i="1"/>
  <c r="BP358" i="1"/>
  <c r="AM362" i="1"/>
  <c r="AW362" i="1"/>
  <c r="CG305" i="1"/>
  <c r="U314" i="1"/>
  <c r="AZ317" i="1"/>
  <c r="AZ321" i="1"/>
  <c r="CF321" i="1"/>
  <c r="CK321" i="1"/>
  <c r="L327" i="1"/>
  <c r="O331" i="1"/>
  <c r="O327" i="1"/>
  <c r="AC355" i="1"/>
  <c r="N269" i="1"/>
  <c r="V270" i="1"/>
  <c r="O271" i="1"/>
  <c r="AS356" i="1"/>
  <c r="BP356" i="1"/>
  <c r="M274" i="1"/>
  <c r="Q357" i="1"/>
  <c r="L278" i="1"/>
  <c r="U280" i="1"/>
  <c r="O303" i="1"/>
  <c r="O307" i="1"/>
  <c r="L303" i="1"/>
  <c r="Y317" i="1"/>
  <c r="AE369" i="1"/>
  <c r="AO369" i="1"/>
  <c r="AG357" i="1"/>
  <c r="BP357" i="1"/>
  <c r="Y277" i="1"/>
  <c r="S358" i="1"/>
  <c r="AK358" i="1"/>
  <c r="O281" i="1"/>
  <c r="U282" i="1"/>
  <c r="L283" i="1"/>
  <c r="AJ359" i="1"/>
  <c r="AT359" i="1"/>
  <c r="BQ359" i="1"/>
  <c r="CQ290" i="1"/>
  <c r="N288" i="1"/>
  <c r="AS360" i="1"/>
  <c r="BP360" i="1"/>
  <c r="CQ293" i="1"/>
  <c r="AY291" i="1"/>
  <c r="BN361" i="1"/>
  <c r="U295" i="1"/>
  <c r="AZ294" i="1"/>
  <c r="AC362" i="1"/>
  <c r="V305" i="1"/>
  <c r="BX306" i="1"/>
  <c r="CG307" i="1"/>
  <c r="AV365" i="1"/>
  <c r="BX309" i="1"/>
  <c r="O314" i="1"/>
  <c r="CH310" i="1"/>
  <c r="O315" i="1"/>
  <c r="CB311" i="1"/>
  <c r="V312" i="1"/>
  <c r="AN366" i="1"/>
  <c r="BX315" i="1"/>
  <c r="AP318" i="1"/>
  <c r="CA322" i="1"/>
  <c r="CG318" i="1"/>
  <c r="AF368" i="1"/>
  <c r="AQ368" i="1"/>
  <c r="AY325" i="1"/>
  <c r="CH321" i="1"/>
  <c r="O326" i="1"/>
  <c r="K323" i="1"/>
  <c r="CB323" i="1"/>
  <c r="AG369" i="1"/>
  <c r="BW326" i="1"/>
  <c r="Z326" i="1"/>
  <c r="AZ326" i="1"/>
  <c r="CL326" i="1"/>
  <c r="CK327" i="1"/>
  <c r="I370" i="1"/>
  <c r="K380" i="1" s="1"/>
  <c r="N334" i="1"/>
  <c r="AP335" i="1"/>
  <c r="AG372" i="1"/>
  <c r="U337" i="1"/>
  <c r="AC373" i="1"/>
  <c r="AO373" i="1"/>
  <c r="AW373" i="1"/>
  <c r="BA348" i="1"/>
  <c r="AM358" i="1"/>
  <c r="M281" i="1"/>
  <c r="CQ285" i="1"/>
  <c r="AZ282" i="1"/>
  <c r="AK359" i="1"/>
  <c r="AV359" i="1"/>
  <c r="O285" i="1"/>
  <c r="AJ360" i="1"/>
  <c r="AT360" i="1"/>
  <c r="BQ360" i="1"/>
  <c r="N289" i="1"/>
  <c r="CP294" i="1"/>
  <c r="AZ291" i="1"/>
  <c r="L292" i="1"/>
  <c r="AR361" i="1"/>
  <c r="BO361" i="1"/>
  <c r="V295" i="1"/>
  <c r="AP294" i="1"/>
  <c r="AY295" i="1"/>
  <c r="AQ362" i="1"/>
  <c r="BN362" i="1"/>
  <c r="BS363" i="1"/>
  <c r="AO364" i="1"/>
  <c r="AM365" i="1"/>
  <c r="AW365" i="1"/>
  <c r="CF309" i="1"/>
  <c r="CC315" i="1"/>
  <c r="BM366" i="1"/>
  <c r="BV313" i="1"/>
  <c r="CB321" i="1"/>
  <c r="CB318" i="1"/>
  <c r="CL318" i="1"/>
  <c r="CH322" i="1"/>
  <c r="H369" i="1"/>
  <c r="J379" i="1" s="1"/>
  <c r="N325" i="1"/>
  <c r="BX325" i="1"/>
  <c r="AP326" i="1"/>
  <c r="CL327" i="1"/>
  <c r="CP331" i="1"/>
  <c r="V330" i="1"/>
  <c r="K331" i="1"/>
  <c r="O334" i="1"/>
  <c r="AP337" i="1"/>
  <c r="AE373" i="1"/>
  <c r="AX373" i="1"/>
  <c r="AC374" i="1"/>
  <c r="AO374" i="1"/>
  <c r="AX374" i="1"/>
  <c r="U284" i="1"/>
  <c r="K285" i="1"/>
  <c r="AK360" i="1"/>
  <c r="AV360" i="1"/>
  <c r="CQ294" i="1"/>
  <c r="AP291" i="1"/>
  <c r="AS361" i="1"/>
  <c r="BP361" i="1"/>
  <c r="BO362" i="1"/>
  <c r="BL363" i="1"/>
  <c r="AQ364" i="1"/>
  <c r="Z305" i="1"/>
  <c r="AY307" i="1"/>
  <c r="AN365" i="1"/>
  <c r="BL365" i="1"/>
  <c r="CG309" i="1"/>
  <c r="AQ366" i="1"/>
  <c r="BV315" i="1"/>
  <c r="AE367" i="1"/>
  <c r="N317" i="1"/>
  <c r="BX317" i="1"/>
  <c r="CC318" i="1"/>
  <c r="CL321" i="1"/>
  <c r="N322" i="1"/>
  <c r="I369" i="1"/>
  <c r="K379" i="1" s="1"/>
  <c r="CH327" i="1"/>
  <c r="V328" i="1"/>
  <c r="AP330" i="1"/>
  <c r="AV372" i="1"/>
  <c r="AQ373" i="1"/>
  <c r="AE374" i="1"/>
  <c r="AJ361" i="1"/>
  <c r="AT361" i="1"/>
  <c r="BQ361" i="1"/>
  <c r="CQ298" i="1"/>
  <c r="AP295" i="1"/>
  <c r="AS362" i="1"/>
  <c r="AP301" i="1"/>
  <c r="AZ307" i="1"/>
  <c r="I366" i="1"/>
  <c r="AQ367" i="1"/>
  <c r="O317" i="1"/>
  <c r="CF317" i="1"/>
  <c r="CA319" i="1"/>
  <c r="BS369" i="1"/>
  <c r="U325" i="1"/>
  <c r="AN370" i="1"/>
  <c r="O329" i="1"/>
  <c r="AV371" i="1"/>
  <c r="AW372" i="1"/>
  <c r="AY339" i="1"/>
  <c r="AG373" i="1"/>
  <c r="AR373" i="1"/>
  <c r="AY341" i="1"/>
  <c r="AZ342" i="1"/>
  <c r="AV361" i="1"/>
  <c r="O293" i="1"/>
  <c r="AJ362" i="1"/>
  <c r="BN363" i="1"/>
  <c r="AG364" i="1"/>
  <c r="L306" i="1"/>
  <c r="CA307" i="1"/>
  <c r="CC308" i="1"/>
  <c r="AG366" i="1"/>
  <c r="AS366" i="1"/>
  <c r="Y320" i="1"/>
  <c r="N321" i="1"/>
  <c r="V325" i="1"/>
  <c r="AZ327" i="1"/>
  <c r="AZ338" i="1"/>
  <c r="Q372" i="1"/>
  <c r="E382" i="1" s="1"/>
  <c r="AN372" i="1"/>
  <c r="AJ373" i="1"/>
  <c r="AS373" i="1"/>
  <c r="AG374" i="1"/>
  <c r="AC357" i="1"/>
  <c r="AO357" i="1"/>
  <c r="BM357" i="1"/>
  <c r="BU357" i="1"/>
  <c r="AR358" i="1"/>
  <c r="BO358" i="1"/>
  <c r="V281" i="1"/>
  <c r="K282" i="1"/>
  <c r="CQ286" i="1"/>
  <c r="O288" i="1"/>
  <c r="BN359" i="1"/>
  <c r="U286" i="1"/>
  <c r="AZ286" i="1"/>
  <c r="AC360" i="1"/>
  <c r="U289" i="1"/>
  <c r="AY293" i="1"/>
  <c r="K290" i="1"/>
  <c r="AM361" i="1"/>
  <c r="K293" i="1"/>
  <c r="AK362" i="1"/>
  <c r="AV362" i="1"/>
  <c r="O297" i="1"/>
  <c r="AF363" i="1"/>
  <c r="Y302" i="1"/>
  <c r="N303" i="1"/>
  <c r="AJ364" i="1"/>
  <c r="CF305" i="1"/>
  <c r="U306" i="1"/>
  <c r="AZ310" i="1"/>
  <c r="AF365" i="1"/>
  <c r="BQ365" i="1"/>
  <c r="CP312" i="1"/>
  <c r="AY311" i="1"/>
  <c r="L312" i="1"/>
  <c r="BS366" i="1"/>
  <c r="CK314" i="1"/>
  <c r="K315" i="1"/>
  <c r="CF315" i="1"/>
  <c r="O320" i="1"/>
  <c r="CH318" i="1"/>
  <c r="BV319" i="1"/>
  <c r="AN368" i="1"/>
  <c r="AW368" i="1"/>
  <c r="BX321" i="1"/>
  <c r="CB322" i="1"/>
  <c r="AY327" i="1"/>
  <c r="CK325" i="1"/>
  <c r="K327" i="1"/>
  <c r="AP327" i="1"/>
  <c r="BV327" i="1"/>
  <c r="AF370" i="1"/>
  <c r="AQ370" i="1"/>
  <c r="CQ332" i="1"/>
  <c r="AE371" i="1"/>
  <c r="AO371" i="1"/>
  <c r="AP334" i="1"/>
  <c r="AO372" i="1"/>
  <c r="N338" i="1"/>
  <c r="AY338" i="1"/>
  <c r="U339" i="1"/>
  <c r="AP339" i="1"/>
  <c r="AK373" i="1"/>
  <c r="AF357" i="1"/>
  <c r="AR357" i="1"/>
  <c r="BO357" i="1"/>
  <c r="CQ282" i="1"/>
  <c r="AJ358" i="1"/>
  <c r="AT358" i="1"/>
  <c r="BQ358" i="1"/>
  <c r="M282" i="1"/>
  <c r="K283" i="1"/>
  <c r="AP283" i="1"/>
  <c r="AS359" i="1"/>
  <c r="BP359" i="1"/>
  <c r="CP290" i="1"/>
  <c r="AZ287" i="1"/>
  <c r="AR360" i="1"/>
  <c r="BO360" i="1"/>
  <c r="U290" i="1"/>
  <c r="AZ290" i="1"/>
  <c r="AC361" i="1"/>
  <c r="V293" i="1"/>
  <c r="L294" i="1"/>
  <c r="K295" i="1"/>
  <c r="U297" i="1"/>
  <c r="AP299" i="1"/>
  <c r="U302" i="1"/>
  <c r="K303" i="1"/>
  <c r="BS364" i="1"/>
  <c r="AP306" i="1"/>
  <c r="BW306" i="1"/>
  <c r="CK307" i="1"/>
  <c r="I365" i="1"/>
  <c r="BS365" i="1"/>
  <c r="AP309" i="1"/>
  <c r="BW309" i="1"/>
  <c r="N314" i="1"/>
  <c r="CG310" i="1"/>
  <c r="Z313" i="1"/>
  <c r="CP318" i="1"/>
  <c r="CM315" i="1"/>
  <c r="CP321" i="1"/>
  <c r="AZ318" i="1"/>
  <c r="BW318" i="1"/>
  <c r="L319" i="1"/>
  <c r="AE368" i="1"/>
  <c r="AP320" i="1"/>
  <c r="AZ320" i="1"/>
  <c r="CF322" i="1"/>
  <c r="V323" i="1"/>
  <c r="BV323" i="1"/>
  <c r="AF369" i="1"/>
  <c r="AQ369" i="1"/>
  <c r="BM369" i="1"/>
  <c r="BV325" i="1"/>
  <c r="CM325" i="1"/>
  <c r="AY326" i="1"/>
  <c r="H370" i="1"/>
  <c r="J380" i="1" s="1"/>
  <c r="AH370" i="1"/>
  <c r="O330" i="1"/>
  <c r="AG371" i="1"/>
  <c r="AF372" i="1"/>
  <c r="AN373" i="1"/>
  <c r="AV373" i="1"/>
  <c r="AM374" i="1"/>
  <c r="AJ349" i="1"/>
  <c r="AD268" i="1"/>
  <c r="DE27" i="1"/>
  <c r="P73" i="1"/>
  <c r="P85" i="1"/>
  <c r="P77" i="1"/>
  <c r="M77" i="1"/>
  <c r="AL270" i="1"/>
  <c r="AL276" i="1"/>
  <c r="DM39" i="1"/>
  <c r="AD22" i="1"/>
  <c r="DE34" i="1" s="1"/>
  <c r="AB23" i="1"/>
  <c r="AB25" i="1"/>
  <c r="T272" i="1"/>
  <c r="AB276" i="1" s="1"/>
  <c r="CS38" i="1"/>
  <c r="CS356" i="1" s="1"/>
  <c r="AB27" i="1"/>
  <c r="DC29" i="1"/>
  <c r="AB31" i="1"/>
  <c r="AL32" i="1"/>
  <c r="DM32" i="1" s="1"/>
  <c r="DM36" i="1"/>
  <c r="BH276" i="1"/>
  <c r="AB44" i="1"/>
  <c r="AD46" i="1"/>
  <c r="DE46" i="1" s="1"/>
  <c r="X47" i="1"/>
  <c r="AH279" i="1"/>
  <c r="AD48" i="1"/>
  <c r="DC48" i="1"/>
  <c r="DM52" i="1"/>
  <c r="X56" i="1"/>
  <c r="BC282" i="1"/>
  <c r="DE76" i="1"/>
  <c r="P76" i="1"/>
  <c r="DM88" i="1"/>
  <c r="S88" i="1"/>
  <c r="DC88" i="1"/>
  <c r="DM92" i="1"/>
  <c r="S92" i="1"/>
  <c r="DC92" i="1"/>
  <c r="DM96" i="1"/>
  <c r="BF295" i="1"/>
  <c r="S96" i="1"/>
  <c r="DM100" i="1"/>
  <c r="S100" i="1"/>
  <c r="DE103" i="1"/>
  <c r="AD298" i="1"/>
  <c r="DE105" i="1"/>
  <c r="BD298" i="1"/>
  <c r="J105" i="1"/>
  <c r="DM108" i="1"/>
  <c r="BF299" i="1"/>
  <c r="S108" i="1"/>
  <c r="BH300" i="1"/>
  <c r="S111" i="1"/>
  <c r="P116" i="1"/>
  <c r="M116" i="1"/>
  <c r="X122" i="1"/>
  <c r="X363" i="1" s="1"/>
  <c r="M125" i="1"/>
  <c r="T128" i="1"/>
  <c r="AA128" i="1"/>
  <c r="W128" i="1"/>
  <c r="AL306" i="1"/>
  <c r="DM129" i="1"/>
  <c r="W131" i="1"/>
  <c r="T131" i="1"/>
  <c r="AA131" i="1"/>
  <c r="AB15" i="1"/>
  <c r="AB17" i="1"/>
  <c r="T269" i="1"/>
  <c r="X18" i="1"/>
  <c r="AB19" i="1"/>
  <c r="CS31" i="1"/>
  <c r="AH270" i="1"/>
  <c r="AD21" i="1"/>
  <c r="AD23" i="1"/>
  <c r="DE35" i="1" s="1"/>
  <c r="T271" i="1"/>
  <c r="X24" i="1"/>
  <c r="AD24" i="1"/>
  <c r="AD271" i="1" s="1"/>
  <c r="X25" i="1"/>
  <c r="X26" i="1"/>
  <c r="X355" i="1" s="1"/>
  <c r="CS30" i="1"/>
  <c r="AD31" i="1"/>
  <c r="CS34" i="1"/>
  <c r="DK39" i="1"/>
  <c r="BC277" i="1"/>
  <c r="DM43" i="1"/>
  <c r="X44" i="1"/>
  <c r="CS55" i="1"/>
  <c r="DM48" i="1"/>
  <c r="BH279" i="1"/>
  <c r="CS57" i="1"/>
  <c r="AD283" i="1"/>
  <c r="DE60" i="1"/>
  <c r="DK60" i="1"/>
  <c r="M65" i="1"/>
  <c r="S285" i="1"/>
  <c r="W66" i="1"/>
  <c r="AH287" i="1"/>
  <c r="AD72" i="1"/>
  <c r="BE287" i="1"/>
  <c r="J72" i="1"/>
  <c r="M73" i="1" s="1"/>
  <c r="M74" i="1"/>
  <c r="M359" i="1" s="1"/>
  <c r="DK74" i="1"/>
  <c r="T76" i="1"/>
  <c r="AA76" i="1"/>
  <c r="DE80" i="1"/>
  <c r="P80" i="1"/>
  <c r="AH291" i="1"/>
  <c r="AD84" i="1"/>
  <c r="BE291" i="1"/>
  <c r="J84" i="1"/>
  <c r="T106" i="1"/>
  <c r="M110" i="1"/>
  <c r="M362" i="1" s="1"/>
  <c r="P110" i="1"/>
  <c r="P362" i="1" s="1"/>
  <c r="T116" i="1"/>
  <c r="AA116" i="1"/>
  <c r="W116" i="1"/>
  <c r="J302" i="1"/>
  <c r="M117" i="1"/>
  <c r="P129" i="1"/>
  <c r="P127" i="1"/>
  <c r="P134" i="1"/>
  <c r="P364" i="1" s="1"/>
  <c r="M134" i="1"/>
  <c r="M364" i="1" s="1"/>
  <c r="T140" i="1"/>
  <c r="AA140" i="1"/>
  <c r="DE157" i="1"/>
  <c r="DE169" i="1"/>
  <c r="X16" i="1"/>
  <c r="X17" i="1"/>
  <c r="DC31" i="1"/>
  <c r="AH274" i="1"/>
  <c r="AD33" i="1"/>
  <c r="DC33" i="1"/>
  <c r="DM35" i="1"/>
  <c r="AB36" i="1"/>
  <c r="CS49" i="1"/>
  <c r="X38" i="1"/>
  <c r="X356" i="1" s="1"/>
  <c r="AD38" i="1"/>
  <c r="DE38" i="1" s="1"/>
  <c r="X39" i="1"/>
  <c r="DC40" i="1"/>
  <c r="CS42" i="1"/>
  <c r="DM47" i="1"/>
  <c r="T282" i="1"/>
  <c r="X57" i="1"/>
  <c r="AH283" i="1"/>
  <c r="DC60" i="1"/>
  <c r="DM60" i="1"/>
  <c r="AH284" i="1"/>
  <c r="AD63" i="1"/>
  <c r="BE284" i="1"/>
  <c r="J63" i="1"/>
  <c r="T66" i="1"/>
  <c r="AL72" i="1"/>
  <c r="BF287" i="1"/>
  <c r="S72" i="1"/>
  <c r="DC72" i="1"/>
  <c r="S75" i="1"/>
  <c r="DK75" i="1"/>
  <c r="AL75" i="1"/>
  <c r="AA78" i="1"/>
  <c r="BD289" i="1"/>
  <c r="J78" i="1"/>
  <c r="DM80" i="1"/>
  <c r="T80" i="1"/>
  <c r="AA80" i="1"/>
  <c r="DC80" i="1"/>
  <c r="AD290" i="1"/>
  <c r="DE81" i="1"/>
  <c r="AA82" i="1"/>
  <c r="BF291" i="1"/>
  <c r="S84" i="1"/>
  <c r="DC84" i="1"/>
  <c r="DE85" i="1"/>
  <c r="M86" i="1"/>
  <c r="M360" i="1" s="1"/>
  <c r="T103" i="1"/>
  <c r="AA103" i="1"/>
  <c r="W103" i="1"/>
  <c r="P112" i="1"/>
  <c r="M113" i="1"/>
  <c r="P124" i="1"/>
  <c r="T134" i="1"/>
  <c r="AA134" i="1"/>
  <c r="AA364" i="1" s="1"/>
  <c r="W134" i="1"/>
  <c r="W364" i="1" s="1"/>
  <c r="DM138" i="1"/>
  <c r="P139" i="1"/>
  <c r="M139" i="1"/>
  <c r="P154" i="1"/>
  <c r="P142" i="1"/>
  <c r="DE160" i="1"/>
  <c r="T267" i="1"/>
  <c r="X267" i="1" s="1"/>
  <c r="X12" i="1"/>
  <c r="AH268" i="1"/>
  <c r="DC27" i="1"/>
  <c r="AL272" i="1"/>
  <c r="DM27" i="1"/>
  <c r="AB28" i="1"/>
  <c r="T273" i="1"/>
  <c r="CS41" i="1"/>
  <c r="X30" i="1"/>
  <c r="AD273" i="1"/>
  <c r="DE30" i="1"/>
  <c r="AL274" i="1"/>
  <c r="DM33" i="1"/>
  <c r="T275" i="1"/>
  <c r="X276" i="1" s="1"/>
  <c r="CS47" i="1"/>
  <c r="X36" i="1"/>
  <c r="AD275" i="1"/>
  <c r="DE36" i="1"/>
  <c r="DC38" i="1"/>
  <c r="DE56" i="1"/>
  <c r="BF284" i="1"/>
  <c r="S63" i="1"/>
  <c r="J285" i="1"/>
  <c r="M66" i="1"/>
  <c r="T68" i="1"/>
  <c r="AA68" i="1"/>
  <c r="T71" i="1"/>
  <c r="W71" i="1"/>
  <c r="DK71" i="1"/>
  <c r="AL71" i="1"/>
  <c r="DM71" i="1" s="1"/>
  <c r="AA83" i="1"/>
  <c r="AD292" i="1"/>
  <c r="DE87" i="1"/>
  <c r="BD293" i="1"/>
  <c r="J90" i="1"/>
  <c r="P94" i="1"/>
  <c r="M98" i="1"/>
  <c r="M361" i="1" s="1"/>
  <c r="P98" i="1"/>
  <c r="P361" i="1" s="1"/>
  <c r="DE99" i="1"/>
  <c r="DE107" i="1"/>
  <c r="P109" i="1"/>
  <c r="P121" i="1"/>
  <c r="DM112" i="1"/>
  <c r="T112" i="1"/>
  <c r="AA112" i="1"/>
  <c r="T124" i="1"/>
  <c r="AA124" i="1"/>
  <c r="W127" i="1"/>
  <c r="T127" i="1"/>
  <c r="AA127" i="1"/>
  <c r="DM142" i="1"/>
  <c r="W142" i="1"/>
  <c r="T142" i="1"/>
  <c r="AA142" i="1"/>
  <c r="P145" i="1"/>
  <c r="X9" i="1"/>
  <c r="X14" i="1"/>
  <c r="X354" i="1" s="1"/>
  <c r="X27" i="1"/>
  <c r="CS39" i="1"/>
  <c r="X28" i="1"/>
  <c r="DE28" i="1"/>
  <c r="AH273" i="1"/>
  <c r="DC42" i="1"/>
  <c r="X31" i="1"/>
  <c r="DK33" i="1"/>
  <c r="CS37" i="1"/>
  <c r="DK40" i="1"/>
  <c r="DK52" i="1"/>
  <c r="DC41" i="1"/>
  <c r="CS43" i="1"/>
  <c r="T278" i="1"/>
  <c r="X45" i="1"/>
  <c r="CS56" i="1"/>
  <c r="AD278" i="1"/>
  <c r="BF278" i="1"/>
  <c r="AB50" i="1"/>
  <c r="AB357" i="1" s="1"/>
  <c r="X58" i="1"/>
  <c r="DE58" i="1"/>
  <c r="CS58" i="1"/>
  <c r="BG283" i="1"/>
  <c r="DK61" i="1"/>
  <c r="T67" i="1"/>
  <c r="W67" i="1"/>
  <c r="DK67" i="1"/>
  <c r="AL67" i="1"/>
  <c r="AD286" i="1"/>
  <c r="DE69" i="1"/>
  <c r="DC73" i="1"/>
  <c r="M75" i="1"/>
  <c r="W76" i="1"/>
  <c r="AA77" i="1"/>
  <c r="DE79" i="1"/>
  <c r="DM81" i="1"/>
  <c r="BF290" i="1"/>
  <c r="S81" i="1"/>
  <c r="P82" i="1"/>
  <c r="DE83" i="1"/>
  <c r="DM85" i="1"/>
  <c r="AA85" i="1"/>
  <c r="P86" i="1"/>
  <c r="P360" i="1" s="1"/>
  <c r="DK87" i="1"/>
  <c r="AD293" i="1"/>
  <c r="DE90" i="1"/>
  <c r="DK91" i="1"/>
  <c r="DE94" i="1"/>
  <c r="DK95" i="1"/>
  <c r="DE98" i="1"/>
  <c r="W110" i="1"/>
  <c r="W362" i="1" s="1"/>
  <c r="T110" i="1"/>
  <c r="M111" i="1"/>
  <c r="DE119" i="1"/>
  <c r="M122" i="1"/>
  <c r="M363" i="1" s="1"/>
  <c r="P122" i="1"/>
  <c r="P363" i="1" s="1"/>
  <c r="W137" i="1"/>
  <c r="AA137" i="1"/>
  <c r="T137" i="1"/>
  <c r="AB149" i="1"/>
  <c r="W160" i="1"/>
  <c r="T160" i="1"/>
  <c r="X15" i="1"/>
  <c r="X19" i="1"/>
  <c r="DC28" i="1"/>
  <c r="CS29" i="1"/>
  <c r="AL273" i="1"/>
  <c r="DC30" i="1"/>
  <c r="DM34" i="1"/>
  <c r="CS35" i="1"/>
  <c r="DK35" i="1"/>
  <c r="AL275" i="1"/>
  <c r="AB37" i="1"/>
  <c r="DK44" i="1"/>
  <c r="AH278" i="1"/>
  <c r="DC45" i="1"/>
  <c r="DC57" i="1"/>
  <c r="BG278" i="1"/>
  <c r="DK50" i="1"/>
  <c r="AL50" i="1"/>
  <c r="DM50" i="1" s="1"/>
  <c r="T280" i="1"/>
  <c r="CS62" i="1"/>
  <c r="CS358" i="1" s="1"/>
  <c r="CS61" i="1"/>
  <c r="X51" i="1"/>
  <c r="BH281" i="1"/>
  <c r="DE57" i="1"/>
  <c r="DC58" i="1"/>
  <c r="DE61" i="1"/>
  <c r="DM61" i="1"/>
  <c r="AA64" i="1"/>
  <c r="T64" i="1"/>
  <c r="DK65" i="1"/>
  <c r="AH286" i="1"/>
  <c r="DC69" i="1"/>
  <c r="M71" i="1"/>
  <c r="DM73" i="1"/>
  <c r="AA73" i="1"/>
  <c r="S289" i="1"/>
  <c r="W78" i="1"/>
  <c r="T78" i="1"/>
  <c r="DE78" i="1"/>
  <c r="T79" i="1"/>
  <c r="W79" i="1"/>
  <c r="DK79" i="1"/>
  <c r="AL79" i="1"/>
  <c r="DM79" i="1" s="1"/>
  <c r="J81" i="1"/>
  <c r="M82" i="1" s="1"/>
  <c r="T82" i="1"/>
  <c r="T83" i="1"/>
  <c r="W83" i="1"/>
  <c r="DK83" i="1"/>
  <c r="AL83" i="1"/>
  <c r="DM83" i="1" s="1"/>
  <c r="W86" i="1"/>
  <c r="W360" i="1" s="1"/>
  <c r="T86" i="1"/>
  <c r="S292" i="1"/>
  <c r="T87" i="1"/>
  <c r="W87" i="1"/>
  <c r="BH292" i="1"/>
  <c r="DK88" i="1"/>
  <c r="DE89" i="1"/>
  <c r="P89" i="1"/>
  <c r="T91" i="1"/>
  <c r="W91" i="1"/>
  <c r="AD294" i="1"/>
  <c r="DE93" i="1"/>
  <c r="BD294" i="1"/>
  <c r="J93" i="1"/>
  <c r="T95" i="1"/>
  <c r="W95" i="1"/>
  <c r="DE97" i="1"/>
  <c r="P97" i="1"/>
  <c r="S296" i="1"/>
  <c r="T99" i="1"/>
  <c r="W99" i="1"/>
  <c r="BH296" i="1"/>
  <c r="DE101" i="1"/>
  <c r="P101" i="1"/>
  <c r="DM104" i="1"/>
  <c r="T104" i="1"/>
  <c r="AA104" i="1"/>
  <c r="T107" i="1"/>
  <c r="AA107" i="1"/>
  <c r="W107" i="1"/>
  <c r="DM109" i="1"/>
  <c r="W109" i="1"/>
  <c r="T109" i="1"/>
  <c r="AB121" i="1" s="1"/>
  <c r="AA109" i="1"/>
  <c r="X125" i="1"/>
  <c r="M143" i="1"/>
  <c r="W152" i="1"/>
  <c r="T152" i="1"/>
  <c r="AA152" i="1"/>
  <c r="CS27" i="1"/>
  <c r="DK27" i="1"/>
  <c r="AB29" i="1"/>
  <c r="DK34" i="1"/>
  <c r="CS48" i="1"/>
  <c r="X37" i="1"/>
  <c r="DE37" i="1"/>
  <c r="AD276" i="1"/>
  <c r="AD277" i="1"/>
  <c r="DE42" i="1"/>
  <c r="X52" i="1"/>
  <c r="DE52" i="1"/>
  <c r="AB55" i="1"/>
  <c r="DM58" i="1"/>
  <c r="X59" i="1"/>
  <c r="DE59" i="1"/>
  <c r="CS59" i="1"/>
  <c r="DC65" i="1"/>
  <c r="M67" i="1"/>
  <c r="W68" i="1"/>
  <c r="BF286" i="1"/>
  <c r="S69" i="1"/>
  <c r="AA70" i="1"/>
  <c r="P74" i="1"/>
  <c r="P359" i="1" s="1"/>
  <c r="AB74" i="1"/>
  <c r="AB359" i="1" s="1"/>
  <c r="W77" i="1"/>
  <c r="W80" i="1"/>
  <c r="DC89" i="1"/>
  <c r="S293" i="1"/>
  <c r="W90" i="1"/>
  <c r="T90" i="1"/>
  <c r="T94" i="1"/>
  <c r="W98" i="1"/>
  <c r="W361" i="1" s="1"/>
  <c r="T98" i="1"/>
  <c r="S297" i="1"/>
  <c r="W102" i="1"/>
  <c r="T102" i="1"/>
  <c r="AA106" i="1"/>
  <c r="M106" i="1"/>
  <c r="P106" i="1"/>
  <c r="DE111" i="1"/>
  <c r="W113" i="1"/>
  <c r="T113" i="1"/>
  <c r="AB125" i="1" s="1"/>
  <c r="AA113" i="1"/>
  <c r="M118" i="1"/>
  <c r="P118" i="1"/>
  <c r="DM121" i="1"/>
  <c r="DM133" i="1"/>
  <c r="M130" i="1"/>
  <c r="P130" i="1"/>
  <c r="P131" i="1"/>
  <c r="M131" i="1"/>
  <c r="M136" i="1"/>
  <c r="P136" i="1"/>
  <c r="DE145" i="1"/>
  <c r="X10" i="1"/>
  <c r="CS40" i="1"/>
  <c r="X29" i="1"/>
  <c r="AD29" i="1"/>
  <c r="DE29" i="1" s="1"/>
  <c r="CS46" i="1"/>
  <c r="AB35" i="1"/>
  <c r="DC37" i="1"/>
  <c r="AH276" i="1"/>
  <c r="BG276" i="1"/>
  <c r="DC39" i="1"/>
  <c r="DK42" i="1"/>
  <c r="AL42" i="1"/>
  <c r="CS54" i="1"/>
  <c r="X43" i="1"/>
  <c r="AB46" i="1"/>
  <c r="DK47" i="1"/>
  <c r="DK51" i="1"/>
  <c r="DC51" i="1"/>
  <c r="DC52" i="1"/>
  <c r="AD53" i="1"/>
  <c r="DE53" i="1" s="1"/>
  <c r="CS53" i="1"/>
  <c r="DK55" i="1"/>
  <c r="AL55" i="1"/>
  <c r="DM55" i="1" s="1"/>
  <c r="AB56" i="1"/>
  <c r="DC59" i="1"/>
  <c r="DC61" i="1"/>
  <c r="DM65" i="1"/>
  <c r="CR76" i="1"/>
  <c r="AA65" i="1"/>
  <c r="AA66" i="1"/>
  <c r="J69" i="1"/>
  <c r="P70" i="1"/>
  <c r="AB70" i="1"/>
  <c r="DK72" i="1"/>
  <c r="W73" i="1"/>
  <c r="W74" i="1"/>
  <c r="W359" i="1" s="1"/>
  <c r="M76" i="1"/>
  <c r="M79" i="1"/>
  <c r="M83" i="1"/>
  <c r="M87" i="1"/>
  <c r="DE88" i="1"/>
  <c r="P88" i="1"/>
  <c r="DM89" i="1"/>
  <c r="T89" i="1"/>
  <c r="AA89" i="1"/>
  <c r="M91" i="1"/>
  <c r="DE92" i="1"/>
  <c r="P92" i="1"/>
  <c r="DM93" i="1"/>
  <c r="BF294" i="1"/>
  <c r="S93" i="1"/>
  <c r="M95" i="1"/>
  <c r="DM97" i="1"/>
  <c r="T97" i="1"/>
  <c r="AA97" i="1"/>
  <c r="M99" i="1"/>
  <c r="P100" i="1"/>
  <c r="DM101" i="1"/>
  <c r="T101" i="1"/>
  <c r="AA101" i="1"/>
  <c r="DE106" i="1"/>
  <c r="W112" i="1"/>
  <c r="DE115" i="1"/>
  <c r="P128" i="1"/>
  <c r="M128" i="1"/>
  <c r="P140" i="1"/>
  <c r="M140" i="1"/>
  <c r="W145" i="1"/>
  <c r="T145" i="1"/>
  <c r="AA145" i="1"/>
  <c r="M146" i="1"/>
  <c r="M365" i="1" s="1"/>
  <c r="P149" i="1"/>
  <c r="AD313" i="1"/>
  <c r="M151" i="1"/>
  <c r="P151" i="1"/>
  <c r="P157" i="1"/>
  <c r="P169" i="1"/>
  <c r="T161" i="1"/>
  <c r="W161" i="1"/>
  <c r="AA161" i="1"/>
  <c r="AB39" i="1"/>
  <c r="BG280" i="1"/>
  <c r="AB60" i="1"/>
  <c r="BD284" i="1"/>
  <c r="BH285" i="1"/>
  <c r="BD287" i="1"/>
  <c r="BF288" i="1"/>
  <c r="BH289" i="1"/>
  <c r="BD291" i="1"/>
  <c r="AL87" i="1"/>
  <c r="BF292" i="1"/>
  <c r="BH293" i="1"/>
  <c r="AL91" i="1"/>
  <c r="DM91" i="1" s="1"/>
  <c r="AL95" i="1"/>
  <c r="DM95" i="1" s="1"/>
  <c r="AD96" i="1"/>
  <c r="BD295" i="1"/>
  <c r="AL99" i="1"/>
  <c r="BF296" i="1"/>
  <c r="AD100" i="1"/>
  <c r="DE100" i="1" s="1"/>
  <c r="BH297" i="1"/>
  <c r="AL103" i="1"/>
  <c r="DM103" i="1" s="1"/>
  <c r="AD104" i="1"/>
  <c r="DE104" i="1" s="1"/>
  <c r="S105" i="1"/>
  <c r="AL107" i="1"/>
  <c r="AD108" i="1"/>
  <c r="BD299" i="1"/>
  <c r="AL111" i="1"/>
  <c r="DM123" i="1" s="1"/>
  <c r="BF300" i="1"/>
  <c r="BH301" i="1"/>
  <c r="W115" i="1"/>
  <c r="AL115" i="1"/>
  <c r="S117" i="1"/>
  <c r="CR117" i="1" s="1"/>
  <c r="W119" i="1"/>
  <c r="AL119" i="1"/>
  <c r="DM119" i="1" s="1"/>
  <c r="AD120" i="1"/>
  <c r="BD303" i="1"/>
  <c r="BU303" i="1"/>
  <c r="CJ304" i="1" s="1"/>
  <c r="DC120" i="1"/>
  <c r="S123" i="1"/>
  <c r="W124" i="1" s="1"/>
  <c r="BP304" i="1"/>
  <c r="BZ305" i="1" s="1"/>
  <c r="AD124" i="1"/>
  <c r="DE124" i="1" s="1"/>
  <c r="W125" i="1"/>
  <c r="BH305" i="1"/>
  <c r="AD128" i="1"/>
  <c r="BF306" i="1"/>
  <c r="BD307" i="1"/>
  <c r="BU307" i="1"/>
  <c r="DK133" i="1"/>
  <c r="AD134" i="1"/>
  <c r="BO308" i="1"/>
  <c r="BZ136" i="1"/>
  <c r="AH309" i="1"/>
  <c r="AD138" i="1"/>
  <c r="BE309" i="1"/>
  <c r="CD138" i="1"/>
  <c r="DK138" i="1"/>
  <c r="AL139" i="1"/>
  <c r="DM139" i="1" s="1"/>
  <c r="S139" i="1"/>
  <c r="W140" i="1" s="1"/>
  <c r="CN139" i="1"/>
  <c r="DC140" i="1"/>
  <c r="BO310" i="1"/>
  <c r="CI141" i="1"/>
  <c r="CI142" i="1"/>
  <c r="P143" i="1"/>
  <c r="CI143" i="1"/>
  <c r="DK145" i="1"/>
  <c r="AL145" i="1"/>
  <c r="DM145" i="1" s="1"/>
  <c r="CI147" i="1"/>
  <c r="CI146" i="1"/>
  <c r="CI365" i="1" s="1"/>
  <c r="AL148" i="1"/>
  <c r="DM148" i="1" s="1"/>
  <c r="S148" i="1"/>
  <c r="AA160" i="1" s="1"/>
  <c r="S313" i="1"/>
  <c r="W150" i="1"/>
  <c r="BZ151" i="1"/>
  <c r="CJ151" i="1"/>
  <c r="DC152" i="1"/>
  <c r="DK153" i="1"/>
  <c r="AL153" i="1"/>
  <c r="BG314" i="1"/>
  <c r="CD154" i="1"/>
  <c r="BZ154" i="1"/>
  <c r="J155" i="1"/>
  <c r="CN155" i="1"/>
  <c r="T158" i="1"/>
  <c r="DC158" i="1"/>
  <c r="DC170" i="1"/>
  <c r="BO316" i="1"/>
  <c r="CD159" i="1"/>
  <c r="CD171" i="1"/>
  <c r="BY159" i="1"/>
  <c r="DE163" i="1"/>
  <c r="CE163" i="1"/>
  <c r="CO163" i="1"/>
  <c r="DC166" i="1"/>
  <c r="DC178" i="1"/>
  <c r="CN167" i="1"/>
  <c r="CN179" i="1"/>
  <c r="P185" i="1"/>
  <c r="M185" i="1"/>
  <c r="P187" i="1"/>
  <c r="P191" i="1"/>
  <c r="M191" i="1"/>
  <c r="P200" i="1"/>
  <c r="DE102" i="1"/>
  <c r="BC302" i="1"/>
  <c r="J123" i="1"/>
  <c r="AH307" i="1"/>
  <c r="DC132" i="1"/>
  <c r="BE307" i="1"/>
  <c r="CJ135" i="1"/>
  <c r="CI136" i="1"/>
  <c r="CE138" i="1"/>
  <c r="DC139" i="1"/>
  <c r="AL140" i="1"/>
  <c r="BP310" i="1"/>
  <c r="CE141" i="1"/>
  <c r="CJ141" i="1"/>
  <c r="CJ142" i="1"/>
  <c r="CO143" i="1"/>
  <c r="BO311" i="1"/>
  <c r="CD315" i="1" s="1"/>
  <c r="BY144" i="1"/>
  <c r="CJ144" i="1"/>
  <c r="BY145" i="1"/>
  <c r="P146" i="1"/>
  <c r="P365" i="1" s="1"/>
  <c r="DK146" i="1"/>
  <c r="X150" i="1"/>
  <c r="AH313" i="1"/>
  <c r="DC150" i="1"/>
  <c r="CD151" i="1"/>
  <c r="BY151" i="1"/>
  <c r="BH314" i="1"/>
  <c r="DM154" i="1"/>
  <c r="DE155" i="1"/>
  <c r="CO155" i="1"/>
  <c r="CN157" i="1"/>
  <c r="CN169" i="1"/>
  <c r="CI157" i="1"/>
  <c r="CD157" i="1"/>
  <c r="DK158" i="1"/>
  <c r="CI158" i="1"/>
  <c r="CI366" i="1" s="1"/>
  <c r="BP316" i="1"/>
  <c r="CE159" i="1"/>
  <c r="CE171" i="1"/>
  <c r="CD161" i="1"/>
  <c r="CD173" i="1"/>
  <c r="M162" i="1"/>
  <c r="M373" i="1" s="1"/>
  <c r="DC162" i="1"/>
  <c r="S163" i="1"/>
  <c r="W167" i="1"/>
  <c r="DE167" i="1"/>
  <c r="CO179" i="1"/>
  <c r="CO167" i="1"/>
  <c r="BO319" i="1"/>
  <c r="CD323" i="1" s="1"/>
  <c r="CD168" i="1"/>
  <c r="BY168" i="1"/>
  <c r="T169" i="1"/>
  <c r="AA169" i="1"/>
  <c r="W169" i="1"/>
  <c r="T170" i="1"/>
  <c r="AA170" i="1"/>
  <c r="W170" i="1"/>
  <c r="W176" i="1"/>
  <c r="T179" i="1"/>
  <c r="AA179" i="1"/>
  <c r="W179" i="1"/>
  <c r="AD113" i="1"/>
  <c r="S301" i="1"/>
  <c r="AA114" i="1"/>
  <c r="AL116" i="1"/>
  <c r="DM116" i="1" s="1"/>
  <c r="AD117" i="1"/>
  <c r="BD302" i="1"/>
  <c r="AA118" i="1"/>
  <c r="AL120" i="1"/>
  <c r="AA122" i="1"/>
  <c r="AA363" i="1" s="1"/>
  <c r="AD123" i="1"/>
  <c r="DC123" i="1"/>
  <c r="AL124" i="1"/>
  <c r="DM124" i="1" s="1"/>
  <c r="S305" i="1"/>
  <c r="AA126" i="1"/>
  <c r="AD127" i="1"/>
  <c r="DE127" i="1" s="1"/>
  <c r="AL128" i="1"/>
  <c r="DM128" i="1" s="1"/>
  <c r="AA130" i="1"/>
  <c r="AD131" i="1"/>
  <c r="DE131" i="1" s="1"/>
  <c r="AL132" i="1"/>
  <c r="AB133" i="1"/>
  <c r="DC133" i="1"/>
  <c r="AL134" i="1"/>
  <c r="DM134" i="1" s="1"/>
  <c r="BC308" i="1"/>
  <c r="BT308" i="1"/>
  <c r="CI135" i="1"/>
  <c r="AA136" i="1"/>
  <c r="CJ136" i="1"/>
  <c r="M137" i="1"/>
  <c r="M138" i="1"/>
  <c r="CN138" i="1"/>
  <c r="BY139" i="1"/>
  <c r="DC143" i="1"/>
  <c r="BP311" i="1"/>
  <c r="BZ312" i="1" s="1"/>
  <c r="CE144" i="1"/>
  <c r="BZ145" i="1"/>
  <c r="CI145" i="1"/>
  <c r="AH312" i="1"/>
  <c r="DC159" i="1"/>
  <c r="AD147" i="1"/>
  <c r="BE312" i="1"/>
  <c r="CN149" i="1"/>
  <c r="CI149" i="1"/>
  <c r="DK150" i="1"/>
  <c r="CI150" i="1"/>
  <c r="AA151" i="1"/>
  <c r="BO314" i="1"/>
  <c r="BY315" i="1" s="1"/>
  <c r="CD153" i="1"/>
  <c r="DC154" i="1"/>
  <c r="AL155" i="1"/>
  <c r="S155" i="1"/>
  <c r="CO157" i="1"/>
  <c r="CO169" i="1"/>
  <c r="CE157" i="1"/>
  <c r="M158" i="1"/>
  <c r="M366" i="1" s="1"/>
  <c r="P170" i="1"/>
  <c r="P158" i="1"/>
  <c r="P366" i="1" s="1"/>
  <c r="CJ158" i="1"/>
  <c r="CJ366" i="1" s="1"/>
  <c r="BT316" i="1"/>
  <c r="CI317" i="1" s="1"/>
  <c r="CN159" i="1"/>
  <c r="CN171" i="1"/>
  <c r="DE159" i="1"/>
  <c r="DK160" i="1"/>
  <c r="CE173" i="1"/>
  <c r="CE161" i="1"/>
  <c r="X167" i="1"/>
  <c r="DC167" i="1"/>
  <c r="BP319" i="1"/>
  <c r="CE323" i="1" s="1"/>
  <c r="CE168" i="1"/>
  <c r="P175" i="1"/>
  <c r="M175" i="1"/>
  <c r="T193" i="1"/>
  <c r="AA193" i="1"/>
  <c r="T200" i="1"/>
  <c r="AA200" i="1"/>
  <c r="W200" i="1"/>
  <c r="J102" i="1"/>
  <c r="J114" i="1"/>
  <c r="AB114" i="1"/>
  <c r="AB118" i="1"/>
  <c r="AB122" i="1"/>
  <c r="AB363" i="1" s="1"/>
  <c r="P125" i="1"/>
  <c r="J126" i="1"/>
  <c r="M127" i="1" s="1"/>
  <c r="T305" i="1"/>
  <c r="AB126" i="1"/>
  <c r="AB130" i="1"/>
  <c r="AD135" i="1"/>
  <c r="BD308" i="1"/>
  <c r="BU308" i="1"/>
  <c r="AB136" i="1"/>
  <c r="DK136" i="1"/>
  <c r="DK137" i="1"/>
  <c r="AL137" i="1"/>
  <c r="DM137" i="1" s="1"/>
  <c r="BY138" i="1"/>
  <c r="CO138" i="1"/>
  <c r="W141" i="1"/>
  <c r="AL143" i="1"/>
  <c r="DM143" i="1" s="1"/>
  <c r="S143" i="1"/>
  <c r="BC311" i="1"/>
  <c r="BT311" i="1"/>
  <c r="S146" i="1"/>
  <c r="DC146" i="1"/>
  <c r="AL147" i="1"/>
  <c r="BF312" i="1"/>
  <c r="S147" i="1"/>
  <c r="AA159" i="1" s="1"/>
  <c r="AD149" i="1"/>
  <c r="J313" i="1"/>
  <c r="M150" i="1"/>
  <c r="P150" i="1"/>
  <c r="CJ150" i="1"/>
  <c r="DK152" i="1"/>
  <c r="BP314" i="1"/>
  <c r="CE153" i="1"/>
  <c r="CN154" i="1"/>
  <c r="DC157" i="1"/>
  <c r="DC169" i="1"/>
  <c r="S316" i="1"/>
  <c r="W159" i="1"/>
  <c r="BU316" i="1"/>
  <c r="CO171" i="1"/>
  <c r="CO159" i="1"/>
  <c r="BY160" i="1"/>
  <c r="P166" i="1"/>
  <c r="DM167" i="1"/>
  <c r="BT319" i="1"/>
  <c r="CN323" i="1" s="1"/>
  <c r="CI169" i="1"/>
  <c r="CN168" i="1"/>
  <c r="BZ374" i="1"/>
  <c r="BZ367" i="1"/>
  <c r="CD172" i="1"/>
  <c r="P173" i="1"/>
  <c r="M173" i="1"/>
  <c r="T185" i="1"/>
  <c r="AA185" i="1"/>
  <c r="W185" i="1"/>
  <c r="T187" i="1"/>
  <c r="AA187" i="1"/>
  <c r="T191" i="1"/>
  <c r="AA191" i="1"/>
  <c r="W191" i="1"/>
  <c r="P194" i="1"/>
  <c r="P369" i="1" s="1"/>
  <c r="M194" i="1"/>
  <c r="M369" i="1" s="1"/>
  <c r="AD301" i="1"/>
  <c r="AA115" i="1"/>
  <c r="AA119" i="1"/>
  <c r="AA121" i="1"/>
  <c r="AA125" i="1"/>
  <c r="S306" i="1"/>
  <c r="AA129" i="1"/>
  <c r="J308" i="1"/>
  <c r="CD309" i="1"/>
  <c r="AD310" i="1"/>
  <c r="CD141" i="1"/>
  <c r="W144" i="1"/>
  <c r="BU311" i="1"/>
  <c r="CO144" i="1"/>
  <c r="DC149" i="1"/>
  <c r="W151" i="1"/>
  <c r="M152" i="1"/>
  <c r="DK155" i="1"/>
  <c r="CD156" i="1"/>
  <c r="CN156" i="1"/>
  <c r="DM157" i="1"/>
  <c r="AA157" i="1"/>
  <c r="CE158" i="1"/>
  <c r="CE366" i="1" s="1"/>
  <c r="CE170" i="1"/>
  <c r="BZ158" i="1"/>
  <c r="BZ366" i="1" s="1"/>
  <c r="T316" i="1"/>
  <c r="X159" i="1"/>
  <c r="CN161" i="1"/>
  <c r="P162" i="1"/>
  <c r="P373" i="1" s="1"/>
  <c r="DM174" i="1"/>
  <c r="BF317" i="1"/>
  <c r="S162" i="1"/>
  <c r="DE164" i="1"/>
  <c r="P164" i="1"/>
  <c r="CO164" i="1"/>
  <c r="CJ164" i="1"/>
  <c r="CD165" i="1"/>
  <c r="M167" i="1"/>
  <c r="P167" i="1"/>
  <c r="T175" i="1"/>
  <c r="AA175" i="1"/>
  <c r="W175" i="1"/>
  <c r="P181" i="1"/>
  <c r="M181" i="1"/>
  <c r="M182" i="1"/>
  <c r="M368" i="1" s="1"/>
  <c r="P184" i="1"/>
  <c r="P188" i="1"/>
  <c r="M188" i="1"/>
  <c r="P190" i="1"/>
  <c r="W211" i="1"/>
  <c r="T211" i="1"/>
  <c r="AA211" i="1"/>
  <c r="AB20" i="1"/>
  <c r="CS33" i="1"/>
  <c r="AH275" i="1"/>
  <c r="T277" i="1"/>
  <c r="AB42" i="1"/>
  <c r="BE277" i="1"/>
  <c r="AL278" i="1"/>
  <c r="BH278" i="1"/>
  <c r="BC279" i="1"/>
  <c r="AD280" i="1"/>
  <c r="BD280" i="1"/>
  <c r="CS51" i="1"/>
  <c r="AH282" i="1"/>
  <c r="BE282" i="1"/>
  <c r="BH283" i="1"/>
  <c r="AH285" i="1"/>
  <c r="BE285" i="1"/>
  <c r="BG286" i="1"/>
  <c r="J288" i="1"/>
  <c r="BC288" i="1"/>
  <c r="AH289" i="1"/>
  <c r="BE289" i="1"/>
  <c r="BG290" i="1"/>
  <c r="J292" i="1"/>
  <c r="BC292" i="1"/>
  <c r="AH293" i="1"/>
  <c r="BE293" i="1"/>
  <c r="BG294" i="1"/>
  <c r="J296" i="1"/>
  <c r="BC296" i="1"/>
  <c r="AH297" i="1"/>
  <c r="BE297" i="1"/>
  <c r="BG298" i="1"/>
  <c r="DM105" i="1"/>
  <c r="J300" i="1"/>
  <c r="BC300" i="1"/>
  <c r="AH301" i="1"/>
  <c r="BE301" i="1"/>
  <c r="T115" i="1"/>
  <c r="T301" i="1" s="1"/>
  <c r="BG302" i="1"/>
  <c r="DM117" i="1"/>
  <c r="T119" i="1"/>
  <c r="BO303" i="1"/>
  <c r="BO363" i="1" s="1"/>
  <c r="BG304" i="1"/>
  <c r="AH305" i="1"/>
  <c r="BE305" i="1"/>
  <c r="DE126" i="1"/>
  <c r="J306" i="1"/>
  <c r="T129" i="1"/>
  <c r="X130" i="1" s="1"/>
  <c r="BC306" i="1"/>
  <c r="BT306" i="1"/>
  <c r="CI306" i="1" s="1"/>
  <c r="BY307" i="1"/>
  <c r="AL308" i="1"/>
  <c r="BF308" i="1"/>
  <c r="S135" i="1"/>
  <c r="CE135" i="1"/>
  <c r="CN135" i="1"/>
  <c r="DM135" i="1"/>
  <c r="DC136" i="1"/>
  <c r="CE136" i="1"/>
  <c r="BZ137" i="1"/>
  <c r="CI137" i="1"/>
  <c r="J141" i="1"/>
  <c r="M142" i="1" s="1"/>
  <c r="AH310" i="1"/>
  <c r="CN141" i="1"/>
  <c r="DC142" i="1"/>
  <c r="T144" i="1"/>
  <c r="AD311" i="1"/>
  <c r="BE311" i="1"/>
  <c r="CN144" i="1"/>
  <c r="DE144" i="1"/>
  <c r="BY146" i="1"/>
  <c r="BY365" i="1" s="1"/>
  <c r="DK147" i="1"/>
  <c r="CD148" i="1"/>
  <c r="CN148" i="1"/>
  <c r="DM149" i="1"/>
  <c r="AA149" i="1"/>
  <c r="BP313" i="1"/>
  <c r="CE150" i="1"/>
  <c r="BZ150" i="1"/>
  <c r="T151" i="1"/>
  <c r="CD152" i="1"/>
  <c r="BZ152" i="1"/>
  <c r="CJ152" i="1"/>
  <c r="CN153" i="1"/>
  <c r="DE153" i="1"/>
  <c r="S154" i="1"/>
  <c r="AD315" i="1"/>
  <c r="DE156" i="1"/>
  <c r="BD315" i="1"/>
  <c r="J156" i="1"/>
  <c r="M157" i="1" s="1"/>
  <c r="BU315" i="1"/>
  <c r="CO319" i="1" s="1"/>
  <c r="CO156" i="1"/>
  <c r="CO168" i="1"/>
  <c r="CJ156" i="1"/>
  <c r="CE156" i="1"/>
  <c r="DK157" i="1"/>
  <c r="CN158" i="1"/>
  <c r="CN366" i="1" s="1"/>
  <c r="CN170" i="1"/>
  <c r="J159" i="1"/>
  <c r="M160" i="1" s="1"/>
  <c r="P161" i="1"/>
  <c r="CO161" i="1"/>
  <c r="BG317" i="1"/>
  <c r="DC164" i="1"/>
  <c r="DC176" i="1"/>
  <c r="DK164" i="1"/>
  <c r="AD318" i="1"/>
  <c r="DE165" i="1"/>
  <c r="BD318" i="1"/>
  <c r="J165" i="1"/>
  <c r="M166" i="1" s="1"/>
  <c r="BU318" i="1"/>
  <c r="CJ319" i="1" s="1"/>
  <c r="CO165" i="1"/>
  <c r="CO177" i="1"/>
  <c r="CJ165" i="1"/>
  <c r="CE165" i="1"/>
  <c r="CN166" i="1"/>
  <c r="CI166" i="1"/>
  <c r="CD166" i="1"/>
  <c r="S319" i="1"/>
  <c r="W168" i="1"/>
  <c r="CJ374" i="1"/>
  <c r="CJ367" i="1"/>
  <c r="CN172" i="1"/>
  <c r="T173" i="1"/>
  <c r="AA173" i="1"/>
  <c r="W173" i="1"/>
  <c r="DK175" i="1"/>
  <c r="AB197" i="1"/>
  <c r="P202" i="1"/>
  <c r="W215" i="1"/>
  <c r="T215" i="1"/>
  <c r="AA215" i="1"/>
  <c r="T264" i="1"/>
  <c r="AB268" i="1" s="1"/>
  <c r="AL269" i="1"/>
  <c r="T270" i="1"/>
  <c r="AB21" i="1"/>
  <c r="AH272" i="1"/>
  <c r="CS32" i="1"/>
  <c r="T274" i="1"/>
  <c r="AB33" i="1"/>
  <c r="DC36" i="1"/>
  <c r="BC276" i="1"/>
  <c r="BF277" i="1"/>
  <c r="BD279" i="1"/>
  <c r="AH280" i="1"/>
  <c r="BE280" i="1"/>
  <c r="T281" i="1"/>
  <c r="AB54" i="1"/>
  <c r="BC281" i="1"/>
  <c r="AL57" i="1"/>
  <c r="BF282" i="1"/>
  <c r="AL66" i="1"/>
  <c r="BF285" i="1"/>
  <c r="BH286" i="1"/>
  <c r="AL70" i="1"/>
  <c r="DM70" i="1" s="1"/>
  <c r="AL74" i="1"/>
  <c r="DM74" i="1" s="1"/>
  <c r="BD288" i="1"/>
  <c r="AL78" i="1"/>
  <c r="BF289" i="1"/>
  <c r="BH290" i="1"/>
  <c r="DC81" i="1"/>
  <c r="AL82" i="1"/>
  <c r="DM82" i="1" s="1"/>
  <c r="AL86" i="1"/>
  <c r="DM86" i="1" s="1"/>
  <c r="BD292" i="1"/>
  <c r="AL90" i="1"/>
  <c r="BF293" i="1"/>
  <c r="BH294" i="1"/>
  <c r="DC93" i="1"/>
  <c r="AL94" i="1"/>
  <c r="DM94" i="1" s="1"/>
  <c r="AL98" i="1"/>
  <c r="DM98" i="1" s="1"/>
  <c r="BD296" i="1"/>
  <c r="AL102" i="1"/>
  <c r="BF297" i="1"/>
  <c r="BH298" i="1"/>
  <c r="DC105" i="1"/>
  <c r="AL106" i="1"/>
  <c r="DM106" i="1" s="1"/>
  <c r="AL110" i="1"/>
  <c r="DM110" i="1" s="1"/>
  <c r="BD300" i="1"/>
  <c r="W114" i="1"/>
  <c r="AL114" i="1"/>
  <c r="DM126" i="1" s="1"/>
  <c r="BF301" i="1"/>
  <c r="BH302" i="1"/>
  <c r="DC117" i="1"/>
  <c r="AL118" i="1"/>
  <c r="DM118" i="1" s="1"/>
  <c r="S120" i="1"/>
  <c r="CR126" i="1" s="1"/>
  <c r="BP303" i="1"/>
  <c r="BP363" i="1" s="1"/>
  <c r="AD121" i="1"/>
  <c r="DE121" i="1" s="1"/>
  <c r="BH304" i="1"/>
  <c r="AD125" i="1"/>
  <c r="DE125" i="1" s="1"/>
  <c r="W126" i="1"/>
  <c r="BF305" i="1"/>
  <c r="AD129" i="1"/>
  <c r="BD306" i="1"/>
  <c r="BU306" i="1"/>
  <c r="CJ306" i="1" s="1"/>
  <c r="S132" i="1"/>
  <c r="BP307" i="1"/>
  <c r="BG308" i="1"/>
  <c r="CO135" i="1"/>
  <c r="DC135" i="1"/>
  <c r="W136" i="1"/>
  <c r="CE137" i="1"/>
  <c r="CJ137" i="1"/>
  <c r="S138" i="1"/>
  <c r="CR148" i="1" s="1"/>
  <c r="BC309" i="1"/>
  <c r="BT309" i="1"/>
  <c r="CI310" i="1" s="1"/>
  <c r="AD139" i="1"/>
  <c r="DE139" i="1" s="1"/>
  <c r="DK141" i="1"/>
  <c r="AL141" i="1"/>
  <c r="BG310" i="1"/>
  <c r="CO141" i="1"/>
  <c r="DC141" i="1"/>
  <c r="BY143" i="1"/>
  <c r="CJ143" i="1"/>
  <c r="J144" i="1"/>
  <c r="AH311" i="1"/>
  <c r="DC144" i="1"/>
  <c r="BZ146" i="1"/>
  <c r="BZ365" i="1" s="1"/>
  <c r="J148" i="1"/>
  <c r="CO148" i="1"/>
  <c r="CJ148" i="1"/>
  <c r="DK149" i="1"/>
  <c r="AA150" i="1"/>
  <c r="BC313" i="1"/>
  <c r="BT313" i="1"/>
  <c r="CN317" i="1" s="1"/>
  <c r="CN150" i="1"/>
  <c r="CD150" i="1"/>
  <c r="DM151" i="1"/>
  <c r="CE152" i="1"/>
  <c r="CO153" i="1"/>
  <c r="AH315" i="1"/>
  <c r="DC156" i="1"/>
  <c r="DC168" i="1"/>
  <c r="BE315" i="1"/>
  <c r="CJ157" i="1"/>
  <c r="CO158" i="1"/>
  <c r="CO366" i="1" s="1"/>
  <c r="CO170" i="1"/>
  <c r="CI159" i="1"/>
  <c r="BH317" i="1"/>
  <c r="DC163" i="1"/>
  <c r="AL164" i="1"/>
  <c r="S164" i="1"/>
  <c r="AH318" i="1"/>
  <c r="DC165" i="1"/>
  <c r="BE318" i="1"/>
  <c r="DK165" i="1"/>
  <c r="T168" i="1"/>
  <c r="DE172" i="1"/>
  <c r="DK173" i="1"/>
  <c r="DE176" i="1"/>
  <c r="T181" i="1"/>
  <c r="AA181" i="1"/>
  <c r="W181" i="1"/>
  <c r="DE182" i="1"/>
  <c r="T194" i="1"/>
  <c r="AA194" i="1"/>
  <c r="AA369" i="1" s="1"/>
  <c r="W194" i="1"/>
  <c r="W369" i="1" s="1"/>
  <c r="W205" i="1"/>
  <c r="T205" i="1"/>
  <c r="AA205" i="1"/>
  <c r="P214" i="1"/>
  <c r="P217" i="1"/>
  <c r="T265" i="1"/>
  <c r="BD276" i="1"/>
  <c r="AH277" i="1"/>
  <c r="BG277" i="1"/>
  <c r="T279" i="1"/>
  <c r="AB48" i="1"/>
  <c r="BE279" i="1"/>
  <c r="AL51" i="1"/>
  <c r="BF280" i="1"/>
  <c r="AD54" i="1"/>
  <c r="BD281" i="1"/>
  <c r="AL56" i="1"/>
  <c r="DM56" i="1" s="1"/>
  <c r="BG282" i="1"/>
  <c r="BC284" i="1"/>
  <c r="BG285" i="1"/>
  <c r="BC287" i="1"/>
  <c r="AH288" i="1"/>
  <c r="BE288" i="1"/>
  <c r="BG289" i="1"/>
  <c r="BC291" i="1"/>
  <c r="AH292" i="1"/>
  <c r="BE292" i="1"/>
  <c r="BG293" i="1"/>
  <c r="J96" i="1"/>
  <c r="BC295" i="1"/>
  <c r="AH296" i="1"/>
  <c r="BE296" i="1"/>
  <c r="BG297" i="1"/>
  <c r="J108" i="1"/>
  <c r="M109" i="1" s="1"/>
  <c r="BC299" i="1"/>
  <c r="AH300" i="1"/>
  <c r="BE300" i="1"/>
  <c r="X114" i="1"/>
  <c r="BG301" i="1"/>
  <c r="J120" i="1"/>
  <c r="BC303" i="1"/>
  <c r="BT303" i="1"/>
  <c r="CI304" i="1" s="1"/>
  <c r="BO304" i="1"/>
  <c r="BY305" i="1" s="1"/>
  <c r="X126" i="1"/>
  <c r="BG305" i="1"/>
  <c r="AH306" i="1"/>
  <c r="BE306" i="1"/>
  <c r="J132" i="1"/>
  <c r="M133" i="1" s="1"/>
  <c r="BC307" i="1"/>
  <c r="BT307" i="1"/>
  <c r="M135" i="1"/>
  <c r="BH308" i="1"/>
  <c r="P137" i="1"/>
  <c r="J309" i="1"/>
  <c r="DK139" i="1"/>
  <c r="CO140" i="1"/>
  <c r="CD140" i="1"/>
  <c r="X141" i="1"/>
  <c r="BY141" i="1"/>
  <c r="DE141" i="1"/>
  <c r="BZ142" i="1"/>
  <c r="DK144" i="1"/>
  <c r="AL144" i="1"/>
  <c r="DM156" i="1" s="1"/>
  <c r="BG311" i="1"/>
  <c r="DC145" i="1"/>
  <c r="DC148" i="1"/>
  <c r="CJ149" i="1"/>
  <c r="BD313" i="1"/>
  <c r="BU313" i="1"/>
  <c r="CJ314" i="1" s="1"/>
  <c r="CO150" i="1"/>
  <c r="CI151" i="1"/>
  <c r="CN152" i="1"/>
  <c r="S153" i="1"/>
  <c r="BY154" i="1"/>
  <c r="DC155" i="1"/>
  <c r="BF315" i="1"/>
  <c r="S156" i="1"/>
  <c r="DK156" i="1"/>
  <c r="W158" i="1"/>
  <c r="W366" i="1" s="1"/>
  <c r="DE158" i="1"/>
  <c r="BZ159" i="1"/>
  <c r="CJ159" i="1"/>
  <c r="DC160" i="1"/>
  <c r="DK161" i="1"/>
  <c r="AL161" i="1"/>
  <c r="DM161" i="1" s="1"/>
  <c r="BO317" i="1"/>
  <c r="CD162" i="1"/>
  <c r="CD373" i="1" s="1"/>
  <c r="BZ162" i="1"/>
  <c r="BZ373" i="1" s="1"/>
  <c r="DK162" i="1"/>
  <c r="P163" i="1"/>
  <c r="CD163" i="1"/>
  <c r="CN163" i="1"/>
  <c r="DM165" i="1"/>
  <c r="BF318" i="1"/>
  <c r="S165" i="1"/>
  <c r="DE166" i="1"/>
  <c r="AA167" i="1"/>
  <c r="CE167" i="1"/>
  <c r="CE179" i="1"/>
  <c r="BZ167" i="1"/>
  <c r="J168" i="1"/>
  <c r="P180" i="1" s="1"/>
  <c r="DK168" i="1"/>
  <c r="CI168" i="1"/>
  <c r="P179" i="1"/>
  <c r="M179" i="1"/>
  <c r="T184" i="1"/>
  <c r="AA184" i="1"/>
  <c r="T188" i="1"/>
  <c r="AA188" i="1"/>
  <c r="W188" i="1"/>
  <c r="T190" i="1"/>
  <c r="AA190" i="1"/>
  <c r="P193" i="1"/>
  <c r="P196" i="1"/>
  <c r="M197" i="1"/>
  <c r="T202" i="1"/>
  <c r="AA202" i="1"/>
  <c r="W202" i="1"/>
  <c r="T203" i="1"/>
  <c r="AA203" i="1"/>
  <c r="W203" i="1"/>
  <c r="W204" i="1"/>
  <c r="M206" i="1"/>
  <c r="M370" i="1" s="1"/>
  <c r="P206" i="1"/>
  <c r="P370" i="1" s="1"/>
  <c r="P218" i="1"/>
  <c r="P371" i="1" s="1"/>
  <c r="BD312" i="1"/>
  <c r="BU312" i="1"/>
  <c r="BO313" i="1"/>
  <c r="BF314" i="1"/>
  <c r="BC315" i="1"/>
  <c r="BT315" i="1"/>
  <c r="BH316" i="1"/>
  <c r="AH317" i="1"/>
  <c r="BE317" i="1"/>
  <c r="BP318" i="1"/>
  <c r="BZ166" i="1"/>
  <c r="BY167" i="1"/>
  <c r="BG319" i="1"/>
  <c r="AL169" i="1"/>
  <c r="DM169" i="1" s="1"/>
  <c r="CE169" i="1"/>
  <c r="L374" i="1"/>
  <c r="L367" i="1"/>
  <c r="V367" i="1"/>
  <c r="V374" i="1"/>
  <c r="BV374" i="1"/>
  <c r="BV367" i="1"/>
  <c r="CD170" i="1"/>
  <c r="CL374" i="1"/>
  <c r="CL367" i="1"/>
  <c r="AD171" i="1"/>
  <c r="BD320" i="1"/>
  <c r="BU320" i="1"/>
  <c r="BY172" i="1"/>
  <c r="CO172" i="1"/>
  <c r="AD173" i="1"/>
  <c r="DE173" i="1" s="1"/>
  <c r="BH321" i="1"/>
  <c r="BY174" i="1"/>
  <c r="CO174" i="1"/>
  <c r="AD175" i="1"/>
  <c r="DE175" i="1" s="1"/>
  <c r="BY176" i="1"/>
  <c r="CO176" i="1"/>
  <c r="AD177" i="1"/>
  <c r="BD322" i="1"/>
  <c r="BU322" i="1"/>
  <c r="CJ323" i="1" s="1"/>
  <c r="BY178" i="1"/>
  <c r="CO178" i="1"/>
  <c r="AD179" i="1"/>
  <c r="DE179" i="1" s="1"/>
  <c r="BH323" i="1"/>
  <c r="BY180" i="1"/>
  <c r="CO180" i="1"/>
  <c r="AD181" i="1"/>
  <c r="DE181" i="1" s="1"/>
  <c r="BY182" i="1"/>
  <c r="BY368" i="1" s="1"/>
  <c r="CO182" i="1"/>
  <c r="CO368" i="1" s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369" i="1" s="1"/>
  <c r="AD328" i="1"/>
  <c r="AD370" i="1" s="1"/>
  <c r="BM328" i="1"/>
  <c r="BU328" i="1"/>
  <c r="CC195" i="1"/>
  <c r="CK195" i="1"/>
  <c r="DE195" i="1"/>
  <c r="AA196" i="1"/>
  <c r="P197" i="1"/>
  <c r="AA197" i="1"/>
  <c r="CN197" i="1"/>
  <c r="CC197" i="1"/>
  <c r="CF198" i="1"/>
  <c r="J199" i="1"/>
  <c r="M200" i="1" s="1"/>
  <c r="BY199" i="1"/>
  <c r="CG200" i="1"/>
  <c r="DP200" i="1"/>
  <c r="BC330" i="1"/>
  <c r="J201" i="1"/>
  <c r="BN330" i="1"/>
  <c r="BX201" i="1"/>
  <c r="BY201" i="1"/>
  <c r="CG202" i="1"/>
  <c r="DR202" i="1"/>
  <c r="AS331" i="1"/>
  <c r="DO204" i="1"/>
  <c r="BD331" i="1"/>
  <c r="BY204" i="1"/>
  <c r="CD204" i="1"/>
  <c r="CG205" i="1"/>
  <c r="CG206" i="1"/>
  <c r="CG370" i="1" s="1"/>
  <c r="DM207" i="1"/>
  <c r="DE208" i="1"/>
  <c r="S208" i="1"/>
  <c r="CL208" i="1"/>
  <c r="S209" i="1"/>
  <c r="CO209" i="1"/>
  <c r="DO209" i="1"/>
  <c r="W210" i="1"/>
  <c r="CK211" i="1"/>
  <c r="BT211" i="1"/>
  <c r="CF211" i="1"/>
  <c r="CE212" i="1"/>
  <c r="BR334" i="1"/>
  <c r="CG213" i="1"/>
  <c r="CG214" i="1"/>
  <c r="CD214" i="1"/>
  <c r="DR214" i="1"/>
  <c r="J215" i="1"/>
  <c r="CC215" i="1"/>
  <c r="BX215" i="1"/>
  <c r="BX216" i="1"/>
  <c r="BV220" i="1"/>
  <c r="R337" i="1"/>
  <c r="V222" i="1"/>
  <c r="CQ233" i="1"/>
  <c r="T222" i="1"/>
  <c r="BP225" i="1"/>
  <c r="V226" i="1"/>
  <c r="Z238" i="1"/>
  <c r="CQ237" i="1"/>
  <c r="Z226" i="1"/>
  <c r="T226" i="1"/>
  <c r="BP226" i="1"/>
  <c r="BW226" i="1"/>
  <c r="CB226" i="1"/>
  <c r="AL339" i="1"/>
  <c r="DM228" i="1"/>
  <c r="BC318" i="1"/>
  <c r="BC367" i="1" s="1"/>
  <c r="BT318" i="1"/>
  <c r="BH319" i="1"/>
  <c r="M374" i="1"/>
  <c r="M367" i="1"/>
  <c r="AL170" i="1"/>
  <c r="BW374" i="1"/>
  <c r="BW367" i="1"/>
  <c r="CM374" i="1"/>
  <c r="CM367" i="1"/>
  <c r="DK170" i="1"/>
  <c r="P172" i="1"/>
  <c r="BZ172" i="1"/>
  <c r="CD321" i="1"/>
  <c r="BZ174" i="1"/>
  <c r="P176" i="1"/>
  <c r="BZ176" i="1"/>
  <c r="P178" i="1"/>
  <c r="BZ178" i="1"/>
  <c r="CD179" i="1"/>
  <c r="BZ180" i="1"/>
  <c r="CD181" i="1"/>
  <c r="P182" i="1"/>
  <c r="P368" i="1" s="1"/>
  <c r="BZ182" i="1"/>
  <c r="BZ368" i="1" s="1"/>
  <c r="DK183" i="1"/>
  <c r="CN184" i="1"/>
  <c r="DK185" i="1"/>
  <c r="CN186" i="1"/>
  <c r="DK187" i="1"/>
  <c r="CN188" i="1"/>
  <c r="DK189" i="1"/>
  <c r="CN190" i="1"/>
  <c r="DK191" i="1"/>
  <c r="AL327" i="1"/>
  <c r="DM204" i="1"/>
  <c r="CN192" i="1"/>
  <c r="DK193" i="1"/>
  <c r="CN194" i="1"/>
  <c r="CN369" i="1" s="1"/>
  <c r="AB196" i="1"/>
  <c r="CB196" i="1"/>
  <c r="CJ196" i="1"/>
  <c r="AB199" i="1"/>
  <c r="DO200" i="1"/>
  <c r="DO212" i="1"/>
  <c r="CD200" i="1"/>
  <c r="DR200" i="1"/>
  <c r="S330" i="1"/>
  <c r="T201" i="1"/>
  <c r="DO214" i="1"/>
  <c r="DO202" i="1"/>
  <c r="CD202" i="1"/>
  <c r="CK203" i="1"/>
  <c r="BT203" i="1"/>
  <c r="CF203" i="1"/>
  <c r="CD203" i="1"/>
  <c r="AT331" i="1"/>
  <c r="DP216" i="1"/>
  <c r="DP204" i="1"/>
  <c r="CN204" i="1"/>
  <c r="CM217" i="1"/>
  <c r="CM205" i="1"/>
  <c r="CD206" i="1"/>
  <c r="CD370" i="1" s="1"/>
  <c r="AD332" i="1"/>
  <c r="DE207" i="1"/>
  <c r="CL207" i="1"/>
  <c r="DO207" i="1"/>
  <c r="CM208" i="1"/>
  <c r="CM220" i="1"/>
  <c r="BU208" i="1"/>
  <c r="CH208" i="1"/>
  <c r="DM209" i="1"/>
  <c r="CJ211" i="1"/>
  <c r="CG211" i="1"/>
  <c r="CK212" i="1"/>
  <c r="CF212" i="1"/>
  <c r="BS334" i="1"/>
  <c r="CM213" i="1"/>
  <c r="CM225" i="1"/>
  <c r="CD215" i="1"/>
  <c r="CK217" i="1"/>
  <c r="CK229" i="1"/>
  <c r="BT217" i="1"/>
  <c r="CF217" i="1"/>
  <c r="CM218" i="1"/>
  <c r="CM371" i="1" s="1"/>
  <c r="CH218" i="1"/>
  <c r="CH371" i="1" s="1"/>
  <c r="R336" i="1"/>
  <c r="CQ336" i="1" s="1"/>
  <c r="CQ229" i="1"/>
  <c r="CQ225" i="1"/>
  <c r="CQ221" i="1"/>
  <c r="CQ228" i="1"/>
  <c r="CQ224" i="1"/>
  <c r="CQ220" i="1"/>
  <c r="CQ219" i="1"/>
  <c r="V219" i="1"/>
  <c r="CQ230" i="1"/>
  <c r="CQ372" i="1" s="1"/>
  <c r="CQ226" i="1"/>
  <c r="W222" i="1"/>
  <c r="AA222" i="1"/>
  <c r="T223" i="1"/>
  <c r="CQ234" i="1"/>
  <c r="V223" i="1"/>
  <c r="AL224" i="1"/>
  <c r="DM224" i="1" s="1"/>
  <c r="DK224" i="1"/>
  <c r="BU224" i="1"/>
  <c r="CL236" i="1"/>
  <c r="CL224" i="1"/>
  <c r="BC338" i="1"/>
  <c r="J225" i="1"/>
  <c r="BN338" i="1"/>
  <c r="BX225" i="1"/>
  <c r="BO225" i="1"/>
  <c r="CC225" i="1"/>
  <c r="BY169" i="1"/>
  <c r="N374" i="1"/>
  <c r="N367" i="1"/>
  <c r="BX374" i="1"/>
  <c r="BX367" i="1"/>
  <c r="CF367" i="1"/>
  <c r="CF374" i="1"/>
  <c r="AL171" i="1"/>
  <c r="AA172" i="1"/>
  <c r="CI172" i="1"/>
  <c r="AL173" i="1"/>
  <c r="S321" i="1"/>
  <c r="CI174" i="1"/>
  <c r="AL175" i="1"/>
  <c r="AA176" i="1"/>
  <c r="CI176" i="1"/>
  <c r="AL177" i="1"/>
  <c r="AA178" i="1"/>
  <c r="CI178" i="1"/>
  <c r="AL179" i="1"/>
  <c r="DM179" i="1" s="1"/>
  <c r="S323" i="1"/>
  <c r="AA180" i="1"/>
  <c r="CI180" i="1"/>
  <c r="AL181" i="1"/>
  <c r="DM181" i="1" s="1"/>
  <c r="CE181" i="1"/>
  <c r="AA182" i="1"/>
  <c r="AA368" i="1" s="1"/>
  <c r="CI182" i="1"/>
  <c r="CI368" i="1" s="1"/>
  <c r="BY183" i="1"/>
  <c r="BY184" i="1"/>
  <c r="CO184" i="1"/>
  <c r="BY185" i="1"/>
  <c r="BY186" i="1"/>
  <c r="CO186" i="1"/>
  <c r="BY187" i="1"/>
  <c r="BY188" i="1"/>
  <c r="CO188" i="1"/>
  <c r="BY189" i="1"/>
  <c r="BY190" i="1"/>
  <c r="CO190" i="1"/>
  <c r="BY191" i="1"/>
  <c r="DM191" i="1"/>
  <c r="BY192" i="1"/>
  <c r="CO192" i="1"/>
  <c r="DM192" i="1"/>
  <c r="BY193" i="1"/>
  <c r="BY194" i="1"/>
  <c r="BY369" i="1" s="1"/>
  <c r="CO194" i="1"/>
  <c r="CO369" i="1" s="1"/>
  <c r="DM194" i="1"/>
  <c r="CC196" i="1"/>
  <c r="X197" i="1"/>
  <c r="BP197" i="1"/>
  <c r="BV197" i="1"/>
  <c r="CO197" i="1"/>
  <c r="AS329" i="1"/>
  <c r="DO210" i="1"/>
  <c r="DO198" i="1"/>
  <c r="BO329" i="1"/>
  <c r="CD198" i="1"/>
  <c r="BT199" i="1"/>
  <c r="CF199" i="1"/>
  <c r="CL199" i="1"/>
  <c r="BY200" i="1"/>
  <c r="BQ330" i="1"/>
  <c r="CF201" i="1"/>
  <c r="BT201" i="1"/>
  <c r="CL201" i="1"/>
  <c r="BY202" i="1"/>
  <c r="DE202" i="1"/>
  <c r="BU203" i="1"/>
  <c r="CJ204" i="1" s="1"/>
  <c r="CG204" i="1"/>
  <c r="BU205" i="1"/>
  <c r="BU331" i="1" s="1"/>
  <c r="W206" i="1"/>
  <c r="W370" i="1" s="1"/>
  <c r="CM207" i="1"/>
  <c r="P208" i="1"/>
  <c r="BT208" i="1"/>
  <c r="DM208" i="1"/>
  <c r="P209" i="1"/>
  <c r="AY209" i="1"/>
  <c r="DE210" i="1"/>
  <c r="S212" i="1"/>
  <c r="S333" i="1" s="1"/>
  <c r="CG212" i="1"/>
  <c r="BG334" i="1"/>
  <c r="S213" i="1"/>
  <c r="BU213" i="1"/>
  <c r="CK213" i="1"/>
  <c r="DO213" i="1"/>
  <c r="AB214" i="1"/>
  <c r="CK215" i="1"/>
  <c r="BT215" i="1"/>
  <c r="CF215" i="1"/>
  <c r="BP335" i="1"/>
  <c r="CE216" i="1"/>
  <c r="DE216" i="1"/>
  <c r="AA217" i="1"/>
  <c r="CI218" i="1"/>
  <c r="CI371" i="1" s="1"/>
  <c r="CN218" i="1"/>
  <c r="CN371" i="1" s="1"/>
  <c r="CA220" i="1"/>
  <c r="DC233" i="1"/>
  <c r="AD221" i="1"/>
  <c r="BM337" i="1"/>
  <c r="BP222" i="1"/>
  <c r="BZ223" i="1" s="1"/>
  <c r="CB234" i="1"/>
  <c r="BW222" i="1"/>
  <c r="CB222" i="1"/>
  <c r="AL227" i="1"/>
  <c r="DM227" i="1" s="1"/>
  <c r="S227" i="1"/>
  <c r="BZ169" i="1"/>
  <c r="O374" i="1"/>
  <c r="O367" i="1"/>
  <c r="Y374" i="1"/>
  <c r="Y367" i="1"/>
  <c r="AY374" i="1"/>
  <c r="AY367" i="1"/>
  <c r="BY170" i="1"/>
  <c r="CG367" i="1"/>
  <c r="CG374" i="1"/>
  <c r="T172" i="1"/>
  <c r="J321" i="1"/>
  <c r="CN321" i="1"/>
  <c r="CJ174" i="1"/>
  <c r="T176" i="1"/>
  <c r="T321" i="1" s="1"/>
  <c r="CN177" i="1"/>
  <c r="T178" i="1"/>
  <c r="J323" i="1"/>
  <c r="T180" i="1"/>
  <c r="CJ180" i="1"/>
  <c r="T182" i="1"/>
  <c r="BO369" i="1"/>
  <c r="BY324" i="1"/>
  <c r="BZ183" i="1"/>
  <c r="BY325" i="1"/>
  <c r="CD325" i="1"/>
  <c r="BZ186" i="1"/>
  <c r="BY326" i="1"/>
  <c r="BZ189" i="1"/>
  <c r="CD327" i="1"/>
  <c r="BY327" i="1"/>
  <c r="BZ192" i="1"/>
  <c r="BZ194" i="1"/>
  <c r="BZ369" i="1" s="1"/>
  <c r="AT328" i="1"/>
  <c r="DP207" i="1"/>
  <c r="CF195" i="1"/>
  <c r="BX197" i="1"/>
  <c r="BW197" i="1"/>
  <c r="AT329" i="1"/>
  <c r="DP210" i="1"/>
  <c r="CJ198" i="1"/>
  <c r="DE198" i="1"/>
  <c r="CK200" i="1"/>
  <c r="DE200" i="1"/>
  <c r="CL330" i="1"/>
  <c r="CM201" i="1"/>
  <c r="DM201" i="1"/>
  <c r="CK202" i="1"/>
  <c r="DR215" i="1"/>
  <c r="DR203" i="1"/>
  <c r="AY215" i="1"/>
  <c r="CG203" i="1"/>
  <c r="CE204" i="1"/>
  <c r="DS217" i="1"/>
  <c r="AZ217" i="1"/>
  <c r="AZ205" i="1"/>
  <c r="T206" i="1"/>
  <c r="S332" i="1"/>
  <c r="W207" i="1"/>
  <c r="T207" i="1"/>
  <c r="CB207" i="1"/>
  <c r="BO208" i="1"/>
  <c r="BV208" i="1"/>
  <c r="DP208" i="1"/>
  <c r="BP209" i="1"/>
  <c r="BW209" i="1"/>
  <c r="BO209" i="1"/>
  <c r="CB209" i="1"/>
  <c r="CA209" i="1"/>
  <c r="J333" i="1"/>
  <c r="M210" i="1"/>
  <c r="BL333" i="1"/>
  <c r="CA210" i="1"/>
  <c r="BV210" i="1"/>
  <c r="DE211" i="1"/>
  <c r="BV211" i="1"/>
  <c r="CL211" i="1"/>
  <c r="DO211" i="1"/>
  <c r="CM212" i="1"/>
  <c r="BU212" i="1"/>
  <c r="CM224" i="1"/>
  <c r="CH212" i="1"/>
  <c r="AL334" i="1"/>
  <c r="DM213" i="1"/>
  <c r="CL213" i="1"/>
  <c r="CE214" i="1"/>
  <c r="CG215" i="1"/>
  <c r="BQ335" i="1"/>
  <c r="CF216" i="1"/>
  <c r="BL336" i="1"/>
  <c r="BO219" i="1"/>
  <c r="DM221" i="1"/>
  <c r="BC337" i="1"/>
  <c r="J222" i="1"/>
  <c r="BN337" i="1"/>
  <c r="CC341" i="1" s="1"/>
  <c r="BX222" i="1"/>
  <c r="BX223" i="1"/>
  <c r="M223" i="1"/>
  <c r="P223" i="1"/>
  <c r="CL225" i="1"/>
  <c r="CM227" i="1"/>
  <c r="CM239" i="1"/>
  <c r="CH227" i="1"/>
  <c r="Z374" i="1"/>
  <c r="Z367" i="1"/>
  <c r="AZ374" i="1"/>
  <c r="AZ367" i="1"/>
  <c r="CH374" i="1"/>
  <c r="CH367" i="1"/>
  <c r="CP374" i="1"/>
  <c r="CP367" i="1"/>
  <c r="AD323" i="1"/>
  <c r="CO323" i="1"/>
  <c r="DE180" i="1"/>
  <c r="BP369" i="1"/>
  <c r="M379" i="1" s="1"/>
  <c r="BZ324" i="1"/>
  <c r="CI183" i="1"/>
  <c r="BZ325" i="1"/>
  <c r="CE325" i="1"/>
  <c r="BZ326" i="1"/>
  <c r="BZ327" i="1"/>
  <c r="CE327" i="1"/>
  <c r="AV328" i="1"/>
  <c r="DR207" i="1"/>
  <c r="AY207" i="1"/>
  <c r="CF328" i="1"/>
  <c r="CK328" i="1"/>
  <c r="BY195" i="1"/>
  <c r="DM195" i="1"/>
  <c r="DO196" i="1"/>
  <c r="DO208" i="1"/>
  <c r="BO196" i="1"/>
  <c r="BW196" i="1"/>
  <c r="BO197" i="1"/>
  <c r="AV329" i="1"/>
  <c r="AY210" i="1"/>
  <c r="CF329" i="1"/>
  <c r="CK329" i="1"/>
  <c r="CK198" i="1"/>
  <c r="DR211" i="1"/>
  <c r="DR199" i="1"/>
  <c r="AY211" i="1"/>
  <c r="W201" i="1"/>
  <c r="AV330" i="1"/>
  <c r="AY330" i="1" s="1"/>
  <c r="DR213" i="1"/>
  <c r="DR201" i="1"/>
  <c r="CM330" i="1"/>
  <c r="CD201" i="1"/>
  <c r="DO201" i="1"/>
  <c r="DS215" i="1"/>
  <c r="DS203" i="1"/>
  <c r="AZ215" i="1"/>
  <c r="AZ203" i="1"/>
  <c r="CF204" i="1"/>
  <c r="DS205" i="1"/>
  <c r="BC332" i="1"/>
  <c r="J207" i="1"/>
  <c r="BN332" i="1"/>
  <c r="CC207" i="1"/>
  <c r="BX207" i="1"/>
  <c r="CC209" i="1"/>
  <c r="DE209" i="1"/>
  <c r="CO210" i="1"/>
  <c r="CK210" i="1"/>
  <c r="BW211" i="1"/>
  <c r="CM211" i="1"/>
  <c r="P212" i="1"/>
  <c r="AY212" i="1"/>
  <c r="BT212" i="1"/>
  <c r="AY213" i="1"/>
  <c r="CH214" i="1"/>
  <c r="BF335" i="1"/>
  <c r="S216" i="1"/>
  <c r="CG216" i="1"/>
  <c r="DE217" i="1"/>
  <c r="DE229" i="1"/>
  <c r="AA221" i="1"/>
  <c r="CO221" i="1"/>
  <c r="DC221" i="1"/>
  <c r="BZ224" i="1"/>
  <c r="V224" i="1"/>
  <c r="AH338" i="1"/>
  <c r="DC237" i="1"/>
  <c r="DC225" i="1"/>
  <c r="AD225" i="1"/>
  <c r="L226" i="1"/>
  <c r="O226" i="1"/>
  <c r="CM226" i="1"/>
  <c r="CH226" i="1"/>
  <c r="BU226" i="1"/>
  <c r="BT226" i="1"/>
  <c r="BF311" i="1"/>
  <c r="BO312" i="1"/>
  <c r="BZ147" i="1"/>
  <c r="BY148" i="1"/>
  <c r="AL150" i="1"/>
  <c r="DM162" i="1" s="1"/>
  <c r="BF313" i="1"/>
  <c r="J153" i="1"/>
  <c r="BC314" i="1"/>
  <c r="BT314" i="1"/>
  <c r="CJ153" i="1"/>
  <c r="CI154" i="1"/>
  <c r="BZ155" i="1"/>
  <c r="BH315" i="1"/>
  <c r="BY156" i="1"/>
  <c r="AL158" i="1"/>
  <c r="CJ161" i="1"/>
  <c r="CI162" i="1"/>
  <c r="CI373" i="1" s="1"/>
  <c r="BZ163" i="1"/>
  <c r="BY164" i="1"/>
  <c r="CN165" i="1"/>
  <c r="AL166" i="1"/>
  <c r="AD319" i="1"/>
  <c r="CJ169" i="1"/>
  <c r="CA367" i="1"/>
  <c r="CA374" i="1"/>
  <c r="CI170" i="1"/>
  <c r="CQ367" i="1"/>
  <c r="CQ374" i="1"/>
  <c r="BO320" i="1"/>
  <c r="BY321" i="1" s="1"/>
  <c r="AH321" i="1"/>
  <c r="BE321" i="1"/>
  <c r="CD174" i="1"/>
  <c r="BO322" i="1"/>
  <c r="CD326" i="1" s="1"/>
  <c r="AH323" i="1"/>
  <c r="BE323" i="1"/>
  <c r="CD180" i="1"/>
  <c r="CI324" i="1"/>
  <c r="CJ183" i="1"/>
  <c r="DC183" i="1"/>
  <c r="DC185" i="1"/>
  <c r="CJ186" i="1"/>
  <c r="DC186" i="1"/>
  <c r="DC187" i="1"/>
  <c r="CJ189" i="1"/>
  <c r="DC189" i="1"/>
  <c r="DC191" i="1"/>
  <c r="CJ192" i="1"/>
  <c r="DC192" i="1"/>
  <c r="DC193" i="1"/>
  <c r="AW328" i="1"/>
  <c r="DS207" i="1"/>
  <c r="AZ207" i="1"/>
  <c r="BZ195" i="1"/>
  <c r="DO195" i="1"/>
  <c r="BP196" i="1"/>
  <c r="BP328" i="1" s="1"/>
  <c r="BX196" i="1"/>
  <c r="W197" i="1"/>
  <c r="CF197" i="1"/>
  <c r="CI197" i="1"/>
  <c r="DR197" i="1"/>
  <c r="CB198" i="1"/>
  <c r="CM198" i="1"/>
  <c r="DS211" i="1"/>
  <c r="AZ211" i="1"/>
  <c r="AZ199" i="1"/>
  <c r="BU199" i="1"/>
  <c r="AY200" i="1"/>
  <c r="CH200" i="1"/>
  <c r="CM200" i="1"/>
  <c r="AW330" i="1"/>
  <c r="AZ330" i="1" s="1"/>
  <c r="AZ213" i="1"/>
  <c r="AZ201" i="1"/>
  <c r="BH330" i="1"/>
  <c r="BU201" i="1"/>
  <c r="AY202" i="1"/>
  <c r="CH202" i="1"/>
  <c r="AY203" i="1"/>
  <c r="CL203" i="1"/>
  <c r="DO203" i="1"/>
  <c r="BL331" i="1"/>
  <c r="CA204" i="1"/>
  <c r="BV204" i="1"/>
  <c r="DE204" i="1"/>
  <c r="CB217" i="1"/>
  <c r="BP205" i="1"/>
  <c r="CE217" i="1" s="1"/>
  <c r="BW205" i="1"/>
  <c r="BO205" i="1"/>
  <c r="BY206" i="1" s="1"/>
  <c r="BY370" i="1" s="1"/>
  <c r="CB205" i="1"/>
  <c r="CH206" i="1"/>
  <c r="CH370" i="1" s="1"/>
  <c r="BO207" i="1"/>
  <c r="M208" i="1"/>
  <c r="CA208" i="1"/>
  <c r="BW210" i="1"/>
  <c r="CO211" i="1"/>
  <c r="BO212" i="1"/>
  <c r="BV212" i="1"/>
  <c r="BM334" i="1"/>
  <c r="BP213" i="1"/>
  <c r="BZ214" i="1" s="1"/>
  <c r="BW213" i="1"/>
  <c r="BO213" i="1"/>
  <c r="BY214" i="1" s="1"/>
  <c r="CB213" i="1"/>
  <c r="CA214" i="1"/>
  <c r="BV214" i="1"/>
  <c r="DE215" i="1"/>
  <c r="BV215" i="1"/>
  <c r="CL215" i="1"/>
  <c r="DM217" i="1"/>
  <c r="M218" i="1"/>
  <c r="M371" i="1" s="1"/>
  <c r="CA219" i="1"/>
  <c r="CK220" i="1"/>
  <c r="BT220" i="1"/>
  <c r="CK232" i="1"/>
  <c r="CF220" i="1"/>
  <c r="O221" i="1"/>
  <c r="O233" i="1"/>
  <c r="CA221" i="1"/>
  <c r="BO221" i="1"/>
  <c r="BV221" i="1"/>
  <c r="CA233" i="1"/>
  <c r="CB221" i="1"/>
  <c r="BR337" i="1"/>
  <c r="CG222" i="1"/>
  <c r="BU222" i="1"/>
  <c r="BT222" i="1"/>
  <c r="CL222" i="1"/>
  <c r="CQ223" i="1"/>
  <c r="P224" i="1"/>
  <c r="S338" i="1"/>
  <c r="AL338" i="1"/>
  <c r="DM225" i="1"/>
  <c r="P226" i="1"/>
  <c r="CH228" i="1"/>
  <c r="P232" i="1"/>
  <c r="BZ148" i="1"/>
  <c r="AD314" i="1"/>
  <c r="CO314" i="1"/>
  <c r="CJ154" i="1"/>
  <c r="BY157" i="1"/>
  <c r="J317" i="1"/>
  <c r="CI163" i="1"/>
  <c r="CB374" i="1"/>
  <c r="CB367" i="1"/>
  <c r="S171" i="1"/>
  <c r="BP320" i="1"/>
  <c r="CE324" i="1" s="1"/>
  <c r="CI173" i="1"/>
  <c r="M174" i="1"/>
  <c r="W174" i="1"/>
  <c r="AL321" i="1"/>
  <c r="BF321" i="1"/>
  <c r="CE174" i="1"/>
  <c r="CI175" i="1"/>
  <c r="S177" i="1"/>
  <c r="BP322" i="1"/>
  <c r="BZ323" i="1" s="1"/>
  <c r="CI177" i="1"/>
  <c r="CI179" i="1"/>
  <c r="M180" i="1"/>
  <c r="W180" i="1"/>
  <c r="AL323" i="1"/>
  <c r="BF323" i="1"/>
  <c r="CE180" i="1"/>
  <c r="CI181" i="1"/>
  <c r="S183" i="1"/>
  <c r="S186" i="1"/>
  <c r="CO325" i="1"/>
  <c r="DE186" i="1"/>
  <c r="S189" i="1"/>
  <c r="DE189" i="1"/>
  <c r="S192" i="1"/>
  <c r="W193" i="1" s="1"/>
  <c r="CO327" i="1"/>
  <c r="DE192" i="1"/>
  <c r="DE194" i="1"/>
  <c r="S195" i="1"/>
  <c r="AY195" i="1"/>
  <c r="BH328" i="1"/>
  <c r="BS328" i="1"/>
  <c r="DP195" i="1"/>
  <c r="CG196" i="1"/>
  <c r="S198" i="1"/>
  <c r="CR207" i="1" s="1"/>
  <c r="AY198" i="1"/>
  <c r="BS329" i="1"/>
  <c r="CH330" i="1" s="1"/>
  <c r="CH198" i="1"/>
  <c r="AY199" i="1"/>
  <c r="DS199" i="1"/>
  <c r="BT200" i="1"/>
  <c r="CE200" i="1"/>
  <c r="AY201" i="1"/>
  <c r="BV201" i="1"/>
  <c r="CG201" i="1"/>
  <c r="DS201" i="1"/>
  <c r="BT202" i="1"/>
  <c r="CE202" i="1"/>
  <c r="T331" i="1"/>
  <c r="CO204" i="1"/>
  <c r="CC205" i="1"/>
  <c r="CA206" i="1"/>
  <c r="CA370" i="1" s="1"/>
  <c r="BV206" i="1"/>
  <c r="BV370" i="1" s="1"/>
  <c r="BQ332" i="1"/>
  <c r="CK207" i="1"/>
  <c r="BT207" i="1"/>
  <c r="CF207" i="1"/>
  <c r="CE208" i="1"/>
  <c r="CG209" i="1"/>
  <c r="CG210" i="1"/>
  <c r="CH209" i="1"/>
  <c r="BO210" i="1"/>
  <c r="BX210" i="1"/>
  <c r="DR210" i="1"/>
  <c r="M211" i="1"/>
  <c r="CC211" i="1"/>
  <c r="BX211" i="1"/>
  <c r="BC334" i="1"/>
  <c r="J213" i="1"/>
  <c r="BN334" i="1"/>
  <c r="BX213" i="1"/>
  <c r="CC213" i="1"/>
  <c r="DE213" i="1"/>
  <c r="CK214" i="1"/>
  <c r="BW215" i="1"/>
  <c r="J216" i="1"/>
  <c r="BH335" i="1"/>
  <c r="BT216" i="1"/>
  <c r="CK216" i="1"/>
  <c r="DO216" i="1"/>
  <c r="T217" i="1"/>
  <c r="CE218" i="1"/>
  <c r="CE371" i="1" s="1"/>
  <c r="CF218" i="1"/>
  <c r="CF371" i="1" s="1"/>
  <c r="Z219" i="1"/>
  <c r="DM219" i="1"/>
  <c r="DE220" i="1"/>
  <c r="BU220" i="1"/>
  <c r="CL220" i="1"/>
  <c r="CL232" i="1"/>
  <c r="P221" i="1"/>
  <c r="BP221" i="1"/>
  <c r="BW221" i="1"/>
  <c r="CC221" i="1"/>
  <c r="AD337" i="1"/>
  <c r="DE234" i="1"/>
  <c r="DE222" i="1"/>
  <c r="BS337" i="1"/>
  <c r="CM222" i="1"/>
  <c r="CH222" i="1"/>
  <c r="AA223" i="1"/>
  <c r="W223" i="1"/>
  <c r="CL223" i="1"/>
  <c r="BU223" i="1"/>
  <c r="BT223" i="1"/>
  <c r="CG224" i="1"/>
  <c r="T225" i="1"/>
  <c r="CA226" i="1"/>
  <c r="Z239" i="1"/>
  <c r="CQ238" i="1"/>
  <c r="V227" i="1"/>
  <c r="Z227" i="1"/>
  <c r="DE228" i="1"/>
  <c r="P229" i="1"/>
  <c r="AD340" i="1"/>
  <c r="DE231" i="1"/>
  <c r="CE231" i="1"/>
  <c r="BP308" i="1"/>
  <c r="BD309" i="1"/>
  <c r="BU309" i="1"/>
  <c r="CJ310" i="1" s="1"/>
  <c r="BF310" i="1"/>
  <c r="BH311" i="1"/>
  <c r="J147" i="1"/>
  <c r="BC312" i="1"/>
  <c r="BT312" i="1"/>
  <c r="CJ147" i="1"/>
  <c r="BH313" i="1"/>
  <c r="BY150" i="1"/>
  <c r="AL152" i="1"/>
  <c r="DM152" i="1" s="1"/>
  <c r="AH314" i="1"/>
  <c r="BE314" i="1"/>
  <c r="BP315" i="1"/>
  <c r="CI156" i="1"/>
  <c r="BG316" i="1"/>
  <c r="DM159" i="1"/>
  <c r="AL160" i="1"/>
  <c r="AL316" i="1" s="1"/>
  <c r="AD162" i="1"/>
  <c r="DE174" i="1" s="1"/>
  <c r="BD317" i="1"/>
  <c r="BU317" i="1"/>
  <c r="BO318" i="1"/>
  <c r="BZ165" i="1"/>
  <c r="AL168" i="1"/>
  <c r="BF319" i="1"/>
  <c r="K374" i="1"/>
  <c r="K367" i="1"/>
  <c r="U367" i="1"/>
  <c r="U374" i="1"/>
  <c r="CC374" i="1"/>
  <c r="CC367" i="1"/>
  <c r="CK367" i="1"/>
  <c r="CK374" i="1"/>
  <c r="J171" i="1"/>
  <c r="M172" i="1" s="1"/>
  <c r="BC320" i="1"/>
  <c r="BT320" i="1"/>
  <c r="CI321" i="1" s="1"/>
  <c r="CJ171" i="1"/>
  <c r="DC171" i="1"/>
  <c r="X174" i="1"/>
  <c r="BG321" i="1"/>
  <c r="CN174" i="1"/>
  <c r="J177" i="1"/>
  <c r="M178" i="1" s="1"/>
  <c r="BC322" i="1"/>
  <c r="BT322" i="1"/>
  <c r="CI323" i="1" s="1"/>
  <c r="CJ177" i="1"/>
  <c r="DC177" i="1"/>
  <c r="BG323" i="1"/>
  <c r="CN180" i="1"/>
  <c r="J183" i="1"/>
  <c r="CD183" i="1"/>
  <c r="J186" i="1"/>
  <c r="CD186" i="1"/>
  <c r="J189" i="1"/>
  <c r="CD189" i="1"/>
  <c r="J192" i="1"/>
  <c r="CD192" i="1"/>
  <c r="J195" i="1"/>
  <c r="AZ195" i="1"/>
  <c r="BL328" i="1"/>
  <c r="CA207" i="1"/>
  <c r="BT195" i="1"/>
  <c r="CB195" i="1"/>
  <c r="CJ195" i="1"/>
  <c r="DR195" i="1"/>
  <c r="CB197" i="1"/>
  <c r="CK197" i="1"/>
  <c r="J198" i="1"/>
  <c r="P210" i="1" s="1"/>
  <c r="AZ198" i="1"/>
  <c r="BL329" i="1"/>
  <c r="BV198" i="1"/>
  <c r="BT198" i="1"/>
  <c r="CE198" i="1"/>
  <c r="CO198" i="1"/>
  <c r="DM198" i="1"/>
  <c r="AA199" i="1"/>
  <c r="CB199" i="1"/>
  <c r="BP199" i="1"/>
  <c r="BW199" i="1"/>
  <c r="BU200" i="1"/>
  <c r="AA201" i="1"/>
  <c r="BM330" i="1"/>
  <c r="BP201" i="1"/>
  <c r="BZ202" i="1" s="1"/>
  <c r="CB201" i="1"/>
  <c r="BW201" i="1"/>
  <c r="CH201" i="1"/>
  <c r="DE201" i="1"/>
  <c r="BU202" i="1"/>
  <c r="CO214" i="1" s="1"/>
  <c r="DP202" i="1"/>
  <c r="DE203" i="1"/>
  <c r="J203" i="1"/>
  <c r="CC203" i="1"/>
  <c r="BX203" i="1"/>
  <c r="J204" i="1"/>
  <c r="BW204" i="1"/>
  <c r="P205" i="1"/>
  <c r="DM205" i="1"/>
  <c r="CO206" i="1"/>
  <c r="CO370" i="1" s="1"/>
  <c r="BF332" i="1"/>
  <c r="BR332" i="1"/>
  <c r="BU207" i="1"/>
  <c r="CG207" i="1"/>
  <c r="CK208" i="1"/>
  <c r="CF208" i="1"/>
  <c r="CM209" i="1"/>
  <c r="BE333" i="1"/>
  <c r="BP210" i="1"/>
  <c r="CB210" i="1"/>
  <c r="DS210" i="1"/>
  <c r="BO211" i="1"/>
  <c r="M212" i="1"/>
  <c r="CA212" i="1"/>
  <c r="CF213" i="1"/>
  <c r="CM214" i="1"/>
  <c r="CO215" i="1"/>
  <c r="BL335" i="1"/>
  <c r="CA216" i="1"/>
  <c r="BO216" i="1"/>
  <c r="BV216" i="1"/>
  <c r="CJ216" i="1"/>
  <c r="CC217" i="1"/>
  <c r="CC229" i="1"/>
  <c r="BX217" i="1"/>
  <c r="BZ217" i="1"/>
  <c r="CK218" i="1"/>
  <c r="CK371" i="1" s="1"/>
  <c r="CK230" i="1"/>
  <c r="CK372" i="1" s="1"/>
  <c r="BQ336" i="1"/>
  <c r="CK219" i="1"/>
  <c r="CF219" i="1"/>
  <c r="BT219" i="1"/>
  <c r="CH219" i="1"/>
  <c r="AL220" i="1"/>
  <c r="DM220" i="1" s="1"/>
  <c r="S220" i="1"/>
  <c r="CQ222" i="1"/>
  <c r="DK235" i="1"/>
  <c r="DK223" i="1"/>
  <c r="CM235" i="1"/>
  <c r="CM223" i="1"/>
  <c r="M224" i="1"/>
  <c r="CE224" i="1"/>
  <c r="CH224" i="1"/>
  <c r="BO226" i="1"/>
  <c r="M227" i="1"/>
  <c r="CC227" i="1"/>
  <c r="BY229" i="1"/>
  <c r="V230" i="1"/>
  <c r="V372" i="1" s="1"/>
  <c r="CQ241" i="1"/>
  <c r="CM230" i="1"/>
  <c r="CM372" i="1" s="1"/>
  <c r="CH230" i="1"/>
  <c r="CH372" i="1" s="1"/>
  <c r="DE232" i="1"/>
  <c r="CM244" i="1"/>
  <c r="CM232" i="1"/>
  <c r="BU232" i="1"/>
  <c r="CH233" i="1"/>
  <c r="CH232" i="1"/>
  <c r="AL234" i="1"/>
  <c r="DK246" i="1"/>
  <c r="Q234" i="1"/>
  <c r="DK234" i="1"/>
  <c r="P235" i="1"/>
  <c r="CN238" i="1"/>
  <c r="M241" i="1"/>
  <c r="P241" i="1"/>
  <c r="W226" i="1"/>
  <c r="AA238" i="1"/>
  <c r="CA228" i="1"/>
  <c r="W230" i="1"/>
  <c r="W372" i="1" s="1"/>
  <c r="DM230" i="1"/>
  <c r="BT230" i="1"/>
  <c r="Y244" i="1"/>
  <c r="BT232" i="1"/>
  <c r="CQ247" i="1"/>
  <c r="BG329" i="1"/>
  <c r="BR329" i="1"/>
  <c r="CG330" i="1" s="1"/>
  <c r="BL330" i="1"/>
  <c r="BP203" i="1"/>
  <c r="AL331" i="1"/>
  <c r="BC331" i="1"/>
  <c r="BN331" i="1"/>
  <c r="BT205" i="1"/>
  <c r="CI206" i="1" s="1"/>
  <c r="CI370" i="1" s="1"/>
  <c r="DR205" i="1"/>
  <c r="BE332" i="1"/>
  <c r="BP207" i="1"/>
  <c r="BT209" i="1"/>
  <c r="CN221" i="1" s="1"/>
  <c r="BC333" i="1"/>
  <c r="BN333" i="1"/>
  <c r="CL210" i="1"/>
  <c r="BP211" i="1"/>
  <c r="CE223" i="1" s="1"/>
  <c r="BL334" i="1"/>
  <c r="BT213" i="1"/>
  <c r="CI214" i="1" s="1"/>
  <c r="CL214" i="1"/>
  <c r="BP215" i="1"/>
  <c r="CE227" i="1" s="1"/>
  <c r="AL335" i="1"/>
  <c r="BG335" i="1"/>
  <c r="BR335" i="1"/>
  <c r="BO217" i="1"/>
  <c r="CG217" i="1"/>
  <c r="DR217" i="1"/>
  <c r="DE218" i="1"/>
  <c r="S218" i="1"/>
  <c r="BU218" i="1"/>
  <c r="BC336" i="1"/>
  <c r="J219" i="1"/>
  <c r="BN336" i="1"/>
  <c r="CC219" i="1"/>
  <c r="DE223" i="1"/>
  <c r="DE235" i="1"/>
  <c r="CK223" i="1"/>
  <c r="CF223" i="1"/>
  <c r="CB223" i="1"/>
  <c r="CA224" i="1"/>
  <c r="O227" i="1"/>
  <c r="DE227" i="1"/>
  <c r="CK239" i="1"/>
  <c r="CK227" i="1"/>
  <c r="CF227" i="1"/>
  <c r="DC241" i="1"/>
  <c r="DC229" i="1"/>
  <c r="T230" i="1"/>
  <c r="BU230" i="1"/>
  <c r="BD340" i="1"/>
  <c r="CD231" i="1"/>
  <c r="CQ243" i="1"/>
  <c r="CQ232" i="1"/>
  <c r="DC232" i="1"/>
  <c r="CD236" i="1"/>
  <c r="DM244" i="1"/>
  <c r="P248" i="1"/>
  <c r="M248" i="1"/>
  <c r="CL227" i="1"/>
  <c r="BU227" i="1"/>
  <c r="CD229" i="1"/>
  <c r="L230" i="1"/>
  <c r="L372" i="1" s="1"/>
  <c r="L231" i="1"/>
  <c r="O230" i="1"/>
  <c r="O372" i="1" s="1"/>
  <c r="CA242" i="1"/>
  <c r="BO230" i="1"/>
  <c r="BV231" i="1"/>
  <c r="BV230" i="1"/>
  <c r="BV372" i="1" s="1"/>
  <c r="AH340" i="1"/>
  <c r="DC231" i="1"/>
  <c r="DC243" i="1"/>
  <c r="BO232" i="1"/>
  <c r="BV233" i="1"/>
  <c r="CA232" i="1"/>
  <c r="CC233" i="1"/>
  <c r="CC245" i="1"/>
  <c r="BX234" i="1"/>
  <c r="S341" i="1"/>
  <c r="AA234" i="1"/>
  <c r="K236" i="1"/>
  <c r="N236" i="1"/>
  <c r="CQ248" i="1"/>
  <c r="M230" i="1"/>
  <c r="M372" i="1" s="1"/>
  <c r="BP230" i="1"/>
  <c r="BZ231" i="1" s="1"/>
  <c r="BW230" i="1"/>
  <c r="BW372" i="1" s="1"/>
  <c r="CA230" i="1"/>
  <c r="CA372" i="1" s="1"/>
  <c r="DM231" i="1"/>
  <c r="BF340" i="1"/>
  <c r="S231" i="1"/>
  <c r="BQ340" i="1"/>
  <c r="CK231" i="1"/>
  <c r="CF232" i="1"/>
  <c r="BT231" i="1"/>
  <c r="CK243" i="1"/>
  <c r="CH231" i="1"/>
  <c r="P233" i="1"/>
  <c r="M233" i="1"/>
  <c r="BP233" i="1"/>
  <c r="CE235" i="1"/>
  <c r="DM236" i="1"/>
  <c r="CQ249" i="1"/>
  <c r="M239" i="1"/>
  <c r="P238" i="1"/>
  <c r="P239" i="1"/>
  <c r="BZ239" i="1"/>
  <c r="CE239" i="1"/>
  <c r="AA242" i="1"/>
  <c r="BH332" i="1"/>
  <c r="BS332" i="1"/>
  <c r="AD333" i="1"/>
  <c r="BF333" i="1"/>
  <c r="BQ333" i="1"/>
  <c r="BD334" i="1"/>
  <c r="BM335" i="1"/>
  <c r="CB228" i="1"/>
  <c r="BU335" i="1"/>
  <c r="CM216" i="1"/>
  <c r="BO218" i="1"/>
  <c r="BV218" i="1"/>
  <c r="BV371" i="1" s="1"/>
  <c r="CG218" i="1"/>
  <c r="CG371" i="1" s="1"/>
  <c r="AD336" i="1"/>
  <c r="DE219" i="1"/>
  <c r="BF336" i="1"/>
  <c r="S219" i="1"/>
  <c r="T219" i="1" s="1"/>
  <c r="BR336" i="1"/>
  <c r="CL219" i="1"/>
  <c r="BU219" i="1"/>
  <c r="CB219" i="1"/>
  <c r="P220" i="1"/>
  <c r="CC220" i="1"/>
  <c r="BX220" i="1"/>
  <c r="I337" i="1"/>
  <c r="L222" i="1"/>
  <c r="AL222" i="1"/>
  <c r="DK222" i="1"/>
  <c r="BG337" i="1"/>
  <c r="L223" i="1"/>
  <c r="O235" i="1"/>
  <c r="DE224" i="1"/>
  <c r="CD224" i="1"/>
  <c r="BX226" i="1"/>
  <c r="BX227" i="1"/>
  <c r="BT227" i="1"/>
  <c r="AH339" i="1"/>
  <c r="DC228" i="1"/>
  <c r="DC240" i="1"/>
  <c r="BE339" i="1"/>
  <c r="BP339" i="1"/>
  <c r="CE228" i="1"/>
  <c r="DK228" i="1"/>
  <c r="CA229" i="1"/>
  <c r="Z230" i="1"/>
  <c r="Z372" i="1" s="1"/>
  <c r="BX230" i="1"/>
  <c r="BX372" i="1" s="1"/>
  <c r="CC242" i="1"/>
  <c r="CB230" i="1"/>
  <c r="CB372" i="1" s="1"/>
  <c r="DK243" i="1"/>
  <c r="Q231" i="1"/>
  <c r="BR340" i="1"/>
  <c r="BU231" i="1"/>
  <c r="CL243" i="1"/>
  <c r="CG231" i="1"/>
  <c r="CL231" i="1"/>
  <c r="Y232" i="1"/>
  <c r="BX232" i="1"/>
  <c r="CC232" i="1"/>
  <c r="N235" i="1"/>
  <c r="DK236" i="1"/>
  <c r="AL329" i="1"/>
  <c r="BC329" i="1"/>
  <c r="BN329" i="1"/>
  <c r="CL198" i="1"/>
  <c r="AT330" i="1"/>
  <c r="BE330" i="1"/>
  <c r="BE370" i="1" s="1"/>
  <c r="AW331" i="1"/>
  <c r="AZ331" i="1" s="1"/>
  <c r="BG331" i="1"/>
  <c r="BR331" i="1"/>
  <c r="BL332" i="1"/>
  <c r="CF209" i="1"/>
  <c r="AL333" i="1"/>
  <c r="BG333" i="1"/>
  <c r="BR333" i="1"/>
  <c r="CB211" i="1"/>
  <c r="BE334" i="1"/>
  <c r="BC335" i="1"/>
  <c r="BN335" i="1"/>
  <c r="CL217" i="1"/>
  <c r="I336" i="1"/>
  <c r="BG336" i="1"/>
  <c r="BS336" i="1"/>
  <c r="CM219" i="1"/>
  <c r="BO220" i="1"/>
  <c r="BH337" i="1"/>
  <c r="BO223" i="1"/>
  <c r="CD235" i="1" s="1"/>
  <c r="BV223" i="1"/>
  <c r="BV224" i="1"/>
  <c r="AA226" i="1"/>
  <c r="CC226" i="1"/>
  <c r="BO227" i="1"/>
  <c r="BV227" i="1"/>
  <c r="BV228" i="1"/>
  <c r="BF339" i="1"/>
  <c r="S228" i="1"/>
  <c r="W229" i="1" s="1"/>
  <c r="BQ339" i="1"/>
  <c r="CK228" i="1"/>
  <c r="BT228" i="1"/>
  <c r="CF228" i="1"/>
  <c r="CB241" i="1"/>
  <c r="CB229" i="1"/>
  <c r="CO229" i="1"/>
  <c r="CC230" i="1"/>
  <c r="CC372" i="1" s="1"/>
  <c r="O232" i="1"/>
  <c r="O244" i="1"/>
  <c r="Z232" i="1"/>
  <c r="S233" i="1"/>
  <c r="BU233" i="1"/>
  <c r="CL233" i="1"/>
  <c r="W235" i="1"/>
  <c r="T235" i="1"/>
  <c r="AA235" i="1"/>
  <c r="CO235" i="1"/>
  <c r="P236" i="1"/>
  <c r="DM242" i="1"/>
  <c r="S331" i="1"/>
  <c r="AA204" i="1"/>
  <c r="BH331" i="1"/>
  <c r="BS331" i="1"/>
  <c r="BM332" i="1"/>
  <c r="BW333" i="1" s="1"/>
  <c r="BW208" i="1"/>
  <c r="BH333" i="1"/>
  <c r="BS333" i="1"/>
  <c r="AD334" i="1"/>
  <c r="BF334" i="1"/>
  <c r="BQ334" i="1"/>
  <c r="BW216" i="1"/>
  <c r="CO216" i="1"/>
  <c r="DM216" i="1"/>
  <c r="CC218" i="1"/>
  <c r="CC371" i="1" s="1"/>
  <c r="AH336" i="1"/>
  <c r="DC220" i="1"/>
  <c r="BP220" i="1"/>
  <c r="BL337" i="1"/>
  <c r="BO222" i="1"/>
  <c r="BV222" i="1"/>
  <c r="BW223" i="1"/>
  <c r="S224" i="1"/>
  <c r="W225" i="1" s="1"/>
  <c r="CK224" i="1"/>
  <c r="BT224" i="1"/>
  <c r="CF224" i="1"/>
  <c r="BM338" i="1"/>
  <c r="CB237" i="1"/>
  <c r="CB225" i="1"/>
  <c r="CO225" i="1"/>
  <c r="CJ225" i="1"/>
  <c r="CK225" i="1"/>
  <c r="O239" i="1"/>
  <c r="L227" i="1"/>
  <c r="BW227" i="1"/>
  <c r="BR339" i="1"/>
  <c r="BU228" i="1"/>
  <c r="CL228" i="1"/>
  <c r="CG228" i="1"/>
  <c r="AA229" i="1"/>
  <c r="P230" i="1"/>
  <c r="P372" i="1" s="1"/>
  <c r="H231" i="1"/>
  <c r="V231" i="1"/>
  <c r="CA231" i="1"/>
  <c r="BW231" i="1"/>
  <c r="CG232" i="1"/>
  <c r="Q233" i="1"/>
  <c r="AL233" i="1"/>
  <c r="DM233" i="1" s="1"/>
  <c r="DK245" i="1"/>
  <c r="J341" i="1"/>
  <c r="P234" i="1"/>
  <c r="M235" i="1"/>
  <c r="BR341" i="1"/>
  <c r="CG234" i="1"/>
  <c r="BU234" i="1"/>
  <c r="CL234" i="1"/>
  <c r="BT234" i="1"/>
  <c r="CL246" i="1"/>
  <c r="N238" i="1"/>
  <c r="K238" i="1"/>
  <c r="I338" i="1"/>
  <c r="R338" i="1"/>
  <c r="Z225" i="1"/>
  <c r="BL338" i="1"/>
  <c r="BC339" i="1"/>
  <c r="BN339" i="1"/>
  <c r="CQ240" i="1"/>
  <c r="Z229" i="1"/>
  <c r="BC340" i="1"/>
  <c r="BN340" i="1"/>
  <c r="DK232" i="1"/>
  <c r="BW233" i="1"/>
  <c r="CF233" i="1"/>
  <c r="I341" i="1"/>
  <c r="O234" i="1"/>
  <c r="BC341" i="1"/>
  <c r="CE234" i="1"/>
  <c r="CQ246" i="1"/>
  <c r="AD236" i="1"/>
  <c r="DE236" i="1" s="1"/>
  <c r="BX236" i="1"/>
  <c r="CG236" i="1"/>
  <c r="BS342" i="1"/>
  <c r="CM237" i="1"/>
  <c r="DK238" i="1"/>
  <c r="CB239" i="1"/>
  <c r="CL239" i="1"/>
  <c r="BF343" i="1"/>
  <c r="S240" i="1"/>
  <c r="BQ343" i="1"/>
  <c r="CK240" i="1"/>
  <c r="CM241" i="1"/>
  <c r="CM253" i="1"/>
  <c r="W243" i="1"/>
  <c r="Q344" i="1"/>
  <c r="Y243" i="1"/>
  <c r="L244" i="1"/>
  <c r="O256" i="1"/>
  <c r="CC244" i="1"/>
  <c r="M245" i="1"/>
  <c r="P245" i="1"/>
  <c r="Z245" i="1"/>
  <c r="BP245" i="1"/>
  <c r="BW245" i="1"/>
  <c r="CB257" i="1"/>
  <c r="CQ245" i="1"/>
  <c r="CG246" i="1"/>
  <c r="BO248" i="1"/>
  <c r="BV248" i="1"/>
  <c r="AH346" i="1"/>
  <c r="DC249" i="1"/>
  <c r="BQ346" i="1"/>
  <c r="CK249" i="1"/>
  <c r="BT249" i="1"/>
  <c r="Y250" i="1"/>
  <c r="BZ250" i="1"/>
  <c r="CE250" i="1"/>
  <c r="CC250" i="1"/>
  <c r="AA251" i="1"/>
  <c r="W251" i="1"/>
  <c r="CJ251" i="1"/>
  <c r="BZ253" i="1"/>
  <c r="BZ254" i="1"/>
  <c r="DM256" i="1"/>
  <c r="P256" i="1"/>
  <c r="M256" i="1"/>
  <c r="BO341" i="1"/>
  <c r="AA236" i="1"/>
  <c r="BY236" i="1"/>
  <c r="CH236" i="1"/>
  <c r="CQ236" i="1"/>
  <c r="DC236" i="1"/>
  <c r="W237" i="1"/>
  <c r="CO238" i="1"/>
  <c r="Q239" i="1"/>
  <c r="AL239" i="1"/>
  <c r="CC239" i="1"/>
  <c r="J343" i="1"/>
  <c r="DM240" i="1"/>
  <c r="BR343" i="1"/>
  <c r="BU240" i="1"/>
  <c r="CN243" i="1"/>
  <c r="CJ243" i="1"/>
  <c r="CD256" i="1"/>
  <c r="CB245" i="1"/>
  <c r="DE247" i="1"/>
  <c r="CE247" i="1"/>
  <c r="BP248" i="1"/>
  <c r="BW248" i="1"/>
  <c r="BF346" i="1"/>
  <c r="S249" i="1"/>
  <c r="BR346" i="1"/>
  <c r="CG347" i="1" s="1"/>
  <c r="CL249" i="1"/>
  <c r="BU249" i="1"/>
  <c r="N250" i="1"/>
  <c r="DK251" i="1"/>
  <c r="DM254" i="1"/>
  <c r="DK256" i="1"/>
  <c r="W256" i="1"/>
  <c r="CG235" i="1"/>
  <c r="M236" i="1"/>
  <c r="CK236" i="1"/>
  <c r="BZ236" i="1"/>
  <c r="O237" i="1"/>
  <c r="BL342" i="1"/>
  <c r="BO237" i="1"/>
  <c r="BV237" i="1"/>
  <c r="BV238" i="1"/>
  <c r="DC238" i="1"/>
  <c r="CA239" i="1"/>
  <c r="CA251" i="1"/>
  <c r="CN239" i="1"/>
  <c r="DK239" i="1"/>
  <c r="DK252" i="1"/>
  <c r="Q240" i="1"/>
  <c r="BK240" i="1"/>
  <c r="BO241" i="1"/>
  <c r="BV241" i="1"/>
  <c r="CG241" i="1"/>
  <c r="CM242" i="1"/>
  <c r="CM254" i="1"/>
  <c r="CH242" i="1"/>
  <c r="U243" i="1"/>
  <c r="BL344" i="1"/>
  <c r="CA243" i="1"/>
  <c r="CO243" i="1"/>
  <c r="CO255" i="1"/>
  <c r="DC256" i="1"/>
  <c r="DC244" i="1"/>
  <c r="AD244" i="1"/>
  <c r="CF245" i="1"/>
  <c r="P247" i="1"/>
  <c r="DM247" i="1"/>
  <c r="AA247" i="1"/>
  <c r="CF248" i="1"/>
  <c r="CK247" i="1"/>
  <c r="BT247" i="1"/>
  <c r="CB248" i="1"/>
  <c r="DC248" i="1"/>
  <c r="DK248" i="1"/>
  <c r="DK249" i="1"/>
  <c r="Q249" i="1"/>
  <c r="BS346" i="1"/>
  <c r="CH250" i="1"/>
  <c r="CM249" i="1"/>
  <c r="W250" i="1"/>
  <c r="CG250" i="1"/>
  <c r="AA254" i="1"/>
  <c r="W254" i="1"/>
  <c r="AD348" i="1"/>
  <c r="DE255" i="1"/>
  <c r="DE257" i="1"/>
  <c r="AH341" i="1"/>
  <c r="DC234" i="1"/>
  <c r="BY235" i="1"/>
  <c r="DC235" i="1"/>
  <c r="W236" i="1"/>
  <c r="BU236" i="1"/>
  <c r="CA236" i="1"/>
  <c r="CH237" i="1"/>
  <c r="BX238" i="1"/>
  <c r="CI238" i="1"/>
  <c r="CO239" i="1"/>
  <c r="M240" i="1"/>
  <c r="BL343" i="1"/>
  <c r="CA240" i="1"/>
  <c r="BT240" i="1"/>
  <c r="O241" i="1"/>
  <c r="V242" i="1"/>
  <c r="CQ253" i="1"/>
  <c r="BT242" i="1"/>
  <c r="CI243" i="1" s="1"/>
  <c r="V243" i="1"/>
  <c r="BM344" i="1"/>
  <c r="CB255" i="1"/>
  <c r="BP243" i="1"/>
  <c r="BV243" i="1"/>
  <c r="P244" i="1"/>
  <c r="S244" i="1"/>
  <c r="W245" i="1" s="1"/>
  <c r="CK244" i="1"/>
  <c r="BT244" i="1"/>
  <c r="CK256" i="1"/>
  <c r="CF244" i="1"/>
  <c r="U245" i="1"/>
  <c r="DE245" i="1"/>
  <c r="CL257" i="1"/>
  <c r="CL245" i="1"/>
  <c r="CG245" i="1"/>
  <c r="BM345" i="1"/>
  <c r="CB258" i="1"/>
  <c r="CB246" i="1"/>
  <c r="U247" i="1"/>
  <c r="T247" i="1"/>
  <c r="CL247" i="1"/>
  <c r="BU247" i="1"/>
  <c r="CH247" i="1"/>
  <c r="V248" i="1"/>
  <c r="N248" i="1"/>
  <c r="CC248" i="1"/>
  <c r="BX249" i="1"/>
  <c r="O250" i="1"/>
  <c r="T250" i="1"/>
  <c r="K251" i="1"/>
  <c r="CE251" i="1"/>
  <c r="BZ252" i="1"/>
  <c r="BZ251" i="1"/>
  <c r="CJ254" i="1"/>
  <c r="CO254" i="1"/>
  <c r="DM257" i="1"/>
  <c r="M257" i="1"/>
  <c r="P257" i="1"/>
  <c r="DM235" i="1"/>
  <c r="Q342" i="1"/>
  <c r="Z237" i="1"/>
  <c r="BN342" i="1"/>
  <c r="CC249" i="1"/>
  <c r="CC237" i="1"/>
  <c r="U238" i="1"/>
  <c r="CE238" i="1"/>
  <c r="BV239" i="1"/>
  <c r="DC239" i="1"/>
  <c r="BV240" i="1"/>
  <c r="Z241" i="1"/>
  <c r="CC241" i="1"/>
  <c r="CC253" i="1"/>
  <c r="CI241" i="1"/>
  <c r="W242" i="1"/>
  <c r="BN344" i="1"/>
  <c r="BN349" i="1" s="1"/>
  <c r="CC255" i="1"/>
  <c r="BX243" i="1"/>
  <c r="T244" i="1"/>
  <c r="U244" i="1"/>
  <c r="DK244" i="1"/>
  <c r="BU244" i="1"/>
  <c r="CL256" i="1"/>
  <c r="CL244" i="1"/>
  <c r="CG244" i="1"/>
  <c r="CQ256" i="1"/>
  <c r="V245" i="1"/>
  <c r="CM257" i="1"/>
  <c r="CH246" i="1"/>
  <c r="CM245" i="1"/>
  <c r="BN345" i="1"/>
  <c r="CC258" i="1"/>
  <c r="CQ258" i="1"/>
  <c r="CQ257" i="1"/>
  <c r="V247" i="1"/>
  <c r="W248" i="1"/>
  <c r="CG248" i="1"/>
  <c r="DM248" i="1"/>
  <c r="H346" i="1"/>
  <c r="K249" i="1"/>
  <c r="V249" i="1"/>
  <c r="P250" i="1"/>
  <c r="CA250" i="1"/>
  <c r="CO250" i="1"/>
  <c r="CL250" i="1"/>
  <c r="DM252" i="1"/>
  <c r="T256" i="1"/>
  <c r="BM336" i="1"/>
  <c r="BD337" i="1"/>
  <c r="BF338" i="1"/>
  <c r="BQ338" i="1"/>
  <c r="BH339" i="1"/>
  <c r="BS339" i="1"/>
  <c r="CG229" i="1"/>
  <c r="AD230" i="1"/>
  <c r="I340" i="1"/>
  <c r="O243" i="1"/>
  <c r="BH340" i="1"/>
  <c r="BS340" i="1"/>
  <c r="CQ231" i="1"/>
  <c r="BW232" i="1"/>
  <c r="CM233" i="1"/>
  <c r="CB233" i="1"/>
  <c r="CK233" i="1"/>
  <c r="BS341" i="1"/>
  <c r="Y235" i="1"/>
  <c r="BK235" i="1"/>
  <c r="CB235" i="1"/>
  <c r="CK235" i="1"/>
  <c r="BT236" i="1"/>
  <c r="CI237" i="1" s="1"/>
  <c r="I342" i="1"/>
  <c r="BP237" i="1"/>
  <c r="BZ238" i="1" s="1"/>
  <c r="CA238" i="1"/>
  <c r="BO239" i="1"/>
  <c r="CD251" i="1" s="1"/>
  <c r="BW239" i="1"/>
  <c r="BN343" i="1"/>
  <c r="CC240" i="1"/>
  <c r="BW240" i="1"/>
  <c r="CG240" i="1"/>
  <c r="Q241" i="1"/>
  <c r="U242" i="1" s="1"/>
  <c r="BP241" i="1"/>
  <c r="CE253" i="1" s="1"/>
  <c r="T242" i="1"/>
  <c r="BO242" i="1"/>
  <c r="BV242" i="1"/>
  <c r="CL242" i="1"/>
  <c r="BC344" i="1"/>
  <c r="J243" i="1"/>
  <c r="BO243" i="1"/>
  <c r="CB243" i="1"/>
  <c r="Z244" i="1"/>
  <c r="BT245" i="1"/>
  <c r="CN257" i="1" s="1"/>
  <c r="O246" i="1"/>
  <c r="AD345" i="1"/>
  <c r="AD261" i="1"/>
  <c r="DE258" i="1"/>
  <c r="BC345" i="1"/>
  <c r="J246" i="1"/>
  <c r="BO246" i="1"/>
  <c r="CD258" i="1" s="1"/>
  <c r="BW246" i="1"/>
  <c r="CM246" i="1"/>
  <c r="BK247" i="1"/>
  <c r="BX247" i="1"/>
  <c r="O248" i="1"/>
  <c r="T248" i="1"/>
  <c r="CM248" i="1"/>
  <c r="CH248" i="1"/>
  <c r="K250" i="1"/>
  <c r="Z250" i="1"/>
  <c r="CB250" i="1"/>
  <c r="M251" i="1"/>
  <c r="P251" i="1"/>
  <c r="N253" i="1"/>
  <c r="CA254" i="1"/>
  <c r="P255" i="1"/>
  <c r="AH337" i="1"/>
  <c r="BE337" i="1"/>
  <c r="CQ235" i="1"/>
  <c r="Z224" i="1"/>
  <c r="O225" i="1"/>
  <c r="BG338" i="1"/>
  <c r="BR338" i="1"/>
  <c r="DK226" i="1"/>
  <c r="I339" i="1"/>
  <c r="R339" i="1"/>
  <c r="CQ239" i="1"/>
  <c r="Z228" i="1"/>
  <c r="BL339" i="1"/>
  <c r="DK230" i="1"/>
  <c r="J231" i="1"/>
  <c r="M232" i="1" s="1"/>
  <c r="R340" i="1"/>
  <c r="Z231" i="1"/>
  <c r="BL340" i="1"/>
  <c r="CB231" i="1"/>
  <c r="BP232" i="1"/>
  <c r="CE244" i="1" s="1"/>
  <c r="BT233" i="1"/>
  <c r="CC234" i="1"/>
  <c r="CA235" i="1"/>
  <c r="CC235" i="1"/>
  <c r="CL235" i="1"/>
  <c r="Q236" i="1"/>
  <c r="Z236" i="1"/>
  <c r="BV236" i="1"/>
  <c r="J237" i="1"/>
  <c r="M238" i="1" s="1"/>
  <c r="S342" i="1"/>
  <c r="AA237" i="1"/>
  <c r="AH342" i="1"/>
  <c r="AD237" i="1"/>
  <c r="BQ342" i="1"/>
  <c r="CK237" i="1"/>
  <c r="CA237" i="1"/>
  <c r="CL237" i="1"/>
  <c r="O238" i="1"/>
  <c r="W238" i="1"/>
  <c r="AD238" i="1"/>
  <c r="DE238" i="1" s="1"/>
  <c r="DC250" i="1"/>
  <c r="CB238" i="1"/>
  <c r="CL238" i="1"/>
  <c r="H239" i="1"/>
  <c r="H342" i="1" s="1"/>
  <c r="CQ250" i="1"/>
  <c r="BX239" i="1"/>
  <c r="CJ239" i="1"/>
  <c r="BC343" i="1"/>
  <c r="BO240" i="1"/>
  <c r="BX240" i="1"/>
  <c r="CQ252" i="1"/>
  <c r="AD241" i="1"/>
  <c r="DE241" i="1" s="1"/>
  <c r="DC253" i="1"/>
  <c r="AA241" i="1"/>
  <c r="CF242" i="1"/>
  <c r="CK241" i="1"/>
  <c r="CK253" i="1"/>
  <c r="CA241" i="1"/>
  <c r="O242" i="1"/>
  <c r="Y242" i="1"/>
  <c r="CB254" i="1"/>
  <c r="BP242" i="1"/>
  <c r="BW242" i="1"/>
  <c r="CQ242" i="1"/>
  <c r="AD344" i="1"/>
  <c r="BE344" i="1"/>
  <c r="BE374" i="1" s="1"/>
  <c r="CC243" i="1"/>
  <c r="CA244" i="1"/>
  <c r="BW244" i="1"/>
  <c r="N245" i="1"/>
  <c r="T245" i="1"/>
  <c r="BU245" i="1"/>
  <c r="CJ246" i="1" s="1"/>
  <c r="AH345" i="1"/>
  <c r="H246" i="1"/>
  <c r="H260" i="1" s="1"/>
  <c r="DC258" i="1"/>
  <c r="DC246" i="1"/>
  <c r="BP246" i="1"/>
  <c r="BX246" i="1"/>
  <c r="N247" i="1"/>
  <c r="U248" i="1"/>
  <c r="BT248" i="1"/>
  <c r="CA249" i="1"/>
  <c r="AA250" i="1"/>
  <c r="BW250" i="1"/>
  <c r="V252" i="1"/>
  <c r="V251" i="1"/>
  <c r="CL251" i="1"/>
  <c r="CA252" i="1"/>
  <c r="O253" i="1"/>
  <c r="CN253" i="1"/>
  <c r="T254" i="1"/>
  <c r="AL261" i="1"/>
  <c r="DM258" i="1"/>
  <c r="BF261" i="1"/>
  <c r="BS335" i="1"/>
  <c r="BD336" i="1"/>
  <c r="BW219" i="1"/>
  <c r="BF337" i="1"/>
  <c r="BQ337" i="1"/>
  <c r="BH338" i="1"/>
  <c r="BS338" i="1"/>
  <c r="CA225" i="1"/>
  <c r="J228" i="1"/>
  <c r="P240" i="1" s="1"/>
  <c r="BM339" i="1"/>
  <c r="CC228" i="1"/>
  <c r="BM340" i="1"/>
  <c r="CC231" i="1"/>
  <c r="V233" i="1"/>
  <c r="CQ244" i="1"/>
  <c r="BO233" i="1"/>
  <c r="BY234" i="1" s="1"/>
  <c r="H234" i="1"/>
  <c r="Z234" i="1"/>
  <c r="CD234" i="1"/>
  <c r="CM234" i="1"/>
  <c r="Z235" i="1"/>
  <c r="CC236" i="1"/>
  <c r="CF236" i="1"/>
  <c r="K237" i="1"/>
  <c r="T237" i="1"/>
  <c r="AL237" i="1"/>
  <c r="BR342" i="1"/>
  <c r="BU237" i="1"/>
  <c r="CN237" i="1"/>
  <c r="T238" i="1"/>
  <c r="AL238" i="1"/>
  <c r="DK250" i="1"/>
  <c r="CM238" i="1"/>
  <c r="CM250" i="1"/>
  <c r="W239" i="1"/>
  <c r="AD239" i="1"/>
  <c r="H240" i="1"/>
  <c r="R343" i="1"/>
  <c r="CQ251" i="1"/>
  <c r="AD240" i="1"/>
  <c r="BP240" i="1"/>
  <c r="AL241" i="1"/>
  <c r="BU241" i="1"/>
  <c r="CJ242" i="1" s="1"/>
  <c r="CL253" i="1"/>
  <c r="DK241" i="1"/>
  <c r="M242" i="1"/>
  <c r="P242" i="1"/>
  <c r="Z242" i="1"/>
  <c r="BX242" i="1"/>
  <c r="CB242" i="1"/>
  <c r="AH344" i="1"/>
  <c r="H243" i="1"/>
  <c r="DE243" i="1"/>
  <c r="H244" i="1"/>
  <c r="BX244" i="1"/>
  <c r="O245" i="1"/>
  <c r="Y245" i="1"/>
  <c r="BO245" i="1"/>
  <c r="BV245" i="1"/>
  <c r="CA257" i="1"/>
  <c r="AL345" i="1"/>
  <c r="BF345" i="1"/>
  <c r="S246" i="1"/>
  <c r="CR249" i="1" s="1"/>
  <c r="CC246" i="1"/>
  <c r="DE246" i="1"/>
  <c r="Y247" i="1"/>
  <c r="CB247" i="1"/>
  <c r="K248" i="1"/>
  <c r="Z248" i="1"/>
  <c r="BU248" i="1"/>
  <c r="CK248" i="1"/>
  <c r="N249" i="1"/>
  <c r="AD249" i="1"/>
  <c r="BC346" i="1"/>
  <c r="J249" i="1"/>
  <c r="BP346" i="1"/>
  <c r="CE249" i="1"/>
  <c r="CF249" i="1"/>
  <c r="M250" i="1"/>
  <c r="BO250" i="1"/>
  <c r="Z251" i="1"/>
  <c r="CO253" i="1"/>
  <c r="Z254" i="1"/>
  <c r="P254" i="1"/>
  <c r="M254" i="1"/>
  <c r="CC254" i="1"/>
  <c r="W257" i="1"/>
  <c r="DK242" i="1"/>
  <c r="R344" i="1"/>
  <c r="Z348" i="1" s="1"/>
  <c r="Z243" i="1"/>
  <c r="BS344" i="1"/>
  <c r="CM348" i="1" s="1"/>
  <c r="BV244" i="1"/>
  <c r="BL345" i="1"/>
  <c r="CA258" i="1"/>
  <c r="BT345" i="1"/>
  <c r="BO247" i="1"/>
  <c r="BW247" i="1"/>
  <c r="L249" i="1"/>
  <c r="BW249" i="1"/>
  <c r="BT250" i="1"/>
  <c r="N251" i="1"/>
  <c r="CG251" i="1"/>
  <c r="CO251" i="1"/>
  <c r="S252" i="1"/>
  <c r="W253" i="1" s="1"/>
  <c r="BN347" i="1"/>
  <c r="BX348" i="1" s="1"/>
  <c r="BV252" i="1"/>
  <c r="CD252" i="1"/>
  <c r="CL252" i="1"/>
  <c r="P253" i="1"/>
  <c r="CA253" i="1"/>
  <c r="U254" i="1"/>
  <c r="AD254" i="1"/>
  <c r="DE254" i="1" s="1"/>
  <c r="BV254" i="1"/>
  <c r="CD254" i="1"/>
  <c r="CL254" i="1"/>
  <c r="DK255" i="1"/>
  <c r="BF348" i="1"/>
  <c r="BF349" i="1" s="1"/>
  <c r="BU348" i="1"/>
  <c r="CJ255" i="1"/>
  <c r="CD255" i="1"/>
  <c r="CM255" i="1"/>
  <c r="L256" i="1"/>
  <c r="U256" i="1"/>
  <c r="H257" i="1"/>
  <c r="H348" i="1" s="1"/>
  <c r="U257" i="1"/>
  <c r="Z257" i="1"/>
  <c r="M258" i="1"/>
  <c r="BE261" i="1"/>
  <c r="Q260" i="1"/>
  <c r="J354" i="1"/>
  <c r="AG354" i="1"/>
  <c r="BL354" i="1"/>
  <c r="BT354" i="1"/>
  <c r="K265" i="1"/>
  <c r="N268" i="1"/>
  <c r="AV355" i="1"/>
  <c r="AA269" i="1"/>
  <c r="P270" i="1"/>
  <c r="CP276" i="1"/>
  <c r="U273" i="1"/>
  <c r="CP280" i="1"/>
  <c r="K274" i="1"/>
  <c r="N274" i="1"/>
  <c r="W274" i="1"/>
  <c r="O275" i="1"/>
  <c r="AV357" i="1"/>
  <c r="CR276" i="1"/>
  <c r="Z278" i="1"/>
  <c r="CR282" i="1"/>
  <c r="O251" i="1"/>
  <c r="AL251" i="1"/>
  <c r="DM251" i="1" s="1"/>
  <c r="CH251" i="1"/>
  <c r="L252" i="1"/>
  <c r="BW252" i="1"/>
  <c r="Y253" i="1"/>
  <c r="CB253" i="1"/>
  <c r="V254" i="1"/>
  <c r="BW254" i="1"/>
  <c r="Y255" i="1"/>
  <c r="BV255" i="1"/>
  <c r="CC256" i="1"/>
  <c r="AA257" i="1"/>
  <c r="BY257" i="1"/>
  <c r="N258" i="1"/>
  <c r="AP261" i="1"/>
  <c r="DK258" i="1"/>
  <c r="CF258" i="1"/>
  <c r="L267" i="1"/>
  <c r="M271" i="1"/>
  <c r="P271" i="1"/>
  <c r="V273" i="1"/>
  <c r="CQ280" i="1"/>
  <c r="CQ276" i="1"/>
  <c r="L274" i="1"/>
  <c r="O278" i="1"/>
  <c r="P275" i="1"/>
  <c r="CR281" i="1"/>
  <c r="AD347" i="1"/>
  <c r="BP347" i="1"/>
  <c r="BZ348" i="1" s="1"/>
  <c r="Z253" i="1"/>
  <c r="O254" i="1"/>
  <c r="BX254" i="1"/>
  <c r="J348" i="1"/>
  <c r="Z255" i="1"/>
  <c r="CF255" i="1"/>
  <c r="AB257" i="1"/>
  <c r="CI257" i="1"/>
  <c r="DC257" i="1"/>
  <c r="DK257" i="1"/>
  <c r="M267" i="1"/>
  <c r="Y274" i="1"/>
  <c r="CP278" i="1"/>
  <c r="AA277" i="1"/>
  <c r="P278" i="1"/>
  <c r="Q251" i="1"/>
  <c r="BT251" i="1"/>
  <c r="CB251" i="1"/>
  <c r="AH349" i="1"/>
  <c r="BY252" i="1"/>
  <c r="CG252" i="1"/>
  <c r="AA253" i="1"/>
  <c r="CD253" i="1"/>
  <c r="H254" i="1"/>
  <c r="CG254" i="1"/>
  <c r="S348" i="1"/>
  <c r="AA255" i="1"/>
  <c r="CG255" i="1"/>
  <c r="Y256" i="1"/>
  <c r="BV256" i="1"/>
  <c r="CN256" i="1"/>
  <c r="CJ257" i="1"/>
  <c r="BY258" i="1"/>
  <c r="W266" i="1"/>
  <c r="S355" i="1"/>
  <c r="W268" i="1"/>
  <c r="W269" i="1"/>
  <c r="CR273" i="1"/>
  <c r="S356" i="1"/>
  <c r="W272" i="1"/>
  <c r="CP273" i="1"/>
  <c r="O274" i="1"/>
  <c r="Z274" i="1"/>
  <c r="K275" i="1"/>
  <c r="N279" i="1"/>
  <c r="S357" i="1"/>
  <c r="W276" i="1"/>
  <c r="CR279" i="1"/>
  <c r="CR278" i="1"/>
  <c r="CR277" i="1"/>
  <c r="AL347" i="1"/>
  <c r="CH252" i="1"/>
  <c r="Y254" i="1"/>
  <c r="L255" i="1"/>
  <c r="T348" i="1"/>
  <c r="AB255" i="1"/>
  <c r="BY255" i="1"/>
  <c r="CQ255" i="1"/>
  <c r="N256" i="1"/>
  <c r="Z256" i="1"/>
  <c r="CC257" i="1"/>
  <c r="CK257" i="1"/>
  <c r="Q259" i="1"/>
  <c r="K270" i="1"/>
  <c r="N270" i="1"/>
  <c r="CP274" i="1"/>
  <c r="U271" i="1"/>
  <c r="CP272" i="1"/>
  <c r="O273" i="1"/>
  <c r="O277" i="1"/>
  <c r="CQ273" i="1"/>
  <c r="P274" i="1"/>
  <c r="BM342" i="1"/>
  <c r="I343" i="1"/>
  <c r="BS343" i="1"/>
  <c r="AL243" i="1"/>
  <c r="BF344" i="1"/>
  <c r="BH345" i="1"/>
  <c r="BQ345" i="1"/>
  <c r="DC247" i="1"/>
  <c r="I346" i="1"/>
  <c r="BL346" i="1"/>
  <c r="BV251" i="1"/>
  <c r="H252" i="1"/>
  <c r="BH347" i="1"/>
  <c r="BS347" i="1"/>
  <c r="CH348" i="1" s="1"/>
  <c r="CQ254" i="1"/>
  <c r="M255" i="1"/>
  <c r="U255" i="1"/>
  <c r="BZ255" i="1"/>
  <c r="V256" i="1"/>
  <c r="CA256" i="1"/>
  <c r="L258" i="1"/>
  <c r="CK258" i="1"/>
  <c r="J259" i="1"/>
  <c r="U265" i="1"/>
  <c r="CQ274" i="1"/>
  <c r="V271" i="1"/>
  <c r="U272" i="1"/>
  <c r="AR356" i="1"/>
  <c r="BO356" i="1"/>
  <c r="CQ272" i="1"/>
  <c r="M273" i="1"/>
  <c r="P273" i="1"/>
  <c r="Z273" i="1"/>
  <c r="CP277" i="1"/>
  <c r="U274" i="1"/>
  <c r="U275" i="1"/>
  <c r="CR275" i="1"/>
  <c r="K276" i="1"/>
  <c r="Z277" i="1"/>
  <c r="AY281" i="1"/>
  <c r="BH344" i="1"/>
  <c r="BQ344" i="1"/>
  <c r="CG243" i="1"/>
  <c r="I345" i="1"/>
  <c r="Q345" i="1"/>
  <c r="CP257" i="1"/>
  <c r="Y246" i="1"/>
  <c r="BR345" i="1"/>
  <c r="R346" i="1"/>
  <c r="Z249" i="1"/>
  <c r="BM346" i="1"/>
  <c r="BW251" i="1"/>
  <c r="I347" i="1"/>
  <c r="Q347" i="1"/>
  <c r="Y252" i="1"/>
  <c r="BL347" i="1"/>
  <c r="BT252" i="1"/>
  <c r="DC252" i="1"/>
  <c r="CG253" i="1"/>
  <c r="BT254" i="1"/>
  <c r="N255" i="1"/>
  <c r="V255" i="1"/>
  <c r="AH348" i="1"/>
  <c r="DC255" i="1"/>
  <c r="BD348" i="1"/>
  <c r="BQ348" i="1"/>
  <c r="CA255" i="1"/>
  <c r="CK255" i="1"/>
  <c r="S258" i="1"/>
  <c r="BC261" i="1"/>
  <c r="CI258" i="1"/>
  <c r="CL258" i="1"/>
  <c r="I260" i="1"/>
  <c r="AE354" i="1"/>
  <c r="AN354" i="1"/>
  <c r="AW354" i="1"/>
  <c r="BR354" i="1"/>
  <c r="AJ355" i="1"/>
  <c r="AS355" i="1"/>
  <c r="BP355" i="1"/>
  <c r="Y270" i="1"/>
  <c r="CR274" i="1"/>
  <c r="W271" i="1"/>
  <c r="L272" i="1"/>
  <c r="V272" i="1"/>
  <c r="CR272" i="1"/>
  <c r="AA273" i="1"/>
  <c r="CQ277" i="1"/>
  <c r="V274" i="1"/>
  <c r="M275" i="1"/>
  <c r="V275" i="1"/>
  <c r="AJ357" i="1"/>
  <c r="AS357" i="1"/>
  <c r="W277" i="1"/>
  <c r="CR280" i="1"/>
  <c r="N278" i="1"/>
  <c r="BH341" i="1"/>
  <c r="BQ341" i="1"/>
  <c r="BE342" i="1"/>
  <c r="BE373" i="1" s="1"/>
  <c r="BW237" i="1"/>
  <c r="BM343" i="1"/>
  <c r="I344" i="1"/>
  <c r="I349" i="1" s="1"/>
  <c r="BR344" i="1"/>
  <c r="CL348" i="1" s="1"/>
  <c r="CH243" i="1"/>
  <c r="R345" i="1"/>
  <c r="Z246" i="1"/>
  <c r="BS345" i="1"/>
  <c r="CA246" i="1"/>
  <c r="CI246" i="1"/>
  <c r="BN346" i="1"/>
  <c r="BV249" i="1"/>
  <c r="CD249" i="1"/>
  <c r="J252" i="1"/>
  <c r="R347" i="1"/>
  <c r="Z252" i="1"/>
  <c r="BM347" i="1"/>
  <c r="BU252" i="1"/>
  <c r="CC252" i="1"/>
  <c r="CK252" i="1"/>
  <c r="O255" i="1"/>
  <c r="W255" i="1"/>
  <c r="AL255" i="1"/>
  <c r="BE348" i="1"/>
  <c r="BT255" i="1"/>
  <c r="CL255" i="1"/>
  <c r="K256" i="1"/>
  <c r="Y257" i="1"/>
  <c r="K258" i="1"/>
  <c r="U258" i="1"/>
  <c r="AH261" i="1"/>
  <c r="BU260" i="1"/>
  <c r="BU261" i="1"/>
  <c r="CO258" i="1"/>
  <c r="CM258" i="1"/>
  <c r="I354" i="1"/>
  <c r="O268" i="1"/>
  <c r="AF354" i="1"/>
  <c r="AO354" i="1"/>
  <c r="BS354" i="1"/>
  <c r="M265" i="1"/>
  <c r="AA268" i="1"/>
  <c r="AK355" i="1"/>
  <c r="AT355" i="1"/>
  <c r="BQ355" i="1"/>
  <c r="O270" i="1"/>
  <c r="Z270" i="1"/>
  <c r="M272" i="1"/>
  <c r="AA272" i="1"/>
  <c r="AK356" i="1"/>
  <c r="BQ356" i="1"/>
  <c r="L273" i="1"/>
  <c r="N275" i="1"/>
  <c r="AA276" i="1"/>
  <c r="AK357" i="1"/>
  <c r="AT357" i="1"/>
  <c r="P277" i="1"/>
  <c r="Y278" i="1"/>
  <c r="J355" i="1"/>
  <c r="R355" i="1"/>
  <c r="Z268" i="1"/>
  <c r="AQ355" i="1"/>
  <c r="BM355" i="1"/>
  <c r="BU355" i="1"/>
  <c r="J356" i="1"/>
  <c r="R356" i="1"/>
  <c r="Z272" i="1"/>
  <c r="AQ356" i="1"/>
  <c r="BM356" i="1"/>
  <c r="BU356" i="1"/>
  <c r="L275" i="1"/>
  <c r="CQ275" i="1"/>
  <c r="Z276" i="1"/>
  <c r="CQ278" i="1"/>
  <c r="Z279" i="1"/>
  <c r="CQ279" i="1"/>
  <c r="J358" i="1"/>
  <c r="R358" i="1"/>
  <c r="Z280" i="1"/>
  <c r="AQ358" i="1"/>
  <c r="BM358" i="1"/>
  <c r="BU358" i="1"/>
  <c r="P281" i="1"/>
  <c r="N282" i="1"/>
  <c r="V282" i="1"/>
  <c r="CQ283" i="1"/>
  <c r="R359" i="1"/>
  <c r="Z284" i="1"/>
  <c r="AQ359" i="1"/>
  <c r="BM359" i="1"/>
  <c r="BU359" i="1"/>
  <c r="AY285" i="1"/>
  <c r="N286" i="1"/>
  <c r="V286" i="1"/>
  <c r="L287" i="1"/>
  <c r="CQ287" i="1"/>
  <c r="R360" i="1"/>
  <c r="Z288" i="1"/>
  <c r="AQ360" i="1"/>
  <c r="BM360" i="1"/>
  <c r="BU360" i="1"/>
  <c r="N290" i="1"/>
  <c r="V290" i="1"/>
  <c r="L291" i="1"/>
  <c r="CQ291" i="1"/>
  <c r="R361" i="1"/>
  <c r="Z292" i="1"/>
  <c r="AQ361" i="1"/>
  <c r="BM361" i="1"/>
  <c r="BU361" i="1"/>
  <c r="N294" i="1"/>
  <c r="V294" i="1"/>
  <c r="L295" i="1"/>
  <c r="CQ295" i="1"/>
  <c r="R362" i="1"/>
  <c r="Z296" i="1"/>
  <c r="BM362" i="1"/>
  <c r="BU362" i="1"/>
  <c r="O298" i="1"/>
  <c r="AZ298" i="1"/>
  <c r="Z299" i="1"/>
  <c r="H363" i="1"/>
  <c r="N300" i="1"/>
  <c r="AR363" i="1"/>
  <c r="K301" i="1"/>
  <c r="K302" i="1"/>
  <c r="CQ306" i="1"/>
  <c r="V303" i="1"/>
  <c r="CQ305" i="1"/>
  <c r="BN364" i="1"/>
  <c r="BX304" i="1"/>
  <c r="BX305" i="1"/>
  <c r="AY305" i="1"/>
  <c r="AA278" i="1"/>
  <c r="AA279" i="1"/>
  <c r="AA280" i="1"/>
  <c r="Y281" i="1"/>
  <c r="O282" i="1"/>
  <c r="W282" i="1"/>
  <c r="M283" i="1"/>
  <c r="U283" i="1"/>
  <c r="CR283" i="1"/>
  <c r="K284" i="1"/>
  <c r="CP284" i="1"/>
  <c r="Y285" i="1"/>
  <c r="O286" i="1"/>
  <c r="U287" i="1"/>
  <c r="K288" i="1"/>
  <c r="CP288" i="1"/>
  <c r="Y289" i="1"/>
  <c r="O290" i="1"/>
  <c r="U291" i="1"/>
  <c r="K292" i="1"/>
  <c r="CP292" i="1"/>
  <c r="Y293" i="1"/>
  <c r="O294" i="1"/>
  <c r="K296" i="1"/>
  <c r="CP296" i="1"/>
  <c r="CP301" i="1"/>
  <c r="I363" i="1"/>
  <c r="L300" i="1"/>
  <c r="O300" i="1"/>
  <c r="L301" i="1"/>
  <c r="L302" i="1"/>
  <c r="Q364" i="1"/>
  <c r="U304" i="1"/>
  <c r="CP307" i="1"/>
  <c r="CP305" i="1"/>
  <c r="CH304" i="1"/>
  <c r="AZ305" i="1"/>
  <c r="Z281" i="1"/>
  <c r="P282" i="1"/>
  <c r="N283" i="1"/>
  <c r="V283" i="1"/>
  <c r="CQ284" i="1"/>
  <c r="Z285" i="1"/>
  <c r="N287" i="1"/>
  <c r="V287" i="1"/>
  <c r="CQ288" i="1"/>
  <c r="Z289" i="1"/>
  <c r="N291" i="1"/>
  <c r="V291" i="1"/>
  <c r="CQ292" i="1"/>
  <c r="Z293" i="1"/>
  <c r="N295" i="1"/>
  <c r="CQ296" i="1"/>
  <c r="CQ300" i="1"/>
  <c r="CQ301" i="1"/>
  <c r="AY299" i="1"/>
  <c r="CP299" i="1"/>
  <c r="Y301" i="1"/>
  <c r="R364" i="1"/>
  <c r="V304" i="1"/>
  <c r="CQ307" i="1"/>
  <c r="AP304" i="1"/>
  <c r="AA281" i="1"/>
  <c r="CP281" i="1"/>
  <c r="Y282" i="1"/>
  <c r="CP285" i="1"/>
  <c r="Y286" i="1"/>
  <c r="CP289" i="1"/>
  <c r="Y290" i="1"/>
  <c r="CP293" i="1"/>
  <c r="CP297" i="1"/>
  <c r="Y294" i="1"/>
  <c r="CP302" i="1"/>
  <c r="CQ299" i="1"/>
  <c r="O301" i="1"/>
  <c r="AY302" i="1"/>
  <c r="AY306" i="1"/>
  <c r="CQ302" i="1"/>
  <c r="CP310" i="1"/>
  <c r="CQ281" i="1"/>
  <c r="Z282" i="1"/>
  <c r="L285" i="1"/>
  <c r="Z286" i="1"/>
  <c r="Z290" i="1"/>
  <c r="L293" i="1"/>
  <c r="CQ297" i="1"/>
  <c r="Z294" i="1"/>
  <c r="L297" i="1"/>
  <c r="U298" i="1"/>
  <c r="CP300" i="1"/>
  <c r="AZ302" i="1"/>
  <c r="AZ306" i="1"/>
  <c r="Z303" i="1"/>
  <c r="H364" i="1"/>
  <c r="N304" i="1"/>
  <c r="K305" i="1"/>
  <c r="O305" i="1"/>
  <c r="CQ310" i="1"/>
  <c r="AH354" i="1"/>
  <c r="AQ354" i="1"/>
  <c r="BM354" i="1"/>
  <c r="BU354" i="1"/>
  <c r="AE355" i="1"/>
  <c r="AN355" i="1"/>
  <c r="AW355" i="1"/>
  <c r="BR355" i="1"/>
  <c r="AA270" i="1"/>
  <c r="AE356" i="1"/>
  <c r="AN356" i="1"/>
  <c r="AW356" i="1"/>
  <c r="BR356" i="1"/>
  <c r="Y275" i="1"/>
  <c r="W278" i="1"/>
  <c r="W279" i="1"/>
  <c r="O280" i="1"/>
  <c r="W280" i="1"/>
  <c r="AE358" i="1"/>
  <c r="AN358" i="1"/>
  <c r="AW358" i="1"/>
  <c r="BR358" i="1"/>
  <c r="AA282" i="1"/>
  <c r="CP282" i="1"/>
  <c r="Y283" i="1"/>
  <c r="AE359" i="1"/>
  <c r="AN359" i="1"/>
  <c r="AW359" i="1"/>
  <c r="BR359" i="1"/>
  <c r="Y287" i="1"/>
  <c r="AE360" i="1"/>
  <c r="AN360" i="1"/>
  <c r="AW360" i="1"/>
  <c r="BR360" i="1"/>
  <c r="Y291" i="1"/>
  <c r="AE361" i="1"/>
  <c r="AN361" i="1"/>
  <c r="AW361" i="1"/>
  <c r="BR361" i="1"/>
  <c r="K294" i="1"/>
  <c r="CP298" i="1"/>
  <c r="Y295" i="1"/>
  <c r="AE362" i="1"/>
  <c r="AN362" i="1"/>
  <c r="BR362" i="1"/>
  <c r="L298" i="1"/>
  <c r="N299" i="1"/>
  <c r="Q363" i="1"/>
  <c r="U300" i="1"/>
  <c r="AO363" i="1"/>
  <c r="AY300" i="1"/>
  <c r="CP304" i="1"/>
  <c r="U301" i="1"/>
  <c r="I364" i="1"/>
  <c r="L304" i="1"/>
  <c r="O304" i="1"/>
  <c r="Y304" i="1"/>
  <c r="Y305" i="1"/>
  <c r="CB307" i="1"/>
  <c r="S354" i="1"/>
  <c r="AJ354" i="1"/>
  <c r="AR354" i="1"/>
  <c r="BN354" i="1"/>
  <c r="H355" i="1"/>
  <c r="P268" i="1"/>
  <c r="AF355" i="1"/>
  <c r="AO355" i="1"/>
  <c r="BS355" i="1"/>
  <c r="H356" i="1"/>
  <c r="P272" i="1"/>
  <c r="AF356" i="1"/>
  <c r="AO356" i="1"/>
  <c r="BS356" i="1"/>
  <c r="P276" i="1"/>
  <c r="H358" i="1"/>
  <c r="P280" i="1"/>
  <c r="AF358" i="1"/>
  <c r="AO358" i="1"/>
  <c r="AY280" i="1"/>
  <c r="BS358" i="1"/>
  <c r="N281" i="1"/>
  <c r="Z283" i="1"/>
  <c r="H359" i="1"/>
  <c r="AF359" i="1"/>
  <c r="AO359" i="1"/>
  <c r="AY284" i="1"/>
  <c r="BS359" i="1"/>
  <c r="Z287" i="1"/>
  <c r="H360" i="1"/>
  <c r="AF360" i="1"/>
  <c r="AO360" i="1"/>
  <c r="AY288" i="1"/>
  <c r="BS360" i="1"/>
  <c r="Z291" i="1"/>
  <c r="H361" i="1"/>
  <c r="AF361" i="1"/>
  <c r="AO361" i="1"/>
  <c r="AY292" i="1"/>
  <c r="BS361" i="1"/>
  <c r="Z295" i="1"/>
  <c r="H362" i="1"/>
  <c r="AF362" i="1"/>
  <c r="AO362" i="1"/>
  <c r="AY296" i="1"/>
  <c r="BS362" i="1"/>
  <c r="N297" i="1"/>
  <c r="Y297" i="1"/>
  <c r="O299" i="1"/>
  <c r="R363" i="1"/>
  <c r="V300" i="1"/>
  <c r="AP300" i="1"/>
  <c r="AZ300" i="1"/>
  <c r="CQ304" i="1"/>
  <c r="CP303" i="1"/>
  <c r="Z304" i="1"/>
  <c r="BL364" i="1"/>
  <c r="BV305" i="1"/>
  <c r="BV304" i="1"/>
  <c r="CC307" i="1"/>
  <c r="AK354" i="1"/>
  <c r="AS354" i="1"/>
  <c r="BO354" i="1"/>
  <c r="I355" i="1"/>
  <c r="Q355" i="1"/>
  <c r="Y268" i="1"/>
  <c r="AG355" i="1"/>
  <c r="AP268" i="1"/>
  <c r="BL355" i="1"/>
  <c r="BT355" i="1"/>
  <c r="I356" i="1"/>
  <c r="Q356" i="1"/>
  <c r="Y272" i="1"/>
  <c r="AG356" i="1"/>
  <c r="AP272" i="1"/>
  <c r="BL356" i="1"/>
  <c r="BT356" i="1"/>
  <c r="CP275" i="1"/>
  <c r="Y276" i="1"/>
  <c r="AP276" i="1"/>
  <c r="CP279" i="1"/>
  <c r="I358" i="1"/>
  <c r="Q358" i="1"/>
  <c r="Y280" i="1"/>
  <c r="AG358" i="1"/>
  <c r="AP280" i="1"/>
  <c r="AZ280" i="1"/>
  <c r="BL358" i="1"/>
  <c r="BT358" i="1"/>
  <c r="AA283" i="1"/>
  <c r="CP283" i="1"/>
  <c r="I359" i="1"/>
  <c r="Q359" i="1"/>
  <c r="Y284" i="1"/>
  <c r="AG359" i="1"/>
  <c r="AP284" i="1"/>
  <c r="AZ284" i="1"/>
  <c r="BL359" i="1"/>
  <c r="BT359" i="1"/>
  <c r="CP287" i="1"/>
  <c r="I360" i="1"/>
  <c r="Q360" i="1"/>
  <c r="Y288" i="1"/>
  <c r="AG360" i="1"/>
  <c r="AP288" i="1"/>
  <c r="AZ288" i="1"/>
  <c r="BL360" i="1"/>
  <c r="BT360" i="1"/>
  <c r="CP291" i="1"/>
  <c r="I361" i="1"/>
  <c r="Q361" i="1"/>
  <c r="Y292" i="1"/>
  <c r="AG361" i="1"/>
  <c r="AP292" i="1"/>
  <c r="AZ292" i="1"/>
  <c r="BL361" i="1"/>
  <c r="BT361" i="1"/>
  <c r="U294" i="1"/>
  <c r="CP295" i="1"/>
  <c r="I362" i="1"/>
  <c r="Q362" i="1"/>
  <c r="Y296" i="1"/>
  <c r="AG362" i="1"/>
  <c r="AP296" i="1"/>
  <c r="AZ296" i="1"/>
  <c r="BL362" i="1"/>
  <c r="BT362" i="1"/>
  <c r="AY298" i="1"/>
  <c r="AQ363" i="1"/>
  <c r="V301" i="1"/>
  <c r="CP306" i="1"/>
  <c r="CQ303" i="1"/>
  <c r="K304" i="1"/>
  <c r="BM364" i="1"/>
  <c r="BW304" i="1"/>
  <c r="CB308" i="1"/>
  <c r="BW305" i="1"/>
  <c r="CH305" i="1"/>
  <c r="Y299" i="1"/>
  <c r="AZ299" i="1"/>
  <c r="AE363" i="1"/>
  <c r="AN363" i="1"/>
  <c r="AW363" i="1"/>
  <c r="BR363" i="1"/>
  <c r="Y303" i="1"/>
  <c r="AE364" i="1"/>
  <c r="AN364" i="1"/>
  <c r="AW364" i="1"/>
  <c r="BR364" i="1"/>
  <c r="O306" i="1"/>
  <c r="K307" i="1"/>
  <c r="BV307" i="1"/>
  <c r="CL307" i="1"/>
  <c r="U308" i="1"/>
  <c r="AC365" i="1"/>
  <c r="AT365" i="1"/>
  <c r="BX308" i="1"/>
  <c r="CF308" i="1"/>
  <c r="O309" i="1"/>
  <c r="CH309" i="1"/>
  <c r="CP309" i="1"/>
  <c r="CP313" i="1"/>
  <c r="Y310" i="1"/>
  <c r="CB310" i="1"/>
  <c r="BW311" i="1"/>
  <c r="CF311" i="1"/>
  <c r="H366" i="1"/>
  <c r="Q366" i="1"/>
  <c r="U312" i="1"/>
  <c r="Z312" i="1"/>
  <c r="AR366" i="1"/>
  <c r="CH312" i="1"/>
  <c r="CQ312" i="1"/>
  <c r="CQ317" i="1"/>
  <c r="AP315" i="1"/>
  <c r="AY315" i="1"/>
  <c r="Q367" i="1"/>
  <c r="E377" i="1" s="1"/>
  <c r="U316" i="1"/>
  <c r="AZ316" i="1"/>
  <c r="BR367" i="1"/>
  <c r="CG317" i="1"/>
  <c r="CL316" i="1"/>
  <c r="CG316" i="1"/>
  <c r="U317" i="1"/>
  <c r="CB317" i="1"/>
  <c r="L318" i="1"/>
  <c r="BX319" i="1"/>
  <c r="I368" i="1"/>
  <c r="K378" i="1" s="1"/>
  <c r="L320" i="1"/>
  <c r="O324" i="1"/>
  <c r="BL368" i="1"/>
  <c r="BV320" i="1"/>
  <c r="CP320" i="1"/>
  <c r="O321" i="1"/>
  <c r="L322" i="1"/>
  <c r="CF306" i="1"/>
  <c r="L307" i="1"/>
  <c r="BW307" i="1"/>
  <c r="N308" i="1"/>
  <c r="CG308" i="1"/>
  <c r="AY309" i="1"/>
  <c r="CA309" i="1"/>
  <c r="CQ309" i="1"/>
  <c r="CQ313" i="1"/>
  <c r="Z310" i="1"/>
  <c r="CC310" i="1"/>
  <c r="CP311" i="1"/>
  <c r="BQ366" i="1"/>
  <c r="CF312" i="1"/>
  <c r="CA313" i="1"/>
  <c r="CK313" i="1"/>
  <c r="CK315" i="1"/>
  <c r="R367" i="1"/>
  <c r="F377" i="1" s="1"/>
  <c r="V316" i="1"/>
  <c r="BS367" i="1"/>
  <c r="CM316" i="1"/>
  <c r="V317" i="1"/>
  <c r="Z320" i="1"/>
  <c r="BM368" i="1"/>
  <c r="BW320" i="1"/>
  <c r="BW321" i="1"/>
  <c r="CQ320" i="1"/>
  <c r="Y306" i="1"/>
  <c r="CG306" i="1"/>
  <c r="U307" i="1"/>
  <c r="BX307" i="1"/>
  <c r="CF307" i="1"/>
  <c r="O308" i="1"/>
  <c r="CH308" i="1"/>
  <c r="CP308" i="1"/>
  <c r="Y309" i="1"/>
  <c r="AZ309" i="1"/>
  <c r="CB309" i="1"/>
  <c r="K310" i="1"/>
  <c r="CQ311" i="1"/>
  <c r="BR366" i="1"/>
  <c r="CG313" i="1"/>
  <c r="CA312" i="1"/>
  <c r="L313" i="1"/>
  <c r="CB313" i="1"/>
  <c r="CL313" i="1"/>
  <c r="CF314" i="1"/>
  <c r="CQ318" i="1"/>
  <c r="CL315" i="1"/>
  <c r="CH315" i="1"/>
  <c r="BX318" i="1"/>
  <c r="N319" i="1"/>
  <c r="CP319" i="1"/>
  <c r="CB320" i="1"/>
  <c r="AY322" i="1"/>
  <c r="O325" i="1"/>
  <c r="Z306" i="1"/>
  <c r="CH306" i="1"/>
  <c r="V307" i="1"/>
  <c r="AY308" i="1"/>
  <c r="CA308" i="1"/>
  <c r="CQ308" i="1"/>
  <c r="Z309" i="1"/>
  <c r="CC309" i="1"/>
  <c r="CK309" i="1"/>
  <c r="L310" i="1"/>
  <c r="CM310" i="1"/>
  <c r="V311" i="1"/>
  <c r="CK312" i="1"/>
  <c r="V313" i="1"/>
  <c r="CH313" i="1"/>
  <c r="CC313" i="1"/>
  <c r="CM313" i="1"/>
  <c r="CH314" i="1"/>
  <c r="H367" i="1"/>
  <c r="J377" i="1" s="1"/>
  <c r="K316" i="1"/>
  <c r="N316" i="1"/>
  <c r="CK316" i="1"/>
  <c r="CH317" i="1"/>
  <c r="CQ319" i="1"/>
  <c r="BV321" i="1"/>
  <c r="BV322" i="1"/>
  <c r="CA321" i="1"/>
  <c r="CP325" i="1"/>
  <c r="K306" i="1"/>
  <c r="Y308" i="1"/>
  <c r="AP308" i="1"/>
  <c r="AP365" i="1" s="1"/>
  <c r="AZ308" i="1"/>
  <c r="K309" i="1"/>
  <c r="BV309" i="1"/>
  <c r="CL309" i="1"/>
  <c r="U310" i="1"/>
  <c r="BX310" i="1"/>
  <c r="CL311" i="1"/>
  <c r="CL312" i="1"/>
  <c r="N313" i="1"/>
  <c r="BV314" i="1"/>
  <c r="I367" i="1"/>
  <c r="K377" i="1" s="1"/>
  <c r="L316" i="1"/>
  <c r="BL367" i="1"/>
  <c r="BV316" i="1"/>
  <c r="CP316" i="1"/>
  <c r="CQ321" i="1"/>
  <c r="Q368" i="1"/>
  <c r="E378" i="1" s="1"/>
  <c r="U320" i="1"/>
  <c r="CP323" i="1"/>
  <c r="BR368" i="1"/>
  <c r="CG321" i="1"/>
  <c r="CL320" i="1"/>
  <c r="CG320" i="1"/>
  <c r="U321" i="1"/>
  <c r="U322" i="1"/>
  <c r="CP324" i="1"/>
  <c r="CP326" i="1"/>
  <c r="Z297" i="1"/>
  <c r="AK363" i="1"/>
  <c r="AS363" i="1"/>
  <c r="Z301" i="1"/>
  <c r="AK364" i="1"/>
  <c r="AS364" i="1"/>
  <c r="R365" i="1"/>
  <c r="Z308" i="1"/>
  <c r="AQ365" i="1"/>
  <c r="BM365" i="1"/>
  <c r="CK308" i="1"/>
  <c r="N310" i="1"/>
  <c r="V310" i="1"/>
  <c r="N312" i="1"/>
  <c r="AE366" i="1"/>
  <c r="AO366" i="1"/>
  <c r="AY312" i="1"/>
  <c r="BL366" i="1"/>
  <c r="CM312" i="1"/>
  <c r="CB314" i="1"/>
  <c r="BW314" i="1"/>
  <c r="CM314" i="1"/>
  <c r="Z316" i="1"/>
  <c r="BM367" i="1"/>
  <c r="BW316" i="1"/>
  <c r="CA316" i="1"/>
  <c r="CQ316" i="1"/>
  <c r="Z317" i="1"/>
  <c r="CA317" i="1"/>
  <c r="CK317" i="1"/>
  <c r="CK318" i="1"/>
  <c r="CP322" i="1"/>
  <c r="CK319" i="1"/>
  <c r="R368" i="1"/>
  <c r="F378" i="1" s="1"/>
  <c r="CQ323" i="1"/>
  <c r="V320" i="1"/>
  <c r="AG368" i="1"/>
  <c r="BS368" i="1"/>
  <c r="CM320" i="1"/>
  <c r="V321" i="1"/>
  <c r="CQ326" i="1"/>
  <c r="Y298" i="1"/>
  <c r="AC363" i="1"/>
  <c r="AT363" i="1"/>
  <c r="AC364" i="1"/>
  <c r="AT364" i="1"/>
  <c r="Y307" i="1"/>
  <c r="K308" i="1"/>
  <c r="AJ365" i="1"/>
  <c r="AR365" i="1"/>
  <c r="BN365" i="1"/>
  <c r="BV308" i="1"/>
  <c r="CL308" i="1"/>
  <c r="U309" i="1"/>
  <c r="O310" i="1"/>
  <c r="CP314" i="1"/>
  <c r="Y311" i="1"/>
  <c r="BV311" i="1"/>
  <c r="CC311" i="1"/>
  <c r="O312" i="1"/>
  <c r="AF366" i="1"/>
  <c r="AP312" i="1"/>
  <c r="AZ312" i="1"/>
  <c r="BV312" i="1"/>
  <c r="AY314" i="1"/>
  <c r="CC314" i="1"/>
  <c r="BX314" i="1"/>
  <c r="N315" i="1"/>
  <c r="CB315" i="1"/>
  <c r="CP315" i="1"/>
  <c r="O316" i="1"/>
  <c r="AN367" i="1"/>
  <c r="AW367" i="1"/>
  <c r="CB316" i="1"/>
  <c r="K317" i="1"/>
  <c r="BV317" i="1"/>
  <c r="CF318" i="1"/>
  <c r="CQ322" i="1"/>
  <c r="CL319" i="1"/>
  <c r="AZ323" i="1"/>
  <c r="Z298" i="1"/>
  <c r="AM363" i="1"/>
  <c r="AV363" i="1"/>
  <c r="BQ363" i="1"/>
  <c r="AM364" i="1"/>
  <c r="AV364" i="1"/>
  <c r="BQ364" i="1"/>
  <c r="Z307" i="1"/>
  <c r="L308" i="1"/>
  <c r="AK365" i="1"/>
  <c r="AS365" i="1"/>
  <c r="BW308" i="1"/>
  <c r="CM308" i="1"/>
  <c r="CA310" i="1"/>
  <c r="CQ314" i="1"/>
  <c r="Z311" i="1"/>
  <c r="Y312" i="1"/>
  <c r="BN366" i="1"/>
  <c r="BX312" i="1"/>
  <c r="BW312" i="1"/>
  <c r="CG312" i="1"/>
  <c r="O313" i="1"/>
  <c r="CP317" i="1"/>
  <c r="AZ314" i="1"/>
  <c r="AZ315" i="1"/>
  <c r="CA315" i="1"/>
  <c r="CQ315" i="1"/>
  <c r="AY316" i="1"/>
  <c r="CC316" i="1"/>
  <c r="L317" i="1"/>
  <c r="BW317" i="1"/>
  <c r="CM317" i="1"/>
  <c r="U318" i="1"/>
  <c r="CM319" i="1"/>
  <c r="H368" i="1"/>
  <c r="J378" i="1" s="1"/>
  <c r="K320" i="1"/>
  <c r="N320" i="1"/>
  <c r="Y321" i="1"/>
  <c r="Z314" i="1"/>
  <c r="BW315" i="1"/>
  <c r="AM367" i="1"/>
  <c r="AV367" i="1"/>
  <c r="BQ367" i="1"/>
  <c r="Z318" i="1"/>
  <c r="BW319" i="1"/>
  <c r="AM368" i="1"/>
  <c r="AV368" i="1"/>
  <c r="BQ368" i="1"/>
  <c r="Z322" i="1"/>
  <c r="CC322" i="1"/>
  <c r="CK322" i="1"/>
  <c r="BW323" i="1"/>
  <c r="CM323" i="1"/>
  <c r="N324" i="1"/>
  <c r="V324" i="1"/>
  <c r="AM369" i="1"/>
  <c r="AV369" i="1"/>
  <c r="BQ369" i="1"/>
  <c r="CG324" i="1"/>
  <c r="CA325" i="1"/>
  <c r="CC326" i="1"/>
  <c r="CK326" i="1"/>
  <c r="BW327" i="1"/>
  <c r="CM327" i="1"/>
  <c r="N328" i="1"/>
  <c r="CP333" i="1"/>
  <c r="O332" i="1"/>
  <c r="U333" i="1"/>
  <c r="CP336" i="1"/>
  <c r="CP337" i="1"/>
  <c r="BX323" i="1"/>
  <c r="CF323" i="1"/>
  <c r="CH324" i="1"/>
  <c r="Y325" i="1"/>
  <c r="CB325" i="1"/>
  <c r="BV326" i="1"/>
  <c r="BX327" i="1"/>
  <c r="CF327" i="1"/>
  <c r="O328" i="1"/>
  <c r="CP328" i="1"/>
  <c r="Y329" i="1"/>
  <c r="V331" i="1"/>
  <c r="V333" i="1"/>
  <c r="V334" i="1"/>
  <c r="Z321" i="1"/>
  <c r="CC321" i="1"/>
  <c r="N323" i="1"/>
  <c r="CG323" i="1"/>
  <c r="CA324" i="1"/>
  <c r="CQ324" i="1"/>
  <c r="Z325" i="1"/>
  <c r="CC325" i="1"/>
  <c r="L326" i="1"/>
  <c r="N327" i="1"/>
  <c r="CG327" i="1"/>
  <c r="CQ328" i="1"/>
  <c r="Z329" i="1"/>
  <c r="Q371" i="1"/>
  <c r="E381" i="1" s="1"/>
  <c r="CP335" i="1"/>
  <c r="U332" i="1"/>
  <c r="Y324" i="1"/>
  <c r="AP324" i="1"/>
  <c r="AZ324" i="1"/>
  <c r="CB324" i="1"/>
  <c r="K325" i="1"/>
  <c r="U326" i="1"/>
  <c r="CP327" i="1"/>
  <c r="Q370" i="1"/>
  <c r="E380" i="1" s="1"/>
  <c r="Y328" i="1"/>
  <c r="AG370" i="1"/>
  <c r="AP328" i="1"/>
  <c r="K329" i="1"/>
  <c r="N331" i="1"/>
  <c r="N333" i="1"/>
  <c r="V335" i="1"/>
  <c r="V322" i="1"/>
  <c r="Z324" i="1"/>
  <c r="L325" i="1"/>
  <c r="BW325" i="1"/>
  <c r="V326" i="1"/>
  <c r="CQ327" i="1"/>
  <c r="R370" i="1"/>
  <c r="F380" i="1" s="1"/>
  <c r="CQ331" i="1"/>
  <c r="Z328" i="1"/>
  <c r="L329" i="1"/>
  <c r="CQ329" i="1"/>
  <c r="U330" i="1"/>
  <c r="L333" i="1"/>
  <c r="O333" i="1"/>
  <c r="Y333" i="1"/>
  <c r="CQ333" i="1"/>
  <c r="Y315" i="1"/>
  <c r="AJ367" i="1"/>
  <c r="AR367" i="1"/>
  <c r="BN367" i="1"/>
  <c r="Y319" i="1"/>
  <c r="AJ368" i="1"/>
  <c r="AR368" i="1"/>
  <c r="BN368" i="1"/>
  <c r="Y323" i="1"/>
  <c r="K324" i="1"/>
  <c r="AJ369" i="1"/>
  <c r="AR369" i="1"/>
  <c r="BN369" i="1"/>
  <c r="BV324" i="1"/>
  <c r="CL324" i="1"/>
  <c r="CP330" i="1"/>
  <c r="Y327" i="1"/>
  <c r="K328" i="1"/>
  <c r="AJ370" i="1"/>
  <c r="AR370" i="1"/>
  <c r="U329" i="1"/>
  <c r="K330" i="1"/>
  <c r="Z330" i="1"/>
  <c r="CP334" i="1"/>
  <c r="H371" i="1"/>
  <c r="J381" i="1" s="1"/>
  <c r="K332" i="1"/>
  <c r="Z333" i="1"/>
  <c r="K334" i="1"/>
  <c r="Z334" i="1"/>
  <c r="Z315" i="1"/>
  <c r="AK367" i="1"/>
  <c r="AS367" i="1"/>
  <c r="Z319" i="1"/>
  <c r="AK368" i="1"/>
  <c r="AS368" i="1"/>
  <c r="Z323" i="1"/>
  <c r="L324" i="1"/>
  <c r="AK369" i="1"/>
  <c r="AS369" i="1"/>
  <c r="BW324" i="1"/>
  <c r="CM324" i="1"/>
  <c r="CG325" i="1"/>
  <c r="CQ330" i="1"/>
  <c r="Z327" i="1"/>
  <c r="L328" i="1"/>
  <c r="AK370" i="1"/>
  <c r="V329" i="1"/>
  <c r="L330" i="1"/>
  <c r="CQ334" i="1"/>
  <c r="I371" i="1"/>
  <c r="K381" i="1" s="1"/>
  <c r="L332" i="1"/>
  <c r="K333" i="1"/>
  <c r="L334" i="1"/>
  <c r="AC366" i="1"/>
  <c r="AT366" i="1"/>
  <c r="Y314" i="1"/>
  <c r="AC367" i="1"/>
  <c r="AT367" i="1"/>
  <c r="BX316" i="1"/>
  <c r="CF316" i="1"/>
  <c r="Y318" i="1"/>
  <c r="AC368" i="1"/>
  <c r="AT368" i="1"/>
  <c r="BX320" i="1"/>
  <c r="CF320" i="1"/>
  <c r="Y322" i="1"/>
  <c r="U324" i="1"/>
  <c r="AC369" i="1"/>
  <c r="AT369" i="1"/>
  <c r="BX324" i="1"/>
  <c r="CF324" i="1"/>
  <c r="CP329" i="1"/>
  <c r="Y326" i="1"/>
  <c r="U328" i="1"/>
  <c r="AC370" i="1"/>
  <c r="N332" i="1"/>
  <c r="Y332" i="1"/>
  <c r="CP338" i="1"/>
  <c r="N337" i="1"/>
  <c r="Y330" i="1"/>
  <c r="AC371" i="1"/>
  <c r="AT371" i="1"/>
  <c r="Y334" i="1"/>
  <c r="K335" i="1"/>
  <c r="U336" i="1"/>
  <c r="AC372" i="1"/>
  <c r="AT372" i="1"/>
  <c r="Y338" i="1"/>
  <c r="K339" i="1"/>
  <c r="AU374" i="1"/>
  <c r="AZ346" i="1"/>
  <c r="AE349" i="1"/>
  <c r="N336" i="1"/>
  <c r="AV374" i="1"/>
  <c r="AY344" i="1"/>
  <c r="AF349" i="1"/>
  <c r="AX349" i="1"/>
  <c r="Y337" i="1"/>
  <c r="K338" i="1"/>
  <c r="AN374" i="1"/>
  <c r="AP344" i="1"/>
  <c r="AW374" i="1"/>
  <c r="AZ344" i="1"/>
  <c r="AG349" i="1"/>
  <c r="AY347" i="1"/>
  <c r="AY336" i="1"/>
  <c r="AZ347" i="1"/>
  <c r="Y336" i="1"/>
  <c r="AP336" i="1"/>
  <c r="AZ336" i="1"/>
  <c r="K337" i="1"/>
  <c r="U338" i="1"/>
  <c r="CP339" i="1"/>
  <c r="AY348" i="1"/>
  <c r="R371" i="1"/>
  <c r="F381" i="1" s="1"/>
  <c r="Z332" i="1"/>
  <c r="AH371" i="1"/>
  <c r="AQ371" i="1"/>
  <c r="CQ335" i="1"/>
  <c r="AQ372" i="1"/>
  <c r="AY340" i="1"/>
  <c r="AY343" i="1"/>
  <c r="AY346" i="1"/>
  <c r="AZ348" i="1"/>
  <c r="Y331" i="1"/>
  <c r="AJ371" i="1"/>
  <c r="AR371" i="1"/>
  <c r="Y335" i="1"/>
  <c r="K336" i="1"/>
  <c r="AJ372" i="1"/>
  <c r="AR372" i="1"/>
  <c r="AZ340" i="1"/>
  <c r="AZ343" i="1"/>
  <c r="AY345" i="1"/>
  <c r="BR349" i="1"/>
  <c r="CG348" i="1"/>
  <c r="Z331" i="1"/>
  <c r="AK371" i="1"/>
  <c r="AS371" i="1"/>
  <c r="Z335" i="1"/>
  <c r="AK372" i="1"/>
  <c r="AS372" i="1"/>
  <c r="AT374" i="1"/>
  <c r="AZ345" i="1"/>
  <c r="AC349" i="1"/>
  <c r="AK374" i="1"/>
  <c r="AS374" i="1"/>
  <c r="BA344" i="1"/>
  <c r="AQ374" i="1"/>
  <c r="AJ374" i="1"/>
  <c r="AR374" i="1"/>
  <c r="Y348" i="1" l="1"/>
  <c r="CO324" i="1"/>
  <c r="BT363" i="1"/>
  <c r="BQ370" i="1"/>
  <c r="AP367" i="1"/>
  <c r="CB341" i="1"/>
  <c r="AP356" i="1"/>
  <c r="BX328" i="1"/>
  <c r="CQ337" i="1"/>
  <c r="CI327" i="1"/>
  <c r="BU369" i="1"/>
  <c r="H379" i="1" s="1"/>
  <c r="AY335" i="1"/>
  <c r="AP354" i="1"/>
  <c r="CK347" i="1"/>
  <c r="BW341" i="1"/>
  <c r="BE363" i="1"/>
  <c r="BC358" i="1"/>
  <c r="AZ334" i="1"/>
  <c r="BT369" i="1"/>
  <c r="CE317" i="1"/>
  <c r="Z341" i="1"/>
  <c r="AP373" i="1"/>
  <c r="CC348" i="1"/>
  <c r="BG349" i="1"/>
  <c r="CE321" i="1"/>
  <c r="BW329" i="1"/>
  <c r="BZ317" i="1"/>
  <c r="V342" i="1"/>
  <c r="CB333" i="1"/>
  <c r="J384" i="1"/>
  <c r="AP363" i="1"/>
  <c r="AP374" i="1"/>
  <c r="BW331" i="1"/>
  <c r="CJ324" i="1"/>
  <c r="AH363" i="1"/>
  <c r="Q376" i="1"/>
  <c r="CG328" i="1"/>
  <c r="Q349" i="1"/>
  <c r="X283" i="1"/>
  <c r="AP361" i="1"/>
  <c r="AY334" i="1"/>
  <c r="AP369" i="1"/>
  <c r="AP358" i="1"/>
  <c r="CJ321" i="1"/>
  <c r="AL355" i="1"/>
  <c r="AH355" i="1"/>
  <c r="AP372" i="1"/>
  <c r="V341" i="1"/>
  <c r="AP370" i="1"/>
  <c r="BU363" i="1"/>
  <c r="CA348" i="1"/>
  <c r="CF347" i="1"/>
  <c r="CF331" i="1"/>
  <c r="CJ327" i="1"/>
  <c r="AZ333" i="1"/>
  <c r="CD307" i="1"/>
  <c r="AP362" i="1"/>
  <c r="BC366" i="1"/>
  <c r="BC370" i="1"/>
  <c r="CI326" i="1"/>
  <c r="AP366" i="1"/>
  <c r="AL370" i="1"/>
  <c r="AL369" i="1"/>
  <c r="AP359" i="1"/>
  <c r="AP364" i="1"/>
  <c r="BP366" i="1"/>
  <c r="AH360" i="1"/>
  <c r="BE358" i="1"/>
  <c r="CI325" i="1"/>
  <c r="AP368" i="1"/>
  <c r="CO326" i="1"/>
  <c r="BE362" i="1"/>
  <c r="AP360" i="1"/>
  <c r="AH358" i="1"/>
  <c r="AP357" i="1"/>
  <c r="AP355" i="1"/>
  <c r="R349" i="1"/>
  <c r="BC357" i="1"/>
  <c r="AP371" i="1"/>
  <c r="BD349" i="1"/>
  <c r="DM241" i="1"/>
  <c r="AL343" i="1"/>
  <c r="DM253" i="1"/>
  <c r="DE239" i="1"/>
  <c r="DE251" i="1"/>
  <c r="CP253" i="1"/>
  <c r="Y248" i="1"/>
  <c r="CP258" i="1"/>
  <c r="U237" i="1"/>
  <c r="CP255" i="1"/>
  <c r="M247" i="1"/>
  <c r="J260" i="1"/>
  <c r="DE230" i="1"/>
  <c r="DE242" i="1"/>
  <c r="BU344" i="1"/>
  <c r="BU349" i="1" s="1"/>
  <c r="BT344" i="1"/>
  <c r="CI345" i="1" s="1"/>
  <c r="CR247" i="1"/>
  <c r="CR245" i="1"/>
  <c r="CP254" i="1"/>
  <c r="CR236" i="1"/>
  <c r="BO340" i="1"/>
  <c r="BY341" i="1" s="1"/>
  <c r="CR243" i="1"/>
  <c r="CR196" i="1"/>
  <c r="CR189" i="1"/>
  <c r="CR186" i="1"/>
  <c r="W178" i="1"/>
  <c r="CR178" i="1"/>
  <c r="BU329" i="1"/>
  <c r="CO329" i="1" s="1"/>
  <c r="BE368" i="1"/>
  <c r="AH368" i="1"/>
  <c r="DM158" i="1"/>
  <c r="AL315" i="1"/>
  <c r="V232" i="1"/>
  <c r="CR218" i="1"/>
  <c r="CR371" i="1" s="1"/>
  <c r="CR217" i="1"/>
  <c r="CR211" i="1"/>
  <c r="CR179" i="1"/>
  <c r="CR163" i="1"/>
  <c r="P160" i="1"/>
  <c r="M149" i="1"/>
  <c r="CR152" i="1"/>
  <c r="AH365" i="1"/>
  <c r="CR145" i="1"/>
  <c r="BC362" i="1"/>
  <c r="CR172" i="1"/>
  <c r="CR156" i="1"/>
  <c r="CR151" i="1"/>
  <c r="S310" i="1"/>
  <c r="AA310" i="1" s="1"/>
  <c r="DM155" i="1"/>
  <c r="DE113" i="1"/>
  <c r="AD300" i="1"/>
  <c r="CR77" i="1"/>
  <c r="CR75" i="1"/>
  <c r="CR84" i="1"/>
  <c r="CR90" i="1"/>
  <c r="CR82" i="1"/>
  <c r="CR88" i="1"/>
  <c r="BO348" i="1"/>
  <c r="BY253" i="1"/>
  <c r="BO347" i="1"/>
  <c r="BT342" i="1"/>
  <c r="BP341" i="1"/>
  <c r="CE229" i="1"/>
  <c r="BO330" i="1"/>
  <c r="P104" i="1"/>
  <c r="M104" i="1"/>
  <c r="P68" i="1"/>
  <c r="M68" i="1"/>
  <c r="DE67" i="1"/>
  <c r="AD285" i="1"/>
  <c r="DE74" i="1"/>
  <c r="DE62" i="1"/>
  <c r="CQ345" i="1"/>
  <c r="BC364" i="1"/>
  <c r="CN326" i="1"/>
  <c r="BC365" i="1"/>
  <c r="BC373" i="1"/>
  <c r="AL371" i="1"/>
  <c r="CQ344" i="1"/>
  <c r="BE365" i="1"/>
  <c r="BC349" i="1"/>
  <c r="CN324" i="1"/>
  <c r="BE357" i="1"/>
  <c r="BS349" i="1"/>
  <c r="AM385" i="1"/>
  <c r="AN385" i="1" s="1"/>
  <c r="AQ385" i="1" s="1"/>
  <c r="BH349" i="1"/>
  <c r="BE372" i="1"/>
  <c r="AH356" i="1"/>
  <c r="AH364" i="1"/>
  <c r="AS370" i="1"/>
  <c r="BE367" i="1"/>
  <c r="BE364" i="1"/>
  <c r="AH362" i="1"/>
  <c r="BE360" i="1"/>
  <c r="BC363" i="1"/>
  <c r="BC360" i="1"/>
  <c r="AH367" i="1"/>
  <c r="X265" i="1"/>
  <c r="CO331" i="1"/>
  <c r="AB219" i="1"/>
  <c r="BT347" i="1"/>
  <c r="CI252" i="1"/>
  <c r="CN252" i="1"/>
  <c r="Z346" i="1"/>
  <c r="V346" i="1"/>
  <c r="O348" i="1"/>
  <c r="N257" i="1"/>
  <c r="K257" i="1"/>
  <c r="CD247" i="1"/>
  <c r="BY247" i="1"/>
  <c r="AD346" i="1"/>
  <c r="AD374" i="1" s="1"/>
  <c r="DE249" i="1"/>
  <c r="CD245" i="1"/>
  <c r="BY245" i="1"/>
  <c r="CG342" i="1"/>
  <c r="CL342" i="1"/>
  <c r="CE242" i="1"/>
  <c r="BZ242" i="1"/>
  <c r="CK342" i="1"/>
  <c r="CF342" i="1"/>
  <c r="CP247" i="1"/>
  <c r="Y236" i="1"/>
  <c r="U236" i="1"/>
  <c r="T236" i="1"/>
  <c r="CE232" i="1"/>
  <c r="BZ232" i="1"/>
  <c r="X248" i="1"/>
  <c r="J345" i="1"/>
  <c r="P246" i="1"/>
  <c r="P258" i="1"/>
  <c r="M246" i="1"/>
  <c r="CH341" i="1"/>
  <c r="CM341" i="1"/>
  <c r="DM245" i="1"/>
  <c r="CP248" i="1"/>
  <c r="AB250" i="1"/>
  <c r="CO236" i="1"/>
  <c r="CJ236" i="1"/>
  <c r="BO342" i="1"/>
  <c r="BY237" i="1"/>
  <c r="CD237" i="1"/>
  <c r="CL343" i="1"/>
  <c r="CG343" i="1"/>
  <c r="BY238" i="1"/>
  <c r="CH342" i="1"/>
  <c r="CM342" i="1"/>
  <c r="CA338" i="1"/>
  <c r="BV338" i="1"/>
  <c r="BT341" i="1"/>
  <c r="CN345" i="1" s="1"/>
  <c r="CN246" i="1"/>
  <c r="CI234" i="1"/>
  <c r="CN234" i="1"/>
  <c r="H340" i="1"/>
  <c r="K231" i="1"/>
  <c r="K232" i="1"/>
  <c r="N231" i="1"/>
  <c r="BW338" i="1"/>
  <c r="CB338" i="1"/>
  <c r="BV337" i="1"/>
  <c r="CA337" i="1"/>
  <c r="CM331" i="1"/>
  <c r="CH331" i="1"/>
  <c r="CO233" i="1"/>
  <c r="CJ233" i="1"/>
  <c r="CD223" i="1"/>
  <c r="BY223" i="1"/>
  <c r="BY224" i="1"/>
  <c r="BX329" i="1"/>
  <c r="CC329" i="1"/>
  <c r="BR373" i="1"/>
  <c r="CG340" i="1"/>
  <c r="CL340" i="1"/>
  <c r="CN227" i="1"/>
  <c r="CI227" i="1"/>
  <c r="BU336" i="1"/>
  <c r="CO219" i="1"/>
  <c r="CJ219" i="1"/>
  <c r="BT340" i="1"/>
  <c r="CI231" i="1"/>
  <c r="CN231" i="1"/>
  <c r="DE248" i="1"/>
  <c r="AA218" i="1"/>
  <c r="AA371" i="1" s="1"/>
  <c r="CR229" i="1"/>
  <c r="W218" i="1"/>
  <c r="W371" i="1" s="1"/>
  <c r="T218" i="1"/>
  <c r="CE215" i="1"/>
  <c r="BZ215" i="1"/>
  <c r="CN209" i="1"/>
  <c r="CI209" i="1"/>
  <c r="BZ203" i="1"/>
  <c r="CE203" i="1"/>
  <c r="AA210" i="1"/>
  <c r="CB330" i="1"/>
  <c r="BW330" i="1"/>
  <c r="J328" i="1"/>
  <c r="P195" i="1"/>
  <c r="M195" i="1"/>
  <c r="J324" i="1"/>
  <c r="P183" i="1"/>
  <c r="M183" i="1"/>
  <c r="AD339" i="1"/>
  <c r="J335" i="1"/>
  <c r="P216" i="1"/>
  <c r="M216" i="1"/>
  <c r="J334" i="1"/>
  <c r="P213" i="1"/>
  <c r="M213" i="1"/>
  <c r="BO333" i="1"/>
  <c r="BY210" i="1"/>
  <c r="CD210" i="1"/>
  <c r="CM329" i="1"/>
  <c r="CH329" i="1"/>
  <c r="S328" i="1"/>
  <c r="AA332" i="1" s="1"/>
  <c r="T195" i="1"/>
  <c r="AA195" i="1"/>
  <c r="CR206" i="1"/>
  <c r="CR370" i="1" s="1"/>
  <c r="W196" i="1"/>
  <c r="W195" i="1"/>
  <c r="BT337" i="1"/>
  <c r="CN222" i="1"/>
  <c r="CI222" i="1"/>
  <c r="BY221" i="1"/>
  <c r="CD221" i="1"/>
  <c r="CB334" i="1"/>
  <c r="BW334" i="1"/>
  <c r="BT331" i="1"/>
  <c r="AW370" i="1"/>
  <c r="AZ332" i="1"/>
  <c r="AZ328" i="1"/>
  <c r="CR191" i="1"/>
  <c r="J314" i="1"/>
  <c r="M153" i="1"/>
  <c r="P153" i="1"/>
  <c r="M154" i="1"/>
  <c r="CO226" i="1"/>
  <c r="CJ226" i="1"/>
  <c r="CK335" i="1"/>
  <c r="CF335" i="1"/>
  <c r="CO212" i="1"/>
  <c r="CJ212" i="1"/>
  <c r="BY209" i="1"/>
  <c r="CD209" i="1"/>
  <c r="BY374" i="1"/>
  <c r="BY367" i="1"/>
  <c r="AA239" i="1"/>
  <c r="AA227" i="1"/>
  <c r="CR238" i="1"/>
  <c r="W227" i="1"/>
  <c r="BZ216" i="1"/>
  <c r="CR225" i="1"/>
  <c r="AL322" i="1"/>
  <c r="DM177" i="1"/>
  <c r="DM189" i="1"/>
  <c r="BX338" i="1"/>
  <c r="CC338" i="1"/>
  <c r="CI211" i="1"/>
  <c r="CN211" i="1"/>
  <c r="BO331" i="1"/>
  <c r="CC330" i="1"/>
  <c r="BX330" i="1"/>
  <c r="CR201" i="1"/>
  <c r="CR195" i="1"/>
  <c r="CO313" i="1"/>
  <c r="CJ313" i="1"/>
  <c r="M309" i="1"/>
  <c r="J307" i="1"/>
  <c r="M308" i="1" s="1"/>
  <c r="P132" i="1"/>
  <c r="M132" i="1"/>
  <c r="J303" i="1"/>
  <c r="P120" i="1"/>
  <c r="M120" i="1"/>
  <c r="X205" i="1"/>
  <c r="AB205" i="1"/>
  <c r="CR168" i="1"/>
  <c r="DM176" i="1"/>
  <c r="DM164" i="1"/>
  <c r="S307" i="1"/>
  <c r="T132" i="1"/>
  <c r="AA132" i="1"/>
  <c r="CR143" i="1"/>
  <c r="W132" i="1"/>
  <c r="CR133" i="1"/>
  <c r="DM193" i="1"/>
  <c r="BZ314" i="1"/>
  <c r="CE314" i="1"/>
  <c r="BY314" i="1"/>
  <c r="CD314" i="1"/>
  <c r="CN310" i="1"/>
  <c r="CR147" i="1"/>
  <c r="AL307" i="1"/>
  <c r="DM132" i="1"/>
  <c r="AA305" i="1"/>
  <c r="AA374" i="1"/>
  <c r="AA367" i="1"/>
  <c r="BP367" i="1"/>
  <c r="M377" i="1" s="1"/>
  <c r="CE316" i="1"/>
  <c r="BZ316" i="1"/>
  <c r="CD311" i="1"/>
  <c r="BY311" i="1"/>
  <c r="CR129" i="1"/>
  <c r="X158" i="1"/>
  <c r="X366" i="1" s="1"/>
  <c r="W121" i="1"/>
  <c r="DM115" i="1"/>
  <c r="S298" i="1"/>
  <c r="CR116" i="1"/>
  <c r="W105" i="1"/>
  <c r="T105" i="1"/>
  <c r="AA105" i="1"/>
  <c r="AD295" i="1"/>
  <c r="AD361" i="1" s="1"/>
  <c r="DE96" i="1"/>
  <c r="AB145" i="1"/>
  <c r="X145" i="1"/>
  <c r="CR112" i="1"/>
  <c r="J286" i="1"/>
  <c r="P69" i="1"/>
  <c r="M69" i="1"/>
  <c r="AH357" i="1"/>
  <c r="CR124" i="1"/>
  <c r="CR113" i="1"/>
  <c r="AB94" i="1"/>
  <c r="AL286" i="1"/>
  <c r="CR125" i="1"/>
  <c r="X142" i="1"/>
  <c r="AB142" i="1"/>
  <c r="CR123" i="1"/>
  <c r="P285" i="1"/>
  <c r="AB80" i="1"/>
  <c r="X80" i="1"/>
  <c r="S288" i="1"/>
  <c r="AA292" i="1" s="1"/>
  <c r="T75" i="1"/>
  <c r="CR86" i="1"/>
  <c r="CR360" i="1" s="1"/>
  <c r="W75" i="1"/>
  <c r="AA87" i="1"/>
  <c r="CR85" i="1"/>
  <c r="AA75" i="1"/>
  <c r="J284" i="1"/>
  <c r="M285" i="1" s="1"/>
  <c r="P75" i="1"/>
  <c r="M63" i="1"/>
  <c r="CR127" i="1"/>
  <c r="W106" i="1"/>
  <c r="T100" i="1"/>
  <c r="AA100" i="1"/>
  <c r="CR111" i="1"/>
  <c r="W100" i="1"/>
  <c r="W101" i="1"/>
  <c r="BR374" i="1"/>
  <c r="CG344" i="1"/>
  <c r="CL344" i="1"/>
  <c r="BV347" i="1"/>
  <c r="CA347" i="1"/>
  <c r="CG345" i="1"/>
  <c r="CL345" i="1"/>
  <c r="H347" i="1"/>
  <c r="K348" i="1" s="1"/>
  <c r="K253" i="1"/>
  <c r="N252" i="1"/>
  <c r="K252" i="1"/>
  <c r="AL344" i="1"/>
  <c r="DM243" i="1"/>
  <c r="BV348" i="1"/>
  <c r="H350" i="1"/>
  <c r="BY250" i="1"/>
  <c r="CD250" i="1"/>
  <c r="BP343" i="1"/>
  <c r="CE347" i="1" s="1"/>
  <c r="CE240" i="1"/>
  <c r="BZ240" i="1"/>
  <c r="AL342" i="1"/>
  <c r="DM237" i="1"/>
  <c r="BM373" i="1"/>
  <c r="CB340" i="1"/>
  <c r="BW340" i="1"/>
  <c r="CF337" i="1"/>
  <c r="CK337" i="1"/>
  <c r="AB254" i="1"/>
  <c r="X254" i="1"/>
  <c r="BP345" i="1"/>
  <c r="BZ346" i="1" s="1"/>
  <c r="BZ246" i="1"/>
  <c r="BP261" i="1"/>
  <c r="CE258" i="1"/>
  <c r="CE246" i="1"/>
  <c r="CR252" i="1"/>
  <c r="AD342" i="1"/>
  <c r="DE237" i="1"/>
  <c r="CC343" i="1"/>
  <c r="BX343" i="1"/>
  <c r="L342" i="1"/>
  <c r="O342" i="1"/>
  <c r="I373" i="1"/>
  <c r="L340" i="1"/>
  <c r="O340" i="1"/>
  <c r="BM372" i="1"/>
  <c r="BW336" i="1"/>
  <c r="CB336" i="1"/>
  <c r="CB345" i="1"/>
  <c r="BW345" i="1"/>
  <c r="BM374" i="1"/>
  <c r="BM349" i="1"/>
  <c r="CB344" i="1"/>
  <c r="BW344" i="1"/>
  <c r="CB348" i="1"/>
  <c r="CA343" i="1"/>
  <c r="BV343" i="1"/>
  <c r="CA342" i="1"/>
  <c r="BV342" i="1"/>
  <c r="AD341" i="1"/>
  <c r="CE248" i="1"/>
  <c r="BZ248" i="1"/>
  <c r="BZ249" i="1"/>
  <c r="CE257" i="1"/>
  <c r="CE245" i="1"/>
  <c r="BZ245" i="1"/>
  <c r="CK343" i="1"/>
  <c r="CF343" i="1"/>
  <c r="BN373" i="1"/>
  <c r="CC340" i="1"/>
  <c r="BX340" i="1"/>
  <c r="W221" i="1"/>
  <c r="CK334" i="1"/>
  <c r="CF334" i="1"/>
  <c r="CR244" i="1"/>
  <c r="AA233" i="1"/>
  <c r="W233" i="1"/>
  <c r="AA245" i="1"/>
  <c r="CC335" i="1"/>
  <c r="BX335" i="1"/>
  <c r="BL371" i="1"/>
  <c r="BV332" i="1"/>
  <c r="CA332" i="1"/>
  <c r="Q340" i="1"/>
  <c r="Y344" i="1" s="1"/>
  <c r="CP242" i="1"/>
  <c r="Y231" i="1"/>
  <c r="T231" i="1"/>
  <c r="U231" i="1"/>
  <c r="AL337" i="1"/>
  <c r="DM222" i="1"/>
  <c r="BY218" i="1"/>
  <c r="BY371" i="1" s="1"/>
  <c r="CD218" i="1"/>
  <c r="CD371" i="1" s="1"/>
  <c r="CE233" i="1"/>
  <c r="BZ233" i="1"/>
  <c r="AH373" i="1"/>
  <c r="BP332" i="1"/>
  <c r="CE207" i="1"/>
  <c r="BZ207" i="1"/>
  <c r="CA330" i="1"/>
  <c r="BV330" i="1"/>
  <c r="U232" i="1"/>
  <c r="BQ372" i="1"/>
  <c r="CK336" i="1"/>
  <c r="CF336" i="1"/>
  <c r="AL319" i="1"/>
  <c r="DM180" i="1"/>
  <c r="DM168" i="1"/>
  <c r="BP365" i="1"/>
  <c r="CE308" i="1"/>
  <c r="BZ308" i="1"/>
  <c r="CN223" i="1"/>
  <c r="CI223" i="1"/>
  <c r="CM337" i="1"/>
  <c r="CH337" i="1"/>
  <c r="BQ371" i="1"/>
  <c r="CK332" i="1"/>
  <c r="CF332" i="1"/>
  <c r="S326" i="1"/>
  <c r="AA330" i="1" s="1"/>
  <c r="T189" i="1"/>
  <c r="AA189" i="1"/>
  <c r="CR200" i="1"/>
  <c r="W189" i="1"/>
  <c r="BU337" i="1"/>
  <c r="CO222" i="1"/>
  <c r="CJ222" i="1"/>
  <c r="CI220" i="1"/>
  <c r="CN220" i="1"/>
  <c r="W199" i="1"/>
  <c r="BY196" i="1"/>
  <c r="CD196" i="1"/>
  <c r="BZ206" i="1"/>
  <c r="BZ370" i="1" s="1"/>
  <c r="CN199" i="1"/>
  <c r="CI199" i="1"/>
  <c r="BZ197" i="1"/>
  <c r="CE197" i="1"/>
  <c r="DM173" i="1"/>
  <c r="DM185" i="1"/>
  <c r="J338" i="1"/>
  <c r="P225" i="1"/>
  <c r="M225" i="1"/>
  <c r="CO208" i="1"/>
  <c r="CJ208" i="1"/>
  <c r="BN370" i="1"/>
  <c r="AA208" i="1"/>
  <c r="CR219" i="1"/>
  <c r="W208" i="1"/>
  <c r="T208" i="1"/>
  <c r="J330" i="1"/>
  <c r="M201" i="1"/>
  <c r="P201" i="1"/>
  <c r="BU368" i="1"/>
  <c r="H378" i="1" s="1"/>
  <c r="CO320" i="1"/>
  <c r="CJ320" i="1"/>
  <c r="BY313" i="1"/>
  <c r="CD313" i="1"/>
  <c r="CR214" i="1"/>
  <c r="M196" i="1"/>
  <c r="AD281" i="1"/>
  <c r="AD358" i="1" s="1"/>
  <c r="DE54" i="1"/>
  <c r="CR216" i="1"/>
  <c r="CR192" i="1"/>
  <c r="T319" i="1"/>
  <c r="X168" i="1"/>
  <c r="CN313" i="1"/>
  <c r="CI313" i="1"/>
  <c r="AL310" i="1"/>
  <c r="DM141" i="1"/>
  <c r="AB281" i="1"/>
  <c r="X281" i="1"/>
  <c r="AB274" i="1"/>
  <c r="CS277" i="1"/>
  <c r="X274" i="1"/>
  <c r="X215" i="1"/>
  <c r="AB215" i="1"/>
  <c r="X151" i="1"/>
  <c r="P296" i="1"/>
  <c r="CR202" i="1"/>
  <c r="AB187" i="1"/>
  <c r="AL312" i="1"/>
  <c r="DM147" i="1"/>
  <c r="CO310" i="1"/>
  <c r="AB305" i="1"/>
  <c r="CE319" i="1"/>
  <c r="BZ319" i="1"/>
  <c r="AH366" i="1"/>
  <c r="CR190" i="1"/>
  <c r="AB170" i="1"/>
  <c r="X170" i="1"/>
  <c r="CD319" i="1"/>
  <c r="BY319" i="1"/>
  <c r="T163" i="1"/>
  <c r="AA163" i="1"/>
  <c r="CR174" i="1"/>
  <c r="W163" i="1"/>
  <c r="T313" i="1"/>
  <c r="BY310" i="1"/>
  <c r="CD310" i="1"/>
  <c r="AD309" i="1"/>
  <c r="DE138" i="1"/>
  <c r="DM122" i="1"/>
  <c r="S294" i="1"/>
  <c r="CR104" i="1"/>
  <c r="T93" i="1"/>
  <c r="AA93" i="1"/>
  <c r="W93" i="1"/>
  <c r="AB89" i="1"/>
  <c r="AA144" i="1"/>
  <c r="T297" i="1"/>
  <c r="AB301" i="1" s="1"/>
  <c r="X102" i="1"/>
  <c r="AB102" i="1"/>
  <c r="W94" i="1"/>
  <c r="X152" i="1"/>
  <c r="AB152" i="1"/>
  <c r="CR98" i="1"/>
  <c r="CR361" i="1" s="1"/>
  <c r="AA289" i="1"/>
  <c r="X160" i="1"/>
  <c r="CR138" i="1"/>
  <c r="AD296" i="1"/>
  <c r="S284" i="1"/>
  <c r="W285" i="1" s="1"/>
  <c r="CR72" i="1"/>
  <c r="CR68" i="1"/>
  <c r="CR63" i="1"/>
  <c r="T63" i="1"/>
  <c r="AA63" i="1"/>
  <c r="CR71" i="1"/>
  <c r="CR67" i="1"/>
  <c r="CR64" i="1"/>
  <c r="CR66" i="1"/>
  <c r="CR70" i="1"/>
  <c r="W63" i="1"/>
  <c r="CR74" i="1"/>
  <c r="CR359" i="1" s="1"/>
  <c r="CR65" i="1"/>
  <c r="CR69" i="1"/>
  <c r="CR73" i="1"/>
  <c r="BE359" i="1"/>
  <c r="AB282" i="1"/>
  <c r="X282" i="1"/>
  <c r="J291" i="1"/>
  <c r="M292" i="1" s="1"/>
  <c r="P84" i="1"/>
  <c r="M84" i="1"/>
  <c r="CR87" i="1"/>
  <c r="AD287" i="1"/>
  <c r="DE72" i="1"/>
  <c r="DE151" i="1"/>
  <c r="T356" i="1"/>
  <c r="X272" i="1"/>
  <c r="CS275" i="1"/>
  <c r="AB272" i="1"/>
  <c r="M85" i="1"/>
  <c r="BX346" i="1"/>
  <c r="CC346" i="1"/>
  <c r="I374" i="1"/>
  <c r="L344" i="1"/>
  <c r="O344" i="1"/>
  <c r="CH343" i="1"/>
  <c r="CM343" i="1"/>
  <c r="AD343" i="1"/>
  <c r="AD349" i="1" s="1"/>
  <c r="DE240" i="1"/>
  <c r="AB237" i="1"/>
  <c r="X237" i="1"/>
  <c r="BL373" i="1"/>
  <c r="CA340" i="1"/>
  <c r="BV340" i="1"/>
  <c r="Z339" i="1"/>
  <c r="CQ342" i="1"/>
  <c r="V339" i="1"/>
  <c r="BY242" i="1"/>
  <c r="CD242" i="1"/>
  <c r="CN236" i="1"/>
  <c r="CI236" i="1"/>
  <c r="AB256" i="1"/>
  <c r="X256" i="1"/>
  <c r="AB244" i="1"/>
  <c r="X244" i="1"/>
  <c r="Y342" i="1"/>
  <c r="AB247" i="1"/>
  <c r="CI244" i="1"/>
  <c r="CN244" i="1"/>
  <c r="Q351" i="1"/>
  <c r="R351" i="1" s="1"/>
  <c r="S343" i="1"/>
  <c r="AA240" i="1"/>
  <c r="CR251" i="1"/>
  <c r="W240" i="1"/>
  <c r="W241" i="1"/>
  <c r="R385" i="1"/>
  <c r="CQ341" i="1"/>
  <c r="V338" i="1"/>
  <c r="Z338" i="1"/>
  <c r="BU341" i="1"/>
  <c r="CO234" i="1"/>
  <c r="CJ234" i="1"/>
  <c r="Y233" i="1"/>
  <c r="CP244" i="1"/>
  <c r="U233" i="1"/>
  <c r="T233" i="1"/>
  <c r="CI224" i="1"/>
  <c r="CN224" i="1"/>
  <c r="BZ220" i="1"/>
  <c r="CE220" i="1"/>
  <c r="CJ235" i="1"/>
  <c r="BY220" i="1"/>
  <c r="CD220" i="1"/>
  <c r="CL331" i="1"/>
  <c r="CG331" i="1"/>
  <c r="BR372" i="1"/>
  <c r="CL336" i="1"/>
  <c r="CG336" i="1"/>
  <c r="BS371" i="1"/>
  <c r="CM332" i="1"/>
  <c r="CH332" i="1"/>
  <c r="CE230" i="1"/>
  <c r="CE372" i="1" s="1"/>
  <c r="BZ230" i="1"/>
  <c r="BZ372" i="1" s="1"/>
  <c r="CO230" i="1"/>
  <c r="CO372" i="1" s="1"/>
  <c r="CJ230" i="1"/>
  <c r="CJ372" i="1" s="1"/>
  <c r="BT334" i="1"/>
  <c r="CN213" i="1"/>
  <c r="CN225" i="1"/>
  <c r="CI213" i="1"/>
  <c r="BE371" i="1"/>
  <c r="CG329" i="1"/>
  <c r="CL329" i="1"/>
  <c r="CP243" i="1"/>
  <c r="CR237" i="1"/>
  <c r="Q341" i="1"/>
  <c r="CP245" i="1"/>
  <c r="Y234" i="1"/>
  <c r="U235" i="1"/>
  <c r="U234" i="1"/>
  <c r="T234" i="1"/>
  <c r="BY226" i="1"/>
  <c r="CD226" i="1"/>
  <c r="CO202" i="1"/>
  <c r="CJ202" i="1"/>
  <c r="CO200" i="1"/>
  <c r="CJ200" i="1"/>
  <c r="BT329" i="1"/>
  <c r="CN198" i="1"/>
  <c r="CI198" i="1"/>
  <c r="J327" i="1"/>
  <c r="P192" i="1"/>
  <c r="M192" i="1"/>
  <c r="BT366" i="1"/>
  <c r="CN312" i="1"/>
  <c r="CI312" i="1"/>
  <c r="CO223" i="1"/>
  <c r="CJ223" i="1"/>
  <c r="S329" i="1"/>
  <c r="AA333" i="1" s="1"/>
  <c r="CR209" i="1"/>
  <c r="T198" i="1"/>
  <c r="AA198" i="1"/>
  <c r="W198" i="1"/>
  <c r="CD212" i="1"/>
  <c r="BY212" i="1"/>
  <c r="BY205" i="1"/>
  <c r="CD205" i="1"/>
  <c r="BU330" i="1"/>
  <c r="CJ331" i="1" s="1"/>
  <c r="CJ201" i="1"/>
  <c r="CO201" i="1"/>
  <c r="CJ199" i="1"/>
  <c r="CO199" i="1"/>
  <c r="CR193" i="1"/>
  <c r="AL313" i="1"/>
  <c r="DM150" i="1"/>
  <c r="CI221" i="1"/>
  <c r="CA333" i="1"/>
  <c r="BV333" i="1"/>
  <c r="CE209" i="1"/>
  <c r="BZ209" i="1"/>
  <c r="W332" i="1"/>
  <c r="T323" i="1"/>
  <c r="X180" i="1"/>
  <c r="AB180" i="1"/>
  <c r="BT330" i="1"/>
  <c r="CN201" i="1"/>
  <c r="CI201" i="1"/>
  <c r="AB223" i="1"/>
  <c r="X223" i="1"/>
  <c r="DM182" i="1"/>
  <c r="DM170" i="1"/>
  <c r="BZ318" i="1"/>
  <c r="CE318" i="1"/>
  <c r="BU366" i="1"/>
  <c r="CO312" i="1"/>
  <c r="CJ312" i="1"/>
  <c r="S303" i="1"/>
  <c r="T120" i="1"/>
  <c r="AA120" i="1"/>
  <c r="CR131" i="1"/>
  <c r="W120" i="1"/>
  <c r="X277" i="1"/>
  <c r="CS280" i="1"/>
  <c r="AB277" i="1"/>
  <c r="X211" i="1"/>
  <c r="AB211" i="1"/>
  <c r="M184" i="1"/>
  <c r="AB175" i="1"/>
  <c r="X175" i="1"/>
  <c r="AL302" i="1"/>
  <c r="DE187" i="1"/>
  <c r="CR170" i="1"/>
  <c r="J305" i="1"/>
  <c r="M306" i="1" s="1"/>
  <c r="M126" i="1"/>
  <c r="P138" i="1"/>
  <c r="P126" i="1"/>
  <c r="J301" i="1"/>
  <c r="M302" i="1" s="1"/>
  <c r="M114" i="1"/>
  <c r="P114" i="1"/>
  <c r="CR204" i="1"/>
  <c r="BT365" i="1"/>
  <c r="CI308" i="1"/>
  <c r="CN308" i="1"/>
  <c r="AD302" i="1"/>
  <c r="DE117" i="1"/>
  <c r="CR181" i="1"/>
  <c r="CR136" i="1"/>
  <c r="P155" i="1"/>
  <c r="M155" i="1"/>
  <c r="DE140" i="1"/>
  <c r="DE128" i="1"/>
  <c r="DE150" i="1"/>
  <c r="CR130" i="1"/>
  <c r="CR100" i="1"/>
  <c r="DE143" i="1"/>
  <c r="CR101" i="1"/>
  <c r="CR118" i="1"/>
  <c r="CR102" i="1"/>
  <c r="AB87" i="1"/>
  <c r="X87" i="1"/>
  <c r="CR94" i="1"/>
  <c r="DE65" i="1"/>
  <c r="CR121" i="1"/>
  <c r="DM67" i="1"/>
  <c r="CR153" i="1"/>
  <c r="DM127" i="1"/>
  <c r="AB112" i="1"/>
  <c r="J289" i="1"/>
  <c r="M78" i="1"/>
  <c r="P78" i="1"/>
  <c r="S287" i="1"/>
  <c r="T72" i="1"/>
  <c r="AA72" i="1"/>
  <c r="CR83" i="1"/>
  <c r="W72" i="1"/>
  <c r="AD284" i="1"/>
  <c r="DE63" i="1"/>
  <c r="AB140" i="1"/>
  <c r="W118" i="1"/>
  <c r="AB116" i="1"/>
  <c r="X116" i="1"/>
  <c r="AB269" i="1"/>
  <c r="CS272" i="1"/>
  <c r="X269" i="1"/>
  <c r="AL299" i="1"/>
  <c r="S295" i="1"/>
  <c r="W296" i="1" s="1"/>
  <c r="T96" i="1"/>
  <c r="AA96" i="1"/>
  <c r="CR107" i="1"/>
  <c r="W96" i="1"/>
  <c r="W97" i="1"/>
  <c r="T88" i="1"/>
  <c r="AA88" i="1"/>
  <c r="CR99" i="1"/>
  <c r="W88" i="1"/>
  <c r="W89" i="1"/>
  <c r="BU347" i="1"/>
  <c r="CJ348" i="1" s="1"/>
  <c r="CJ252" i="1"/>
  <c r="CO252" i="1"/>
  <c r="CB343" i="1"/>
  <c r="BW343" i="1"/>
  <c r="CA346" i="1"/>
  <c r="BV346" i="1"/>
  <c r="L343" i="1"/>
  <c r="O343" i="1"/>
  <c r="CI250" i="1"/>
  <c r="CN250" i="1"/>
  <c r="CA345" i="1"/>
  <c r="BV345" i="1"/>
  <c r="CO248" i="1"/>
  <c r="CJ248" i="1"/>
  <c r="S345" i="1"/>
  <c r="CR257" i="1"/>
  <c r="AA246" i="1"/>
  <c r="W246" i="1"/>
  <c r="T246" i="1"/>
  <c r="CB339" i="1"/>
  <c r="BW339" i="1"/>
  <c r="O339" i="1"/>
  <c r="L339" i="1"/>
  <c r="AB242" i="1"/>
  <c r="BY239" i="1"/>
  <c r="CD239" i="1"/>
  <c r="N342" i="1"/>
  <c r="CN242" i="1"/>
  <c r="CI242" i="1"/>
  <c r="BU346" i="1"/>
  <c r="CJ249" i="1"/>
  <c r="CO249" i="1"/>
  <c r="BY248" i="1"/>
  <c r="BY249" i="1"/>
  <c r="CD248" i="1"/>
  <c r="O338" i="1"/>
  <c r="L338" i="1"/>
  <c r="W331" i="1"/>
  <c r="CD227" i="1"/>
  <c r="BY227" i="1"/>
  <c r="CE339" i="1"/>
  <c r="L337" i="1"/>
  <c r="O337" i="1"/>
  <c r="S336" i="1"/>
  <c r="AA219" i="1"/>
  <c r="CR230" i="1"/>
  <c r="CR372" i="1" s="1"/>
  <c r="W219" i="1"/>
  <c r="CO335" i="1"/>
  <c r="BQ373" i="1"/>
  <c r="CK340" i="1"/>
  <c r="CF340" i="1"/>
  <c r="BY232" i="1"/>
  <c r="CD232" i="1"/>
  <c r="X230" i="1"/>
  <c r="X372" i="1" s="1"/>
  <c r="AB230" i="1"/>
  <c r="AB372" i="1" s="1"/>
  <c r="CA334" i="1"/>
  <c r="BV334" i="1"/>
  <c r="AA220" i="1"/>
  <c r="CR231" i="1"/>
  <c r="T220" i="1"/>
  <c r="W220" i="1"/>
  <c r="BO335" i="1"/>
  <c r="CD216" i="1"/>
  <c r="BY216" i="1"/>
  <c r="CD211" i="1"/>
  <c r="BY211" i="1"/>
  <c r="CD318" i="1"/>
  <c r="BY318" i="1"/>
  <c r="CE315" i="1"/>
  <c r="BZ315" i="1"/>
  <c r="CJ220" i="1"/>
  <c r="CO220" i="1"/>
  <c r="AB229" i="1"/>
  <c r="AB217" i="1"/>
  <c r="S324" i="1"/>
  <c r="T183" i="1"/>
  <c r="AA183" i="1"/>
  <c r="CR194" i="1"/>
  <c r="CR369" i="1" s="1"/>
  <c r="W183" i="1"/>
  <c r="CG337" i="1"/>
  <c r="CL337" i="1"/>
  <c r="CA331" i="1"/>
  <c r="BV331" i="1"/>
  <c r="BO368" i="1"/>
  <c r="CD320" i="1"/>
  <c r="BY320" i="1"/>
  <c r="S335" i="1"/>
  <c r="AA216" i="1"/>
  <c r="CR227" i="1"/>
  <c r="W216" i="1"/>
  <c r="T216" i="1"/>
  <c r="X217" i="1" s="1"/>
  <c r="AV370" i="1"/>
  <c r="AY332" i="1"/>
  <c r="AY328" i="1"/>
  <c r="X206" i="1"/>
  <c r="X370" i="1" s="1"/>
  <c r="AB206" i="1"/>
  <c r="AB370" i="1" s="1"/>
  <c r="BU334" i="1"/>
  <c r="CO213" i="1"/>
  <c r="CJ213" i="1"/>
  <c r="CO205" i="1"/>
  <c r="CJ205" i="1"/>
  <c r="CJ206" i="1"/>
  <c r="CJ370" i="1" s="1"/>
  <c r="CO217" i="1"/>
  <c r="CD329" i="1"/>
  <c r="DM175" i="1"/>
  <c r="DM187" i="1"/>
  <c r="R372" i="1"/>
  <c r="CQ339" i="1"/>
  <c r="Z336" i="1"/>
  <c r="V336" i="1"/>
  <c r="T330" i="1"/>
  <c r="X331" i="1" s="1"/>
  <c r="X201" i="1"/>
  <c r="AB201" i="1"/>
  <c r="BP338" i="1"/>
  <c r="BZ225" i="1"/>
  <c r="CE225" i="1"/>
  <c r="W333" i="1"/>
  <c r="AD320" i="1"/>
  <c r="DE171" i="1"/>
  <c r="AB203" i="1"/>
  <c r="X203" i="1"/>
  <c r="X204" i="1"/>
  <c r="M193" i="1"/>
  <c r="AB188" i="1"/>
  <c r="X188" i="1"/>
  <c r="S318" i="1"/>
  <c r="W319" i="1" s="1"/>
  <c r="CR176" i="1"/>
  <c r="T165" i="1"/>
  <c r="AA165" i="1"/>
  <c r="W165" i="1"/>
  <c r="J295" i="1"/>
  <c r="P96" i="1"/>
  <c r="M96" i="1"/>
  <c r="M97" i="1"/>
  <c r="AL280" i="1"/>
  <c r="DM51" i="1"/>
  <c r="AB181" i="1"/>
  <c r="X181" i="1"/>
  <c r="J311" i="1"/>
  <c r="M144" i="1"/>
  <c r="P144" i="1"/>
  <c r="AD306" i="1"/>
  <c r="DE129" i="1"/>
  <c r="CR226" i="1"/>
  <c r="CR184" i="1"/>
  <c r="CJ318" i="1"/>
  <c r="CO318" i="1"/>
  <c r="T154" i="1"/>
  <c r="AA154" i="1"/>
  <c r="CR165" i="1"/>
  <c r="W154" i="1"/>
  <c r="J310" i="1"/>
  <c r="M141" i="1"/>
  <c r="P141" i="1"/>
  <c r="P300" i="1"/>
  <c r="S317" i="1"/>
  <c r="CR173" i="1"/>
  <c r="T162" i="1"/>
  <c r="AA162" i="1"/>
  <c r="AA373" i="1" s="1"/>
  <c r="W162" i="1"/>
  <c r="W373" i="1" s="1"/>
  <c r="AA146" i="1"/>
  <c r="AA365" i="1" s="1"/>
  <c r="W146" i="1"/>
  <c r="W365" i="1" s="1"/>
  <c r="CR157" i="1"/>
  <c r="T146" i="1"/>
  <c r="BU365" i="1"/>
  <c r="CJ308" i="1"/>
  <c r="CO308" i="1"/>
  <c r="J297" i="1"/>
  <c r="M102" i="1"/>
  <c r="P102" i="1"/>
  <c r="BT367" i="1"/>
  <c r="CN316" i="1"/>
  <c r="CI316" i="1"/>
  <c r="AB179" i="1"/>
  <c r="X179" i="1"/>
  <c r="CR141" i="1"/>
  <c r="BT364" i="1"/>
  <c r="AB161" i="1"/>
  <c r="X161" i="1"/>
  <c r="AA297" i="1"/>
  <c r="W297" i="1"/>
  <c r="X90" i="1"/>
  <c r="AB90" i="1"/>
  <c r="CR106" i="1"/>
  <c r="AB91" i="1"/>
  <c r="X91" i="1"/>
  <c r="AB83" i="1"/>
  <c r="X83" i="1"/>
  <c r="AB64" i="1"/>
  <c r="X64" i="1"/>
  <c r="AL305" i="1"/>
  <c r="X110" i="1"/>
  <c r="X362" i="1" s="1"/>
  <c r="AB110" i="1"/>
  <c r="AB362" i="1" s="1"/>
  <c r="S290" i="1"/>
  <c r="CR92" i="1"/>
  <c r="AA81" i="1"/>
  <c r="W81" i="1"/>
  <c r="T81" i="1"/>
  <c r="CS281" i="1"/>
  <c r="X278" i="1"/>
  <c r="AB278" i="1"/>
  <c r="CR135" i="1"/>
  <c r="AB71" i="1"/>
  <c r="X71" i="1"/>
  <c r="AB134" i="1"/>
  <c r="AB364" i="1" s="1"/>
  <c r="X134" i="1"/>
  <c r="X364" i="1" s="1"/>
  <c r="DE112" i="1"/>
  <c r="AH359" i="1"/>
  <c r="DE116" i="1"/>
  <c r="AD291" i="1"/>
  <c r="AD360" i="1" s="1"/>
  <c r="DE84" i="1"/>
  <c r="AB76" i="1"/>
  <c r="X76" i="1"/>
  <c r="CS274" i="1"/>
  <c r="X271" i="1"/>
  <c r="AB271" i="1"/>
  <c r="CR139" i="1"/>
  <c r="J298" i="1"/>
  <c r="P302" i="1" s="1"/>
  <c r="P105" i="1"/>
  <c r="M105" i="1"/>
  <c r="DM68" i="1"/>
  <c r="BT348" i="1"/>
  <c r="CI255" i="1"/>
  <c r="CN255" i="1"/>
  <c r="BW347" i="1"/>
  <c r="CB347" i="1"/>
  <c r="S259" i="1"/>
  <c r="S260" i="1"/>
  <c r="AA258" i="1"/>
  <c r="W258" i="1"/>
  <c r="O347" i="1"/>
  <c r="L347" i="1"/>
  <c r="U345" i="1"/>
  <c r="O346" i="1"/>
  <c r="L346" i="1"/>
  <c r="CB342" i="1"/>
  <c r="BW342" i="1"/>
  <c r="BZ347" i="1"/>
  <c r="K244" i="1"/>
  <c r="K245" i="1"/>
  <c r="N244" i="1"/>
  <c r="CQ346" i="1"/>
  <c r="Z343" i="1"/>
  <c r="V343" i="1"/>
  <c r="DM250" i="1"/>
  <c r="DM238" i="1"/>
  <c r="H341" i="1"/>
  <c r="N234" i="1"/>
  <c r="K234" i="1"/>
  <c r="J339" i="1"/>
  <c r="P343" i="1" s="1"/>
  <c r="P228" i="1"/>
  <c r="M228" i="1"/>
  <c r="CN248" i="1"/>
  <c r="CI248" i="1"/>
  <c r="H345" i="1"/>
  <c r="K346" i="1" s="1"/>
  <c r="K246" i="1"/>
  <c r="N246" i="1"/>
  <c r="AA342" i="1"/>
  <c r="W342" i="1"/>
  <c r="R373" i="1"/>
  <c r="R377" i="1" s="1"/>
  <c r="CQ343" i="1"/>
  <c r="Z340" i="1"/>
  <c r="V340" i="1"/>
  <c r="W247" i="1"/>
  <c r="BO344" i="1"/>
  <c r="BY243" i="1"/>
  <c r="CD243" i="1"/>
  <c r="CE241" i="1"/>
  <c r="BZ241" i="1"/>
  <c r="CH339" i="1"/>
  <c r="CM339" i="1"/>
  <c r="N346" i="1"/>
  <c r="BX345" i="1"/>
  <c r="CC345" i="1"/>
  <c r="CR255" i="1"/>
  <c r="AA244" i="1"/>
  <c r="W244" i="1"/>
  <c r="CN247" i="1"/>
  <c r="CI247" i="1"/>
  <c r="BL374" i="1"/>
  <c r="CA344" i="1"/>
  <c r="BV344" i="1"/>
  <c r="AA256" i="1"/>
  <c r="X243" i="1"/>
  <c r="CR254" i="1"/>
  <c r="BY244" i="1"/>
  <c r="CG341" i="1"/>
  <c r="CL341" i="1"/>
  <c r="AA224" i="1"/>
  <c r="CR235" i="1"/>
  <c r="T224" i="1"/>
  <c r="W224" i="1"/>
  <c r="AH372" i="1"/>
  <c r="CM333" i="1"/>
  <c r="CH333" i="1"/>
  <c r="DM249" i="1"/>
  <c r="X235" i="1"/>
  <c r="AB235" i="1"/>
  <c r="BT339" i="1"/>
  <c r="CI228" i="1"/>
  <c r="CN228" i="1"/>
  <c r="BS372" i="1"/>
  <c r="CM336" i="1"/>
  <c r="CH336" i="1"/>
  <c r="S340" i="1"/>
  <c r="W341" i="1" s="1"/>
  <c r="CR242" i="1"/>
  <c r="AA231" i="1"/>
  <c r="AA243" i="1"/>
  <c r="W231" i="1"/>
  <c r="CD228" i="1"/>
  <c r="W234" i="1"/>
  <c r="W232" i="1"/>
  <c r="BY230" i="1"/>
  <c r="BY372" i="1" s="1"/>
  <c r="CD230" i="1"/>
  <c r="CD372" i="1" s="1"/>
  <c r="CO227" i="1"/>
  <c r="CJ227" i="1"/>
  <c r="BN372" i="1"/>
  <c r="CC336" i="1"/>
  <c r="BX336" i="1"/>
  <c r="CD217" i="1"/>
  <c r="BY217" i="1"/>
  <c r="BZ211" i="1"/>
  <c r="CE211" i="1"/>
  <c r="CN205" i="1"/>
  <c r="CI205" i="1"/>
  <c r="DE250" i="1"/>
  <c r="CN230" i="1"/>
  <c r="CN372" i="1" s="1"/>
  <c r="CI230" i="1"/>
  <c r="CI372" i="1" s="1"/>
  <c r="AL341" i="1"/>
  <c r="DM246" i="1"/>
  <c r="DM234" i="1"/>
  <c r="J331" i="1"/>
  <c r="P204" i="1"/>
  <c r="M204" i="1"/>
  <c r="CE199" i="1"/>
  <c r="BZ199" i="1"/>
  <c r="BV329" i="1"/>
  <c r="CA329" i="1"/>
  <c r="BT328" i="1"/>
  <c r="CI195" i="1"/>
  <c r="CN195" i="1"/>
  <c r="J326" i="1"/>
  <c r="P189" i="1"/>
  <c r="M189" i="1"/>
  <c r="CO317" i="1"/>
  <c r="CJ317" i="1"/>
  <c r="J312" i="1"/>
  <c r="M313" i="1" s="1"/>
  <c r="P147" i="1"/>
  <c r="M147" i="1"/>
  <c r="BZ208" i="1"/>
  <c r="CN200" i="1"/>
  <c r="CI200" i="1"/>
  <c r="BZ322" i="1"/>
  <c r="CE322" i="1"/>
  <c r="P317" i="1"/>
  <c r="BY228" i="1"/>
  <c r="CR221" i="1"/>
  <c r="CE205" i="1"/>
  <c r="BZ205" i="1"/>
  <c r="CR215" i="1"/>
  <c r="CO321" i="1"/>
  <c r="CE328" i="1"/>
  <c r="BZ328" i="1"/>
  <c r="CD324" i="1"/>
  <c r="AB178" i="1"/>
  <c r="P321" i="1"/>
  <c r="CI215" i="1"/>
  <c r="CN215" i="1"/>
  <c r="S334" i="1"/>
  <c r="CR224" i="1"/>
  <c r="T213" i="1"/>
  <c r="AA213" i="1"/>
  <c r="W213" i="1"/>
  <c r="AA225" i="1"/>
  <c r="CK330" i="1"/>
  <c r="CF330" i="1"/>
  <c r="AA323" i="1"/>
  <c r="AL320" i="1"/>
  <c r="DM171" i="1"/>
  <c r="DM183" i="1"/>
  <c r="DM232" i="1"/>
  <c r="CR232" i="1"/>
  <c r="CR210" i="1"/>
  <c r="CI203" i="1"/>
  <c r="CN203" i="1"/>
  <c r="X222" i="1"/>
  <c r="AB222" i="1"/>
  <c r="CG334" i="1"/>
  <c r="CL334" i="1"/>
  <c r="CR199" i="1"/>
  <c r="S314" i="1"/>
  <c r="T153" i="1"/>
  <c r="CR164" i="1"/>
  <c r="W153" i="1"/>
  <c r="AA153" i="1"/>
  <c r="M217" i="1"/>
  <c r="CO374" i="1"/>
  <c r="CO367" i="1"/>
  <c r="CN309" i="1"/>
  <c r="CI309" i="1"/>
  <c r="AL285" i="1"/>
  <c r="DM66" i="1"/>
  <c r="J318" i="1"/>
  <c r="P165" i="1"/>
  <c r="M165" i="1"/>
  <c r="BZ313" i="1"/>
  <c r="CE313" i="1"/>
  <c r="BZ309" i="1"/>
  <c r="AB119" i="1"/>
  <c r="X119" i="1"/>
  <c r="CR222" i="1"/>
  <c r="CJ311" i="1"/>
  <c r="CO311" i="1"/>
  <c r="CR140" i="1"/>
  <c r="W306" i="1"/>
  <c r="AB191" i="1"/>
  <c r="X191" i="1"/>
  <c r="CN311" i="1"/>
  <c r="CI311" i="1"/>
  <c r="AA207" i="1"/>
  <c r="AB193" i="1"/>
  <c r="T155" i="1"/>
  <c r="AA155" i="1"/>
  <c r="CR166" i="1"/>
  <c r="W155" i="1"/>
  <c r="BU364" i="1"/>
  <c r="CR180" i="1"/>
  <c r="CR161" i="1"/>
  <c r="CR144" i="1"/>
  <c r="AA139" i="1"/>
  <c r="T139" i="1"/>
  <c r="CR150" i="1"/>
  <c r="W139" i="1"/>
  <c r="BO365" i="1"/>
  <c r="CD308" i="1"/>
  <c r="BY308" i="1"/>
  <c r="AD303" i="1"/>
  <c r="DE120" i="1"/>
  <c r="AL300" i="1"/>
  <c r="DM111" i="1"/>
  <c r="AA158" i="1"/>
  <c r="AA366" i="1" s="1"/>
  <c r="AL294" i="1"/>
  <c r="AL277" i="1"/>
  <c r="DM42" i="1"/>
  <c r="CR109" i="1"/>
  <c r="AB107" i="1"/>
  <c r="X107" i="1"/>
  <c r="AB95" i="1"/>
  <c r="X95" i="1"/>
  <c r="CR97" i="1"/>
  <c r="CR93" i="1"/>
  <c r="AB79" i="1"/>
  <c r="X79" i="1"/>
  <c r="CR171" i="1"/>
  <c r="CR160" i="1"/>
  <c r="AB141" i="1"/>
  <c r="CR79" i="1"/>
  <c r="X273" i="1"/>
  <c r="AB273" i="1"/>
  <c r="CS276" i="1"/>
  <c r="S291" i="1"/>
  <c r="W292" i="1" s="1"/>
  <c r="T84" i="1"/>
  <c r="AA84" i="1"/>
  <c r="CR95" i="1"/>
  <c r="W84" i="1"/>
  <c r="AL287" i="1"/>
  <c r="DM72" i="1"/>
  <c r="AD274" i="1"/>
  <c r="DE33" i="1"/>
  <c r="DM136" i="1"/>
  <c r="X131" i="1"/>
  <c r="AB131" i="1"/>
  <c r="M64" i="1"/>
  <c r="CJ253" i="1"/>
  <c r="E384" i="1"/>
  <c r="BE349" i="1"/>
  <c r="CH345" i="1"/>
  <c r="CM345" i="1"/>
  <c r="CI254" i="1"/>
  <c r="CN254" i="1"/>
  <c r="L345" i="1"/>
  <c r="O345" i="1"/>
  <c r="K254" i="1"/>
  <c r="K255" i="1"/>
  <c r="N254" i="1"/>
  <c r="R350" i="1"/>
  <c r="BO346" i="1"/>
  <c r="BS374" i="1"/>
  <c r="CH344" i="1"/>
  <c r="CM344" i="1"/>
  <c r="H343" i="1"/>
  <c r="K240" i="1"/>
  <c r="N240" i="1"/>
  <c r="AB238" i="1"/>
  <c r="X238" i="1"/>
  <c r="CD233" i="1"/>
  <c r="BY233" i="1"/>
  <c r="CI225" i="1"/>
  <c r="CH335" i="1"/>
  <c r="CM335" i="1"/>
  <c r="K241" i="1"/>
  <c r="N239" i="1"/>
  <c r="K239" i="1"/>
  <c r="J342" i="1"/>
  <c r="M343" i="1" s="1"/>
  <c r="M237" i="1"/>
  <c r="P237" i="1"/>
  <c r="BV341" i="1"/>
  <c r="J340" i="1"/>
  <c r="M341" i="1" s="1"/>
  <c r="P231" i="1"/>
  <c r="M231" i="1"/>
  <c r="CG338" i="1"/>
  <c r="CL338" i="1"/>
  <c r="CP249" i="1"/>
  <c r="J344" i="1"/>
  <c r="P243" i="1"/>
  <c r="M243" i="1"/>
  <c r="U241" i="1"/>
  <c r="CP252" i="1"/>
  <c r="T241" i="1"/>
  <c r="X242" i="1" s="1"/>
  <c r="Y241" i="1"/>
  <c r="BP342" i="1"/>
  <c r="CE237" i="1"/>
  <c r="BZ237" i="1"/>
  <c r="BN374" i="1"/>
  <c r="CC344" i="1"/>
  <c r="BX344" i="1"/>
  <c r="CO246" i="1"/>
  <c r="BZ234" i="1"/>
  <c r="CE252" i="1"/>
  <c r="CM346" i="1"/>
  <c r="CH346" i="1"/>
  <c r="DE256" i="1"/>
  <c r="DE244" i="1"/>
  <c r="BY241" i="1"/>
  <c r="CD241" i="1"/>
  <c r="CG346" i="1"/>
  <c r="CL346" i="1"/>
  <c r="CD244" i="1"/>
  <c r="DM239" i="1"/>
  <c r="CD257" i="1"/>
  <c r="BT346" i="1"/>
  <c r="CN249" i="1"/>
  <c r="CI249" i="1"/>
  <c r="S344" i="1"/>
  <c r="L341" i="1"/>
  <c r="O341" i="1"/>
  <c r="CC339" i="1"/>
  <c r="BX339" i="1"/>
  <c r="BU339" i="1"/>
  <c r="CJ228" i="1"/>
  <c r="CO228" i="1"/>
  <c r="BU338" i="1"/>
  <c r="AL346" i="1"/>
  <c r="CG333" i="1"/>
  <c r="CL333" i="1"/>
  <c r="CN235" i="1"/>
  <c r="CB335" i="1"/>
  <c r="BW335" i="1"/>
  <c r="BO339" i="1"/>
  <c r="BP340" i="1"/>
  <c r="J336" i="1"/>
  <c r="P219" i="1"/>
  <c r="M220" i="1"/>
  <c r="M219" i="1"/>
  <c r="CL335" i="1"/>
  <c r="CG335" i="1"/>
  <c r="CC331" i="1"/>
  <c r="BX331" i="1"/>
  <c r="CD238" i="1"/>
  <c r="CA335" i="1"/>
  <c r="BV335" i="1"/>
  <c r="BU332" i="1"/>
  <c r="CJ207" i="1"/>
  <c r="CO207" i="1"/>
  <c r="CI322" i="1"/>
  <c r="CN322" i="1"/>
  <c r="BT368" i="1"/>
  <c r="CN320" i="1"/>
  <c r="CI320" i="1"/>
  <c r="M229" i="1"/>
  <c r="T227" i="1"/>
  <c r="CR234" i="1"/>
  <c r="BS370" i="1"/>
  <c r="CM328" i="1"/>
  <c r="CH328" i="1"/>
  <c r="S327" i="1"/>
  <c r="AA331" i="1" s="1"/>
  <c r="CR203" i="1"/>
  <c r="T192" i="1"/>
  <c r="AA192" i="1"/>
  <c r="W192" i="1"/>
  <c r="S325" i="1"/>
  <c r="T186" i="1"/>
  <c r="CS202" i="1" s="1"/>
  <c r="AA186" i="1"/>
  <c r="CR197" i="1"/>
  <c r="W186" i="1"/>
  <c r="S322" i="1"/>
  <c r="W323" i="1" s="1"/>
  <c r="T177" i="1"/>
  <c r="AA177" i="1"/>
  <c r="CR188" i="1"/>
  <c r="W177" i="1"/>
  <c r="BP368" i="1"/>
  <c r="M378" i="1" s="1"/>
  <c r="CE320" i="1"/>
  <c r="BZ320" i="1"/>
  <c r="BO334" i="1"/>
  <c r="BY213" i="1"/>
  <c r="CD213" i="1"/>
  <c r="BR370" i="1"/>
  <c r="CR185" i="1"/>
  <c r="DM166" i="1"/>
  <c r="DM178" i="1"/>
  <c r="BO366" i="1"/>
  <c r="CD312" i="1"/>
  <c r="BY312" i="1"/>
  <c r="AD338" i="1"/>
  <c r="DE225" i="1"/>
  <c r="CJ221" i="1"/>
  <c r="BN371" i="1"/>
  <c r="CC332" i="1"/>
  <c r="BX332" i="1"/>
  <c r="AD321" i="1"/>
  <c r="BO336" i="1"/>
  <c r="CD219" i="1"/>
  <c r="BY219" i="1"/>
  <c r="CD208" i="1"/>
  <c r="BY208" i="1"/>
  <c r="BZ198" i="1"/>
  <c r="AB172" i="1"/>
  <c r="BP337" i="1"/>
  <c r="CE222" i="1"/>
  <c r="BZ222" i="1"/>
  <c r="W217" i="1"/>
  <c r="CN208" i="1"/>
  <c r="CI208" i="1"/>
  <c r="CJ203" i="1"/>
  <c r="CO203" i="1"/>
  <c r="BO328" i="1"/>
  <c r="CJ224" i="1"/>
  <c r="CO224" i="1"/>
  <c r="CR233" i="1"/>
  <c r="BZ204" i="1"/>
  <c r="CE226" i="1"/>
  <c r="BZ226" i="1"/>
  <c r="BZ227" i="1"/>
  <c r="BZ212" i="1"/>
  <c r="CJ209" i="1"/>
  <c r="CJ328" i="1"/>
  <c r="CO328" i="1"/>
  <c r="CJ322" i="1"/>
  <c r="CO322" i="1"/>
  <c r="W190" i="1"/>
  <c r="W184" i="1"/>
  <c r="J319" i="1"/>
  <c r="P323" i="1" s="1"/>
  <c r="M168" i="1"/>
  <c r="M169" i="1"/>
  <c r="P168" i="1"/>
  <c r="BY317" i="1"/>
  <c r="CD317" i="1"/>
  <c r="CR169" i="1"/>
  <c r="BO364" i="1"/>
  <c r="BY304" i="1"/>
  <c r="BE361" i="1"/>
  <c r="BC359" i="1"/>
  <c r="AB194" i="1"/>
  <c r="AB369" i="1" s="1"/>
  <c r="CS205" i="1"/>
  <c r="X194" i="1"/>
  <c r="X369" i="1" s="1"/>
  <c r="AL289" i="1"/>
  <c r="DM78" i="1"/>
  <c r="CS273" i="1"/>
  <c r="AB270" i="1"/>
  <c r="X270" i="1"/>
  <c r="M202" i="1"/>
  <c r="AB173" i="1"/>
  <c r="X173" i="1"/>
  <c r="S308" i="1"/>
  <c r="AA135" i="1"/>
  <c r="CR146" i="1"/>
  <c r="CR365" i="1" s="1"/>
  <c r="W135" i="1"/>
  <c r="T135" i="1"/>
  <c r="T306" i="1"/>
  <c r="X129" i="1"/>
  <c r="BC361" i="1"/>
  <c r="AD272" i="1"/>
  <c r="CR208" i="1"/>
  <c r="CE374" i="1"/>
  <c r="CE367" i="1"/>
  <c r="AD305" i="1"/>
  <c r="AL298" i="1"/>
  <c r="DE191" i="1"/>
  <c r="P313" i="1"/>
  <c r="AD308" i="1"/>
  <c r="DE135" i="1"/>
  <c r="DE193" i="1"/>
  <c r="CE311" i="1"/>
  <c r="BZ311" i="1"/>
  <c r="AD304" i="1"/>
  <c r="DE123" i="1"/>
  <c r="AA301" i="1"/>
  <c r="J304" i="1"/>
  <c r="P123" i="1"/>
  <c r="M123" i="1"/>
  <c r="BO367" i="1"/>
  <c r="CD316" i="1"/>
  <c r="BY316" i="1"/>
  <c r="DE146" i="1"/>
  <c r="DE134" i="1"/>
  <c r="AL292" i="1"/>
  <c r="DM87" i="1"/>
  <c r="CS279" i="1"/>
  <c r="DE136" i="1"/>
  <c r="X97" i="1"/>
  <c r="AB97" i="1"/>
  <c r="W64" i="1"/>
  <c r="X98" i="1"/>
  <c r="X361" i="1" s="1"/>
  <c r="AB98" i="1"/>
  <c r="AB361" i="1" s="1"/>
  <c r="W293" i="1"/>
  <c r="AA293" i="1"/>
  <c r="S286" i="1"/>
  <c r="CR80" i="1"/>
  <c r="AA69" i="1"/>
  <c r="T69" i="1"/>
  <c r="CS75" i="1" s="1"/>
  <c r="W69" i="1"/>
  <c r="X65" i="1"/>
  <c r="DE133" i="1"/>
  <c r="AB109" i="1"/>
  <c r="CR115" i="1"/>
  <c r="CR110" i="1"/>
  <c r="CR362" i="1" s="1"/>
  <c r="J294" i="1"/>
  <c r="P93" i="1"/>
  <c r="M93" i="1"/>
  <c r="X86" i="1"/>
  <c r="X360" i="1" s="1"/>
  <c r="AB86" i="1"/>
  <c r="AB360" i="1" s="1"/>
  <c r="X82" i="1"/>
  <c r="AB82" i="1"/>
  <c r="AD297" i="1"/>
  <c r="CR78" i="1"/>
  <c r="DE137" i="1"/>
  <c r="M94" i="1"/>
  <c r="DM54" i="1"/>
  <c r="CS278" i="1"/>
  <c r="AB275" i="1"/>
  <c r="X275" i="1"/>
  <c r="M124" i="1"/>
  <c r="CR114" i="1"/>
  <c r="DE75" i="1"/>
  <c r="M70" i="1"/>
  <c r="P117" i="1"/>
  <c r="CR81" i="1"/>
  <c r="AA285" i="1"/>
  <c r="DE43" i="1"/>
  <c r="DE31" i="1"/>
  <c r="AD270" i="1"/>
  <c r="AD355" i="1" s="1"/>
  <c r="CR142" i="1"/>
  <c r="AB128" i="1"/>
  <c r="X128" i="1"/>
  <c r="S300" i="1"/>
  <c r="W301" i="1" s="1"/>
  <c r="CR122" i="1"/>
  <c r="CR363" i="1" s="1"/>
  <c r="T111" i="1"/>
  <c r="AA111" i="1"/>
  <c r="W111" i="1"/>
  <c r="AL295" i="1"/>
  <c r="AD279" i="1"/>
  <c r="AD357" i="1" s="1"/>
  <c r="DE48" i="1"/>
  <c r="X266" i="1"/>
  <c r="DM62" i="1"/>
  <c r="DE50" i="1"/>
  <c r="Q375" i="1"/>
  <c r="AL348" i="1"/>
  <c r="DM255" i="1"/>
  <c r="V347" i="1"/>
  <c r="Z347" i="1"/>
  <c r="CK341" i="1"/>
  <c r="CF341" i="1"/>
  <c r="BW346" i="1"/>
  <c r="CB346" i="1"/>
  <c r="CF345" i="1"/>
  <c r="CK345" i="1"/>
  <c r="CN251" i="1"/>
  <c r="CI251" i="1"/>
  <c r="U348" i="1"/>
  <c r="BX347" i="1"/>
  <c r="CC347" i="1"/>
  <c r="J346" i="1"/>
  <c r="M249" i="1"/>
  <c r="P249" i="1"/>
  <c r="BZ247" i="1"/>
  <c r="H344" i="1"/>
  <c r="N243" i="1"/>
  <c r="K243" i="1"/>
  <c r="CO257" i="1"/>
  <c r="CO245" i="1"/>
  <c r="CJ245" i="1"/>
  <c r="CA341" i="1"/>
  <c r="DE253" i="1"/>
  <c r="CN245" i="1"/>
  <c r="CI245" i="1"/>
  <c r="BC374" i="1"/>
  <c r="CP246" i="1"/>
  <c r="BS373" i="1"/>
  <c r="CH340" i="1"/>
  <c r="CM340" i="1"/>
  <c r="CF338" i="1"/>
  <c r="CK338" i="1"/>
  <c r="CJ250" i="1"/>
  <c r="CJ244" i="1"/>
  <c r="CO256" i="1"/>
  <c r="CO244" i="1"/>
  <c r="CO242" i="1"/>
  <c r="CC342" i="1"/>
  <c r="BX342" i="1"/>
  <c r="BU345" i="1"/>
  <c r="DE252" i="1"/>
  <c r="Q346" i="1"/>
  <c r="Y249" i="1"/>
  <c r="T249" i="1"/>
  <c r="X250" i="1" s="1"/>
  <c r="U250" i="1"/>
  <c r="U249" i="1"/>
  <c r="X255" i="1"/>
  <c r="S346" i="1"/>
  <c r="AA249" i="1"/>
  <c r="W249" i="1"/>
  <c r="T344" i="1"/>
  <c r="AB348" i="1" s="1"/>
  <c r="Y239" i="1"/>
  <c r="CP250" i="1"/>
  <c r="U239" i="1"/>
  <c r="T239" i="1"/>
  <c r="X257" i="1"/>
  <c r="BX341" i="1"/>
  <c r="CG339" i="1"/>
  <c r="CL339" i="1"/>
  <c r="CR246" i="1"/>
  <c r="AA230" i="1"/>
  <c r="AA372" i="1" s="1"/>
  <c r="CK339" i="1"/>
  <c r="CF339" i="1"/>
  <c r="AL336" i="1"/>
  <c r="CI235" i="1"/>
  <c r="CR248" i="1"/>
  <c r="BC372" i="1"/>
  <c r="BX333" i="1"/>
  <c r="CC333" i="1"/>
  <c r="CR241" i="1"/>
  <c r="BT336" i="1"/>
  <c r="CI219" i="1"/>
  <c r="CN219" i="1"/>
  <c r="BP333" i="1"/>
  <c r="BZ210" i="1"/>
  <c r="CE210" i="1"/>
  <c r="BR371" i="1"/>
  <c r="CL332" i="1"/>
  <c r="CG332" i="1"/>
  <c r="J329" i="1"/>
  <c r="P198" i="1"/>
  <c r="M198" i="1"/>
  <c r="BL370" i="1"/>
  <c r="BV328" i="1"/>
  <c r="CA328" i="1"/>
  <c r="J325" i="1"/>
  <c r="P186" i="1"/>
  <c r="M186" i="1"/>
  <c r="BC368" i="1"/>
  <c r="AD317" i="1"/>
  <c r="AD367" i="1" s="1"/>
  <c r="DE162" i="1"/>
  <c r="CE219" i="1"/>
  <c r="BT335" i="1"/>
  <c r="CI216" i="1"/>
  <c r="CN216" i="1"/>
  <c r="CN210" i="1"/>
  <c r="M205" i="1"/>
  <c r="CN202" i="1"/>
  <c r="CI202" i="1"/>
  <c r="CN214" i="1"/>
  <c r="S320" i="1"/>
  <c r="T171" i="1"/>
  <c r="AA171" i="1"/>
  <c r="CR182" i="1"/>
  <c r="CR368" i="1" s="1"/>
  <c r="W171" i="1"/>
  <c r="M226" i="1"/>
  <c r="CI367" i="1"/>
  <c r="CI374" i="1"/>
  <c r="W166" i="1"/>
  <c r="CI314" i="1"/>
  <c r="CN314" i="1"/>
  <c r="BU333" i="1"/>
  <c r="J332" i="1"/>
  <c r="M207" i="1"/>
  <c r="P207" i="1"/>
  <c r="AY333" i="1"/>
  <c r="AY329" i="1"/>
  <c r="CE326" i="1"/>
  <c r="BX337" i="1"/>
  <c r="CC337" i="1"/>
  <c r="BL372" i="1"/>
  <c r="BV336" i="1"/>
  <c r="CA336" i="1"/>
  <c r="CI210" i="1"/>
  <c r="BP329" i="1"/>
  <c r="X182" i="1"/>
  <c r="X368" i="1" s="1"/>
  <c r="CS193" i="1"/>
  <c r="AB182" i="1"/>
  <c r="AB368" i="1" s="1"/>
  <c r="X176" i="1"/>
  <c r="BW337" i="1"/>
  <c r="CB337" i="1"/>
  <c r="CR228" i="1"/>
  <c r="BZ200" i="1"/>
  <c r="BZ321" i="1"/>
  <c r="BO338" i="1"/>
  <c r="BY225" i="1"/>
  <c r="CD225" i="1"/>
  <c r="CH334" i="1"/>
  <c r="CM334" i="1"/>
  <c r="BP331" i="1"/>
  <c r="AA166" i="1"/>
  <c r="X226" i="1"/>
  <c r="AB226" i="1"/>
  <c r="M215" i="1"/>
  <c r="P215" i="1"/>
  <c r="P227" i="1"/>
  <c r="M199" i="1"/>
  <c r="P211" i="1"/>
  <c r="P199" i="1"/>
  <c r="BM370" i="1"/>
  <c r="BW328" i="1"/>
  <c r="CB328" i="1"/>
  <c r="CD374" i="1"/>
  <c r="CD367" i="1"/>
  <c r="CN315" i="1"/>
  <c r="CI315" i="1"/>
  <c r="AB202" i="1"/>
  <c r="X202" i="1"/>
  <c r="AL318" i="1"/>
  <c r="CI307" i="1"/>
  <c r="CN307" i="1"/>
  <c r="J299" i="1"/>
  <c r="P108" i="1"/>
  <c r="M108" i="1"/>
  <c r="AH361" i="1"/>
  <c r="X279" i="1"/>
  <c r="AB279" i="1"/>
  <c r="CS282" i="1"/>
  <c r="M214" i="1"/>
  <c r="CR205" i="1"/>
  <c r="S309" i="1"/>
  <c r="T138" i="1"/>
  <c r="AA138" i="1"/>
  <c r="CR149" i="1"/>
  <c r="W138" i="1"/>
  <c r="AL293" i="1"/>
  <c r="DM90" i="1"/>
  <c r="AL282" i="1"/>
  <c r="DM57" i="1"/>
  <c r="J316" i="1"/>
  <c r="M159" i="1"/>
  <c r="P159" i="1"/>
  <c r="CJ315" i="1"/>
  <c r="CO315" i="1"/>
  <c r="P306" i="1"/>
  <c r="P292" i="1"/>
  <c r="M190" i="1"/>
  <c r="AL317" i="1"/>
  <c r="CR155" i="1"/>
  <c r="BY309" i="1"/>
  <c r="W187" i="1"/>
  <c r="AB185" i="1"/>
  <c r="X185" i="1"/>
  <c r="DE149" i="1"/>
  <c r="DE161" i="1"/>
  <c r="AA143" i="1"/>
  <c r="CR154" i="1"/>
  <c r="W143" i="1"/>
  <c r="T143" i="1"/>
  <c r="CR132" i="1"/>
  <c r="BE366" i="1"/>
  <c r="W172" i="1"/>
  <c r="AB169" i="1"/>
  <c r="X169" i="1"/>
  <c r="BZ310" i="1"/>
  <c r="CE310" i="1"/>
  <c r="M187" i="1"/>
  <c r="CR177" i="1"/>
  <c r="AL314" i="1"/>
  <c r="DM153" i="1"/>
  <c r="AA148" i="1"/>
  <c r="T148" i="1"/>
  <c r="W149" i="1"/>
  <c r="CR159" i="1"/>
  <c r="W148" i="1"/>
  <c r="BP364" i="1"/>
  <c r="BZ304" i="1"/>
  <c r="AD299" i="1"/>
  <c r="DE108" i="1"/>
  <c r="AL296" i="1"/>
  <c r="DM99" i="1"/>
  <c r="AB283" i="1"/>
  <c r="P135" i="1"/>
  <c r="CR108" i="1"/>
  <c r="DE132" i="1"/>
  <c r="CR120" i="1"/>
  <c r="T296" i="1"/>
  <c r="AB99" i="1"/>
  <c r="X99" i="1"/>
  <c r="W82" i="1"/>
  <c r="CR89" i="1"/>
  <c r="T358" i="1"/>
  <c r="X280" i="1"/>
  <c r="CS283" i="1"/>
  <c r="AB280" i="1"/>
  <c r="X137" i="1"/>
  <c r="AB137" i="1"/>
  <c r="AL290" i="1"/>
  <c r="AB67" i="1"/>
  <c r="X67" i="1"/>
  <c r="CS78" i="1"/>
  <c r="M145" i="1"/>
  <c r="AB124" i="1"/>
  <c r="J293" i="1"/>
  <c r="M90" i="1"/>
  <c r="P90" i="1"/>
  <c r="X77" i="1"/>
  <c r="AB68" i="1"/>
  <c r="CS79" i="1"/>
  <c r="X68" i="1"/>
  <c r="AL281" i="1"/>
  <c r="AB157" i="1"/>
  <c r="DM84" i="1"/>
  <c r="CR91" i="1"/>
  <c r="AL288" i="1"/>
  <c r="DM75" i="1"/>
  <c r="T285" i="1"/>
  <c r="X66" i="1"/>
  <c r="CS77" i="1"/>
  <c r="AB66" i="1"/>
  <c r="AL279" i="1"/>
  <c r="X268" i="1"/>
  <c r="W70" i="1"/>
  <c r="DM44" i="1"/>
  <c r="BW348" i="1"/>
  <c r="AZ335" i="1"/>
  <c r="CQ338" i="1"/>
  <c r="J386" i="1"/>
  <c r="J347" i="1"/>
  <c r="P252" i="1"/>
  <c r="M252" i="1"/>
  <c r="Z345" i="1"/>
  <c r="CQ348" i="1"/>
  <c r="V345" i="1"/>
  <c r="CK348" i="1"/>
  <c r="CF348" i="1"/>
  <c r="BQ374" i="1"/>
  <c r="CK344" i="1"/>
  <c r="CF344" i="1"/>
  <c r="CM347" i="1"/>
  <c r="CH347" i="1"/>
  <c r="T258" i="1"/>
  <c r="CL347" i="1"/>
  <c r="U251" i="1"/>
  <c r="T251" i="1"/>
  <c r="Y251" i="1"/>
  <c r="U252" i="1"/>
  <c r="V348" i="1"/>
  <c r="CI256" i="1"/>
  <c r="L348" i="1"/>
  <c r="CI253" i="1"/>
  <c r="S347" i="1"/>
  <c r="W348" i="1" s="1"/>
  <c r="W252" i="1"/>
  <c r="T252" i="1"/>
  <c r="AA252" i="1"/>
  <c r="R374" i="1"/>
  <c r="Z344" i="1"/>
  <c r="CQ347" i="1"/>
  <c r="V344" i="1"/>
  <c r="M253" i="1"/>
  <c r="AH374" i="1"/>
  <c r="CJ241" i="1"/>
  <c r="CO241" i="1"/>
  <c r="CR250" i="1"/>
  <c r="BU342" i="1"/>
  <c r="CJ237" i="1"/>
  <c r="CJ238" i="1"/>
  <c r="CO237" i="1"/>
  <c r="CH338" i="1"/>
  <c r="CM338" i="1"/>
  <c r="K247" i="1"/>
  <c r="X245" i="1"/>
  <c r="AB245" i="1"/>
  <c r="BO343" i="1"/>
  <c r="BY240" i="1"/>
  <c r="CD240" i="1"/>
  <c r="CN233" i="1"/>
  <c r="CI233" i="1"/>
  <c r="CA339" i="1"/>
  <c r="BV339" i="1"/>
  <c r="BO345" i="1"/>
  <c r="BY246" i="1"/>
  <c r="CD246" i="1"/>
  <c r="CR256" i="1"/>
  <c r="Z342" i="1"/>
  <c r="CR253" i="1"/>
  <c r="CJ247" i="1"/>
  <c r="CO247" i="1"/>
  <c r="CP256" i="1"/>
  <c r="BP344" i="1"/>
  <c r="BZ243" i="1"/>
  <c r="CE255" i="1"/>
  <c r="BZ244" i="1"/>
  <c r="CE243" i="1"/>
  <c r="BT343" i="1"/>
  <c r="CI240" i="1"/>
  <c r="CN240" i="1"/>
  <c r="AA232" i="1"/>
  <c r="BY251" i="1"/>
  <c r="CR258" i="1"/>
  <c r="Q343" i="1"/>
  <c r="U344" i="1" s="1"/>
  <c r="Y240" i="1"/>
  <c r="CP251" i="1"/>
  <c r="U240" i="1"/>
  <c r="T240" i="1"/>
  <c r="CE254" i="1"/>
  <c r="M244" i="1"/>
  <c r="BU343" i="1"/>
  <c r="CJ240" i="1"/>
  <c r="CO240" i="1"/>
  <c r="CF346" i="1"/>
  <c r="CK346" i="1"/>
  <c r="BT338" i="1"/>
  <c r="BO337" i="1"/>
  <c r="CD341" i="1" s="1"/>
  <c r="BY222" i="1"/>
  <c r="CD222" i="1"/>
  <c r="BM371" i="1"/>
  <c r="BW332" i="1"/>
  <c r="CB332" i="1"/>
  <c r="CJ229" i="1"/>
  <c r="S339" i="1"/>
  <c r="S385" i="1" s="1"/>
  <c r="AA228" i="1"/>
  <c r="CR239" i="1"/>
  <c r="T228" i="1"/>
  <c r="CS237" i="1" s="1"/>
  <c r="W228" i="1"/>
  <c r="I372" i="1"/>
  <c r="K382" i="1" s="1"/>
  <c r="K384" i="1" s="1"/>
  <c r="L336" i="1"/>
  <c r="O336" i="1"/>
  <c r="K235" i="1"/>
  <c r="BU340" i="1"/>
  <c r="CJ231" i="1"/>
  <c r="CO231" i="1"/>
  <c r="CI229" i="1"/>
  <c r="CF333" i="1"/>
  <c r="CK333" i="1"/>
  <c r="AL340" i="1"/>
  <c r="BY231" i="1"/>
  <c r="CR240" i="1"/>
  <c r="CJ218" i="1"/>
  <c r="CJ371" i="1" s="1"/>
  <c r="CO218" i="1"/>
  <c r="CO371" i="1" s="1"/>
  <c r="CN232" i="1"/>
  <c r="CI232" i="1"/>
  <c r="CO232" i="1"/>
  <c r="CJ232" i="1"/>
  <c r="P203" i="1"/>
  <c r="M203" i="1"/>
  <c r="BP330" i="1"/>
  <c r="CE201" i="1"/>
  <c r="BZ201" i="1"/>
  <c r="J322" i="1"/>
  <c r="P177" i="1"/>
  <c r="M177" i="1"/>
  <c r="J320" i="1"/>
  <c r="M321" i="1" s="1"/>
  <c r="P171" i="1"/>
  <c r="M171" i="1"/>
  <c r="DM172" i="1"/>
  <c r="DM160" i="1"/>
  <c r="CO309" i="1"/>
  <c r="CJ309" i="1"/>
  <c r="T338" i="1"/>
  <c r="CS236" i="1"/>
  <c r="X225" i="1"/>
  <c r="BZ221" i="1"/>
  <c r="CE221" i="1"/>
  <c r="BP336" i="1"/>
  <c r="CC334" i="1"/>
  <c r="BX334" i="1"/>
  <c r="BT332" i="1"/>
  <c r="CI207" i="1"/>
  <c r="CN207" i="1"/>
  <c r="DE183" i="1"/>
  <c r="CE312" i="1"/>
  <c r="BP334" i="1"/>
  <c r="CE213" i="1"/>
  <c r="BZ213" i="1"/>
  <c r="BO332" i="1"/>
  <c r="CD207" i="1"/>
  <c r="BY207" i="1"/>
  <c r="CI204" i="1"/>
  <c r="BZ196" i="1"/>
  <c r="CE196" i="1"/>
  <c r="CR187" i="1"/>
  <c r="CR183" i="1"/>
  <c r="BY322" i="1"/>
  <c r="CD322" i="1"/>
  <c r="CN226" i="1"/>
  <c r="CI226" i="1"/>
  <c r="CN212" i="1"/>
  <c r="CI212" i="1"/>
  <c r="BC371" i="1"/>
  <c r="BY197" i="1"/>
  <c r="BY198" i="1"/>
  <c r="CD197" i="1"/>
  <c r="J337" i="1"/>
  <c r="P341" i="1" s="1"/>
  <c r="M222" i="1"/>
  <c r="P222" i="1"/>
  <c r="BT333" i="1"/>
  <c r="X207" i="1"/>
  <c r="AB207" i="1"/>
  <c r="AT370" i="1"/>
  <c r="DE221" i="1"/>
  <c r="DE233" i="1"/>
  <c r="W214" i="1"/>
  <c r="AA212" i="1"/>
  <c r="CR223" i="1"/>
  <c r="W212" i="1"/>
  <c r="T212" i="1"/>
  <c r="AA174" i="1"/>
  <c r="S337" i="1"/>
  <c r="AA341" i="1" s="1"/>
  <c r="CN229" i="1"/>
  <c r="CN217" i="1"/>
  <c r="CI217" i="1"/>
  <c r="CR212" i="1"/>
  <c r="AD371" i="1"/>
  <c r="BY323" i="1"/>
  <c r="CI318" i="1"/>
  <c r="CN318" i="1"/>
  <c r="V337" i="1"/>
  <c r="CQ340" i="1"/>
  <c r="Z337" i="1"/>
  <c r="CR220" i="1"/>
  <c r="T209" i="1"/>
  <c r="CS217" i="1" s="1"/>
  <c r="AA209" i="1"/>
  <c r="W209" i="1"/>
  <c r="CI196" i="1"/>
  <c r="AD322" i="1"/>
  <c r="DE177" i="1"/>
  <c r="CR213" i="1"/>
  <c r="CS201" i="1"/>
  <c r="AB190" i="1"/>
  <c r="X190" i="1"/>
  <c r="AB184" i="1"/>
  <c r="X184" i="1"/>
  <c r="CS195" i="1"/>
  <c r="S315" i="1"/>
  <c r="AA319" i="1" s="1"/>
  <c r="AA156" i="1"/>
  <c r="T156" i="1"/>
  <c r="AB168" i="1" s="1"/>
  <c r="AA168" i="1"/>
  <c r="CR167" i="1"/>
  <c r="W156" i="1"/>
  <c r="AL311" i="1"/>
  <c r="DM144" i="1"/>
  <c r="CR175" i="1"/>
  <c r="AA164" i="1"/>
  <c r="T164" i="1"/>
  <c r="CS172" i="1" s="1"/>
  <c r="W164" i="1"/>
  <c r="W157" i="1"/>
  <c r="P148" i="1"/>
  <c r="M148" i="1"/>
  <c r="CR137" i="1"/>
  <c r="BZ307" i="1"/>
  <c r="CE307" i="1"/>
  <c r="AL301" i="1"/>
  <c r="DM114" i="1"/>
  <c r="AL297" i="1"/>
  <c r="DM102" i="1"/>
  <c r="T354" i="1"/>
  <c r="CN374" i="1"/>
  <c r="CN367" i="1"/>
  <c r="J315" i="1"/>
  <c r="P156" i="1"/>
  <c r="M156" i="1"/>
  <c r="T311" i="1"/>
  <c r="AB144" i="1"/>
  <c r="AB115" i="1"/>
  <c r="X115" i="1"/>
  <c r="CJ214" i="1"/>
  <c r="CR162" i="1"/>
  <c r="CR373" i="1" s="1"/>
  <c r="S311" i="1"/>
  <c r="AL304" i="1"/>
  <c r="CR198" i="1"/>
  <c r="DE185" i="1"/>
  <c r="CI319" i="1"/>
  <c r="CN319" i="1"/>
  <c r="BU367" i="1"/>
  <c r="H377" i="1" s="1"/>
  <c r="CO316" i="1"/>
  <c r="CJ316" i="1"/>
  <c r="S312" i="1"/>
  <c r="W313" i="1" s="1"/>
  <c r="T147" i="1"/>
  <c r="AA147" i="1"/>
  <c r="W147" i="1"/>
  <c r="CR158" i="1"/>
  <c r="CR366" i="1" s="1"/>
  <c r="AB200" i="1"/>
  <c r="X200" i="1"/>
  <c r="P374" i="1"/>
  <c r="P367" i="1"/>
  <c r="AD312" i="1"/>
  <c r="AD366" i="1" s="1"/>
  <c r="DE147" i="1"/>
  <c r="W133" i="1"/>
  <c r="AL303" i="1"/>
  <c r="DM120" i="1"/>
  <c r="W367" i="1"/>
  <c r="W374" i="1"/>
  <c r="DM140" i="1"/>
  <c r="CJ307" i="1"/>
  <c r="CO307" i="1"/>
  <c r="S304" i="1"/>
  <c r="W305" i="1" s="1"/>
  <c r="W123" i="1"/>
  <c r="CR134" i="1"/>
  <c r="CR364" i="1" s="1"/>
  <c r="T123" i="1"/>
  <c r="AA123" i="1"/>
  <c r="S302" i="1"/>
  <c r="W117" i="1"/>
  <c r="CR128" i="1"/>
  <c r="T117" i="1"/>
  <c r="AA117" i="1"/>
  <c r="DM107" i="1"/>
  <c r="T357" i="1"/>
  <c r="X101" i="1"/>
  <c r="AB101" i="1"/>
  <c r="X113" i="1"/>
  <c r="AB113" i="1"/>
  <c r="M103" i="1"/>
  <c r="CR105" i="1"/>
  <c r="W85" i="1"/>
  <c r="DM69" i="1"/>
  <c r="AD307" i="1"/>
  <c r="X104" i="1"/>
  <c r="AA296" i="1"/>
  <c r="J290" i="1"/>
  <c r="P81" i="1"/>
  <c r="M81" i="1"/>
  <c r="T289" i="1"/>
  <c r="X78" i="1"/>
  <c r="AB78" i="1"/>
  <c r="CS89" i="1"/>
  <c r="M115" i="1"/>
  <c r="CR96" i="1"/>
  <c r="DE66" i="1"/>
  <c r="DE45" i="1"/>
  <c r="X127" i="1"/>
  <c r="AB127" i="1"/>
  <c r="M121" i="1"/>
  <c r="AL356" i="1"/>
  <c r="AL309" i="1"/>
  <c r="AB103" i="1"/>
  <c r="X103" i="1"/>
  <c r="AL291" i="1"/>
  <c r="DM146" i="1"/>
  <c r="DM130" i="1"/>
  <c r="X106" i="1"/>
  <c r="AB106" i="1"/>
  <c r="J287" i="1"/>
  <c r="M288" i="1" s="1"/>
  <c r="P72" i="1"/>
  <c r="M72" i="1"/>
  <c r="DM63" i="1"/>
  <c r="T355" i="1"/>
  <c r="DM131" i="1"/>
  <c r="S299" i="1"/>
  <c r="T108" i="1"/>
  <c r="X109" i="1" s="1"/>
  <c r="AA108" i="1"/>
  <c r="CR119" i="1"/>
  <c r="W108" i="1"/>
  <c r="T92" i="1"/>
  <c r="AA92" i="1"/>
  <c r="CR103" i="1"/>
  <c r="W92" i="1"/>
  <c r="DE41" i="1"/>
  <c r="AD372" i="1" l="1"/>
  <c r="AD365" i="1"/>
  <c r="CJ329" i="1"/>
  <c r="BU370" i="1"/>
  <c r="H380" i="1" s="1"/>
  <c r="S367" i="1"/>
  <c r="G377" i="1" s="1"/>
  <c r="AD373" i="1"/>
  <c r="AL367" i="1"/>
  <c r="CJ344" i="1"/>
  <c r="AD359" i="1"/>
  <c r="J360" i="1"/>
  <c r="P288" i="1"/>
  <c r="CO348" i="1"/>
  <c r="AL372" i="1"/>
  <c r="CN344" i="1"/>
  <c r="P351" i="1"/>
  <c r="AL368" i="1"/>
  <c r="CR299" i="1"/>
  <c r="CS93" i="1"/>
  <c r="CS97" i="1"/>
  <c r="AB104" i="1"/>
  <c r="CS127" i="1"/>
  <c r="AB129" i="1"/>
  <c r="CS135" i="1"/>
  <c r="CS130" i="1"/>
  <c r="X124" i="1"/>
  <c r="CS222" i="1"/>
  <c r="T333" i="1"/>
  <c r="CS248" i="1"/>
  <c r="CS249" i="1"/>
  <c r="CS121" i="1"/>
  <c r="J361" i="1"/>
  <c r="CS186" i="1"/>
  <c r="CS199" i="1"/>
  <c r="X193" i="1"/>
  <c r="CS233" i="1"/>
  <c r="CS106" i="1"/>
  <c r="CS87" i="1"/>
  <c r="CS90" i="1"/>
  <c r="CS161" i="1"/>
  <c r="CS91" i="1"/>
  <c r="CS168" i="1"/>
  <c r="CS98" i="1"/>
  <c r="CS361" i="1" s="1"/>
  <c r="CS105" i="1"/>
  <c r="AD363" i="1"/>
  <c r="CS129" i="1"/>
  <c r="CS210" i="1"/>
  <c r="CD330" i="1"/>
  <c r="BY330" i="1"/>
  <c r="BY348" i="1"/>
  <c r="AL364" i="1"/>
  <c r="CR334" i="1"/>
  <c r="J362" i="1"/>
  <c r="AL357" i="1"/>
  <c r="W289" i="1"/>
  <c r="BU374" i="1"/>
  <c r="CR309" i="1"/>
  <c r="CR322" i="1"/>
  <c r="AL373" i="1"/>
  <c r="CR345" i="1"/>
  <c r="W330" i="1"/>
  <c r="AL365" i="1"/>
  <c r="BU373" i="1"/>
  <c r="BU377" i="1" s="1"/>
  <c r="CJ340" i="1"/>
  <c r="CO340" i="1"/>
  <c r="J367" i="1"/>
  <c r="L377" i="1" s="1"/>
  <c r="M316" i="1"/>
  <c r="P316" i="1"/>
  <c r="T309" i="1"/>
  <c r="AB313" i="1" s="1"/>
  <c r="AB138" i="1"/>
  <c r="CS149" i="1"/>
  <c r="X138" i="1"/>
  <c r="CS147" i="1"/>
  <c r="AB150" i="1"/>
  <c r="CS213" i="1"/>
  <c r="BY338" i="1"/>
  <c r="CD338" i="1"/>
  <c r="J371" i="1"/>
  <c r="L381" i="1" s="1"/>
  <c r="M332" i="1"/>
  <c r="P332" i="1"/>
  <c r="Y346" i="1"/>
  <c r="U346" i="1"/>
  <c r="BO370" i="1"/>
  <c r="CD328" i="1"/>
  <c r="BY328" i="1"/>
  <c r="CE337" i="1"/>
  <c r="BZ337" i="1"/>
  <c r="CE341" i="1"/>
  <c r="M333" i="1"/>
  <c r="J372" i="1"/>
  <c r="L382" i="1" s="1"/>
  <c r="P336" i="1"/>
  <c r="M336" i="1"/>
  <c r="CS118" i="1"/>
  <c r="AL363" i="1"/>
  <c r="AB139" i="1"/>
  <c r="CS150" i="1"/>
  <c r="X139" i="1"/>
  <c r="CS235" i="1"/>
  <c r="AB224" i="1"/>
  <c r="X224" i="1"/>
  <c r="CS232" i="1"/>
  <c r="W310" i="1"/>
  <c r="W318" i="1"/>
  <c r="CR321" i="1"/>
  <c r="AA318" i="1"/>
  <c r="BZ338" i="1"/>
  <c r="CE338" i="1"/>
  <c r="R375" i="1"/>
  <c r="F382" i="1"/>
  <c r="F384" i="1" s="1"/>
  <c r="R376" i="1"/>
  <c r="CS231" i="1"/>
  <c r="AB220" i="1"/>
  <c r="X220" i="1"/>
  <c r="X221" i="1"/>
  <c r="AB232" i="1"/>
  <c r="T345" i="1"/>
  <c r="X246" i="1"/>
  <c r="CS257" i="1"/>
  <c r="AB246" i="1"/>
  <c r="Y347" i="1"/>
  <c r="AA295" i="1"/>
  <c r="W295" i="1"/>
  <c r="CR298" i="1"/>
  <c r="CS123" i="1"/>
  <c r="W303" i="1"/>
  <c r="CR306" i="1"/>
  <c r="AA303" i="1"/>
  <c r="CS234" i="1"/>
  <c r="CN329" i="1"/>
  <c r="CI329" i="1"/>
  <c r="CR346" i="1"/>
  <c r="AA343" i="1"/>
  <c r="W343" i="1"/>
  <c r="CP345" i="1"/>
  <c r="T294" i="1"/>
  <c r="X93" i="1"/>
  <c r="AB93" i="1"/>
  <c r="CS104" i="1"/>
  <c r="X374" i="1"/>
  <c r="X367" i="1"/>
  <c r="CS198" i="1"/>
  <c r="CR329" i="1"/>
  <c r="W326" i="1"/>
  <c r="AA326" i="1"/>
  <c r="M286" i="1"/>
  <c r="P286" i="1"/>
  <c r="T298" i="1"/>
  <c r="X105" i="1"/>
  <c r="AB105" i="1"/>
  <c r="CS116" i="1"/>
  <c r="CS169" i="1"/>
  <c r="CS112" i="1"/>
  <c r="BT371" i="1"/>
  <c r="CN332" i="1"/>
  <c r="CI332" i="1"/>
  <c r="CS154" i="1"/>
  <c r="X143" i="1"/>
  <c r="AB143" i="1"/>
  <c r="T310" i="1"/>
  <c r="X311" i="1" s="1"/>
  <c r="CS152" i="1"/>
  <c r="CS120" i="1"/>
  <c r="CR289" i="1"/>
  <c r="AA286" i="1"/>
  <c r="W286" i="1"/>
  <c r="CS108" i="1"/>
  <c r="CS140" i="1"/>
  <c r="CS184" i="1"/>
  <c r="T325" i="1"/>
  <c r="AB186" i="1"/>
  <c r="CS197" i="1"/>
  <c r="X186" i="1"/>
  <c r="BP373" i="1"/>
  <c r="BP377" i="1" s="1"/>
  <c r="BZ340" i="1"/>
  <c r="CE340" i="1"/>
  <c r="BZ341" i="1"/>
  <c r="J373" i="1"/>
  <c r="P340" i="1"/>
  <c r="M340" i="1"/>
  <c r="AB155" i="1"/>
  <c r="X155" i="1"/>
  <c r="CS166" i="1"/>
  <c r="AB167" i="1"/>
  <c r="S373" i="1"/>
  <c r="S377" i="1" s="1"/>
  <c r="CR343" i="1"/>
  <c r="AA340" i="1"/>
  <c r="W340" i="1"/>
  <c r="CR293" i="1"/>
  <c r="AA290" i="1"/>
  <c r="W290" i="1"/>
  <c r="CS102" i="1"/>
  <c r="X146" i="1"/>
  <c r="X365" i="1" s="1"/>
  <c r="CS157" i="1"/>
  <c r="AB146" i="1"/>
  <c r="AB365" i="1" s="1"/>
  <c r="W317" i="1"/>
  <c r="AA317" i="1"/>
  <c r="CR320" i="1"/>
  <c r="X140" i="1"/>
  <c r="T287" i="1"/>
  <c r="AB72" i="1"/>
  <c r="CS83" i="1"/>
  <c r="X72" i="1"/>
  <c r="X73" i="1"/>
  <c r="M301" i="1"/>
  <c r="P301" i="1"/>
  <c r="CS160" i="1"/>
  <c r="CS191" i="1"/>
  <c r="CS244" i="1"/>
  <c r="AB233" i="1"/>
  <c r="X233" i="1"/>
  <c r="CS243" i="1"/>
  <c r="AD362" i="1"/>
  <c r="X297" i="1"/>
  <c r="AB374" i="1"/>
  <c r="AB367" i="1"/>
  <c r="AB151" i="1"/>
  <c r="T288" i="1"/>
  <c r="AB75" i="1"/>
  <c r="X75" i="1"/>
  <c r="CS86" i="1"/>
  <c r="CS360" i="1" s="1"/>
  <c r="CS84" i="1"/>
  <c r="CS85" i="1"/>
  <c r="T307" i="1"/>
  <c r="AB132" i="1"/>
  <c r="CS143" i="1"/>
  <c r="X132" i="1"/>
  <c r="CS141" i="1"/>
  <c r="X133" i="1"/>
  <c r="CS136" i="1"/>
  <c r="CS137" i="1"/>
  <c r="CN337" i="1"/>
  <c r="CI337" i="1"/>
  <c r="J370" i="1"/>
  <c r="L380" i="1" s="1"/>
  <c r="M328" i="1"/>
  <c r="P328" i="1"/>
  <c r="BY342" i="1"/>
  <c r="CD342" i="1"/>
  <c r="CS230" i="1"/>
  <c r="CS372" i="1" s="1"/>
  <c r="BT372" i="1"/>
  <c r="CI336" i="1"/>
  <c r="CN336" i="1"/>
  <c r="H374" i="1"/>
  <c r="K344" i="1"/>
  <c r="H351" i="1"/>
  <c r="G351" i="1" s="1"/>
  <c r="N344" i="1"/>
  <c r="CR316" i="1"/>
  <c r="W325" i="1"/>
  <c r="CR328" i="1"/>
  <c r="AA325" i="1"/>
  <c r="T334" i="1"/>
  <c r="AB338" i="1" s="1"/>
  <c r="CS224" i="1"/>
  <c r="AB213" i="1"/>
  <c r="X213" i="1"/>
  <c r="X214" i="1"/>
  <c r="CS189" i="1"/>
  <c r="CS246" i="1"/>
  <c r="CI348" i="1"/>
  <c r="CN348" i="1"/>
  <c r="CS94" i="1"/>
  <c r="CR300" i="1"/>
  <c r="CS190" i="1"/>
  <c r="M297" i="1"/>
  <c r="P297" i="1"/>
  <c r="P310" i="1"/>
  <c r="M310" i="1"/>
  <c r="P311" i="1"/>
  <c r="M311" i="1"/>
  <c r="AD368" i="1"/>
  <c r="CS212" i="1"/>
  <c r="S372" i="1"/>
  <c r="CR339" i="1"/>
  <c r="AA336" i="1"/>
  <c r="W336" i="1"/>
  <c r="CO346" i="1"/>
  <c r="CJ346" i="1"/>
  <c r="AB88" i="1"/>
  <c r="CS99" i="1"/>
  <c r="X88" i="1"/>
  <c r="CR290" i="1"/>
  <c r="AA287" i="1"/>
  <c r="W287" i="1"/>
  <c r="CP347" i="1"/>
  <c r="CS255" i="1"/>
  <c r="CR297" i="1"/>
  <c r="AA294" i="1"/>
  <c r="W294" i="1"/>
  <c r="P330" i="1"/>
  <c r="M330" i="1"/>
  <c r="Q373" i="1"/>
  <c r="Q377" i="1" s="1"/>
  <c r="CP343" i="1"/>
  <c r="CP342" i="1"/>
  <c r="Y340" i="1"/>
  <c r="U340" i="1"/>
  <c r="CP341" i="1"/>
  <c r="CP340" i="1"/>
  <c r="N348" i="1"/>
  <c r="N347" i="1"/>
  <c r="K347" i="1"/>
  <c r="S360" i="1"/>
  <c r="W288" i="1"/>
  <c r="CR291" i="1"/>
  <c r="AA288" i="1"/>
  <c r="X94" i="1"/>
  <c r="W307" i="1"/>
  <c r="CR310" i="1"/>
  <c r="AA307" i="1"/>
  <c r="CI331" i="1"/>
  <c r="CN331" i="1"/>
  <c r="P335" i="1"/>
  <c r="M335" i="1"/>
  <c r="BT373" i="1"/>
  <c r="CI340" i="1"/>
  <c r="CN340" i="1"/>
  <c r="CS247" i="1"/>
  <c r="AB236" i="1"/>
  <c r="X236" i="1"/>
  <c r="T336" i="1"/>
  <c r="BY337" i="1"/>
  <c r="CD337" i="1"/>
  <c r="AB251" i="1"/>
  <c r="X251" i="1"/>
  <c r="T315" i="1"/>
  <c r="AB319" i="1" s="1"/>
  <c r="AB156" i="1"/>
  <c r="CS167" i="1"/>
  <c r="X156" i="1"/>
  <c r="X157" i="1"/>
  <c r="J368" i="1"/>
  <c r="L378" i="1" s="1"/>
  <c r="M320" i="1"/>
  <c r="P320" i="1"/>
  <c r="CS148" i="1"/>
  <c r="M329" i="1"/>
  <c r="P329" i="1"/>
  <c r="CR305" i="1"/>
  <c r="AA302" i="1"/>
  <c r="W302" i="1"/>
  <c r="P299" i="1"/>
  <c r="M299" i="1"/>
  <c r="CE331" i="1"/>
  <c r="BZ331" i="1"/>
  <c r="W346" i="1"/>
  <c r="AA346" i="1"/>
  <c r="CO345" i="1"/>
  <c r="CJ345" i="1"/>
  <c r="T300" i="1"/>
  <c r="AB111" i="1"/>
  <c r="X111" i="1"/>
  <c r="CS122" i="1"/>
  <c r="CS363" i="1" s="1"/>
  <c r="J364" i="1"/>
  <c r="M304" i="1"/>
  <c r="P304" i="1"/>
  <c r="X306" i="1"/>
  <c r="CS183" i="1"/>
  <c r="CS254" i="1"/>
  <c r="BY346" i="1"/>
  <c r="CD346" i="1"/>
  <c r="BY347" i="1"/>
  <c r="CS177" i="1"/>
  <c r="T312" i="1"/>
  <c r="X313" i="1" s="1"/>
  <c r="AB147" i="1"/>
  <c r="X147" i="1"/>
  <c r="CS158" i="1"/>
  <c r="CS366" i="1" s="1"/>
  <c r="AB159" i="1"/>
  <c r="CR318" i="1"/>
  <c r="AA315" i="1"/>
  <c r="W315" i="1"/>
  <c r="CN333" i="1"/>
  <c r="CI333" i="1"/>
  <c r="BZ334" i="1"/>
  <c r="CE334" i="1"/>
  <c r="CI338" i="1"/>
  <c r="CN338" i="1"/>
  <c r="CN342" i="1"/>
  <c r="T343" i="1"/>
  <c r="X344" i="1" s="1"/>
  <c r="CS251" i="1"/>
  <c r="AB240" i="1"/>
  <c r="X240" i="1"/>
  <c r="BY345" i="1"/>
  <c r="CD345" i="1"/>
  <c r="AB258" i="1"/>
  <c r="X258" i="1"/>
  <c r="AL362" i="1"/>
  <c r="AB148" i="1"/>
  <c r="CS159" i="1"/>
  <c r="X148" i="1"/>
  <c r="X149" i="1"/>
  <c r="T320" i="1"/>
  <c r="AB171" i="1"/>
  <c r="CS182" i="1"/>
  <c r="CS368" i="1" s="1"/>
  <c r="X171" i="1"/>
  <c r="M325" i="1"/>
  <c r="P325" i="1"/>
  <c r="CS250" i="1"/>
  <c r="AB239" i="1"/>
  <c r="X239" i="1"/>
  <c r="CR296" i="1"/>
  <c r="AA313" i="1"/>
  <c r="T308" i="1"/>
  <c r="CS146" i="1"/>
  <c r="CS365" i="1" s="1"/>
  <c r="X135" i="1"/>
  <c r="AB135" i="1"/>
  <c r="CS144" i="1"/>
  <c r="X136" i="1"/>
  <c r="X172" i="1"/>
  <c r="BO372" i="1"/>
  <c r="CD336" i="1"/>
  <c r="BY336" i="1"/>
  <c r="J374" i="1"/>
  <c r="P344" i="1"/>
  <c r="M344" i="1"/>
  <c r="CS204" i="1"/>
  <c r="P318" i="1"/>
  <c r="M318" i="1"/>
  <c r="X178" i="1"/>
  <c r="M317" i="1"/>
  <c r="BO374" i="1"/>
  <c r="BY344" i="1"/>
  <c r="CD344" i="1"/>
  <c r="CD348" i="1"/>
  <c r="P339" i="1"/>
  <c r="M339" i="1"/>
  <c r="P295" i="1"/>
  <c r="M295" i="1"/>
  <c r="CO334" i="1"/>
  <c r="CJ334" i="1"/>
  <c r="CR338" i="1"/>
  <c r="AA335" i="1"/>
  <c r="W335" i="1"/>
  <c r="CS228" i="1"/>
  <c r="CS253" i="1"/>
  <c r="CS151" i="1"/>
  <c r="T292" i="1"/>
  <c r="AB296" i="1" s="1"/>
  <c r="AB323" i="1"/>
  <c r="T329" i="1"/>
  <c r="X330" i="1" s="1"/>
  <c r="AB198" i="1"/>
  <c r="CS209" i="1"/>
  <c r="X198" i="1"/>
  <c r="AB210" i="1"/>
  <c r="CS207" i="1"/>
  <c r="CS208" i="1"/>
  <c r="X199" i="1"/>
  <c r="X247" i="1"/>
  <c r="T342" i="1"/>
  <c r="P291" i="1"/>
  <c r="M291" i="1"/>
  <c r="T284" i="1"/>
  <c r="X285" i="1" s="1"/>
  <c r="AB63" i="1"/>
  <c r="X63" i="1"/>
  <c r="CS74" i="1"/>
  <c r="CS359" i="1" s="1"/>
  <c r="CS73" i="1"/>
  <c r="CS66" i="1"/>
  <c r="CS68" i="1"/>
  <c r="CS64" i="1"/>
  <c r="CS69" i="1"/>
  <c r="CS70" i="1"/>
  <c r="CS63" i="1"/>
  <c r="CS67" i="1"/>
  <c r="CS65" i="1"/>
  <c r="CS72" i="1"/>
  <c r="CS71" i="1"/>
  <c r="AB160" i="1"/>
  <c r="CS100" i="1"/>
  <c r="CS162" i="1"/>
  <c r="CS373" i="1" s="1"/>
  <c r="CS179" i="1"/>
  <c r="CS219" i="1"/>
  <c r="AB208" i="1"/>
  <c r="X208" i="1"/>
  <c r="CS215" i="1"/>
  <c r="CO337" i="1"/>
  <c r="CJ337" i="1"/>
  <c r="I375" i="1"/>
  <c r="BZ343" i="1"/>
  <c r="CE343" i="1"/>
  <c r="H349" i="1"/>
  <c r="J359" i="1"/>
  <c r="P284" i="1"/>
  <c r="M284" i="1"/>
  <c r="CR301" i="1"/>
  <c r="AA298" i="1"/>
  <c r="W298" i="1"/>
  <c r="CR308" i="1"/>
  <c r="P303" i="1"/>
  <c r="M303" i="1"/>
  <c r="X218" i="1"/>
  <c r="X371" i="1" s="1"/>
  <c r="CS229" i="1"/>
  <c r="AB218" i="1"/>
  <c r="AB371" i="1" s="1"/>
  <c r="H373" i="1"/>
  <c r="H375" i="1" s="1"/>
  <c r="K340" i="1"/>
  <c r="N340" i="1"/>
  <c r="CS81" i="1"/>
  <c r="CR326" i="1"/>
  <c r="W334" i="1"/>
  <c r="CR337" i="1"/>
  <c r="AA334" i="1"/>
  <c r="P326" i="1"/>
  <c r="M326" i="1"/>
  <c r="CS101" i="1"/>
  <c r="CS192" i="1"/>
  <c r="BY329" i="1"/>
  <c r="CR348" i="1"/>
  <c r="AA345" i="1"/>
  <c r="W345" i="1"/>
  <c r="CO330" i="1"/>
  <c r="CJ330" i="1"/>
  <c r="CP344" i="1"/>
  <c r="Y341" i="1"/>
  <c r="U341" i="1"/>
  <c r="CS258" i="1"/>
  <c r="CS163" i="1"/>
  <c r="AB163" i="1"/>
  <c r="CS174" i="1"/>
  <c r="X163" i="1"/>
  <c r="P308" i="1"/>
  <c r="CS226" i="1"/>
  <c r="P338" i="1"/>
  <c r="M338" i="1"/>
  <c r="CS153" i="1"/>
  <c r="CS156" i="1"/>
  <c r="AA321" i="1"/>
  <c r="BY333" i="1"/>
  <c r="CD333" i="1"/>
  <c r="CN347" i="1"/>
  <c r="CI347" i="1"/>
  <c r="CS125" i="1"/>
  <c r="T299" i="1"/>
  <c r="AB108" i="1"/>
  <c r="CS119" i="1"/>
  <c r="X108" i="1"/>
  <c r="CS220" i="1"/>
  <c r="AB209" i="1"/>
  <c r="X209" i="1"/>
  <c r="X210" i="1"/>
  <c r="AB221" i="1"/>
  <c r="BO371" i="1"/>
  <c r="CD332" i="1"/>
  <c r="BY332" i="1"/>
  <c r="M290" i="1"/>
  <c r="P290" i="1"/>
  <c r="CO333" i="1"/>
  <c r="CJ333" i="1"/>
  <c r="M315" i="1"/>
  <c r="P315" i="1"/>
  <c r="T304" i="1"/>
  <c r="CS134" i="1"/>
  <c r="CS364" i="1" s="1"/>
  <c r="X123" i="1"/>
  <c r="AB123" i="1"/>
  <c r="CS133" i="1"/>
  <c r="CS132" i="1"/>
  <c r="CS225" i="1"/>
  <c r="AL360" i="1"/>
  <c r="CI335" i="1"/>
  <c r="CN335" i="1"/>
  <c r="CR304" i="1"/>
  <c r="CS221" i="1"/>
  <c r="S374" i="1"/>
  <c r="AA344" i="1"/>
  <c r="W344" i="1"/>
  <c r="CR347" i="1"/>
  <c r="CR314" i="1"/>
  <c r="W311" i="1"/>
  <c r="AA311" i="1"/>
  <c r="CR340" i="1"/>
  <c r="AA337" i="1"/>
  <c r="W337" i="1"/>
  <c r="CI343" i="1"/>
  <c r="CN343" i="1"/>
  <c r="CS256" i="1"/>
  <c r="CR288" i="1"/>
  <c r="M294" i="1"/>
  <c r="P294" i="1"/>
  <c r="CS109" i="1"/>
  <c r="AD356" i="1"/>
  <c r="W322" i="1"/>
  <c r="CR325" i="1"/>
  <c r="AA322" i="1"/>
  <c r="T327" i="1"/>
  <c r="CS203" i="1"/>
  <c r="AB192" i="1"/>
  <c r="X192" i="1"/>
  <c r="AB204" i="1"/>
  <c r="BU371" i="1"/>
  <c r="H381" i="1" s="1"/>
  <c r="CO332" i="1"/>
  <c r="CJ332" i="1"/>
  <c r="BY339" i="1"/>
  <c r="CD339" i="1"/>
  <c r="P342" i="1"/>
  <c r="M342" i="1"/>
  <c r="CS142" i="1"/>
  <c r="AA306" i="1"/>
  <c r="AL359" i="1"/>
  <c r="AA338" i="1"/>
  <c r="CS145" i="1"/>
  <c r="T290" i="1"/>
  <c r="X81" i="1"/>
  <c r="CS92" i="1"/>
  <c r="AB81" i="1"/>
  <c r="CR295" i="1"/>
  <c r="W316" i="1"/>
  <c r="CR336" i="1"/>
  <c r="CO347" i="1"/>
  <c r="CJ347" i="1"/>
  <c r="M289" i="1"/>
  <c r="P289" i="1"/>
  <c r="P305" i="1"/>
  <c r="M305" i="1"/>
  <c r="CI330" i="1"/>
  <c r="CN330" i="1"/>
  <c r="CR332" i="1"/>
  <c r="W329" i="1"/>
  <c r="AA329" i="1"/>
  <c r="P327" i="1"/>
  <c r="M327" i="1"/>
  <c r="CI334" i="1"/>
  <c r="CN334" i="1"/>
  <c r="Q374" i="1"/>
  <c r="CS171" i="1"/>
  <c r="X89" i="1"/>
  <c r="J365" i="1"/>
  <c r="CR324" i="1"/>
  <c r="P314" i="1"/>
  <c r="M314" i="1"/>
  <c r="BU372" i="1"/>
  <c r="CJ336" i="1"/>
  <c r="CO336" i="1"/>
  <c r="P345" i="1"/>
  <c r="M345" i="1"/>
  <c r="P348" i="1"/>
  <c r="K386" i="1"/>
  <c r="CD340" i="1"/>
  <c r="CS126" i="1"/>
  <c r="W299" i="1"/>
  <c r="CR302" i="1"/>
  <c r="AA299" i="1"/>
  <c r="CS175" i="1"/>
  <c r="AB164" i="1"/>
  <c r="X164" i="1"/>
  <c r="T332" i="1"/>
  <c r="CD343" i="1"/>
  <c r="BY343" i="1"/>
  <c r="CD347" i="1"/>
  <c r="AB285" i="1"/>
  <c r="CS110" i="1"/>
  <c r="CS362" i="1" s="1"/>
  <c r="AB92" i="1"/>
  <c r="CS103" i="1"/>
  <c r="X92" i="1"/>
  <c r="S366" i="1"/>
  <c r="CR315" i="1"/>
  <c r="W312" i="1"/>
  <c r="AA312" i="1"/>
  <c r="X144" i="1"/>
  <c r="CJ342" i="1"/>
  <c r="CO342" i="1"/>
  <c r="CS180" i="1"/>
  <c r="S368" i="1"/>
  <c r="CR323" i="1"/>
  <c r="AA320" i="1"/>
  <c r="W320" i="1"/>
  <c r="S363" i="1"/>
  <c r="W300" i="1"/>
  <c r="AA300" i="1"/>
  <c r="CR303" i="1"/>
  <c r="BY334" i="1"/>
  <c r="CD334" i="1"/>
  <c r="AB227" i="1"/>
  <c r="CS238" i="1"/>
  <c r="X227" i="1"/>
  <c r="CO338" i="1"/>
  <c r="CJ338" i="1"/>
  <c r="BZ342" i="1"/>
  <c r="CE342" i="1"/>
  <c r="K343" i="1"/>
  <c r="N343" i="1"/>
  <c r="CS138" i="1"/>
  <c r="M337" i="1"/>
  <c r="P337" i="1"/>
  <c r="T339" i="1"/>
  <c r="T385" i="1" s="1"/>
  <c r="CS239" i="1"/>
  <c r="AB228" i="1"/>
  <c r="X228" i="1"/>
  <c r="X229" i="1"/>
  <c r="AA348" i="1"/>
  <c r="AB176" i="1"/>
  <c r="T346" i="1"/>
  <c r="AB249" i="1"/>
  <c r="X249" i="1"/>
  <c r="P346" i="1"/>
  <c r="M346" i="1"/>
  <c r="CS139" i="1"/>
  <c r="T286" i="1"/>
  <c r="X69" i="1"/>
  <c r="CS80" i="1"/>
  <c r="AB69" i="1"/>
  <c r="CS76" i="1"/>
  <c r="X70" i="1"/>
  <c r="P319" i="1"/>
  <c r="M319" i="1"/>
  <c r="CS252" i="1"/>
  <c r="AB241" i="1"/>
  <c r="X241" i="1"/>
  <c r="AB253" i="1"/>
  <c r="CE346" i="1"/>
  <c r="T291" i="1"/>
  <c r="AB84" i="1"/>
  <c r="CS95" i="1"/>
  <c r="X84" i="1"/>
  <c r="X85" i="1"/>
  <c r="T314" i="1"/>
  <c r="AB153" i="1"/>
  <c r="CS164" i="1"/>
  <c r="X153" i="1"/>
  <c r="T337" i="1"/>
  <c r="W338" i="1"/>
  <c r="P331" i="1"/>
  <c r="M331" i="1"/>
  <c r="K345" i="1"/>
  <c r="N345" i="1"/>
  <c r="K341" i="1"/>
  <c r="N341" i="1"/>
  <c r="CP348" i="1"/>
  <c r="P298" i="1"/>
  <c r="M298" i="1"/>
  <c r="CS82" i="1"/>
  <c r="AA316" i="1"/>
  <c r="M300" i="1"/>
  <c r="AB154" i="1"/>
  <c r="CS165" i="1"/>
  <c r="X154" i="1"/>
  <c r="AB166" i="1"/>
  <c r="T318" i="1"/>
  <c r="X165" i="1"/>
  <c r="CS176" i="1"/>
  <c r="AB165" i="1"/>
  <c r="X166" i="1"/>
  <c r="CS214" i="1"/>
  <c r="T324" i="1"/>
  <c r="AB183" i="1"/>
  <c r="CS194" i="1"/>
  <c r="CS369" i="1" s="1"/>
  <c r="X183" i="1"/>
  <c r="CD335" i="1"/>
  <c r="BY335" i="1"/>
  <c r="CJ335" i="1"/>
  <c r="BZ339" i="1"/>
  <c r="CI344" i="1"/>
  <c r="K342" i="1"/>
  <c r="CS96" i="1"/>
  <c r="CR367" i="1"/>
  <c r="CR374" i="1"/>
  <c r="CE335" i="1"/>
  <c r="CR335" i="1"/>
  <c r="U342" i="1"/>
  <c r="CS113" i="1"/>
  <c r="AL366" i="1"/>
  <c r="M296" i="1"/>
  <c r="BP371" i="1"/>
  <c r="M381" i="1" s="1"/>
  <c r="CE332" i="1"/>
  <c r="BZ332" i="1"/>
  <c r="AL374" i="1"/>
  <c r="AB100" i="1"/>
  <c r="CS111" i="1"/>
  <c r="X100" i="1"/>
  <c r="AB158" i="1"/>
  <c r="AB366" i="1" s="1"/>
  <c r="CS216" i="1"/>
  <c r="P307" i="1"/>
  <c r="M307" i="1"/>
  <c r="W321" i="1"/>
  <c r="T328" i="1"/>
  <c r="AB195" i="1"/>
  <c r="CS206" i="1"/>
  <c r="CS370" i="1" s="1"/>
  <c r="X195" i="1"/>
  <c r="X196" i="1"/>
  <c r="J369" i="1"/>
  <c r="L379" i="1" s="1"/>
  <c r="M324" i="1"/>
  <c r="P324" i="1"/>
  <c r="AB248" i="1"/>
  <c r="J349" i="1"/>
  <c r="CS88" i="1"/>
  <c r="BY340" i="1"/>
  <c r="CS117" i="1"/>
  <c r="CJ343" i="1"/>
  <c r="CO343" i="1"/>
  <c r="P347" i="1"/>
  <c r="M347" i="1"/>
  <c r="CS218" i="1"/>
  <c r="CS371" i="1" s="1"/>
  <c r="CR342" i="1"/>
  <c r="W339" i="1"/>
  <c r="AA339" i="1"/>
  <c r="W347" i="1"/>
  <c r="AA347" i="1"/>
  <c r="AA309" i="1"/>
  <c r="CR312" i="1"/>
  <c r="W309" i="1"/>
  <c r="BP374" i="1"/>
  <c r="BZ344" i="1"/>
  <c r="CE344" i="1"/>
  <c r="CE348" i="1"/>
  <c r="BP349" i="1"/>
  <c r="BP372" i="1"/>
  <c r="CE336" i="1"/>
  <c r="BZ336" i="1"/>
  <c r="P322" i="1"/>
  <c r="M322" i="1"/>
  <c r="BZ329" i="1"/>
  <c r="CE329" i="1"/>
  <c r="T322" i="1"/>
  <c r="X323" i="1" s="1"/>
  <c r="AB177" i="1"/>
  <c r="CS188" i="1"/>
  <c r="X177" i="1"/>
  <c r="CS185" i="1"/>
  <c r="CR344" i="1"/>
  <c r="S362" i="1"/>
  <c r="AB289" i="1"/>
  <c r="CS155" i="1"/>
  <c r="P287" i="1"/>
  <c r="M287" i="1"/>
  <c r="CS114" i="1"/>
  <c r="CS115" i="1"/>
  <c r="CS124" i="1"/>
  <c r="T302" i="1"/>
  <c r="X117" i="1"/>
  <c r="CS128" i="1"/>
  <c r="AB117" i="1"/>
  <c r="X118" i="1"/>
  <c r="S364" i="1"/>
  <c r="CR307" i="1"/>
  <c r="W304" i="1"/>
  <c r="AA304" i="1"/>
  <c r="CS211" i="1"/>
  <c r="CS223" i="1"/>
  <c r="X212" i="1"/>
  <c r="AB212" i="1"/>
  <c r="AB225" i="1"/>
  <c r="BZ330" i="1"/>
  <c r="CE330" i="1"/>
  <c r="CP346" i="1"/>
  <c r="Y343" i="1"/>
  <c r="U343" i="1"/>
  <c r="T347" i="1"/>
  <c r="X252" i="1"/>
  <c r="AB252" i="1"/>
  <c r="X253" i="1"/>
  <c r="S349" i="1"/>
  <c r="M293" i="1"/>
  <c r="P293" i="1"/>
  <c r="CS196" i="1"/>
  <c r="CS187" i="1"/>
  <c r="CE333" i="1"/>
  <c r="BZ333" i="1"/>
  <c r="AL361" i="1"/>
  <c r="AD364" i="1"/>
  <c r="S365" i="1"/>
  <c r="AA308" i="1"/>
  <c r="CR311" i="1"/>
  <c r="W308" i="1"/>
  <c r="P333" i="1"/>
  <c r="CR330" i="1"/>
  <c r="AA327" i="1"/>
  <c r="W327" i="1"/>
  <c r="CJ339" i="1"/>
  <c r="CO339" i="1"/>
  <c r="CN346" i="1"/>
  <c r="CI346" i="1"/>
  <c r="CR294" i="1"/>
  <c r="AA291" i="1"/>
  <c r="W291" i="1"/>
  <c r="W314" i="1"/>
  <c r="AA314" i="1"/>
  <c r="CR317" i="1"/>
  <c r="CR333" i="1"/>
  <c r="BP370" i="1"/>
  <c r="M380" i="1" s="1"/>
  <c r="CR341" i="1"/>
  <c r="J366" i="1"/>
  <c r="M312" i="1"/>
  <c r="P312" i="1"/>
  <c r="BT370" i="1"/>
  <c r="CN328" i="1"/>
  <c r="CI328" i="1"/>
  <c r="CI339" i="1"/>
  <c r="CN339" i="1"/>
  <c r="Y345" i="1"/>
  <c r="S361" i="1"/>
  <c r="T293" i="1"/>
  <c r="CS178" i="1"/>
  <c r="CR313" i="1"/>
  <c r="CR319" i="1"/>
  <c r="T317" i="1"/>
  <c r="AB162" i="1"/>
  <c r="AB373" i="1" s="1"/>
  <c r="CS173" i="1"/>
  <c r="X162" i="1"/>
  <c r="X373" i="1" s="1"/>
  <c r="CS170" i="1"/>
  <c r="AB174" i="1"/>
  <c r="J363" i="1"/>
  <c r="AL358" i="1"/>
  <c r="M323" i="1"/>
  <c r="T335" i="1"/>
  <c r="CS227" i="1"/>
  <c r="AB216" i="1"/>
  <c r="X216" i="1"/>
  <c r="S369" i="1"/>
  <c r="G379" i="1" s="1"/>
  <c r="CR327" i="1"/>
  <c r="AA324" i="1"/>
  <c r="W324" i="1"/>
  <c r="CS241" i="1"/>
  <c r="BT374" i="1"/>
  <c r="U347" i="1"/>
  <c r="T295" i="1"/>
  <c r="AB96" i="1"/>
  <c r="CS107" i="1"/>
  <c r="X96" i="1"/>
  <c r="X112" i="1"/>
  <c r="T303" i="1"/>
  <c r="AB120" i="1"/>
  <c r="CS131" i="1"/>
  <c r="X120" i="1"/>
  <c r="X121" i="1"/>
  <c r="BZ335" i="1"/>
  <c r="S371" i="1"/>
  <c r="G381" i="1" s="1"/>
  <c r="T341" i="1"/>
  <c r="X234" i="1"/>
  <c r="CS245" i="1"/>
  <c r="AB234" i="1"/>
  <c r="CJ341" i="1"/>
  <c r="CO341" i="1"/>
  <c r="CO344" i="1"/>
  <c r="S359" i="1"/>
  <c r="AM386" i="1" s="1"/>
  <c r="AN386" i="1" s="1"/>
  <c r="AQ386" i="1" s="1"/>
  <c r="W284" i="1"/>
  <c r="CR287" i="1"/>
  <c r="AA284" i="1"/>
  <c r="CR284" i="1"/>
  <c r="CR285" i="1"/>
  <c r="CR286" i="1"/>
  <c r="CR292" i="1"/>
  <c r="CS181" i="1"/>
  <c r="X187" i="1"/>
  <c r="T326" i="1"/>
  <c r="AB330" i="1" s="1"/>
  <c r="AB189" i="1"/>
  <c r="CS200" i="1"/>
  <c r="X189" i="1"/>
  <c r="T340" i="1"/>
  <c r="CS242" i="1"/>
  <c r="AB231" i="1"/>
  <c r="X231" i="1"/>
  <c r="AB243" i="1"/>
  <c r="X232" i="1"/>
  <c r="CS240" i="1"/>
  <c r="BZ345" i="1"/>
  <c r="CE345" i="1"/>
  <c r="P309" i="1"/>
  <c r="CD331" i="1"/>
  <c r="BY331" i="1"/>
  <c r="S370" i="1"/>
  <c r="G380" i="1" s="1"/>
  <c r="CR331" i="1"/>
  <c r="AA328" i="1"/>
  <c r="W328" i="1"/>
  <c r="P334" i="1"/>
  <c r="M334" i="1"/>
  <c r="CI341" i="1"/>
  <c r="CN341" i="1"/>
  <c r="CI342" i="1"/>
  <c r="M348" i="1"/>
  <c r="X219" i="1"/>
  <c r="BO373" i="1"/>
  <c r="J375" i="1" l="1"/>
  <c r="AB333" i="1"/>
  <c r="T374" i="1"/>
  <c r="CS314" i="1"/>
  <c r="AB311" i="1"/>
  <c r="CS336" i="1"/>
  <c r="CS316" i="1"/>
  <c r="AB344" i="1"/>
  <c r="CS347" i="1"/>
  <c r="AB297" i="1"/>
  <c r="CS299" i="1"/>
  <c r="CS308" i="1"/>
  <c r="CS322" i="1"/>
  <c r="CS341" i="1"/>
  <c r="CS333" i="1"/>
  <c r="T360" i="1"/>
  <c r="X288" i="1"/>
  <c r="CS291" i="1"/>
  <c r="AB288" i="1"/>
  <c r="X298" i="1"/>
  <c r="AB298" i="1"/>
  <c r="CS301" i="1"/>
  <c r="X318" i="1"/>
  <c r="CS321" i="1"/>
  <c r="AB318" i="1"/>
  <c r="CS289" i="1"/>
  <c r="AB286" i="1"/>
  <c r="X286" i="1"/>
  <c r="T362" i="1"/>
  <c r="T364" i="1"/>
  <c r="CS307" i="1"/>
  <c r="AB304" i="1"/>
  <c r="X304" i="1"/>
  <c r="X305" i="1"/>
  <c r="T359" i="1"/>
  <c r="X284" i="1"/>
  <c r="CS287" i="1"/>
  <c r="AB284" i="1"/>
  <c r="CS286" i="1"/>
  <c r="CS285" i="1"/>
  <c r="CS284" i="1"/>
  <c r="T361" i="1"/>
  <c r="X292" i="1"/>
  <c r="CS295" i="1"/>
  <c r="AB292" i="1"/>
  <c r="AB309" i="1"/>
  <c r="CS312" i="1"/>
  <c r="X309" i="1"/>
  <c r="H382" i="1"/>
  <c r="H384" i="1" s="1"/>
  <c r="BU375" i="1"/>
  <c r="X307" i="1"/>
  <c r="CS310" i="1"/>
  <c r="AB307" i="1"/>
  <c r="CS348" i="1"/>
  <c r="X345" i="1"/>
  <c r="AB345" i="1"/>
  <c r="CS340" i="1"/>
  <c r="AB337" i="1"/>
  <c r="X337" i="1"/>
  <c r="X299" i="1"/>
  <c r="CS302" i="1"/>
  <c r="AB299" i="1"/>
  <c r="T365" i="1"/>
  <c r="AB308" i="1"/>
  <c r="CS311" i="1"/>
  <c r="X308" i="1"/>
  <c r="G382" i="1"/>
  <c r="S376" i="1"/>
  <c r="S375" i="1"/>
  <c r="CS328" i="1"/>
  <c r="AB325" i="1"/>
  <c r="X325" i="1"/>
  <c r="CS345" i="1"/>
  <c r="AB342" i="1"/>
  <c r="X342" i="1"/>
  <c r="T372" i="1"/>
  <c r="CS339" i="1"/>
  <c r="AB336" i="1"/>
  <c r="X336" i="1"/>
  <c r="X310" i="1"/>
  <c r="CS313" i="1"/>
  <c r="AB310" i="1"/>
  <c r="L384" i="1"/>
  <c r="L386" i="1"/>
  <c r="T370" i="1"/>
  <c r="CS331" i="1"/>
  <c r="AB328" i="1"/>
  <c r="X328" i="1"/>
  <c r="T371" i="1"/>
  <c r="CS335" i="1"/>
  <c r="AB332" i="1"/>
  <c r="X332" i="1"/>
  <c r="CS334" i="1"/>
  <c r="X291" i="1"/>
  <c r="CS294" i="1"/>
  <c r="AB291" i="1"/>
  <c r="G378" i="1"/>
  <c r="AM387" i="1"/>
  <c r="AN387" i="1" s="1"/>
  <c r="AQ387" i="1" s="1"/>
  <c r="CS305" i="1"/>
  <c r="X302" i="1"/>
  <c r="AB302" i="1"/>
  <c r="CS304" i="1"/>
  <c r="X322" i="1"/>
  <c r="CS325" i="1"/>
  <c r="AB322" i="1"/>
  <c r="CS324" i="1"/>
  <c r="CS332" i="1"/>
  <c r="AB329" i="1"/>
  <c r="X329" i="1"/>
  <c r="T366" i="1"/>
  <c r="CS315" i="1"/>
  <c r="X312" i="1"/>
  <c r="AB312" i="1"/>
  <c r="AB316" i="1"/>
  <c r="CS309" i="1"/>
  <c r="T363" i="1"/>
  <c r="CS303" i="1"/>
  <c r="AB300" i="1"/>
  <c r="X300" i="1"/>
  <c r="X301" i="1"/>
  <c r="X287" i="1"/>
  <c r="CS290" i="1"/>
  <c r="AB287" i="1"/>
  <c r="X327" i="1"/>
  <c r="CS330" i="1"/>
  <c r="AB327" i="1"/>
  <c r="AB331" i="1"/>
  <c r="AB341" i="1"/>
  <c r="X341" i="1"/>
  <c r="CS344" i="1"/>
  <c r="X317" i="1"/>
  <c r="AB317" i="1"/>
  <c r="CS320" i="1"/>
  <c r="AB321" i="1"/>
  <c r="T367" i="1"/>
  <c r="CS319" i="1"/>
  <c r="M382" i="1"/>
  <c r="M384" i="1" s="1"/>
  <c r="BP375" i="1"/>
  <c r="T373" i="1"/>
  <c r="CS343" i="1"/>
  <c r="AB340" i="1"/>
  <c r="X340" i="1"/>
  <c r="CS292" i="1"/>
  <c r="CS342" i="1"/>
  <c r="X339" i="1"/>
  <c r="AB339" i="1"/>
  <c r="X319" i="1"/>
  <c r="T368" i="1"/>
  <c r="CS323" i="1"/>
  <c r="AB320" i="1"/>
  <c r="X320" i="1"/>
  <c r="X321" i="1"/>
  <c r="AB343" i="1"/>
  <c r="X343" i="1"/>
  <c r="CS346" i="1"/>
  <c r="AB306" i="1"/>
  <c r="CS329" i="1"/>
  <c r="X326" i="1"/>
  <c r="AB326" i="1"/>
  <c r="X303" i="1"/>
  <c r="CS306" i="1"/>
  <c r="AB303" i="1"/>
  <c r="X335" i="1"/>
  <c r="CS338" i="1"/>
  <c r="AB335" i="1"/>
  <c r="T369" i="1"/>
  <c r="CS327" i="1"/>
  <c r="AB324" i="1"/>
  <c r="X324" i="1"/>
  <c r="X289" i="1"/>
  <c r="X295" i="1"/>
  <c r="CS298" i="1"/>
  <c r="AB295" i="1"/>
  <c r="CS367" i="1"/>
  <c r="CS374" i="1"/>
  <c r="CS296" i="1"/>
  <c r="AB293" i="1"/>
  <c r="X293" i="1"/>
  <c r="X347" i="1"/>
  <c r="AB347" i="1"/>
  <c r="X348" i="1"/>
  <c r="X314" i="1"/>
  <c r="AB314" i="1"/>
  <c r="CS317" i="1"/>
  <c r="X346" i="1"/>
  <c r="AB346" i="1"/>
  <c r="X296" i="1"/>
  <c r="CS288" i="1"/>
  <c r="CS293" i="1"/>
  <c r="AB290" i="1"/>
  <c r="X290" i="1"/>
  <c r="CS326" i="1"/>
  <c r="X333" i="1"/>
  <c r="X338" i="1"/>
  <c r="CS318" i="1"/>
  <c r="AB315" i="1"/>
  <c r="X315" i="1"/>
  <c r="X316" i="1"/>
  <c r="X334" i="1"/>
  <c r="CS337" i="1"/>
  <c r="AB334" i="1"/>
  <c r="CS300" i="1"/>
  <c r="CS297" i="1"/>
  <c r="AB294" i="1"/>
  <c r="X294" i="1"/>
  <c r="G384" i="1" l="1"/>
  <c r="M3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magenkdash</author>
    <author>Tita Sylvia Rachma</author>
    <author>tc={0E479299-DC1A-DC44-8B61-1D7C5CD7F3DC}</author>
    <author>tc={6EC49A43-17F3-704B-AFA0-433512E6B206}</author>
    <author>tc={6ABA2F6B-B090-1348-8CF4-448AF530EEA9}</author>
    <author>renanda nattan</author>
    <author>Yara H8590. Syauqiyah (MLE)</author>
    <author>tc={CF3A8378-F3F1-D848-9871-7E9A782FA6D1}</author>
    <author>tc={8C615F93-B7CC-0640-BDAB-0D10EECD962E}</author>
    <author>tc={4105E766-F650-2842-B0FA-78E746FE0F19}</author>
    <author>tc={0DA195A4-251F-D941-A621-451298FDCB66}</author>
    <author>tc={C3CB8862-F3CF-8443-97C7-E5B55560AEA8}</author>
    <author>tc={7DCFC7D1-FE1C-5E45-8AC1-259D4C279C84}</author>
    <author>tc={43C6EEE9-4152-BE46-B946-80A15EA90B91}</author>
    <author>tc={25A89CCA-DF48-144E-BD8F-25238DC3F275}</author>
    <author>tc={46061F71-0B6E-6A43-8C1E-73AC53D3C627}</author>
    <author>tc={BAC5E4A4-682B-D548-86F9-B7D118A94E6F}</author>
    <author>tc={A85748B2-ADB0-B447-BF93-BA5B2C08ED92}</author>
    <author>tc={7647B036-569F-A64C-8263-849BA140A816}</author>
    <author>tc={17B7F275-6A0E-A545-9D9E-CE79ED6968B9}</author>
    <author>tc={1EFE07BB-CD50-2548-B48D-2D8F3A1F7CB8}</author>
    <author>tc={71B9C303-5E1C-1647-ABFF-160A5EDD3750}</author>
    <author>tc={AF73DD83-7F84-3549-B550-A227F8F1C2A8}</author>
    <author>tc={5ED22F30-CC95-F04A-9723-A5069F727ADC}</author>
    <author>tc={E7F1E3B7-DF0D-C24D-8CBE-11329C720E8D}</author>
    <author>tc={2C88A95B-982D-E04E-8879-0012ADC44475}</author>
    <author>tc={79C73346-701E-DA42-9FA0-F2671D14D488}</author>
    <author>tc={6D358492-304E-F14A-AB3D-C1CA3D6FC482}</author>
    <author>tc={FFF17799-A11B-CE40-A7D6-5E0A542C7CE7}</author>
    <author>tc={5AC7F956-F450-AF4C-B640-5710B39F4A9D}</author>
    <author>tc={BE5A7DE2-0DDB-7A44-AABF-EA94451830AD}</author>
    <author>tc={1B796C11-625D-7442-809D-CA8570363F1F}</author>
    <author>tc={60C57932-2242-6A40-8A94-E2D41230AD47}</author>
    <author>tc={D8538BD1-C440-E24A-B21B-162AE692067A}</author>
    <author>tc={BA09B9B4-FE25-D545-8EEF-F959B60C180F}</author>
    <author>tc={7B629111-001D-854F-B3D6-1C7D6EA4E866}</author>
    <author>tc={B8CBACAC-3C46-9B43-B26C-259840E899FA}</author>
    <author>tc={BD8223E0-FC62-9844-9113-93D81F239C5F}</author>
    <author>tc={752A2130-63E5-CC45-A26B-2E8231B3129A}</author>
    <author>tc={2DF29D41-51D6-5443-A1E7-A9F4CA064D31}</author>
    <author>tc={3D33541A-0EC7-D845-859B-B48EB4EC2D9D}</author>
    <author>tc={D893E15F-7ED1-704D-8325-55D5031B930E}</author>
    <author>tc={7012CDBE-884B-6541-8C33-4C0F9BCC9840}</author>
    <author>tc={8E970C13-F7A9-B74F-84C8-FF570A3450A4}</author>
    <author>tc={39A51C3C-D815-1342-B092-9DDF8EDAEA4C}</author>
    <author>tc={C4864C53-9DE0-844B-BD4C-03F8BE4B1CB9}</author>
    <author>tc={BB38890C-6210-824B-9B44-C45CD571388D}</author>
    <author>tc={AE800191-898A-624F-9CD3-EE4956FC6325}</author>
    <author>tc={9C9EF13D-F66E-BB43-8408-224F0A4C8CE2}</author>
    <author>tc={88A54FEA-845D-BF4A-ACB1-261BF738D1F8}</author>
    <author>tc={45C4C82D-BDDF-5841-9D70-8F2AB68660CD}</author>
    <author>tc={98CE5074-184F-EE48-8367-61A6C96C7B7B}</author>
    <author>tc={4006F361-7F49-D043-9332-8CE26F911499}</author>
    <author>tc={64C3B14F-E120-944B-BA8C-9320E0A0A368}</author>
    <author>tc={47E28875-D180-2849-A50D-E2ABDDEE356B}</author>
    <author>tc={40702714-68CA-2748-83E1-312BE00D2F1E}</author>
    <author>tc={3989AB78-6701-D94A-BA10-FDA252D20742}</author>
    <author>tc={1B79E199-70F0-8E4C-A9F8-D78207B48BCD}</author>
    <author>tc={72EA80B8-0785-164F-8647-8ED1D55F3463}</author>
    <author>tc={4D3A767C-00FC-F443-B99D-90836858FF73}</author>
    <author>tc={26078619-0A87-DE44-A179-2D8634B2A4F7}</author>
    <author>tc={AA5E332B-AFA4-204F-AF25-DF616D42527A}</author>
    <author>tc={15692067-58EC-694B-B06E-06CFD313BC35}</author>
    <author>tc={F2410F72-F999-4B4F-B34F-2A3F5C1F10AB}</author>
    <author>tc={B6A84A29-ECB4-404C-8566-52C96EB24B34}</author>
    <author>tc={8514AB69-4B9A-3A42-82A9-0E486A1B0F4D}</author>
    <author>tc={A93B37CA-352A-D54B-8B37-D765266EEDB8}</author>
    <author>tc={68074600-40CC-ED47-8D5F-1E3FFA119780}</author>
    <author>tc={C0647A94-66C1-A64C-BF42-04E9C750E272}</author>
    <author>tc={49C41143-CF32-1D49-8E08-3AA89DC9B1D2}</author>
    <author>tc={71338663-6648-F645-941A-B9394B71A73C}</author>
    <author>tc={C39A270F-E0CE-7545-B425-4DB0A91F68E4}</author>
    <author>tc={349D3A28-E37D-9D4A-809B-07E0298A4A49}</author>
    <author>tc={CC73E75D-D4EC-EE47-AABA-2A42D31A6AA8}</author>
    <author>tc={DDA0D8E8-57DF-7042-AF4C-F2D21954E7EE}</author>
    <author>tc={6A85BDE5-B6BE-F948-918E-17862F41471F}</author>
    <author>tc={275B7E50-A282-2A4D-A127-8977C6756D7D}</author>
    <author>tc={17916392-51CF-CE45-8713-A97B40F9D9A8}</author>
  </authors>
  <commentList>
    <comment ref="BR180" authorId="0" shapeId="0" xr:uid="{F1A998F1-FD15-1141-BFC6-278DF9E6A9E3}">
      <text>
        <r>
          <rPr>
            <b/>
            <sz val="9"/>
            <color indexed="81"/>
            <rFont val="Tahoma"/>
            <family val="2"/>
          </rPr>
          <t>Data asli: 218.363.737
terjadi peningkatan signifikan pada nominal transaksi bank Mestika Dharma, untuk penyebab kenaikan belum diketahui. 
Atas saran Mas Jacky, untuk menggunakan data proxy pada bulan sebelumnya</t>
        </r>
      </text>
    </comment>
    <comment ref="H183" authorId="1" shapeId="0" xr:uid="{B5F8A877-A5B8-9F4D-A2B7-DEF7B1F05F05}">
      <text>
        <r>
          <rPr>
            <b/>
            <sz val="9"/>
            <color indexed="81"/>
            <rFont val="Tahoma"/>
            <family val="2"/>
          </rPr>
          <t xml:space="preserve">KRRK : </t>
        </r>
        <r>
          <rPr>
            <sz val="9"/>
            <color indexed="81"/>
            <rFont val="Tahoma"/>
            <family val="2"/>
          </rPr>
          <t xml:space="preserve">
Update backcasting AKSP, sejak Jan 2018 s.d Jan 2021</t>
        </r>
      </text>
    </comment>
    <comment ref="Q183" authorId="1" shapeId="0" xr:uid="{E3A7E10F-2A69-1D4C-BE41-C2B802DAA524}">
      <text>
        <r>
          <rPr>
            <b/>
            <sz val="9"/>
            <color indexed="81"/>
            <rFont val="Tahoma"/>
            <family val="2"/>
          </rPr>
          <t>KRRK : 
Update backcasting AKSP, sejak Jan 2018 s.d Jan 2021</t>
        </r>
      </text>
    </comment>
    <comment ref="AC183" authorId="1" shapeId="0" xr:uid="{75A8DA2B-BA91-B64B-85AA-62EE27CCA099}">
      <text>
        <r>
          <rPr>
            <b/>
            <sz val="9"/>
            <color rgb="FF000000"/>
            <rFont val="Tahoma"/>
            <family val="2"/>
          </rPr>
          <t>KRRK: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 Update Backcasting AKSP</t>
        </r>
      </text>
    </comment>
    <comment ref="BP189" authorId="2" shapeId="0" xr:uid="{0E479299-DC1A-DC44-8B61-1D7C5CD7F3DC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Backcasting</t>
      </text>
    </comment>
    <comment ref="BG197" authorId="3" shapeId="0" xr:uid="{6EC49A43-17F3-704B-AFA0-433512E6B206}">
      <text>
        <t>[Threaded comment]
Your version of Excel allows you to read this threaded comment; however, any edits to it will get removed if the file is opened in a newer version of Excel. Learn more: https://go.microsoft.com/fwlink/?linkid=870924
Comment:
    Penyesuaian Data dengan AKSP</t>
      </text>
    </comment>
    <comment ref="BS198" authorId="0" shapeId="0" xr:uid="{5CF0EF6A-0D8D-614A-856A-071185641FEA}">
      <text>
        <r>
          <rPr>
            <sz val="9"/>
            <color rgb="FF000000"/>
            <rFont val="Tahoma"/>
            <family val="2"/>
          </rPr>
          <t xml:space="preserve">Data sesungguhnya: 2.500.914.625,46644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Terdapat peningkatan secara signifikan di Bank MUFG, digunakan data proxy bulan sebelumnya.</t>
        </r>
      </text>
    </comment>
    <comment ref="BG200" authorId="4" shapeId="0" xr:uid="{6ABA2F6B-B090-1348-8CF4-448AF530EEA9}">
      <text>
        <t>[Threaded comment]
Your version of Excel allows you to read this threaded comment; however, any edits to it will get removed if the file is opened in a newer version of Excel. Learn more: https://go.microsoft.com/fwlink/?linkid=870924
Comment:
    Penyesuaian Data dengan AKSP</t>
      </text>
    </comment>
    <comment ref="H220" authorId="1" shapeId="0" xr:uid="{FFEEDF82-F1C3-BE4C-B3BF-71FC6982AE2C}">
      <text>
        <r>
          <rPr>
            <b/>
            <sz val="9"/>
            <color indexed="81"/>
            <rFont val="Tahoma"/>
            <family val="2"/>
          </rPr>
          <t xml:space="preserve">KRRK : update BCA di Antasena,  Feb-21 s.d Des-21
</t>
        </r>
      </text>
    </comment>
    <comment ref="Q220" authorId="1" shapeId="0" xr:uid="{E5C7444E-46D0-7245-83F5-11C6ECB0BF19}">
      <text>
        <r>
          <rPr>
            <b/>
            <sz val="9"/>
            <color rgb="FF000000"/>
            <rFont val="Tahoma"/>
            <family val="2"/>
          </rPr>
          <t>KRRK : update BCA di Antasena,  Feb-21 s.d Des-21</t>
        </r>
      </text>
    </comment>
    <comment ref="AC220" authorId="1" shapeId="0" xr:uid="{C3D2D334-672D-4E40-B12F-A3184D620FE4}">
      <text>
        <r>
          <rPr>
            <b/>
            <sz val="9"/>
            <color rgb="FF000000"/>
            <rFont val="Tahoma"/>
            <family val="2"/>
          </rPr>
          <t xml:space="preserve">KRRK:
</t>
        </r>
        <r>
          <rPr>
            <b/>
            <sz val="9"/>
            <color rgb="FF000000"/>
            <rFont val="Tahoma"/>
            <family val="2"/>
          </rPr>
          <t>Update BCA di Antasena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L221" authorId="5" shapeId="0" xr:uid="{8F4B5316-9CBC-F84F-8F57-377977BC4B6A}">
      <text>
        <r>
          <rPr>
            <b/>
            <sz val="9"/>
            <color rgb="FF000000"/>
            <rFont val="Tahoma"/>
            <family val="2"/>
          </rPr>
          <t>renanda nattan: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BPD Jambi berpindah pencatatan dri phone banking ke mobile/sms banking</t>
        </r>
      </text>
    </comment>
    <comment ref="BQ221" authorId="5" shapeId="0" xr:uid="{9559EF91-3ADA-EA47-B8BC-C4C7B2704885}">
      <text>
        <r>
          <rPr>
            <b/>
            <sz val="9"/>
            <color indexed="81"/>
            <rFont val="Tahoma"/>
            <family val="2"/>
          </rPr>
          <t>renanda nattan:</t>
        </r>
        <r>
          <rPr>
            <sz val="9"/>
            <color indexed="81"/>
            <rFont val="Tahoma"/>
            <family val="2"/>
          </rPr>
          <t xml:space="preserve">
BPD Jambi berpindah pencatatan dri phone banking ke mobile/sms banking</t>
        </r>
      </text>
    </comment>
    <comment ref="S227" authorId="6" shapeId="0" xr:uid="{054B7E00-E56E-0744-A7BF-CAF9E70E7A36}">
      <text>
        <r>
          <rPr>
            <b/>
            <sz val="9"/>
            <color indexed="81"/>
            <rFont val="Tahoma"/>
            <family val="2"/>
          </rPr>
          <t>Yara H8590. Syauqiyah (MLE):</t>
        </r>
        <r>
          <rPr>
            <sz val="9"/>
            <color indexed="81"/>
            <rFont val="Tahoma"/>
            <family val="2"/>
          </rPr>
          <t xml:space="preserve">
Terdapat update data koreksi oleh BNI</t>
        </r>
      </text>
    </comment>
    <comment ref="BG227" authorId="6" shapeId="0" xr:uid="{3C88F359-1DC1-474B-B789-4118661CE174}">
      <text>
        <r>
          <rPr>
            <b/>
            <sz val="9"/>
            <color indexed="81"/>
            <rFont val="Tahoma"/>
            <family val="2"/>
          </rPr>
          <t>Yara H8590. Syauqiyah (MLE):</t>
        </r>
        <r>
          <rPr>
            <sz val="9"/>
            <color indexed="81"/>
            <rFont val="Tahoma"/>
            <family val="2"/>
          </rPr>
          <t xml:space="preserve">
Terdapat update data koreksi oleh BNI</t>
        </r>
      </text>
    </comment>
    <comment ref="AI230" authorId="7" shapeId="0" xr:uid="{CF3A8378-F3F1-D848-9871-7E9A782F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Feb 21 s.d Des 21 merupakan transaksi online</t>
      </text>
    </comment>
    <comment ref="AQ230" authorId="8" shapeId="0" xr:uid="{8C615F93-B7CC-0640-BDAB-0D10EECD962E}">
      <text>
        <t>[Threaded comment]
Your version of Excel allows you to read this threaded comment; however, any edits to it will get removed if the file is opened in a newer version of Excel. Learn more: https://go.microsoft.com/fwlink/?linkid=870924
Comment:
    Feb 21 s.d Des 21 merupakan transaksi online</t>
      </text>
    </comment>
    <comment ref="J234" authorId="9" shapeId="0" xr:uid="{4105E766-F650-2842-B0FA-78E746FE0F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S234" authorId="10" shapeId="0" xr:uid="{0DA195A4-251F-D941-A621-451298FDCB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</t>
      </text>
    </comment>
    <comment ref="BD234" authorId="11" shapeId="0" xr:uid="{C3CB8862-F3CF-8443-97C7-E5B55560AEA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BG234" authorId="12" shapeId="0" xr:uid="{7DCFC7D1-FE1C-5E45-8AC1-259D4C279C84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</t>
      </text>
    </comment>
    <comment ref="BU234" authorId="13" shapeId="0" xr:uid="{43C6EEE9-4152-BE46-B946-80A15EA90B91}">
      <text>
        <t>[Threaded comment]
Your version of Excel allows you to read this threaded comment; however, any edits to it will get removed if the file is opened in a newer version of Excel. Learn more: https://go.microsoft.com/fwlink/?linkid=870924
Comment:
    Koreksi Data BCA 
(diupdate tgl 22 Mei 2023)</t>
      </text>
    </comment>
    <comment ref="J235" authorId="14" shapeId="0" xr:uid="{25A89CCA-DF48-144E-BD8F-25238DC3F2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S235" authorId="15" shapeId="0" xr:uid="{46061F71-0B6E-6A43-8C1E-73AC53D3C6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BD235" authorId="16" shapeId="0" xr:uid="{BAC5E4A4-682B-D548-86F9-B7D118A94E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BG235" authorId="17" shapeId="0" xr:uid="{A85748B2-ADB0-B447-BF93-BA5B2C08ED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J236" authorId="18" shapeId="0" xr:uid="{7647B036-569F-A64C-8263-849BA140A8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S236" authorId="19" shapeId="0" xr:uid="{17B7F275-6A0E-A545-9D9E-CE79ED6968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BD236" authorId="20" shapeId="0" xr:uid="{1EFE07BB-CD50-2548-B48D-2D8F3A1F7CB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BG236" authorId="21" shapeId="0" xr:uid="{71B9C303-5E1C-1647-ABFF-160A5EDD37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G237" authorId="6" shapeId="0" xr:uid="{AE1F3BB0-9C60-2548-9759-D949EABF16B0}">
      <text>
        <r>
          <rPr>
            <b/>
            <sz val="9"/>
            <color indexed="81"/>
            <rFont val="Tahoma"/>
            <family val="2"/>
          </rPr>
          <t>Yara H8590. Syauqiyah (MLE):</t>
        </r>
        <r>
          <rPr>
            <sz val="9"/>
            <color indexed="81"/>
            <rFont val="Tahoma"/>
            <family val="2"/>
          </rPr>
          <t xml:space="preserve">
Revisi Jumlah Kartu UE oleh BPD Bali</t>
        </r>
      </text>
    </comment>
    <comment ref="I242" authorId="22" shapeId="0" xr:uid="{AF73DD83-7F84-3549-B550-A227F8F1C2A8}">
      <text>
        <t>[Threaded comment]
Your version of Excel allows you to read this threaded comment; however, any edits to it will get removed if the file is opened in a newer version of Excel. Learn more: https://go.microsoft.com/fwlink/?linkid=870924
Comment:
    Koreksi Bank Mega</t>
      </text>
    </comment>
    <comment ref="R242" authorId="6" shapeId="0" xr:uid="{B3B1F6C2-A6AE-E442-A236-74283FCDFDE8}">
      <text>
        <r>
          <rPr>
            <b/>
            <sz val="9"/>
            <color indexed="81"/>
            <rFont val="Tahoma"/>
            <family val="2"/>
          </rPr>
          <t>Yara H8590. Syauqiyah (MLE):</t>
        </r>
        <r>
          <rPr>
            <sz val="9"/>
            <color indexed="81"/>
            <rFont val="Tahoma"/>
            <family val="2"/>
          </rPr>
          <t xml:space="preserve">
Revisi trx. KK oleh Bank Mega</t>
        </r>
      </text>
    </comment>
    <comment ref="J243" authorId="23" shapeId="0" xr:uid="{5ED22F30-CC95-F04A-9723-A5069F727ADC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S243" authorId="24" shapeId="0" xr:uid="{E7F1E3B7-DF0D-C24D-8CBE-11329C720E8D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BD243" authorId="25" shapeId="0" xr:uid="{2C88A95B-982D-E04E-8879-0012ADC44475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BF243" authorId="26" shapeId="0" xr:uid="{79C73346-701E-DA42-9FA0-F2671D14D4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Penyesuaian Data dengan AKSP </t>
      </text>
    </comment>
    <comment ref="BG243" authorId="27" shapeId="0" xr:uid="{6D358492-304E-F14A-AB3D-C1CA3D6FC482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J244" authorId="28" shapeId="0" xr:uid="{FFF17799-A11B-CE40-A7D6-5E0A542C7CE7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S244" authorId="29" shapeId="0" xr:uid="{5AC7F956-F450-AF4C-B640-5710B39F4A9D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BD244" authorId="30" shapeId="0" xr:uid="{BE5A7DE2-0DDB-7A44-AABF-EA94451830AD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BG244" authorId="31" shapeId="0" xr:uid="{1B796C11-625D-7442-809D-CA8570363F1F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J245" authorId="32" shapeId="0" xr:uid="{60C57932-2242-6A40-8A94-E2D41230AD47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S245" authorId="33" shapeId="0" xr:uid="{D8538BD1-C440-E24A-B21B-162AE692067A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BD245" authorId="34" shapeId="0" xr:uid="{BA09B9B4-FE25-D545-8EEF-F959B60C180F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BG245" authorId="35" shapeId="0" xr:uid="{7B629111-001D-854F-B3D6-1C7D6EA4E8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BM245" authorId="36" shapeId="0" xr:uid="{B8CBACAC-3C46-9B43-B26C-259840E899F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
</t>
      </text>
    </comment>
    <comment ref="BN245" authorId="37" shapeId="0" xr:uid="{BD8223E0-FC62-9844-9113-93D81F239C5F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BP245" authorId="38" shapeId="0" xr:uid="{752A2130-63E5-CC45-A26B-2E8231B3129A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BR245" authorId="39" shapeId="0" xr:uid="{2DF29D41-51D6-5443-A1E7-A9F4CA064D31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BS245" authorId="40" shapeId="0" xr:uid="{3D33541A-0EC7-D845-859B-B48EB4EC2D9D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BU245" authorId="41" shapeId="0" xr:uid="{D893E15F-7ED1-704D-8325-55D5031B930E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J246" authorId="42" shapeId="0" xr:uid="{7012CDBE-884B-6541-8C33-4C0F9BCC9840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S246" authorId="43" shapeId="0" xr:uid="{8E970C13-F7A9-B74F-84C8-FF570A3450A4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BD246" authorId="44" shapeId="0" xr:uid="{39A51C3C-D815-1342-B092-9DDF8EDAEA4C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BG246" authorId="45" shapeId="0" xr:uid="{C4864C53-9DE0-844B-BD4C-03F8BE4B1CB9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BM246" authorId="46" shapeId="0" xr:uid="{BB38890C-6210-824B-9B44-C45CD571388D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BN246" authorId="47" shapeId="0" xr:uid="{AE800191-898A-624F-9CD3-EE4956FC6325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BP246" authorId="48" shapeId="0" xr:uid="{9C9EF13D-F66E-BB43-8408-224F0A4C8C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BR246" authorId="49" shapeId="0" xr:uid="{88A54FEA-845D-BF4A-ACB1-261BF738D1F8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BS246" authorId="50" shapeId="0" xr:uid="{45C4C82D-BDDF-5841-9D70-8F2AB68660CD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BU246" authorId="51" shapeId="0" xr:uid="{98CE5074-184F-EE48-8367-61A6C96C7B7B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J247" authorId="52" shapeId="0" xr:uid="{4006F361-7F49-D043-9332-8CE26F911499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</t>
      </text>
    </comment>
    <comment ref="S247" authorId="53" shapeId="0" xr:uid="{64C3B14F-E120-944B-BA8C-9320E0A0A3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BD247" authorId="54" shapeId="0" xr:uid="{47E28875-D180-2849-A50D-E2ABDDEE356B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</t>
      </text>
    </comment>
    <comment ref="BG247" authorId="55" shapeId="0" xr:uid="{40702714-68CA-2748-83E1-312BE00D2F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BR247" authorId="56" shapeId="0" xr:uid="{3989AB78-6701-D94A-BA10-FDA252D2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BS247" authorId="57" shapeId="0" xr:uid="{1B79E199-70F0-8E4C-A9F8-D78207B48BCD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BU247" authorId="58" shapeId="0" xr:uid="{72EA80B8-0785-164F-8647-8ED1D55F3463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J248" authorId="59" shapeId="0" xr:uid="{4D3A767C-00FC-F443-B99D-90836858FF7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S248" authorId="60" shapeId="0" xr:uid="{26078619-0A87-DE44-A179-2D8634B2A4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BD248" authorId="61" shapeId="0" xr:uid="{AA5E332B-AFA4-204F-AF25-DF616D42527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BG248" authorId="62" shapeId="0" xr:uid="{15692067-58EC-694B-B06E-06CFD313BC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BE249" authorId="63" shapeId="0" xr:uid="{F2410F72-F999-4B4F-B34F-2A3F5C1F10A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Penyesuaian Data dengan AKSP </t>
      </text>
    </comment>
    <comment ref="I251" authorId="64" shapeId="0" xr:uid="{B6A84A29-ECB4-404C-8566-52C96EB24B34}">
      <text>
        <t>[Threaded comment]
Your version of Excel allows you to read this threaded comment; however, any edits to it will get removed if the file is opened in a newer version of Excel. Learn more: https://go.microsoft.com/fwlink/?linkid=870924
Comment:
    Koreksi Honest</t>
      </text>
    </comment>
    <comment ref="AS251" authorId="65" shapeId="0" xr:uid="{8514AB69-4B9A-3A42-82A9-0E486A1B0F4D}">
      <text>
        <t>[Threaded comment]
Your version of Excel allows you to read this threaded comment; however, any edits to it will get removed if the file is opened in a newer version of Excel. Learn more: https://go.microsoft.com/fwlink/?linkid=870924
Comment:
    Koreksi data Honest posisi Sep</t>
      </text>
    </comment>
    <comment ref="AV251" authorId="66" shapeId="0" xr:uid="{A93B37CA-352A-D54B-8B37-D765266EEDB8}">
      <text>
        <t>[Threaded comment]
Your version of Excel allows you to read this threaded comment; however, any edits to it will get removed if the file is opened in a newer version of Excel. Learn more: https://go.microsoft.com/fwlink/?linkid=870924
Comment:
    Koreksi data Honest posisi Sep</t>
      </text>
    </comment>
    <comment ref="AW251" authorId="67" shapeId="0" xr:uid="{68074600-40CC-ED47-8D5F-1E3FFA119780}">
      <text>
        <t>[Threaded comment]
Your version of Excel allows you to read this threaded comment; however, any edits to it will get removed if the file is opened in a newer version of Excel. Learn more: https://go.microsoft.com/fwlink/?linkid=870924
Comment:
    Koreksi data Honest posisi Sep</t>
      </text>
    </comment>
    <comment ref="BC253" authorId="68" shapeId="0" xr:uid="{C0647A94-66C1-A64C-BF42-04E9C750E272}">
      <text>
        <t>[Threaded comment]
Your version of Excel allows you to read this threaded comment; however, any edits to it will get removed if the file is opened in a newer version of Excel. Learn more: https://go.microsoft.com/fwlink/?linkid=870924
Comment:
    Penyesuaian Data dengan AKSP</t>
      </text>
    </comment>
    <comment ref="BE253" authorId="69" shapeId="0" xr:uid="{49C41143-CF32-1D49-8E08-3AA89DC9B1D2}">
      <text>
        <t>[Threaded comment]
Your version of Excel allows you to read this threaded comment; however, any edits to it will get removed if the file is opened in a newer version of Excel. Learn more: https://go.microsoft.com/fwlink/?linkid=870924
Comment:
    Penyesuaian Data dengan AKSP</t>
      </text>
    </comment>
    <comment ref="BF253" authorId="70" shapeId="0" xr:uid="{71338663-6648-F645-941A-B9394B71A73C}">
      <text>
        <t>[Threaded comment]
Your version of Excel allows you to read this threaded comment; however, any edits to it will get removed if the file is opened in a newer version of Excel. Learn more: https://go.microsoft.com/fwlink/?linkid=870924
Comment:
    Penyesuaian Data dengan AKSP</t>
      </text>
    </comment>
    <comment ref="BH253" authorId="71" shapeId="0" xr:uid="{C39A270F-E0CE-7545-B425-4DB0A91F68E4}">
      <text>
        <t>[Threaded comment]
Your version of Excel allows you to read this threaded comment; however, any edits to it will get removed if the file is opened in a newer version of Excel. Learn more: https://go.microsoft.com/fwlink/?linkid=870924
Comment:
    Penyesuaian Data dengan AKSP</t>
      </text>
    </comment>
    <comment ref="BF255" authorId="72" shapeId="0" xr:uid="{349D3A28-E37D-9D4A-809B-07E0298A4A49}">
      <text>
        <t>[Threaded comment]
Your version of Excel allows you to read this threaded comment; however, any edits to it will get removed if the file is opened in a newer version of Excel. Learn more: https://go.microsoft.com/fwlink/?linkid=870924
Comment:
    Koreksi E2Pay tgl 22 Feb 2024</t>
      </text>
    </comment>
    <comment ref="BN257" authorId="73" shapeId="0" xr:uid="{CC73E75D-D4EC-EE47-AABA-2A42D31A6AA8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hanya exclude BMRI</t>
      </text>
    </comment>
    <comment ref="BS257" authorId="74" shapeId="0" xr:uid="{DDA0D8E8-57DF-7042-AF4C-F2D21954E7E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hanya exclude BMRI</t>
      </text>
    </comment>
    <comment ref="AM258" authorId="75" shapeId="0" xr:uid="{6A85BDE5-B6BE-F948-918E-17862F41471F}">
      <text>
        <t>[Threaded comment]
Your version of Excel allows you to read this threaded comment; however, any edits to it will get removed if the file is opened in a newer version of Excel. Learn more: https://go.microsoft.com/fwlink/?linkid=870924
Comment:
    Penyesuaian nilai belanja yg seharusnya</t>
      </text>
    </comment>
    <comment ref="BN258" authorId="76" shapeId="0" xr:uid="{275B7E50-A282-2A4D-A127-8977C6756D7D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hanya exclude BMRI</t>
      </text>
    </comment>
    <comment ref="BS258" authorId="77" shapeId="0" xr:uid="{17916392-51CF-CE45-8713-A97B40F9D9A8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hanya exclude BMRI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magenkdash</author>
    <author>Tita Sylvia Rachma</author>
    <author>tc={974F66FB-6DA6-431E-8BBD-254F8B86E51B}</author>
    <author>tc={BB04BD3D-EA0D-42A9-ACB8-CB2809A664E9}</author>
    <author>tc={E0E1C384-A28F-4213-AD46-8FA1418C594D}</author>
    <author>renanda nattan</author>
    <author>Yara H8590. Syauqiyah (MLE)</author>
    <author>tc={E39A4233-E1BB-40E6-B256-EB759952F392}</author>
    <author>tc={F0CD00AD-783F-4011-B21A-3A83B2C42CAE}</author>
    <author>tc={96117287-AEB7-4E8C-9B1A-8D3A95F64ABD}</author>
    <author>tc={C19DFE59-12E4-4E7B-B8D9-61F8F0EC44E6}</author>
    <author>tc={2CEADBD5-49BD-4D9C-BF02-2718DBAC88E9}</author>
    <author>tc={10791924-B975-4E04-B7AA-F8A5038FC4BD}</author>
    <author>tc={BE0DD2CA-22B4-4DF4-8407-693003D9326F}</author>
    <author>tc={180C30F1-1C5B-4BAB-A431-30661AABD5E1}</author>
    <author>tc={CB0630C4-9527-4C0B-9AFF-E8B8968A58BA}</author>
    <author>tc={D9C51D09-87B0-469E-8B97-99057E65CD89}</author>
    <author>tc={16799398-4E38-4B89-99CD-6B1E55A61A3C}</author>
    <author>tc={4712A20B-B823-4E57-AA0B-F7BC98FF054D}</author>
    <author>tc={12E1F278-DB9C-480D-818A-EB4F6B30056B}</author>
    <author>tc={9FAC762A-0FB3-4D36-B810-64B470E26B12}</author>
    <author>tc={3BFE0011-80EC-4DFF-A0E5-756AD05441BC}</author>
    <author>tc={30825208-B322-4CB4-89D0-080B8E6DCAFB}</author>
    <author>tc={05E3ECFC-54CF-4C26-BA53-19FEBA570316}</author>
    <author>tc={0CA6E9AD-1C63-42CF-880C-79B1B75966DB}</author>
    <author>tc={2641AF30-5580-44CF-B5FB-2735948A5CBE}</author>
    <author>tc={067D14EF-2EF0-4485-AB5F-976362065853}</author>
    <author>tc={5C3A5742-C787-493E-B448-D6DD5ED90F1C}</author>
    <author>tc={73E7554A-AEC5-4832-A04E-78E9FB22CD66}</author>
    <author>tc={6B7984CD-5F08-4357-9615-BA35206287F0}</author>
    <author>tc={90D04F8C-8A34-4249-ACB5-B3A67CC0DB67}</author>
    <author>tc={504BC850-9DAB-4A7F-8574-7B56AFE51B9A}</author>
    <author>tc={EAE54C29-4E2D-4124-8220-40DF3A132200}</author>
    <author>tc={894BECC9-12FE-4502-A5D1-31CD1B1DD231}</author>
    <author>tc={DBAC25CE-7F44-4FE1-A388-BE34969379D3}</author>
    <author>tc={C6A5CEA3-2B99-4F3B-A0E0-005EFD7554FE}</author>
    <author>tc={D8963676-8E7F-4EBA-A7EB-77045D2906B3}</author>
    <author>tc={3F3C816F-DEC0-4B36-A34B-16D86ED8B188}</author>
    <author>tc={CABF5D18-54BC-4D37-B438-711296721766}</author>
    <author>tc={ABBD2ADC-3E24-4884-9D4C-E4F573A89C38}</author>
    <author>tc={0A6D1931-E647-442D-ABE9-B3683FA63CCC}</author>
    <author>tc={DFA959B6-432B-407B-994F-DE692A38FEC6}</author>
    <author>tc={5DD29171-0323-44A0-BDA4-927856D65E20}</author>
    <author>tc={375252CC-8898-4598-A272-B59C5BBDA1B4}</author>
    <author>tc={2DED59BD-854B-4565-BB6D-C20F2FB3F1D2}</author>
    <author>tc={15FEA6D4-AD5D-4864-91C0-232E7BDB14E0}</author>
    <author>tc={BF5F7AFA-CB9D-406F-BB92-923F869DD21E}</author>
    <author>tc={5154D26E-A5E6-45D7-A0EA-CF639577B863}</author>
    <author>tc={C4A5E7B2-ED98-4771-91D6-FBE265093BFE}</author>
    <author>tc={0DC6FD26-55E8-452F-A98C-14994E0B1932}</author>
    <author>tc={D1C0CD6C-6D88-4235-A8B1-C777D1D6AA3E}</author>
    <author>tc={362CF419-B249-4A8B-80AE-534D9D187AFA}</author>
    <author>tc={0C7312F2-6330-440E-8E88-B13FFCFE76BD}</author>
    <author>tc={550B0F4E-6345-4429-8333-B7C59B6185F9}</author>
    <author>tc={4FCD73D4-7BC4-4A1F-837D-F8EBBF9263A7}</author>
    <author>tc={CF3F613E-6E9C-4EC5-899A-DE73EBEE89BA}</author>
    <author>tc={DC8213E8-C809-49C4-9793-881486672B28}</author>
    <author>tc={0922EA4F-64E5-4D04-A822-61708E24C9D5}</author>
    <author>tc={C06007BC-040C-4BD9-9CF3-6C41CBB18B90}</author>
    <author>tc={6D46EE42-0333-42A0-BBB5-892B2EA2AA2C}</author>
    <author>tc={C84D3388-0D61-4909-8918-0516292BD065}</author>
    <author>tc={658440BD-496D-4501-AC22-7123C9F69422}</author>
    <author>tc={C090134A-9A2A-4129-B4F6-41FB46EE27BF}</author>
    <author>tc={8DDE6381-1FE0-43DC-8AC3-8035240D5F35}</author>
    <author>tc={5A45FC3C-9ED8-4723-BFF2-19E542EEF3A6}</author>
    <author>tc={B0ED6F86-7FFE-48C5-A361-9974094C05EF}</author>
    <author>tc={BD8DAFED-C3EE-4CF1-899D-780933215E1E}</author>
    <author>tc={B64297AA-3F63-454A-A6E2-22686CCC7953}</author>
    <author>tc={A6905D6B-7E92-46E7-B564-86FE4DF7F1A1}</author>
    <author>tc={F91CE435-CDB1-4454-947C-32DA5818B9E9}</author>
    <author>tc={9AF8DD8C-56FF-4867-87FF-2BDCBA3ED625}</author>
    <author>tc={B684771C-1EDC-41EA-B60A-99B2FFBE8F8D}</author>
    <author>tc={077D6A7A-6446-4710-963E-E1CDF34CD71D}</author>
    <author>tc={63FFC7B7-40DF-4B71-828D-3D7CB7D89897}</author>
    <author>tc={EE2AF8BC-03D4-4E23-8ED4-7EF193728323}</author>
    <author>tc={A839B1BD-8F24-4858-8E58-1919460A0E91}</author>
    <author>tc={B48D96BA-6BCE-40C2-AEEE-48E0D1CDFA46}</author>
    <author>tc={2649BD9F-B415-4AA4-A8A1-F7EED9BFE03E}</author>
    <author>tc={3D69D82E-9A96-4FD2-8199-8E9C5FF067E9}</author>
  </authors>
  <commentList>
    <comment ref="AT179" authorId="0" shapeId="0" xr:uid="{72C0CE2B-BA4F-4119-B81B-16EF33C212B6}">
      <text>
        <r>
          <rPr>
            <b/>
            <sz val="9"/>
            <color indexed="81"/>
            <rFont val="Tahoma"/>
            <family val="2"/>
          </rPr>
          <t>Data asli: 218.363.737
terjadi peningkatan signifikan pada nominal transaksi bank Mestika Dharma, untuk penyebab kenaikan belum diketahui. 
Atas saran Mas Jacky, untuk menggunakan data proxy pada bulan sebelumnya</t>
        </r>
      </text>
    </comment>
    <comment ref="F182" authorId="1" shapeId="0" xr:uid="{6E950B87-992F-4C9F-95E7-CCF47C87B64C}">
      <text>
        <r>
          <rPr>
            <b/>
            <sz val="9"/>
            <color indexed="81"/>
            <rFont val="Tahoma"/>
            <family val="2"/>
          </rPr>
          <t xml:space="preserve">KRRK : </t>
        </r>
        <r>
          <rPr>
            <sz val="9"/>
            <color indexed="81"/>
            <rFont val="Tahoma"/>
            <family val="2"/>
          </rPr>
          <t xml:space="preserve">
Update backcasting AKSP, sejak Jan 2018 s.d Jan 2021</t>
        </r>
      </text>
    </comment>
    <comment ref="I182" authorId="1" shapeId="0" xr:uid="{C799F60C-9D29-4152-959F-6AE53F50477C}">
      <text>
        <r>
          <rPr>
            <b/>
            <sz val="9"/>
            <color indexed="81"/>
            <rFont val="Tahoma"/>
            <family val="2"/>
          </rPr>
          <t>KRRK : 
Update backcasting AKSP, sejak Jan 2018 s.d Jan 2021</t>
        </r>
      </text>
    </comment>
    <comment ref="M182" authorId="1" shapeId="0" xr:uid="{E3D362EB-FA38-4FCF-A130-A11BA7D1584A}">
      <text>
        <r>
          <rPr>
            <b/>
            <sz val="9"/>
            <color rgb="FF000000"/>
            <rFont val="Tahoma"/>
            <family val="2"/>
          </rPr>
          <t>KRRK: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 Update Backcasting AKSP</t>
        </r>
      </text>
    </comment>
    <comment ref="AR188" authorId="2" shapeId="0" xr:uid="{974F66FB-6DA6-431E-8BBD-254F8B86E51B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Backcasting</t>
      </text>
    </comment>
    <comment ref="AN196" authorId="3" shapeId="0" xr:uid="{BB04BD3D-EA0D-42A9-ACB8-CB2809A664E9}">
      <text>
        <t>[Threaded comment]
Your version of Excel allows you to read this threaded comment; however, any edits to it will get removed if the file is opened in a newer version of Excel. Learn more: https://go.microsoft.com/fwlink/?linkid=870924
Comment:
    Penyesuaian Data dengan AKSP</t>
      </text>
    </comment>
    <comment ref="AU197" authorId="0" shapeId="0" xr:uid="{443AC109-49E1-4283-B004-7143137D8178}">
      <text>
        <r>
          <rPr>
            <sz val="9"/>
            <color rgb="FF000000"/>
            <rFont val="Tahoma"/>
            <family val="2"/>
          </rPr>
          <t xml:space="preserve">Data sesungguhnya: 2.500.914.625,46644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Terdapat peningkatan secara signifikan di Bank MUFG, digunakan data proxy bulan sebelumnya.</t>
        </r>
      </text>
    </comment>
    <comment ref="AN199" authorId="4" shapeId="0" xr:uid="{E0E1C384-A28F-4213-AD46-8FA1418C594D}">
      <text>
        <t>[Threaded comment]
Your version of Excel allows you to read this threaded comment; however, any edits to it will get removed if the file is opened in a newer version of Excel. Learn more: https://go.microsoft.com/fwlink/?linkid=870924
Comment:
    Penyesuaian Data dengan AKSP</t>
      </text>
    </comment>
    <comment ref="F219" authorId="1" shapeId="0" xr:uid="{20FCA017-FD30-4BDF-9330-F868EB7010F5}">
      <text>
        <r>
          <rPr>
            <b/>
            <sz val="9"/>
            <color indexed="81"/>
            <rFont val="Tahoma"/>
            <family val="2"/>
          </rPr>
          <t xml:space="preserve">KRRK : update BCA di Antasena,  Feb-21 s.d Des-21
</t>
        </r>
      </text>
    </comment>
    <comment ref="I219" authorId="1" shapeId="0" xr:uid="{F0F04670-7D14-4AB0-9EE7-7DE2221D5266}">
      <text>
        <r>
          <rPr>
            <b/>
            <sz val="9"/>
            <color rgb="FF000000"/>
            <rFont val="Tahoma"/>
            <family val="2"/>
          </rPr>
          <t>KRRK : update BCA di Antasena,  Feb-21 s.d Des-21</t>
        </r>
      </text>
    </comment>
    <comment ref="M219" authorId="1" shapeId="0" xr:uid="{B081EC5C-BAA2-4F82-B19B-1C18D7EB871A}">
      <text>
        <r>
          <rPr>
            <b/>
            <sz val="9"/>
            <color rgb="FF000000"/>
            <rFont val="Tahoma"/>
            <family val="2"/>
          </rPr>
          <t xml:space="preserve">KRRK:
</t>
        </r>
        <r>
          <rPr>
            <b/>
            <sz val="9"/>
            <color rgb="FF000000"/>
            <rFont val="Tahoma"/>
            <family val="2"/>
          </rPr>
          <t>Update BCA di Antasena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S220" authorId="5" shapeId="0" xr:uid="{CCCE4E64-7782-4D4D-9032-F061F3D1AAF1}">
      <text>
        <r>
          <rPr>
            <b/>
            <sz val="9"/>
            <color indexed="81"/>
            <rFont val="Tahoma"/>
            <family val="2"/>
          </rPr>
          <t>renanda nattan:</t>
        </r>
        <r>
          <rPr>
            <sz val="9"/>
            <color indexed="81"/>
            <rFont val="Tahoma"/>
            <family val="2"/>
          </rPr>
          <t xml:space="preserve">
BPD Jambi berpindah pencatatan dri phone banking ke mobile/sms banking</t>
        </r>
      </text>
    </comment>
    <comment ref="K226" authorId="6" shapeId="0" xr:uid="{D920101B-E3FB-4CFE-984A-3F10AB82155D}">
      <text>
        <r>
          <rPr>
            <b/>
            <sz val="9"/>
            <color indexed="81"/>
            <rFont val="Tahoma"/>
            <family val="2"/>
          </rPr>
          <t>Yara H8590. Syauqiyah (MLE):</t>
        </r>
        <r>
          <rPr>
            <sz val="9"/>
            <color indexed="81"/>
            <rFont val="Tahoma"/>
            <family val="2"/>
          </rPr>
          <t xml:space="preserve">
Terdapat update data koreksi oleh BNI</t>
        </r>
      </text>
    </comment>
    <comment ref="AN226" authorId="6" shapeId="0" xr:uid="{1B424401-3654-45B4-A7C3-73B127F5E33B}">
      <text>
        <r>
          <rPr>
            <b/>
            <sz val="9"/>
            <color indexed="81"/>
            <rFont val="Tahoma"/>
            <family val="2"/>
          </rPr>
          <t>Yara H8590. Syauqiyah (MLE):</t>
        </r>
        <r>
          <rPr>
            <sz val="9"/>
            <color indexed="81"/>
            <rFont val="Tahoma"/>
            <family val="2"/>
          </rPr>
          <t xml:space="preserve">
Terdapat update data koreksi oleh BNI</t>
        </r>
      </text>
    </comment>
    <comment ref="S229" authorId="7" shapeId="0" xr:uid="{E39A4233-E1BB-40E6-B256-EB759952F392}">
      <text>
        <t>[Threaded comment]
Your version of Excel allows you to read this threaded comment; however, any edits to it will get removed if the file is opened in a newer version of Excel. Learn more: https://go.microsoft.com/fwlink/?linkid=870924
Comment:
    Feb 21 s.d Des 21 merupakan transaksi online</t>
      </text>
    </comment>
    <comment ref="AA229" authorId="8" shapeId="0" xr:uid="{F0CD00AD-783F-4011-B21A-3A83B2C42CAE}">
      <text>
        <t>[Threaded comment]
Your version of Excel allows you to read this threaded comment; however, any edits to it will get removed if the file is opened in a newer version of Excel. Learn more: https://go.microsoft.com/fwlink/?linkid=870924
Comment:
    Feb 21 s.d Des 21 merupakan transaksi online</t>
      </text>
    </comment>
    <comment ref="H233" authorId="9" shapeId="0" xr:uid="{96117287-AEB7-4E8C-9B1A-8D3A95F64A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K233" authorId="10" shapeId="0" xr:uid="{C19DFE59-12E4-4E7B-B8D9-61F8F0EC44E6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</t>
      </text>
    </comment>
    <comment ref="AK233" authorId="11" shapeId="0" xr:uid="{2CEADBD5-49BD-4D9C-BF02-2718DBAC88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AN233" authorId="12" shapeId="0" xr:uid="{10791924-B975-4E04-B7AA-F8A5038FC4BD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</t>
      </text>
    </comment>
    <comment ref="AW233" authorId="13" shapeId="0" xr:uid="{BE0DD2CA-22B4-4DF4-8407-693003D9326F}">
      <text>
        <t>[Threaded comment]
Your version of Excel allows you to read this threaded comment; however, any edits to it will get removed if the file is opened in a newer version of Excel. Learn more: https://go.microsoft.com/fwlink/?linkid=870924
Comment:
    Koreksi Data BCA 
(diupdate tgl 22 Mei 2023)</t>
      </text>
    </comment>
    <comment ref="H234" authorId="14" shapeId="0" xr:uid="{180C30F1-1C5B-4BAB-A431-30661AABD5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K234" authorId="15" shapeId="0" xr:uid="{CB0630C4-9527-4C0B-9AFF-E8B8968A58B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AK234" authorId="16" shapeId="0" xr:uid="{D9C51D09-87B0-469E-8B97-99057E65CD8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AN234" authorId="17" shapeId="0" xr:uid="{16799398-4E38-4B89-99CD-6B1E55A61A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H235" authorId="18" shapeId="0" xr:uid="{4712A20B-B823-4E57-AA0B-F7BC98FF054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K235" authorId="19" shapeId="0" xr:uid="{12E1F278-DB9C-480D-818A-EB4F6B3005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AK235" authorId="20" shapeId="0" xr:uid="{9FAC762A-0FB3-4D36-B810-64B470E26B1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AN235" authorId="21" shapeId="0" xr:uid="{3BFE0011-80EC-4DFF-A0E5-756AD05441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E236" authorId="6" shapeId="0" xr:uid="{68D8303B-0654-4AA0-97D8-724806FE9BDC}">
      <text>
        <r>
          <rPr>
            <b/>
            <sz val="9"/>
            <color indexed="81"/>
            <rFont val="Tahoma"/>
            <family val="2"/>
          </rPr>
          <t>Yara H8590. Syauqiyah (MLE):</t>
        </r>
        <r>
          <rPr>
            <sz val="9"/>
            <color indexed="81"/>
            <rFont val="Tahoma"/>
            <family val="2"/>
          </rPr>
          <t xml:space="preserve">
Revisi Jumlah Kartu UE oleh BPD Bali</t>
        </r>
      </text>
    </comment>
    <comment ref="G241" authorId="22" shapeId="0" xr:uid="{30825208-B322-4CB4-89D0-080B8E6DCAFB}">
      <text>
        <t>[Threaded comment]
Your version of Excel allows you to read this threaded comment; however, any edits to it will get removed if the file is opened in a newer version of Excel. Learn more: https://go.microsoft.com/fwlink/?linkid=870924
Comment:
    Koreksi Bank Mega</t>
      </text>
    </comment>
    <comment ref="J241" authorId="6" shapeId="0" xr:uid="{9D3DAFF2-F0B5-4AC0-9A06-99869D13F5A0}">
      <text>
        <r>
          <rPr>
            <b/>
            <sz val="9"/>
            <color indexed="81"/>
            <rFont val="Tahoma"/>
            <family val="2"/>
          </rPr>
          <t>Yara H8590. Syauqiyah (MLE):</t>
        </r>
        <r>
          <rPr>
            <sz val="9"/>
            <color indexed="81"/>
            <rFont val="Tahoma"/>
            <family val="2"/>
          </rPr>
          <t xml:space="preserve">
Revisi trx. KK oleh Bank Mega</t>
        </r>
      </text>
    </comment>
    <comment ref="H242" authorId="23" shapeId="0" xr:uid="{05E3ECFC-54CF-4C26-BA53-19FEBA570316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K242" authorId="24" shapeId="0" xr:uid="{0CA6E9AD-1C63-42CF-880C-79B1B75966DB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AK242" authorId="25" shapeId="0" xr:uid="{2641AF30-5580-44CF-B5FB-2735948A5CBE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AM242" authorId="26" shapeId="0" xr:uid="{067D14EF-2EF0-4485-AB5F-9763620658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Penyesuaian Data dengan AKSP </t>
      </text>
    </comment>
    <comment ref="AN242" authorId="27" shapeId="0" xr:uid="{5C3A5742-C787-493E-B448-D6DD5ED90F1C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H243" authorId="28" shapeId="0" xr:uid="{73E7554A-AEC5-4832-A04E-78E9FB22CD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K243" authorId="29" shapeId="0" xr:uid="{6B7984CD-5F08-4357-9615-BA35206287F0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AK243" authorId="30" shapeId="0" xr:uid="{90D04F8C-8A34-4249-ACB5-B3A67CC0DB67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AN243" authorId="31" shapeId="0" xr:uid="{504BC850-9DAB-4A7F-8574-7B56AFE51B9A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H244" authorId="32" shapeId="0" xr:uid="{EAE54C29-4E2D-4124-8220-40DF3A1322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K244" authorId="33" shapeId="0" xr:uid="{894BECC9-12FE-4502-A5D1-31CD1B1DD231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AK244" authorId="34" shapeId="0" xr:uid="{DBAC25CE-7F44-4FE1-A388-BE34969379D3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AN244" authorId="35" shapeId="0" xr:uid="{C6A5CEA3-2B99-4F3B-A0E0-005EFD7554FE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AP244" authorId="36" shapeId="0" xr:uid="{D8963676-8E7F-4EBA-A7EB-77045D2906B3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AR244" authorId="37" shapeId="0" xr:uid="{3F3C816F-DEC0-4B36-A34B-16D86ED8B188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AT244" authorId="38" shapeId="0" xr:uid="{CABF5D18-54BC-4D37-B438-7112967217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AU244" authorId="39" shapeId="0" xr:uid="{ABBD2ADC-3E24-4884-9D4C-E4F573A89C38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AW244" authorId="40" shapeId="0" xr:uid="{0A6D1931-E647-442D-ABE9-B3683FA63CCC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H245" authorId="41" shapeId="0" xr:uid="{DFA959B6-432B-407B-994F-DE692A38FEC6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K245" authorId="42" shapeId="0" xr:uid="{5DD29171-0323-44A0-BDA4-927856D65E20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AK245" authorId="43" shapeId="0" xr:uid="{375252CC-8898-4598-A272-B59C5BBDA1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AN245" authorId="44" shapeId="0" xr:uid="{2DED59BD-854B-4565-BB6D-C20F2FB3F1D2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AP245" authorId="45" shapeId="0" xr:uid="{15FEA6D4-AD5D-4864-91C0-232E7BDB14E0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AR245" authorId="46" shapeId="0" xr:uid="{BF5F7AFA-CB9D-406F-BB92-923F869DD21E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AT245" authorId="47" shapeId="0" xr:uid="{5154D26E-A5E6-45D7-A0EA-CF639577B863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AU245" authorId="48" shapeId="0" xr:uid="{C4A5E7B2-ED98-4771-91D6-FBE265093BFE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AW245" authorId="49" shapeId="0" xr:uid="{0DC6FD26-55E8-452F-A98C-14994E0B1932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H246" authorId="50" shapeId="0" xr:uid="{D1C0CD6C-6D88-4235-A8B1-C777D1D6AA3E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</t>
      </text>
    </comment>
    <comment ref="K246" authorId="51" shapeId="0" xr:uid="{362CF419-B249-4A8B-80AE-534D9D187AF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AK246" authorId="52" shapeId="0" xr:uid="{0C7312F2-6330-440E-8E88-B13FFCFE76BD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</t>
      </text>
    </comment>
    <comment ref="AN246" authorId="53" shapeId="0" xr:uid="{550B0F4E-6345-4429-8333-B7C59B6185F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AT246" authorId="54" shapeId="0" xr:uid="{4FCD73D4-7BC4-4A1F-837D-F8EBBF9263A7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AU246" authorId="55" shapeId="0" xr:uid="{CF3F613E-6E9C-4EC5-899A-DE73EBEE89BA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AW246" authorId="56" shapeId="0" xr:uid="{DC8213E8-C809-49C4-9793-881486672B28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 AKSP (Penyesuaian data d.r klasifikasi PJP/PIP) 9 Agustus 2023</t>
      </text>
    </comment>
    <comment ref="H247" authorId="57" shapeId="0" xr:uid="{0922EA4F-64E5-4D04-A822-61708E24C9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K247" authorId="58" shapeId="0" xr:uid="{C06007BC-040C-4BD9-9CF3-6C41CBB18B9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AK247" authorId="59" shapeId="0" xr:uid="{6D46EE42-0333-42A0-BBB5-892B2EA2AA2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AN247" authorId="60" shapeId="0" xr:uid="{C84D3388-0D61-4909-8918-0516292BD0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Revisi AKSP : Nominal dan Volume BRI 
20 Juli 2023
</t>
      </text>
    </comment>
    <comment ref="AL248" authorId="61" shapeId="0" xr:uid="{658440BD-496D-4501-AC22-7123C9F694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Penyesuaian Data dengan AKSP </t>
      </text>
    </comment>
    <comment ref="G250" authorId="62" shapeId="0" xr:uid="{C090134A-9A2A-4129-B4F6-41FB46EE27BF}">
      <text>
        <t>[Threaded comment]
Your version of Excel allows you to read this threaded comment; however, any edits to it will get removed if the file is opened in a newer version of Excel. Learn more: https://go.microsoft.com/fwlink/?linkid=870924
Comment:
    Koreksi Honest</t>
      </text>
    </comment>
    <comment ref="AC250" authorId="63" shapeId="0" xr:uid="{8DDE6381-1FE0-43DC-8AC3-8035240D5F35}">
      <text>
        <t>[Threaded comment]
Your version of Excel allows you to read this threaded comment; however, any edits to it will get removed if the file is opened in a newer version of Excel. Learn more: https://go.microsoft.com/fwlink/?linkid=870924
Comment:
    Koreksi data Honest posisi Sep</t>
      </text>
    </comment>
    <comment ref="AF250" authorId="64" shapeId="0" xr:uid="{5A45FC3C-9ED8-4723-BFF2-19E542EEF3A6}">
      <text>
        <t>[Threaded comment]
Your version of Excel allows you to read this threaded comment; however, any edits to it will get removed if the file is opened in a newer version of Excel. Learn more: https://go.microsoft.com/fwlink/?linkid=870924
Comment:
    Koreksi data Honest posisi Sep</t>
      </text>
    </comment>
    <comment ref="AG250" authorId="65" shapeId="0" xr:uid="{B0ED6F86-7FFE-48C5-A361-9974094C05EF}">
      <text>
        <t>[Threaded comment]
Your version of Excel allows you to read this threaded comment; however, any edits to it will get removed if the file is opened in a newer version of Excel. Learn more: https://go.microsoft.com/fwlink/?linkid=870924
Comment:
    Koreksi data Honest posisi Sep</t>
      </text>
    </comment>
    <comment ref="AJ252" authorId="66" shapeId="0" xr:uid="{BD8DAFED-C3EE-4CF1-899D-780933215E1E}">
      <text>
        <t>[Threaded comment]
Your version of Excel allows you to read this threaded comment; however, any edits to it will get removed if the file is opened in a newer version of Excel. Learn more: https://go.microsoft.com/fwlink/?linkid=870924
Comment:
    Penyesuaian Data dengan AKSP</t>
      </text>
    </comment>
    <comment ref="AL252" authorId="67" shapeId="0" xr:uid="{B64297AA-3F63-454A-A6E2-22686CCC7953}">
      <text>
        <t>[Threaded comment]
Your version of Excel allows you to read this threaded comment; however, any edits to it will get removed if the file is opened in a newer version of Excel. Learn more: https://go.microsoft.com/fwlink/?linkid=870924
Comment:
    Penyesuaian Data dengan AKSP</t>
      </text>
    </comment>
    <comment ref="AM252" authorId="68" shapeId="0" xr:uid="{A6905D6B-7E92-46E7-B564-86FE4DF7F1A1}">
      <text>
        <t>[Threaded comment]
Your version of Excel allows you to read this threaded comment; however, any edits to it will get removed if the file is opened in a newer version of Excel. Learn more: https://go.microsoft.com/fwlink/?linkid=870924
Comment:
    Penyesuaian Data dengan AKSP</t>
      </text>
    </comment>
    <comment ref="AO252" authorId="69" shapeId="0" xr:uid="{F91CE435-CDB1-4454-947C-32DA5818B9E9}">
      <text>
        <t>[Threaded comment]
Your version of Excel allows you to read this threaded comment; however, any edits to it will get removed if the file is opened in a newer version of Excel. Learn more: https://go.microsoft.com/fwlink/?linkid=870924
Comment:
    Penyesuaian Data dengan AKSP</t>
      </text>
    </comment>
    <comment ref="AM254" authorId="70" shapeId="0" xr:uid="{9AF8DD8C-56FF-4867-87FF-2BDCBA3ED625}">
      <text>
        <t>[Threaded comment]
Your version of Excel allows you to read this threaded comment; however, any edits to it will get removed if the file is opened in a newer version of Excel. Learn more: https://go.microsoft.com/fwlink/?linkid=870924
Comment:
    Koreksi E2Pay tgl 22 Feb 2024</t>
      </text>
    </comment>
    <comment ref="AP256" authorId="71" shapeId="0" xr:uid="{B684771C-1EDC-41EA-B60A-99B2FFBE8F8D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hanya exclude BMRI</t>
      </text>
    </comment>
    <comment ref="AU256" authorId="72" shapeId="0" xr:uid="{077D6A7A-6446-4710-963E-E1CDF34CD71D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hanya exclude BMRI</t>
      </text>
    </comment>
    <comment ref="W257" authorId="73" shapeId="0" xr:uid="{63FFC7B7-40DF-4B71-828D-3D7CB7D89897}">
      <text>
        <t>[Threaded comment]
Your version of Excel allows you to read this threaded comment; however, any edits to it will get removed if the file is opened in a newer version of Excel. Learn more: https://go.microsoft.com/fwlink/?linkid=870924
Comment:
    Penyesuaian nilai belanja yg seharusnya</t>
      </text>
    </comment>
    <comment ref="AP257" authorId="74" shapeId="0" xr:uid="{EE2AF8BC-03D4-4E23-8ED4-7EF193728323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hanya exclude BMRI</t>
      </text>
    </comment>
    <comment ref="AU257" authorId="75" shapeId="0" xr:uid="{A839B1BD-8F24-4858-8E58-1919460A0E91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hanya exclude BMRI</t>
      </text>
    </comment>
    <comment ref="W258" authorId="76" shapeId="0" xr:uid="{B48D96BA-6BCE-40C2-AEEE-48E0D1CDFA46}">
      <text>
        <t>[Threaded comment]
Your version of Excel allows you to read this threaded comment; however, any edits to it will get removed if the file is opened in a newer version of Excel. Learn more: https://go.microsoft.com/fwlink/?linkid=870924
Comment:
    Penyesuaian nilai belanja yg seharusnya</t>
      </text>
    </comment>
    <comment ref="AP258" authorId="77" shapeId="0" xr:uid="{2649BD9F-B415-4AA4-A8A1-F7EED9BF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hanya exclude BMRI</t>
      </text>
    </comment>
    <comment ref="AU258" authorId="78" shapeId="0" xr:uid="{3D69D82E-9A96-4FD2-8199-8E9C5FF067E9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hanya exclude BMRI</t>
      </text>
    </comment>
  </commentList>
</comments>
</file>

<file path=xl/sharedStrings.xml><?xml version="1.0" encoding="utf-8"?>
<sst xmlns="http://schemas.openxmlformats.org/spreadsheetml/2006/main" count="482" uniqueCount="134">
  <si>
    <t>Bulanan</t>
  </si>
  <si>
    <t>Jml Hari</t>
  </si>
  <si>
    <t>JUMLAH KARTU</t>
  </si>
  <si>
    <t>VOLUME TRANSAKSI</t>
  </si>
  <si>
    <t>Growth Vol (MTM%)</t>
  </si>
  <si>
    <t>Growth Vol (YOY%)</t>
  </si>
  <si>
    <t>NOMINAL TRANSAKSI (Rp j)</t>
  </si>
  <si>
    <t>Growth Nom MTM</t>
  </si>
  <si>
    <t>Growth Nom YOY</t>
  </si>
  <si>
    <t>VOLUME TRANSAKSI ATM-D</t>
  </si>
  <si>
    <t>NOMINAL TRANSAKSI ATM (Rp j)</t>
  </si>
  <si>
    <t>VOLUME TRANSAKSI KK</t>
  </si>
  <si>
    <t>NOMINAL TRANSAKSI KK (Rp j)</t>
  </si>
  <si>
    <t>%YOY Nom KK</t>
  </si>
  <si>
    <t>Dana Float UE</t>
  </si>
  <si>
    <t>Volume UE</t>
  </si>
  <si>
    <t>Nominal UE (Rp Juta)</t>
  </si>
  <si>
    <t>Pengguna 
Digital Banking</t>
  </si>
  <si>
    <t xml:space="preserve">Volume Transaksi Delivery Channel </t>
  </si>
  <si>
    <t>Nominal Transaksi Delivery Channel (Rp juta)</t>
  </si>
  <si>
    <t xml:space="preserve">Growth Volume %MTM </t>
  </si>
  <si>
    <t>Growth Volume %YOY</t>
  </si>
  <si>
    <t xml:space="preserve">Growth Nominal %MTM </t>
  </si>
  <si>
    <t>Growth Nominal %YOY</t>
  </si>
  <si>
    <t>MS-12 (%), YOY</t>
  </si>
  <si>
    <t>Growth (%yoy)</t>
  </si>
  <si>
    <t>JUMLAH KARTU (YOY)</t>
  </si>
  <si>
    <t>Growth Vol</t>
  </si>
  <si>
    <t>Growth Nom</t>
  </si>
  <si>
    <t>ATM-DEBIT</t>
  </si>
  <si>
    <t>KREDIT</t>
  </si>
  <si>
    <t>UANG-E</t>
  </si>
  <si>
    <t>UE (Belanja+Trf+Tunai)</t>
  </si>
  <si>
    <t>UANG-E (Belanja)</t>
  </si>
  <si>
    <t>Total</t>
  </si>
  <si>
    <t>TOTAL</t>
  </si>
  <si>
    <t>Tunai</t>
  </si>
  <si>
    <t>Non Tunai</t>
  </si>
  <si>
    <t>Belanja</t>
  </si>
  <si>
    <t>Transfer-interbank</t>
  </si>
  <si>
    <t>Transfer-antarbank</t>
  </si>
  <si>
    <t xml:space="preserve">Transfer </t>
  </si>
  <si>
    <t xml:space="preserve">Pembayaran </t>
  </si>
  <si>
    <t xml:space="preserve">Setor Tunai </t>
  </si>
  <si>
    <t>Transfer-intra</t>
  </si>
  <si>
    <t>Transfer-inter</t>
  </si>
  <si>
    <t>Pembayaran</t>
  </si>
  <si>
    <t>Cash Advance</t>
  </si>
  <si>
    <t xml:space="preserve">Bill Payment </t>
  </si>
  <si>
    <t xml:space="preserve">Tunai </t>
  </si>
  <si>
    <t>Transfer</t>
  </si>
  <si>
    <t>Phone Banking</t>
  </si>
  <si>
    <t>SMS/Mobile Banking</t>
  </si>
  <si>
    <t>Internet Banking</t>
  </si>
  <si>
    <t>Total DC</t>
  </si>
  <si>
    <t>Total Digital Banking</t>
  </si>
  <si>
    <t>ATM-D</t>
  </si>
  <si>
    <t>KK</t>
  </si>
  <si>
    <t>UE</t>
  </si>
  <si>
    <t>ATM-D+KK+UE</t>
  </si>
  <si>
    <t>Konsumsi RT (RHS)</t>
  </si>
  <si>
    <t>Transfer I</t>
  </si>
  <si>
    <t>Transfer A</t>
  </si>
  <si>
    <t>Setor Tunai</t>
  </si>
  <si>
    <t>Des-21</t>
  </si>
  <si>
    <t>Tahun</t>
  </si>
  <si>
    <t>Triwulan</t>
  </si>
  <si>
    <t>Growth Vol (QTQ%)</t>
  </si>
  <si>
    <t>Growth Nom QTQ (RHS)</t>
  </si>
  <si>
    <t xml:space="preserve">Growth Volume %QTQ </t>
  </si>
  <si>
    <t xml:space="preserve">Growth Nominal %QTQ </t>
  </si>
  <si>
    <t>Transaksi Online</t>
  </si>
  <si>
    <t>I</t>
  </si>
  <si>
    <t>II</t>
  </si>
  <si>
    <t>III</t>
  </si>
  <si>
    <t>IV</t>
  </si>
  <si>
    <t xml:space="preserve">IV </t>
  </si>
  <si>
    <t>Dana Float</t>
  </si>
  <si>
    <t>Volume Tunai</t>
  </si>
  <si>
    <t>Volume Transfer</t>
  </si>
  <si>
    <t>Digital Banking</t>
  </si>
  <si>
    <t>PDB (ADHB)</t>
  </si>
  <si>
    <t>UYD</t>
  </si>
  <si>
    <t>CAGR</t>
  </si>
  <si>
    <t xml:space="preserve">SEM 2 </t>
  </si>
  <si>
    <t>jumlah_kartu_atmd</t>
  </si>
  <si>
    <t>jumlah_KK</t>
  </si>
  <si>
    <t>jumlah_ue</t>
  </si>
  <si>
    <t>vol_atmd</t>
  </si>
  <si>
    <t>vol_kk</t>
  </si>
  <si>
    <t>vol_UE</t>
  </si>
  <si>
    <t>Nom_atmd</t>
  </si>
  <si>
    <t>nom_kk</t>
  </si>
  <si>
    <t>nom_ue</t>
  </si>
  <si>
    <t>total_nom_atmd_kk_ue</t>
  </si>
  <si>
    <t>vol_atmd_tunai</t>
  </si>
  <si>
    <t>vol_atmd_non_tunai</t>
  </si>
  <si>
    <t>vol_atmd_belanja</t>
  </si>
  <si>
    <t>vol_atmd_trf_ib</t>
  </si>
  <si>
    <t>vol_atmd_trf_ab</t>
  </si>
  <si>
    <t>vol_atmd_trf</t>
  </si>
  <si>
    <t>vol_atmd_pbayarn</t>
  </si>
  <si>
    <t>vol_atmd_setor_tunai</t>
  </si>
  <si>
    <t>nom_atmd_tunai</t>
  </si>
  <si>
    <t>nom_atmd_non_tunai</t>
  </si>
  <si>
    <t>nom_atmd_belanja</t>
  </si>
  <si>
    <t>nom_atmd_trf_intra</t>
  </si>
  <si>
    <t>nom_atmd_trf_inter</t>
  </si>
  <si>
    <t>nom_atmd_trf</t>
  </si>
  <si>
    <t>nom_atmd_pbayarn</t>
  </si>
  <si>
    <t>nom_atmd_setor_tunai</t>
  </si>
  <si>
    <t>vol_kk_belanja</t>
  </si>
  <si>
    <t>vol_kk_cash_advance</t>
  </si>
  <si>
    <t>vol_kk_bill_payment</t>
  </si>
  <si>
    <t>nom_kk_belanja</t>
  </si>
  <si>
    <t>nom_kk_cash_advance</t>
  </si>
  <si>
    <t>nom_kk_bill_payment</t>
  </si>
  <si>
    <t>Dana_Float_UE</t>
  </si>
  <si>
    <t>vol_ue_tunai</t>
  </si>
  <si>
    <t>vol_ue_belanja</t>
  </si>
  <si>
    <t>vol_ue_trf</t>
  </si>
  <si>
    <t>nom_ue_tunai</t>
  </si>
  <si>
    <t>nom_ue_belanja</t>
  </si>
  <si>
    <t>nom_ue_trf</t>
  </si>
  <si>
    <t>vol_trx_phone_banking</t>
  </si>
  <si>
    <t>vol_trx_sms_mobile_banking</t>
  </si>
  <si>
    <t>vol_trx_ibanking</t>
  </si>
  <si>
    <t>vol_total_delivery_channel</t>
  </si>
  <si>
    <t>vol_total_db</t>
  </si>
  <si>
    <t>nom_trx_phone_banking</t>
  </si>
  <si>
    <t>nom_trx_sms_mobile_banking</t>
  </si>
  <si>
    <t>nom_trx_ibanking</t>
  </si>
  <si>
    <t>nom_total_delivery_channel</t>
  </si>
  <si>
    <t>nom_total_db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</si>
</sst>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_);_(* \(#,##0\);_(* &quot;-&quot;_);_(@_)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#,##0.0_);[Red]\(#,##0.0\)"/>
    <numFmt numFmtId="169" formatCode="#,##0.0;[Red]\-#,##0.0"/>
    <numFmt numFmtId="170" formatCode="_(* #,##0.0_);_(* \(#,##0.0\);_(* &quot;-&quot;_);_(@_)"/>
    <numFmt numFmtId="171" formatCode="_(* #,##0.00_);_(* \(#,##0.00\);_(* &quot;-&quot;_);_(@_)"/>
    <numFmt numFmtId="172" formatCode="[$-409]mmm\-yy;@"/>
    <numFmt numFmtId="173" formatCode="0.00000%"/>
    <numFmt numFmtId="174" formatCode="0.000%"/>
    <numFmt numFmtId="175" formatCode="0.0_);[Red]\(0.0\)"/>
    <numFmt numFmtId="176" formatCode="0.0%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medium">
        <color rgb="FF00B050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 style="medium">
        <color rgb="FF00B050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/>
      <top style="thin">
        <color auto="1"/>
      </top>
      <bottom/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 style="medium">
        <color rgb="FF00B050"/>
      </bottom>
      <diagonal/>
    </border>
    <border>
      <left/>
      <right style="thin">
        <color theme="1"/>
      </right>
      <top/>
      <bottom style="medium">
        <color rgb="FF00B050"/>
      </bottom>
      <diagonal/>
    </border>
    <border>
      <left/>
      <right style="thin">
        <color auto="1"/>
      </right>
      <top/>
      <bottom style="medium">
        <color rgb="FF00B050"/>
      </bottom>
      <diagonal/>
    </border>
    <border>
      <left style="thin">
        <color theme="1"/>
      </left>
      <right style="thin">
        <color indexed="64"/>
      </right>
      <top/>
      <bottom style="medium">
        <color rgb="FF00B050"/>
      </bottom>
      <diagonal/>
    </border>
    <border>
      <left style="thin">
        <color indexed="64"/>
      </left>
      <right style="thin">
        <color auto="1"/>
      </right>
      <top/>
      <bottom style="medium">
        <color rgb="FF00B050"/>
      </bottom>
      <diagonal/>
    </border>
    <border>
      <left style="thin">
        <color auto="1"/>
      </left>
      <right/>
      <top/>
      <bottom style="medium">
        <color rgb="FF00B050"/>
      </bottom>
      <diagonal/>
    </border>
    <border>
      <left style="thin">
        <color theme="1"/>
      </left>
      <right/>
      <top style="medium">
        <color rgb="FF00B050"/>
      </top>
      <bottom/>
      <diagonal/>
    </border>
    <border>
      <left/>
      <right style="thin">
        <color theme="1"/>
      </right>
      <top style="medium">
        <color rgb="FF00B050"/>
      </top>
      <bottom/>
      <diagonal/>
    </border>
    <border>
      <left/>
      <right style="thin">
        <color auto="1"/>
      </right>
      <top style="medium">
        <color rgb="FF00B050"/>
      </top>
      <bottom/>
      <diagonal/>
    </border>
    <border>
      <left style="thin">
        <color theme="1"/>
      </left>
      <right style="thin">
        <color indexed="64"/>
      </right>
      <top style="medium">
        <color rgb="FF00B050"/>
      </top>
      <bottom/>
      <diagonal/>
    </border>
    <border>
      <left style="thin">
        <color indexed="64"/>
      </left>
      <right style="thin">
        <color indexed="64"/>
      </right>
      <top style="medium">
        <color rgb="FF00B050"/>
      </top>
      <bottom/>
      <diagonal/>
    </border>
    <border>
      <left style="thin">
        <color auto="1"/>
      </left>
      <right/>
      <top style="medium">
        <color rgb="FF00B050"/>
      </top>
      <bottom/>
      <diagonal/>
    </border>
    <border>
      <left style="thin">
        <color theme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theme="1"/>
      </right>
      <top/>
      <bottom style="medium">
        <color rgb="FF00B050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</cellStyleXfs>
  <cellXfs count="708">
    <xf numFmtId="0" fontId="0" fillId="0" borderId="0" xfId="0"/>
    <xf numFmtId="0" fontId="2" fillId="0" borderId="0" xfId="0" applyFont="1"/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 wrapText="1"/>
    </xf>
    <xf numFmtId="0" fontId="3" fillId="20" borderId="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 wrapText="1"/>
    </xf>
    <xf numFmtId="166" fontId="3" fillId="8" borderId="12" xfId="1" applyNumberFormat="1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166" fontId="3" fillId="8" borderId="11" xfId="1" applyNumberFormat="1" applyFont="1" applyFill="1" applyBorder="1" applyAlignment="1">
      <alignment horizontal="center" vertical="center" wrapText="1"/>
    </xf>
    <xf numFmtId="166" fontId="3" fillId="9" borderId="12" xfId="1" applyNumberFormat="1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166" fontId="3" fillId="9" borderId="11" xfId="1" applyNumberFormat="1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 wrapText="1"/>
    </xf>
    <xf numFmtId="0" fontId="3" fillId="15" borderId="11" xfId="0" applyFont="1" applyFill="1" applyBorder="1" applyAlignment="1">
      <alignment horizontal="center" vertical="center" wrapText="1"/>
    </xf>
    <xf numFmtId="0" fontId="3" fillId="15" borderId="13" xfId="0" applyFont="1" applyFill="1" applyBorder="1" applyAlignment="1">
      <alignment horizontal="center" vertical="center" wrapText="1"/>
    </xf>
    <xf numFmtId="0" fontId="3" fillId="16" borderId="11" xfId="0" applyFont="1" applyFill="1" applyBorder="1" applyAlignment="1">
      <alignment horizontal="center" vertical="center" wrapText="1"/>
    </xf>
    <xf numFmtId="0" fontId="3" fillId="16" borderId="13" xfId="0" applyFont="1" applyFill="1" applyBorder="1" applyAlignment="1">
      <alignment horizontal="center" vertical="center" wrapText="1"/>
    </xf>
    <xf numFmtId="0" fontId="3" fillId="12" borderId="11" xfId="0" applyFont="1" applyFill="1" applyBorder="1" applyAlignment="1">
      <alignment horizontal="center" vertical="center" wrapText="1"/>
    </xf>
    <xf numFmtId="0" fontId="3" fillId="17" borderId="11" xfId="0" applyFont="1" applyFill="1" applyBorder="1" applyAlignment="1">
      <alignment horizontal="center" vertical="center"/>
    </xf>
    <xf numFmtId="0" fontId="3" fillId="17" borderId="11" xfId="0" applyFont="1" applyFill="1" applyBorder="1" applyAlignment="1">
      <alignment horizontal="center" vertical="center" wrapText="1"/>
    </xf>
    <xf numFmtId="0" fontId="3" fillId="17" borderId="12" xfId="0" applyFont="1" applyFill="1" applyBorder="1" applyAlignment="1">
      <alignment horizontal="center" vertical="center"/>
    </xf>
    <xf numFmtId="0" fontId="3" fillId="17" borderId="13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/>
    </xf>
    <xf numFmtId="0" fontId="3" fillId="18" borderId="11" xfId="0" applyFont="1" applyFill="1" applyBorder="1" applyAlignment="1">
      <alignment horizontal="center" vertical="center"/>
    </xf>
    <xf numFmtId="0" fontId="3" fillId="18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19" borderId="11" xfId="0" applyFont="1" applyFill="1" applyBorder="1" applyAlignment="1">
      <alignment horizontal="center" vertical="center" wrapText="1"/>
    </xf>
    <xf numFmtId="0" fontId="3" fillId="20" borderId="15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2" fillId="0" borderId="16" xfId="0" applyNumberFormat="1" applyFont="1" applyBorder="1"/>
    <xf numFmtId="1" fontId="2" fillId="0" borderId="16" xfId="0" applyNumberFormat="1" applyFont="1" applyBorder="1" applyAlignment="1">
      <alignment horizontal="center"/>
    </xf>
    <xf numFmtId="167" fontId="2" fillId="0" borderId="17" xfId="1" applyNumberFormat="1" applyFont="1" applyBorder="1"/>
    <xf numFmtId="167" fontId="2" fillId="0" borderId="0" xfId="1" applyNumberFormat="1" applyFont="1" applyBorder="1"/>
    <xf numFmtId="167" fontId="2" fillId="0" borderId="18" xfId="1" applyNumberFormat="1" applyFont="1" applyBorder="1"/>
    <xf numFmtId="38" fontId="2" fillId="0" borderId="17" xfId="1" applyNumberFormat="1" applyFont="1" applyBorder="1"/>
    <xf numFmtId="38" fontId="2" fillId="0" borderId="0" xfId="1" applyNumberFormat="1" applyFont="1" applyBorder="1"/>
    <xf numFmtId="38" fontId="2" fillId="0" borderId="18" xfId="1" applyNumberFormat="1" applyFont="1" applyBorder="1"/>
    <xf numFmtId="38" fontId="2" fillId="0" borderId="6" xfId="1" applyNumberFormat="1" applyFont="1" applyBorder="1"/>
    <xf numFmtId="38" fontId="2" fillId="0" borderId="19" xfId="1" applyNumberFormat="1" applyFont="1" applyBorder="1"/>
    <xf numFmtId="38" fontId="2" fillId="0" borderId="2" xfId="1" applyNumberFormat="1" applyFont="1" applyBorder="1"/>
    <xf numFmtId="38" fontId="2" fillId="0" borderId="4" xfId="1" applyNumberFormat="1" applyFont="1" applyBorder="1"/>
    <xf numFmtId="38" fontId="2" fillId="0" borderId="7" xfId="1" applyNumberFormat="1" applyFont="1" applyBorder="1"/>
    <xf numFmtId="38" fontId="2" fillId="0" borderId="8" xfId="1" applyNumberFormat="1" applyFont="1" applyBorder="1"/>
    <xf numFmtId="38" fontId="2" fillId="0" borderId="3" xfId="1" applyNumberFormat="1" applyFont="1" applyBorder="1"/>
    <xf numFmtId="38" fontId="2" fillId="0" borderId="1" xfId="1" applyNumberFormat="1" applyFont="1" applyBorder="1"/>
    <xf numFmtId="0" fontId="0" fillId="0" borderId="8" xfId="0" applyBorder="1"/>
    <xf numFmtId="17" fontId="2" fillId="0" borderId="0" xfId="0" applyNumberFormat="1" applyFont="1"/>
    <xf numFmtId="1" fontId="2" fillId="0" borderId="0" xfId="0" applyNumberFormat="1" applyFont="1" applyAlignment="1">
      <alignment horizontal="center"/>
    </xf>
    <xf numFmtId="38" fontId="2" fillId="0" borderId="20" xfId="1" applyNumberFormat="1" applyFont="1" applyBorder="1"/>
    <xf numFmtId="38" fontId="2" fillId="0" borderId="21" xfId="1" applyNumberFormat="1" applyFont="1" applyBorder="1"/>
    <xf numFmtId="38" fontId="2" fillId="0" borderId="5" xfId="1" applyNumberFormat="1" applyFont="1" applyBorder="1"/>
    <xf numFmtId="0" fontId="0" fillId="0" borderId="18" xfId="0" applyBorder="1"/>
    <xf numFmtId="38" fontId="2" fillId="0" borderId="22" xfId="1" applyNumberFormat="1" applyFont="1" applyBorder="1"/>
    <xf numFmtId="38" fontId="2" fillId="0" borderId="23" xfId="1" applyNumberFormat="1" applyFont="1" applyBorder="1"/>
    <xf numFmtId="38" fontId="2" fillId="0" borderId="24" xfId="1" applyNumberFormat="1" applyFont="1" applyBorder="1"/>
    <xf numFmtId="38" fontId="2" fillId="0" borderId="25" xfId="1" applyNumberFormat="1" applyFont="1" applyBorder="1"/>
    <xf numFmtId="38" fontId="2" fillId="0" borderId="26" xfId="1" applyNumberFormat="1" applyFont="1" applyBorder="1"/>
    <xf numFmtId="38" fontId="2" fillId="0" borderId="27" xfId="1" applyNumberFormat="1" applyFont="1" applyBorder="1"/>
    <xf numFmtId="38" fontId="2" fillId="0" borderId="28" xfId="1" applyNumberFormat="1" applyFont="1" applyBorder="1"/>
    <xf numFmtId="0" fontId="0" fillId="0" borderId="26" xfId="0" applyBorder="1"/>
    <xf numFmtId="17" fontId="2" fillId="0" borderId="29" xfId="0" applyNumberFormat="1" applyFont="1" applyBorder="1"/>
    <xf numFmtId="1" fontId="2" fillId="0" borderId="29" xfId="0" applyNumberFormat="1" applyFont="1" applyBorder="1" applyAlignment="1">
      <alignment horizontal="center"/>
    </xf>
    <xf numFmtId="167" fontId="2" fillId="0" borderId="30" xfId="1" applyNumberFormat="1" applyFont="1" applyBorder="1"/>
    <xf numFmtId="167" fontId="2" fillId="0" borderId="29" xfId="1" applyNumberFormat="1" applyFont="1" applyBorder="1"/>
    <xf numFmtId="167" fontId="2" fillId="0" borderId="31" xfId="1" applyNumberFormat="1" applyFont="1" applyBorder="1"/>
    <xf numFmtId="38" fontId="2" fillId="0" borderId="30" xfId="1" applyNumberFormat="1" applyFont="1" applyBorder="1"/>
    <xf numFmtId="38" fontId="2" fillId="0" borderId="29" xfId="1" applyNumberFormat="1" applyFont="1" applyBorder="1"/>
    <xf numFmtId="38" fontId="2" fillId="0" borderId="31" xfId="1" applyNumberFormat="1" applyFont="1" applyBorder="1"/>
    <xf numFmtId="38" fontId="2" fillId="0" borderId="32" xfId="1" applyNumberFormat="1" applyFont="1" applyBorder="1"/>
    <xf numFmtId="17" fontId="2" fillId="0" borderId="23" xfId="0" applyNumberFormat="1" applyFont="1" applyBorder="1"/>
    <xf numFmtId="1" fontId="2" fillId="0" borderId="23" xfId="0" applyNumberFormat="1" applyFont="1" applyBorder="1" applyAlignment="1">
      <alignment horizontal="center"/>
    </xf>
    <xf numFmtId="167" fontId="2" fillId="0" borderId="28" xfId="1" applyNumberFormat="1" applyFont="1" applyBorder="1"/>
    <xf numFmtId="167" fontId="2" fillId="0" borderId="23" xfId="1" applyNumberFormat="1" applyFont="1" applyBorder="1"/>
    <xf numFmtId="167" fontId="2" fillId="0" borderId="26" xfId="1" applyNumberFormat="1" applyFont="1" applyBorder="1"/>
    <xf numFmtId="17" fontId="2" fillId="0" borderId="9" xfId="0" applyNumberFormat="1" applyFont="1" applyBorder="1"/>
    <xf numFmtId="1" fontId="2" fillId="0" borderId="9" xfId="0" applyNumberFormat="1" applyFont="1" applyBorder="1" applyAlignment="1">
      <alignment horizontal="center"/>
    </xf>
    <xf numFmtId="167" fontId="2" fillId="0" borderId="33" xfId="1" applyNumberFormat="1" applyFont="1" applyBorder="1"/>
    <xf numFmtId="167" fontId="2" fillId="0" borderId="9" xfId="1" applyNumberFormat="1" applyFont="1" applyBorder="1"/>
    <xf numFmtId="167" fontId="2" fillId="0" borderId="34" xfId="1" applyNumberFormat="1" applyFont="1" applyBorder="1"/>
    <xf numFmtId="38" fontId="2" fillId="0" borderId="33" xfId="1" applyNumberFormat="1" applyFont="1" applyBorder="1"/>
    <xf numFmtId="38" fontId="2" fillId="0" borderId="9" xfId="1" applyNumberFormat="1" applyFont="1" applyBorder="1"/>
    <xf numFmtId="38" fontId="2" fillId="0" borderId="34" xfId="1" applyNumberFormat="1" applyFont="1" applyBorder="1"/>
    <xf numFmtId="38" fontId="2" fillId="0" borderId="35" xfId="1" applyNumberFormat="1" applyFont="1" applyBorder="1"/>
    <xf numFmtId="38" fontId="2" fillId="0" borderId="36" xfId="1" applyNumberFormat="1" applyFont="1" applyBorder="1"/>
    <xf numFmtId="38" fontId="2" fillId="0" borderId="37" xfId="1" applyNumberFormat="1" applyFont="1" applyBorder="1"/>
    <xf numFmtId="38" fontId="2" fillId="0" borderId="38" xfId="1" applyNumberFormat="1" applyFont="1" applyBorder="1"/>
    <xf numFmtId="0" fontId="0" fillId="0" borderId="34" xfId="0" applyBorder="1"/>
    <xf numFmtId="38" fontId="2" fillId="0" borderId="39" xfId="1" applyNumberFormat="1" applyFont="1" applyBorder="1"/>
    <xf numFmtId="38" fontId="2" fillId="0" borderId="16" xfId="1" applyNumberFormat="1" applyFont="1" applyBorder="1"/>
    <xf numFmtId="167" fontId="2" fillId="0" borderId="16" xfId="1" applyNumberFormat="1" applyFont="1" applyBorder="1"/>
    <xf numFmtId="167" fontId="2" fillId="0" borderId="40" xfId="1" applyNumberFormat="1" applyFont="1" applyBorder="1"/>
    <xf numFmtId="38" fontId="2" fillId="0" borderId="40" xfId="1" applyNumberFormat="1" applyFont="1" applyBorder="1"/>
    <xf numFmtId="38" fontId="2" fillId="0" borderId="41" xfId="1" applyNumberFormat="1" applyFont="1" applyBorder="1"/>
    <xf numFmtId="38" fontId="2" fillId="0" borderId="42" xfId="1" applyNumberFormat="1" applyFont="1" applyBorder="1"/>
    <xf numFmtId="38" fontId="2" fillId="0" borderId="43" xfId="1" applyNumberFormat="1" applyFont="1" applyBorder="1"/>
    <xf numFmtId="38" fontId="2" fillId="0" borderId="44" xfId="1" applyNumberFormat="1" applyFont="1" applyBorder="1"/>
    <xf numFmtId="0" fontId="0" fillId="0" borderId="40" xfId="0" applyBorder="1"/>
    <xf numFmtId="9" fontId="0" fillId="0" borderId="0" xfId="3" applyFont="1"/>
    <xf numFmtId="168" fontId="2" fillId="0" borderId="16" xfId="1" applyNumberFormat="1" applyFont="1" applyBorder="1"/>
    <xf numFmtId="168" fontId="2" fillId="0" borderId="41" xfId="1" applyNumberFormat="1" applyFont="1" applyBorder="1"/>
    <xf numFmtId="168" fontId="2" fillId="0" borderId="40" xfId="1" applyNumberFormat="1" applyFont="1" applyBorder="1"/>
    <xf numFmtId="168" fontId="2" fillId="0" borderId="43" xfId="1" applyNumberFormat="1" applyFont="1" applyBorder="1"/>
    <xf numFmtId="168" fontId="2" fillId="0" borderId="0" xfId="1" applyNumberFormat="1" applyFont="1" applyBorder="1"/>
    <xf numFmtId="168" fontId="2" fillId="0" borderId="6" xfId="1" applyNumberFormat="1" applyFont="1" applyBorder="1"/>
    <xf numFmtId="168" fontId="2" fillId="0" borderId="18" xfId="1" applyNumberFormat="1" applyFont="1" applyBorder="1"/>
    <xf numFmtId="168" fontId="2" fillId="0" borderId="21" xfId="1" applyNumberFormat="1" applyFont="1" applyBorder="1"/>
    <xf numFmtId="168" fontId="2" fillId="0" borderId="25" xfId="1" applyNumberFormat="1" applyFont="1" applyBorder="1"/>
    <xf numFmtId="168" fontId="2" fillId="0" borderId="23" xfId="1" applyNumberFormat="1" applyFont="1" applyBorder="1"/>
    <xf numFmtId="168" fontId="2" fillId="0" borderId="29" xfId="1" applyNumberFormat="1" applyFont="1" applyBorder="1"/>
    <xf numFmtId="168" fontId="2" fillId="0" borderId="32" xfId="1" applyNumberFormat="1" applyFont="1" applyBorder="1"/>
    <xf numFmtId="168" fontId="2" fillId="0" borderId="31" xfId="1" applyNumberFormat="1" applyFont="1" applyBorder="1"/>
    <xf numFmtId="38" fontId="2" fillId="0" borderId="45" xfId="1" applyNumberFormat="1" applyFont="1" applyBorder="1"/>
    <xf numFmtId="168" fontId="2" fillId="0" borderId="46" xfId="1" applyNumberFormat="1" applyFont="1" applyBorder="1"/>
    <xf numFmtId="38" fontId="2" fillId="0" borderId="47" xfId="1" applyNumberFormat="1" applyFont="1" applyBorder="1"/>
    <xf numFmtId="0" fontId="0" fillId="0" borderId="31" xfId="0" applyBorder="1"/>
    <xf numFmtId="168" fontId="2" fillId="0" borderId="24" xfId="1" applyNumberFormat="1" applyFont="1" applyBorder="1"/>
    <xf numFmtId="168" fontId="2" fillId="0" borderId="26" xfId="1" applyNumberFormat="1" applyFont="1" applyBorder="1"/>
    <xf numFmtId="168" fontId="2" fillId="0" borderId="9" xfId="1" applyNumberFormat="1" applyFont="1" applyBorder="1"/>
    <xf numFmtId="168" fontId="2" fillId="0" borderId="35" xfId="1" applyNumberFormat="1" applyFont="1" applyBorder="1"/>
    <xf numFmtId="168" fontId="2" fillId="0" borderId="34" xfId="1" applyNumberFormat="1" applyFont="1" applyBorder="1"/>
    <xf numFmtId="168" fontId="2" fillId="0" borderId="37" xfId="1" applyNumberFormat="1" applyFont="1" applyBorder="1"/>
    <xf numFmtId="38" fontId="2" fillId="0" borderId="0" xfId="1" applyNumberFormat="1" applyFont="1"/>
    <xf numFmtId="38" fontId="2" fillId="20" borderId="41" xfId="1" applyNumberFormat="1" applyFont="1" applyFill="1" applyBorder="1"/>
    <xf numFmtId="38" fontId="2" fillId="20" borderId="6" xfId="1" applyNumberFormat="1" applyFont="1" applyFill="1" applyBorder="1"/>
    <xf numFmtId="38" fontId="2" fillId="20" borderId="24" xfId="1" applyNumberFormat="1" applyFont="1" applyFill="1" applyBorder="1"/>
    <xf numFmtId="38" fontId="2" fillId="0" borderId="17" xfId="0" applyNumberFormat="1" applyFont="1" applyBorder="1"/>
    <xf numFmtId="38" fontId="2" fillId="0" borderId="0" xfId="0" applyNumberFormat="1" applyFont="1"/>
    <xf numFmtId="167" fontId="2" fillId="0" borderId="17" xfId="0" applyNumberFormat="1" applyFont="1" applyBorder="1"/>
    <xf numFmtId="164" fontId="2" fillId="0" borderId="0" xfId="2" applyFont="1" applyBorder="1"/>
    <xf numFmtId="164" fontId="2" fillId="0" borderId="18" xfId="2" applyFont="1" applyBorder="1"/>
    <xf numFmtId="38" fontId="2" fillId="0" borderId="18" xfId="0" applyNumberFormat="1" applyFont="1" applyBorder="1"/>
    <xf numFmtId="168" fontId="2" fillId="0" borderId="0" xfId="0" applyNumberFormat="1" applyFont="1"/>
    <xf numFmtId="168" fontId="2" fillId="0" borderId="6" xfId="0" applyNumberFormat="1" applyFont="1" applyBorder="1"/>
    <xf numFmtId="168" fontId="2" fillId="0" borderId="18" xfId="0" applyNumberFormat="1" applyFont="1" applyBorder="1"/>
    <xf numFmtId="168" fontId="2" fillId="0" borderId="21" xfId="0" applyNumberFormat="1" applyFont="1" applyBorder="1"/>
    <xf numFmtId="167" fontId="2" fillId="0" borderId="0" xfId="0" applyNumberFormat="1" applyFont="1"/>
    <xf numFmtId="38" fontId="2" fillId="20" borderId="6" xfId="0" applyNumberFormat="1" applyFont="1" applyFill="1" applyBorder="1"/>
    <xf numFmtId="38" fontId="2" fillId="0" borderId="6" xfId="0" applyNumberFormat="1" applyFont="1" applyBorder="1"/>
    <xf numFmtId="38" fontId="2" fillId="0" borderId="5" xfId="0" applyNumberFormat="1" applyFont="1" applyBorder="1"/>
    <xf numFmtId="167" fontId="2" fillId="0" borderId="30" xfId="0" applyNumberFormat="1" applyFont="1" applyBorder="1"/>
    <xf numFmtId="167" fontId="2" fillId="0" borderId="29" xfId="0" applyNumberFormat="1" applyFont="1" applyBorder="1"/>
    <xf numFmtId="164" fontId="2" fillId="0" borderId="29" xfId="2" applyFont="1" applyBorder="1"/>
    <xf numFmtId="167" fontId="2" fillId="0" borderId="31" xfId="0" applyNumberFormat="1" applyFont="1" applyBorder="1"/>
    <xf numFmtId="168" fontId="2" fillId="0" borderId="29" xfId="0" applyNumberFormat="1" applyFont="1" applyBorder="1"/>
    <xf numFmtId="168" fontId="2" fillId="0" borderId="32" xfId="0" applyNumberFormat="1" applyFont="1" applyBorder="1"/>
    <xf numFmtId="168" fontId="2" fillId="0" borderId="31" xfId="0" applyNumberFormat="1" applyFont="1" applyBorder="1"/>
    <xf numFmtId="168" fontId="2" fillId="0" borderId="46" xfId="0" applyNumberFormat="1" applyFont="1" applyBorder="1"/>
    <xf numFmtId="167" fontId="2" fillId="20" borderId="32" xfId="0" applyNumberFormat="1" applyFont="1" applyFill="1" applyBorder="1"/>
    <xf numFmtId="167" fontId="2" fillId="0" borderId="32" xfId="0" applyNumberFormat="1" applyFont="1" applyBorder="1"/>
    <xf numFmtId="167" fontId="2" fillId="0" borderId="47" xfId="0" applyNumberFormat="1" applyFont="1" applyBorder="1"/>
    <xf numFmtId="164" fontId="2" fillId="0" borderId="17" xfId="2" applyFont="1" applyBorder="1"/>
    <xf numFmtId="168" fontId="2" fillId="0" borderId="0" xfId="2" applyNumberFormat="1" applyFont="1" applyBorder="1"/>
    <xf numFmtId="168" fontId="2" fillId="0" borderId="6" xfId="2" applyNumberFormat="1" applyFont="1" applyBorder="1"/>
    <xf numFmtId="168" fontId="2" fillId="0" borderId="18" xfId="2" applyNumberFormat="1" applyFont="1" applyBorder="1"/>
    <xf numFmtId="168" fontId="2" fillId="0" borderId="21" xfId="2" applyNumberFormat="1" applyFont="1" applyBorder="1"/>
    <xf numFmtId="164" fontId="2" fillId="20" borderId="6" xfId="2" applyFont="1" applyFill="1" applyBorder="1"/>
    <xf numFmtId="164" fontId="2" fillId="0" borderId="6" xfId="2" applyFont="1" applyBorder="1"/>
    <xf numFmtId="164" fontId="2" fillId="0" borderId="5" xfId="2" applyFont="1" applyBorder="1"/>
    <xf numFmtId="164" fontId="2" fillId="0" borderId="28" xfId="2" applyFont="1" applyBorder="1"/>
    <xf numFmtId="164" fontId="2" fillId="0" borderId="23" xfId="2" applyFont="1" applyBorder="1"/>
    <xf numFmtId="164" fontId="2" fillId="0" borderId="26" xfId="2" applyFont="1" applyBorder="1"/>
    <xf numFmtId="168" fontId="2" fillId="0" borderId="23" xfId="2" applyNumberFormat="1" applyFont="1" applyBorder="1"/>
    <xf numFmtId="168" fontId="2" fillId="0" borderId="24" xfId="2" applyNumberFormat="1" applyFont="1" applyBorder="1"/>
    <xf numFmtId="168" fontId="2" fillId="0" borderId="26" xfId="2" applyNumberFormat="1" applyFont="1" applyBorder="1"/>
    <xf numFmtId="168" fontId="2" fillId="0" borderId="25" xfId="2" applyNumberFormat="1" applyFont="1" applyBorder="1"/>
    <xf numFmtId="164" fontId="2" fillId="20" borderId="24" xfId="2" applyFont="1" applyFill="1" applyBorder="1"/>
    <xf numFmtId="164" fontId="2" fillId="0" borderId="24" xfId="2" applyFont="1" applyBorder="1"/>
    <xf numFmtId="164" fontId="2" fillId="0" borderId="27" xfId="2" applyFont="1" applyBorder="1"/>
    <xf numFmtId="1" fontId="2" fillId="0" borderId="9" xfId="2" applyNumberFormat="1" applyFont="1" applyBorder="1" applyAlignment="1">
      <alignment horizontal="center"/>
    </xf>
    <xf numFmtId="164" fontId="2" fillId="0" borderId="33" xfId="2" applyFont="1" applyBorder="1"/>
    <xf numFmtId="164" fontId="2" fillId="0" borderId="9" xfId="2" applyFont="1" applyBorder="1"/>
    <xf numFmtId="164" fontId="2" fillId="0" borderId="34" xfId="2" applyFont="1" applyBorder="1"/>
    <xf numFmtId="168" fontId="2" fillId="0" borderId="9" xfId="2" applyNumberFormat="1" applyFont="1" applyBorder="1"/>
    <xf numFmtId="168" fontId="2" fillId="0" borderId="35" xfId="2" applyNumberFormat="1" applyFont="1" applyBorder="1"/>
    <xf numFmtId="168" fontId="2" fillId="0" borderId="34" xfId="2" applyNumberFormat="1" applyFont="1" applyBorder="1"/>
    <xf numFmtId="168" fontId="2" fillId="0" borderId="37" xfId="2" applyNumberFormat="1" applyFont="1" applyBorder="1"/>
    <xf numFmtId="164" fontId="2" fillId="20" borderId="35" xfId="2" applyFont="1" applyFill="1" applyBorder="1"/>
    <xf numFmtId="164" fontId="2" fillId="0" borderId="35" xfId="2" applyFont="1" applyBorder="1"/>
    <xf numFmtId="164" fontId="2" fillId="0" borderId="38" xfId="2" applyFont="1" applyBorder="1"/>
    <xf numFmtId="167" fontId="2" fillId="0" borderId="0" xfId="1" applyNumberFormat="1" applyFont="1"/>
    <xf numFmtId="167" fontId="2" fillId="0" borderId="5" xfId="0" applyNumberFormat="1" applyFont="1" applyBorder="1"/>
    <xf numFmtId="164" fontId="2" fillId="0" borderId="30" xfId="2" applyFont="1" applyBorder="1"/>
    <xf numFmtId="164" fontId="2" fillId="20" borderId="32" xfId="2" applyFont="1" applyFill="1" applyBorder="1"/>
    <xf numFmtId="164" fontId="2" fillId="0" borderId="32" xfId="2" applyFont="1" applyBorder="1"/>
    <xf numFmtId="164" fontId="2" fillId="0" borderId="31" xfId="2" applyFont="1" applyBorder="1"/>
    <xf numFmtId="164" fontId="2" fillId="0" borderId="47" xfId="2" applyFont="1" applyBorder="1"/>
    <xf numFmtId="38" fontId="2" fillId="0" borderId="39" xfId="1" applyNumberFormat="1" applyFont="1" applyFill="1" applyBorder="1"/>
    <xf numFmtId="38" fontId="2" fillId="0" borderId="16" xfId="1" applyNumberFormat="1" applyFont="1" applyFill="1" applyBorder="1"/>
    <xf numFmtId="167" fontId="2" fillId="0" borderId="16" xfId="1" applyNumberFormat="1" applyFont="1" applyFill="1" applyBorder="1"/>
    <xf numFmtId="167" fontId="2" fillId="0" borderId="40" xfId="1" applyNumberFormat="1" applyFont="1" applyFill="1" applyBorder="1"/>
    <xf numFmtId="38" fontId="2" fillId="0" borderId="40" xfId="1" applyNumberFormat="1" applyFont="1" applyFill="1" applyBorder="1"/>
    <xf numFmtId="168" fontId="2" fillId="0" borderId="16" xfId="1" applyNumberFormat="1" applyFont="1" applyFill="1" applyBorder="1"/>
    <xf numFmtId="168" fontId="2" fillId="0" borderId="41" xfId="1" applyNumberFormat="1" applyFont="1" applyFill="1" applyBorder="1"/>
    <xf numFmtId="168" fontId="2" fillId="0" borderId="40" xfId="1" applyNumberFormat="1" applyFont="1" applyFill="1" applyBorder="1"/>
    <xf numFmtId="168" fontId="2" fillId="0" borderId="21" xfId="1" applyNumberFormat="1" applyFont="1" applyFill="1" applyBorder="1"/>
    <xf numFmtId="168" fontId="2" fillId="0" borderId="0" xfId="1" applyNumberFormat="1" applyFont="1" applyFill="1" applyBorder="1"/>
    <xf numFmtId="38" fontId="2" fillId="0" borderId="0" xfId="1" applyNumberFormat="1" applyFont="1" applyFill="1" applyBorder="1"/>
    <xf numFmtId="38" fontId="2" fillId="0" borderId="6" xfId="1" applyNumberFormat="1" applyFont="1" applyFill="1" applyBorder="1"/>
    <xf numFmtId="38" fontId="2" fillId="0" borderId="18" xfId="1" applyNumberFormat="1" applyFont="1" applyFill="1" applyBorder="1"/>
    <xf numFmtId="38" fontId="2" fillId="0" borderId="5" xfId="1" applyNumberFormat="1" applyFont="1" applyFill="1" applyBorder="1"/>
    <xf numFmtId="10" fontId="2" fillId="0" borderId="39" xfId="3" applyNumberFormat="1" applyFont="1" applyBorder="1"/>
    <xf numFmtId="10" fontId="2" fillId="0" borderId="16" xfId="3" applyNumberFormat="1" applyFont="1" applyBorder="1"/>
    <xf numFmtId="10" fontId="2" fillId="0" borderId="40" xfId="3" applyNumberFormat="1" applyFont="1" applyBorder="1"/>
    <xf numFmtId="38" fontId="2" fillId="0" borderId="17" xfId="1" applyNumberFormat="1" applyFont="1" applyFill="1" applyBorder="1"/>
    <xf numFmtId="167" fontId="2" fillId="0" borderId="0" xfId="1" applyNumberFormat="1" applyFont="1" applyFill="1" applyBorder="1"/>
    <xf numFmtId="167" fontId="2" fillId="0" borderId="18" xfId="1" applyNumberFormat="1" applyFont="1" applyFill="1" applyBorder="1"/>
    <xf numFmtId="168" fontId="2" fillId="0" borderId="6" xfId="1" applyNumberFormat="1" applyFont="1" applyFill="1" applyBorder="1"/>
    <xf numFmtId="168" fontId="2" fillId="0" borderId="18" xfId="1" applyNumberFormat="1" applyFont="1" applyFill="1" applyBorder="1"/>
    <xf numFmtId="10" fontId="2" fillId="0" borderId="17" xfId="3" applyNumberFormat="1" applyFont="1" applyBorder="1"/>
    <xf numFmtId="10" fontId="2" fillId="0" borderId="0" xfId="3" applyNumberFormat="1" applyFont="1" applyBorder="1"/>
    <xf numFmtId="10" fontId="2" fillId="0" borderId="18" xfId="3" applyNumberFormat="1" applyFont="1" applyBorder="1"/>
    <xf numFmtId="38" fontId="2" fillId="0" borderId="28" xfId="1" applyNumberFormat="1" applyFont="1" applyFill="1" applyBorder="1"/>
    <xf numFmtId="38" fontId="2" fillId="0" borderId="23" xfId="1" applyNumberFormat="1" applyFont="1" applyFill="1" applyBorder="1"/>
    <xf numFmtId="167" fontId="2" fillId="0" borderId="23" xfId="1" applyNumberFormat="1" applyFont="1" applyFill="1" applyBorder="1"/>
    <xf numFmtId="167" fontId="2" fillId="0" borderId="26" xfId="1" applyNumberFormat="1" applyFont="1" applyFill="1" applyBorder="1"/>
    <xf numFmtId="38" fontId="2" fillId="0" borderId="26" xfId="1" applyNumberFormat="1" applyFont="1" applyFill="1" applyBorder="1"/>
    <xf numFmtId="168" fontId="2" fillId="0" borderId="23" xfId="1" applyNumberFormat="1" applyFont="1" applyFill="1" applyBorder="1"/>
    <xf numFmtId="168" fontId="2" fillId="0" borderId="24" xfId="1" applyNumberFormat="1" applyFont="1" applyFill="1" applyBorder="1"/>
    <xf numFmtId="168" fontId="2" fillId="0" borderId="26" xfId="1" applyNumberFormat="1" applyFont="1" applyFill="1" applyBorder="1"/>
    <xf numFmtId="168" fontId="2" fillId="0" borderId="25" xfId="1" applyNumberFormat="1" applyFont="1" applyFill="1" applyBorder="1"/>
    <xf numFmtId="38" fontId="2" fillId="0" borderId="24" xfId="1" applyNumberFormat="1" applyFont="1" applyFill="1" applyBorder="1"/>
    <xf numFmtId="38" fontId="2" fillId="0" borderId="27" xfId="1" applyNumberFormat="1" applyFont="1" applyFill="1" applyBorder="1"/>
    <xf numFmtId="10" fontId="2" fillId="0" borderId="28" xfId="3" applyNumberFormat="1" applyFont="1" applyBorder="1"/>
    <xf numFmtId="10" fontId="2" fillId="0" borderId="23" xfId="3" applyNumberFormat="1" applyFont="1" applyBorder="1"/>
    <xf numFmtId="10" fontId="2" fillId="0" borderId="26" xfId="3" applyNumberFormat="1" applyFont="1" applyBorder="1"/>
    <xf numFmtId="164" fontId="2" fillId="0" borderId="0" xfId="2" applyFont="1" applyFill="1" applyBorder="1"/>
    <xf numFmtId="164" fontId="2" fillId="0" borderId="18" xfId="2" applyFont="1" applyFill="1" applyBorder="1"/>
    <xf numFmtId="164" fontId="2" fillId="0" borderId="29" xfId="2" applyFont="1" applyFill="1" applyBorder="1"/>
    <xf numFmtId="164" fontId="2" fillId="0" borderId="17" xfId="2" applyFont="1" applyFill="1" applyBorder="1"/>
    <xf numFmtId="168" fontId="2" fillId="0" borderId="0" xfId="2" applyNumberFormat="1" applyFont="1" applyFill="1" applyBorder="1"/>
    <xf numFmtId="168" fontId="2" fillId="0" borderId="6" xfId="2" applyNumberFormat="1" applyFont="1" applyFill="1" applyBorder="1"/>
    <xf numFmtId="168" fontId="2" fillId="0" borderId="18" xfId="2" applyNumberFormat="1" applyFont="1" applyFill="1" applyBorder="1"/>
    <xf numFmtId="168" fontId="2" fillId="0" borderId="21" xfId="2" applyNumberFormat="1" applyFont="1" applyFill="1" applyBorder="1"/>
    <xf numFmtId="164" fontId="2" fillId="0" borderId="6" xfId="2" applyFont="1" applyFill="1" applyBorder="1"/>
    <xf numFmtId="164" fontId="2" fillId="0" borderId="5" xfId="2" applyFont="1" applyFill="1" applyBorder="1"/>
    <xf numFmtId="164" fontId="2" fillId="0" borderId="23" xfId="2" applyFont="1" applyFill="1" applyBorder="1"/>
    <xf numFmtId="164" fontId="2" fillId="0" borderId="26" xfId="2" applyFont="1" applyFill="1" applyBorder="1"/>
    <xf numFmtId="164" fontId="2" fillId="0" borderId="28" xfId="2" applyFont="1" applyFill="1" applyBorder="1"/>
    <xf numFmtId="168" fontId="2" fillId="0" borderId="23" xfId="2" applyNumberFormat="1" applyFont="1" applyFill="1" applyBorder="1"/>
    <xf numFmtId="168" fontId="2" fillId="0" borderId="24" xfId="2" applyNumberFormat="1" applyFont="1" applyFill="1" applyBorder="1"/>
    <xf numFmtId="164" fontId="2" fillId="0" borderId="30" xfId="2" applyFont="1" applyFill="1" applyBorder="1"/>
    <xf numFmtId="164" fontId="2" fillId="20" borderId="29" xfId="2" applyFont="1" applyFill="1" applyBorder="1"/>
    <xf numFmtId="164" fontId="2" fillId="0" borderId="32" xfId="2" applyFont="1" applyFill="1" applyBorder="1"/>
    <xf numFmtId="164" fontId="2" fillId="0" borderId="31" xfId="2" applyFont="1" applyFill="1" applyBorder="1"/>
    <xf numFmtId="164" fontId="2" fillId="0" borderId="47" xfId="2" applyFont="1" applyFill="1" applyBorder="1"/>
    <xf numFmtId="1" fontId="2" fillId="0" borderId="9" xfId="2" applyNumberFormat="1" applyFont="1" applyFill="1" applyBorder="1" applyAlignment="1">
      <alignment horizontal="center"/>
    </xf>
    <xf numFmtId="164" fontId="2" fillId="0" borderId="33" xfId="2" applyFont="1" applyFill="1" applyBorder="1"/>
    <xf numFmtId="164" fontId="2" fillId="0" borderId="9" xfId="2" applyFont="1" applyFill="1" applyBorder="1"/>
    <xf numFmtId="164" fontId="2" fillId="0" borderId="34" xfId="2" applyFont="1" applyFill="1" applyBorder="1"/>
    <xf numFmtId="167" fontId="2" fillId="0" borderId="9" xfId="1" applyNumberFormat="1" applyFont="1" applyFill="1" applyBorder="1"/>
    <xf numFmtId="168" fontId="2" fillId="0" borderId="9" xfId="2" applyNumberFormat="1" applyFont="1" applyFill="1" applyBorder="1"/>
    <xf numFmtId="168" fontId="2" fillId="0" borderId="35" xfId="2" applyNumberFormat="1" applyFont="1" applyFill="1" applyBorder="1"/>
    <xf numFmtId="168" fontId="2" fillId="0" borderId="34" xfId="2" applyNumberFormat="1" applyFont="1" applyFill="1" applyBorder="1"/>
    <xf numFmtId="168" fontId="2" fillId="0" borderId="37" xfId="2" applyNumberFormat="1" applyFont="1" applyFill="1" applyBorder="1"/>
    <xf numFmtId="164" fontId="2" fillId="0" borderId="35" xfId="2" applyFont="1" applyFill="1" applyBorder="1"/>
    <xf numFmtId="164" fontId="2" fillId="0" borderId="38" xfId="2" applyFont="1" applyFill="1" applyBorder="1"/>
    <xf numFmtId="164" fontId="2" fillId="0" borderId="48" xfId="2" applyFont="1" applyFill="1" applyBorder="1"/>
    <xf numFmtId="10" fontId="2" fillId="0" borderId="33" xfId="3" applyNumberFormat="1" applyFont="1" applyBorder="1"/>
    <xf numFmtId="10" fontId="2" fillId="0" borderId="9" xfId="3" applyNumberFormat="1" applyFont="1" applyBorder="1"/>
    <xf numFmtId="10" fontId="2" fillId="0" borderId="34" xfId="3" applyNumberFormat="1" applyFont="1" applyBorder="1"/>
    <xf numFmtId="167" fontId="2" fillId="20" borderId="17" xfId="1" applyNumberFormat="1" applyFont="1" applyFill="1" applyBorder="1"/>
    <xf numFmtId="38" fontId="2" fillId="20" borderId="17" xfId="1" applyNumberFormat="1" applyFont="1" applyFill="1" applyBorder="1"/>
    <xf numFmtId="38" fontId="2" fillId="20" borderId="0" xfId="1" applyNumberFormat="1" applyFont="1" applyFill="1" applyBorder="1"/>
    <xf numFmtId="167" fontId="6" fillId="0" borderId="0" xfId="1" applyNumberFormat="1" applyFont="1" applyFill="1" applyBorder="1"/>
    <xf numFmtId="167" fontId="2" fillId="20" borderId="28" xfId="1" applyNumberFormat="1" applyFont="1" applyFill="1" applyBorder="1"/>
    <xf numFmtId="38" fontId="2" fillId="20" borderId="28" xfId="1" applyNumberFormat="1" applyFont="1" applyFill="1" applyBorder="1"/>
    <xf numFmtId="38" fontId="2" fillId="20" borderId="23" xfId="1" applyNumberFormat="1" applyFont="1" applyFill="1" applyBorder="1"/>
    <xf numFmtId="38" fontId="2" fillId="20" borderId="17" xfId="0" applyNumberFormat="1" applyFont="1" applyFill="1" applyBorder="1"/>
    <xf numFmtId="17" fontId="6" fillId="0" borderId="0" xfId="0" applyNumberFormat="1" applyFont="1"/>
    <xf numFmtId="1" fontId="6" fillId="0" borderId="0" xfId="0" applyNumberFormat="1" applyFont="1" applyAlignment="1">
      <alignment horizontal="center"/>
    </xf>
    <xf numFmtId="164" fontId="6" fillId="20" borderId="17" xfId="2" applyFont="1" applyFill="1" applyBorder="1"/>
    <xf numFmtId="164" fontId="6" fillId="0" borderId="0" xfId="2" applyFont="1" applyFill="1" applyBorder="1"/>
    <xf numFmtId="164" fontId="6" fillId="0" borderId="18" xfId="2" applyFont="1" applyFill="1" applyBorder="1"/>
    <xf numFmtId="164" fontId="6" fillId="20" borderId="0" xfId="2" applyFont="1" applyFill="1" applyBorder="1"/>
    <xf numFmtId="38" fontId="6" fillId="20" borderId="0" xfId="2" applyNumberFormat="1" applyFont="1" applyFill="1" applyBorder="1"/>
    <xf numFmtId="38" fontId="6" fillId="0" borderId="0" xfId="2" applyNumberFormat="1" applyFont="1" applyFill="1" applyBorder="1"/>
    <xf numFmtId="38" fontId="6" fillId="0" borderId="18" xfId="2" applyNumberFormat="1" applyFont="1" applyFill="1" applyBorder="1"/>
    <xf numFmtId="168" fontId="6" fillId="0" borderId="0" xfId="2" applyNumberFormat="1" applyFont="1" applyFill="1" applyBorder="1"/>
    <xf numFmtId="168" fontId="6" fillId="0" borderId="6" xfId="2" applyNumberFormat="1" applyFont="1" applyFill="1" applyBorder="1"/>
    <xf numFmtId="168" fontId="6" fillId="0" borderId="18" xfId="2" applyNumberFormat="1" applyFont="1" applyFill="1" applyBorder="1"/>
    <xf numFmtId="168" fontId="6" fillId="0" borderId="21" xfId="2" applyNumberFormat="1" applyFont="1" applyFill="1" applyBorder="1"/>
    <xf numFmtId="164" fontId="6" fillId="0" borderId="6" xfId="2" applyFont="1" applyFill="1" applyBorder="1"/>
    <xf numFmtId="164" fontId="6" fillId="0" borderId="5" xfId="2" applyFont="1" applyFill="1" applyBorder="1"/>
    <xf numFmtId="0" fontId="7" fillId="0" borderId="0" xfId="0" applyFont="1"/>
    <xf numFmtId="167" fontId="6" fillId="0" borderId="0" xfId="1" applyNumberFormat="1" applyFont="1" applyFill="1" applyBorder="1" applyAlignment="1">
      <alignment horizontal="right" vertical="justify"/>
    </xf>
    <xf numFmtId="164" fontId="2" fillId="20" borderId="17" xfId="2" applyFont="1" applyFill="1" applyBorder="1"/>
    <xf numFmtId="164" fontId="2" fillId="20" borderId="0" xfId="2" applyFont="1" applyFill="1" applyBorder="1"/>
    <xf numFmtId="164" fontId="2" fillId="20" borderId="33" xfId="2" applyFont="1" applyFill="1" applyBorder="1"/>
    <xf numFmtId="164" fontId="2" fillId="20" borderId="9" xfId="2" applyFont="1" applyFill="1" applyBorder="1"/>
    <xf numFmtId="167" fontId="6" fillId="0" borderId="9" xfId="1" applyNumberFormat="1" applyFont="1" applyFill="1" applyBorder="1"/>
    <xf numFmtId="164" fontId="2" fillId="0" borderId="41" xfId="2" applyFont="1" applyFill="1" applyBorder="1"/>
    <xf numFmtId="164" fontId="2" fillId="0" borderId="16" xfId="2" applyFont="1" applyFill="1" applyBorder="1"/>
    <xf numFmtId="38" fontId="2" fillId="12" borderId="0" xfId="1" applyNumberFormat="1" applyFont="1" applyFill="1" applyBorder="1"/>
    <xf numFmtId="38" fontId="2" fillId="12" borderId="5" xfId="1" applyNumberFormat="1" applyFont="1" applyFill="1" applyBorder="1"/>
    <xf numFmtId="168" fontId="2" fillId="0" borderId="29" xfId="1" applyNumberFormat="1" applyFont="1" applyFill="1" applyBorder="1"/>
    <xf numFmtId="38" fontId="2" fillId="0" borderId="32" xfId="1" applyNumberFormat="1" applyFont="1" applyFill="1" applyBorder="1"/>
    <xf numFmtId="17" fontId="6" fillId="0" borderId="23" xfId="0" applyNumberFormat="1" applyFont="1" applyBorder="1"/>
    <xf numFmtId="164" fontId="2" fillId="0" borderId="27" xfId="2" applyFont="1" applyFill="1" applyBorder="1"/>
    <xf numFmtId="164" fontId="2" fillId="0" borderId="24" xfId="2" applyFont="1" applyFill="1" applyBorder="1"/>
    <xf numFmtId="38" fontId="2" fillId="20" borderId="9" xfId="1" applyNumberFormat="1" applyFont="1" applyFill="1" applyBorder="1"/>
    <xf numFmtId="40" fontId="2" fillId="0" borderId="0" xfId="1" applyNumberFormat="1" applyFont="1" applyFill="1" applyBorder="1"/>
    <xf numFmtId="40" fontId="2" fillId="0" borderId="18" xfId="1" applyNumberFormat="1" applyFont="1" applyFill="1" applyBorder="1"/>
    <xf numFmtId="167" fontId="6" fillId="0" borderId="0" xfId="4" applyNumberFormat="1" applyFont="1" applyFill="1" applyBorder="1"/>
    <xf numFmtId="40" fontId="2" fillId="0" borderId="6" xfId="1" applyNumberFormat="1" applyFont="1" applyFill="1" applyBorder="1"/>
    <xf numFmtId="167" fontId="6" fillId="20" borderId="17" xfId="1" applyNumberFormat="1" applyFont="1" applyFill="1" applyBorder="1"/>
    <xf numFmtId="40" fontId="2" fillId="20" borderId="0" xfId="1" applyNumberFormat="1" applyFont="1" applyFill="1" applyBorder="1"/>
    <xf numFmtId="17" fontId="2" fillId="0" borderId="11" xfId="0" applyNumberFormat="1" applyFont="1" applyBorder="1"/>
    <xf numFmtId="1" fontId="2" fillId="0" borderId="11" xfId="0" applyNumberFormat="1" applyFont="1" applyBorder="1" applyAlignment="1">
      <alignment horizontal="center"/>
    </xf>
    <xf numFmtId="167" fontId="2" fillId="20" borderId="10" xfId="1" applyNumberFormat="1" applyFont="1" applyFill="1" applyBorder="1"/>
    <xf numFmtId="167" fontId="6" fillId="20" borderId="10" xfId="1" applyNumberFormat="1" applyFont="1" applyFill="1" applyBorder="1"/>
    <xf numFmtId="167" fontId="6" fillId="0" borderId="11" xfId="1" applyNumberFormat="1" applyFont="1" applyFill="1" applyBorder="1"/>
    <xf numFmtId="167" fontId="2" fillId="0" borderId="14" xfId="1" applyNumberFormat="1" applyFont="1" applyFill="1" applyBorder="1"/>
    <xf numFmtId="164" fontId="2" fillId="0" borderId="10" xfId="2" applyFont="1" applyFill="1" applyBorder="1"/>
    <xf numFmtId="40" fontId="2" fillId="0" borderId="11" xfId="1" applyNumberFormat="1" applyFont="1" applyFill="1" applyBorder="1"/>
    <xf numFmtId="40" fontId="2" fillId="0" borderId="14" xfId="1" applyNumberFormat="1" applyFont="1" applyFill="1" applyBorder="1"/>
    <xf numFmtId="38" fontId="2" fillId="0" borderId="11" xfId="1" applyNumberFormat="1" applyFont="1" applyFill="1" applyBorder="1"/>
    <xf numFmtId="167" fontId="2" fillId="0" borderId="11" xfId="1" applyNumberFormat="1" applyFont="1" applyFill="1" applyBorder="1"/>
    <xf numFmtId="38" fontId="2" fillId="20" borderId="10" xfId="1" applyNumberFormat="1" applyFont="1" applyFill="1" applyBorder="1"/>
    <xf numFmtId="38" fontId="2" fillId="20" borderId="11" xfId="1" applyNumberFormat="1" applyFont="1" applyFill="1" applyBorder="1"/>
    <xf numFmtId="38" fontId="2" fillId="0" borderId="14" xfId="1" applyNumberFormat="1" applyFont="1" applyFill="1" applyBorder="1"/>
    <xf numFmtId="164" fontId="2" fillId="20" borderId="11" xfId="0" applyNumberFormat="1" applyFont="1" applyFill="1" applyBorder="1"/>
    <xf numFmtId="38" fontId="2" fillId="0" borderId="13" xfId="1" applyNumberFormat="1" applyFont="1" applyFill="1" applyBorder="1"/>
    <xf numFmtId="168" fontId="2" fillId="0" borderId="11" xfId="1" applyNumberFormat="1" applyFont="1" applyFill="1" applyBorder="1"/>
    <xf numFmtId="168" fontId="2" fillId="0" borderId="14" xfId="1" applyNumberFormat="1" applyFont="1" applyFill="1" applyBorder="1"/>
    <xf numFmtId="168" fontId="2" fillId="0" borderId="15" xfId="1" applyNumberFormat="1" applyFont="1" applyFill="1" applyBorder="1"/>
    <xf numFmtId="168" fontId="2" fillId="0" borderId="13" xfId="1" applyNumberFormat="1" applyFont="1" applyFill="1" applyBorder="1"/>
    <xf numFmtId="38" fontId="2" fillId="0" borderId="12" xfId="1" applyNumberFormat="1" applyFont="1" applyFill="1" applyBorder="1"/>
    <xf numFmtId="40" fontId="2" fillId="0" borderId="13" xfId="1" applyNumberFormat="1" applyFont="1" applyFill="1" applyBorder="1"/>
    <xf numFmtId="164" fontId="2" fillId="0" borderId="11" xfId="2" applyFont="1" applyFill="1" applyBorder="1"/>
    <xf numFmtId="0" fontId="0" fillId="0" borderId="11" xfId="0" applyBorder="1"/>
    <xf numFmtId="164" fontId="2" fillId="20" borderId="0" xfId="0" applyNumberFormat="1" applyFont="1" applyFill="1"/>
    <xf numFmtId="167" fontId="6" fillId="0" borderId="0" xfId="4" applyNumberFormat="1" applyFont="1" applyFill="1" applyBorder="1" applyAlignment="1">
      <alignment horizontal="right" vertical="justify"/>
    </xf>
    <xf numFmtId="0" fontId="2" fillId="0" borderId="0" xfId="3" applyNumberFormat="1" applyFont="1" applyFill="1" applyBorder="1" applyAlignment="1">
      <alignment horizontal="center"/>
    </xf>
    <xf numFmtId="165" fontId="2" fillId="0" borderId="0" xfId="1" applyFont="1" applyFill="1" applyBorder="1"/>
    <xf numFmtId="167" fontId="2" fillId="20" borderId="0" xfId="1" applyNumberFormat="1" applyFont="1" applyFill="1" applyBorder="1"/>
    <xf numFmtId="167" fontId="6" fillId="0" borderId="9" xfId="4" applyNumberFormat="1" applyFont="1" applyFill="1" applyBorder="1"/>
    <xf numFmtId="0" fontId="0" fillId="0" borderId="9" xfId="0" applyBorder="1"/>
    <xf numFmtId="169" fontId="2" fillId="0" borderId="6" xfId="1" applyNumberFormat="1" applyFont="1" applyFill="1" applyBorder="1"/>
    <xf numFmtId="17" fontId="2" fillId="0" borderId="0" xfId="3" applyNumberFormat="1" applyFont="1" applyFill="1" applyBorder="1"/>
    <xf numFmtId="164" fontId="2" fillId="21" borderId="17" xfId="2" applyFont="1" applyFill="1" applyBorder="1"/>
    <xf numFmtId="164" fontId="2" fillId="21" borderId="0" xfId="2" applyFont="1" applyFill="1" applyBorder="1"/>
    <xf numFmtId="167" fontId="2" fillId="21" borderId="0" xfId="1" applyNumberFormat="1" applyFont="1" applyFill="1" applyBorder="1"/>
    <xf numFmtId="170" fontId="2" fillId="0" borderId="0" xfId="2" applyNumberFormat="1" applyFont="1" applyFill="1" applyBorder="1"/>
    <xf numFmtId="17" fontId="2" fillId="0" borderId="11" xfId="3" applyNumberFormat="1" applyFont="1" applyFill="1" applyBorder="1"/>
    <xf numFmtId="0" fontId="2" fillId="0" borderId="11" xfId="3" applyNumberFormat="1" applyFont="1" applyFill="1" applyBorder="1" applyAlignment="1">
      <alignment horizontal="center"/>
    </xf>
    <xf numFmtId="164" fontId="2" fillId="21" borderId="10" xfId="2" applyFont="1" applyFill="1" applyBorder="1"/>
    <xf numFmtId="165" fontId="2" fillId="0" borderId="11" xfId="1" applyFont="1" applyFill="1" applyBorder="1"/>
    <xf numFmtId="164" fontId="2" fillId="21" borderId="11" xfId="2" applyFont="1" applyFill="1" applyBorder="1"/>
    <xf numFmtId="167" fontId="2" fillId="21" borderId="11" xfId="1" applyNumberFormat="1" applyFont="1" applyFill="1" applyBorder="1"/>
    <xf numFmtId="38" fontId="2" fillId="0" borderId="11" xfId="1" applyNumberFormat="1" applyFont="1" applyBorder="1"/>
    <xf numFmtId="164" fontId="2" fillId="0" borderId="14" xfId="2" applyFont="1" applyFill="1" applyBorder="1"/>
    <xf numFmtId="164" fontId="2" fillId="20" borderId="11" xfId="2" applyFont="1" applyFill="1" applyBorder="1"/>
    <xf numFmtId="170" fontId="2" fillId="0" borderId="11" xfId="2" applyNumberFormat="1" applyFont="1" applyFill="1" applyBorder="1"/>
    <xf numFmtId="169" fontId="2" fillId="0" borderId="13" xfId="1" applyNumberFormat="1" applyFont="1" applyFill="1" applyBorder="1"/>
    <xf numFmtId="0" fontId="2" fillId="21" borderId="11" xfId="3" applyNumberFormat="1" applyFont="1" applyFill="1" applyBorder="1"/>
    <xf numFmtId="167" fontId="2" fillId="0" borderId="11" xfId="3" applyNumberFormat="1" applyFont="1" applyFill="1" applyBorder="1"/>
    <xf numFmtId="167" fontId="2" fillId="21" borderId="11" xfId="3" applyNumberFormat="1" applyFont="1" applyFill="1" applyBorder="1"/>
    <xf numFmtId="167" fontId="2" fillId="0" borderId="14" xfId="3" applyNumberFormat="1" applyFont="1" applyFill="1" applyBorder="1"/>
    <xf numFmtId="165" fontId="2" fillId="0" borderId="11" xfId="2" applyNumberFormat="1" applyFont="1" applyFill="1" applyBorder="1"/>
    <xf numFmtId="164" fontId="2" fillId="0" borderId="0" xfId="2" applyFont="1" applyFill="1"/>
    <xf numFmtId="164" fontId="2" fillId="0" borderId="9" xfId="2" applyFont="1" applyFill="1" applyBorder="1" applyAlignment="1">
      <alignment horizontal="right"/>
    </xf>
    <xf numFmtId="164" fontId="2" fillId="21" borderId="33" xfId="2" applyFont="1" applyFill="1" applyBorder="1"/>
    <xf numFmtId="167" fontId="2" fillId="0" borderId="34" xfId="1" applyNumberFormat="1" applyFont="1" applyFill="1" applyBorder="1"/>
    <xf numFmtId="40" fontId="2" fillId="0" borderId="9" xfId="1" applyNumberFormat="1" applyFont="1" applyFill="1" applyBorder="1"/>
    <xf numFmtId="40" fontId="2" fillId="0" borderId="34" xfId="1" applyNumberFormat="1" applyFont="1" applyFill="1" applyBorder="1"/>
    <xf numFmtId="38" fontId="2" fillId="0" borderId="9" xfId="1" applyNumberFormat="1" applyFont="1" applyFill="1" applyBorder="1"/>
    <xf numFmtId="165" fontId="2" fillId="0" borderId="9" xfId="1" applyFont="1" applyFill="1" applyBorder="1"/>
    <xf numFmtId="164" fontId="2" fillId="21" borderId="9" xfId="2" applyFont="1" applyFill="1" applyBorder="1"/>
    <xf numFmtId="168" fontId="2" fillId="0" borderId="9" xfId="1" applyNumberFormat="1" applyFont="1" applyFill="1" applyBorder="1"/>
    <xf numFmtId="168" fontId="2" fillId="0" borderId="34" xfId="1" applyNumberFormat="1" applyFont="1" applyFill="1" applyBorder="1"/>
    <xf numFmtId="168" fontId="2" fillId="0" borderId="37" xfId="1" applyNumberFormat="1" applyFont="1" applyFill="1" applyBorder="1"/>
    <xf numFmtId="38" fontId="2" fillId="0" borderId="35" xfId="1" applyNumberFormat="1" applyFont="1" applyFill="1" applyBorder="1"/>
    <xf numFmtId="168" fontId="2" fillId="0" borderId="35" xfId="1" applyNumberFormat="1" applyFont="1" applyFill="1" applyBorder="1"/>
    <xf numFmtId="38" fontId="2" fillId="0" borderId="38" xfId="1" applyNumberFormat="1" applyFont="1" applyFill="1" applyBorder="1"/>
    <xf numFmtId="169" fontId="2" fillId="0" borderId="35" xfId="1" applyNumberFormat="1" applyFont="1" applyFill="1" applyBorder="1"/>
    <xf numFmtId="164" fontId="0" fillId="0" borderId="0" xfId="2" applyFont="1" applyFill="1"/>
    <xf numFmtId="38" fontId="2" fillId="0" borderId="21" xfId="1" applyNumberFormat="1" applyFont="1" applyFill="1" applyBorder="1"/>
    <xf numFmtId="0" fontId="2" fillId="0" borderId="18" xfId="1" applyNumberFormat="1" applyFont="1" applyFill="1" applyBorder="1"/>
    <xf numFmtId="10" fontId="2" fillId="0" borderId="0" xfId="3" applyNumberFormat="1" applyFont="1" applyFill="1" applyBorder="1"/>
    <xf numFmtId="38" fontId="2" fillId="0" borderId="15" xfId="1" applyNumberFormat="1" applyFont="1" applyFill="1" applyBorder="1"/>
    <xf numFmtId="10" fontId="2" fillId="0" borderId="11" xfId="3" applyNumberFormat="1" applyFont="1" applyFill="1" applyBorder="1"/>
    <xf numFmtId="167" fontId="2" fillId="20" borderId="31" xfId="1" applyNumberFormat="1" applyFont="1" applyFill="1" applyBorder="1"/>
    <xf numFmtId="167" fontId="2" fillId="20" borderId="18" xfId="1" applyNumberFormat="1" applyFont="1" applyFill="1" applyBorder="1"/>
    <xf numFmtId="167" fontId="2" fillId="20" borderId="26" xfId="1" applyNumberFormat="1" applyFont="1" applyFill="1" applyBorder="1"/>
    <xf numFmtId="167" fontId="2" fillId="0" borderId="10" xfId="1" applyNumberFormat="1" applyFont="1" applyFill="1" applyBorder="1"/>
    <xf numFmtId="167" fontId="2" fillId="0" borderId="17" xfId="1" applyNumberFormat="1" applyFont="1" applyFill="1" applyBorder="1"/>
    <xf numFmtId="167" fontId="2" fillId="0" borderId="2" xfId="1" applyNumberFormat="1" applyFont="1" applyFill="1" applyBorder="1"/>
    <xf numFmtId="167" fontId="2" fillId="0" borderId="4" xfId="1" applyNumberFormat="1" applyFont="1" applyFill="1" applyBorder="1"/>
    <xf numFmtId="171" fontId="2" fillId="0" borderId="17" xfId="2" applyNumberFormat="1" applyFont="1" applyFill="1" applyBorder="1"/>
    <xf numFmtId="167" fontId="2" fillId="0" borderId="6" xfId="1" applyNumberFormat="1" applyFont="1" applyFill="1" applyBorder="1"/>
    <xf numFmtId="0" fontId="2" fillId="0" borderId="23" xfId="3" applyNumberFormat="1" applyFont="1" applyFill="1" applyBorder="1" applyAlignment="1">
      <alignment horizontal="center"/>
    </xf>
    <xf numFmtId="40" fontId="2" fillId="0" borderId="23" xfId="1" applyNumberFormat="1" applyFont="1" applyFill="1" applyBorder="1"/>
    <xf numFmtId="40" fontId="2" fillId="0" borderId="26" xfId="1" applyNumberFormat="1" applyFont="1" applyFill="1" applyBorder="1"/>
    <xf numFmtId="171" fontId="2" fillId="0" borderId="28" xfId="2" applyNumberFormat="1" applyFont="1" applyFill="1" applyBorder="1"/>
    <xf numFmtId="165" fontId="2" fillId="0" borderId="23" xfId="1" applyFont="1" applyFill="1" applyBorder="1"/>
    <xf numFmtId="167" fontId="2" fillId="0" borderId="28" xfId="1" applyNumberFormat="1" applyFont="1" applyFill="1" applyBorder="1"/>
    <xf numFmtId="167" fontId="2" fillId="0" borderId="24" xfId="1" applyNumberFormat="1" applyFont="1" applyFill="1" applyBorder="1"/>
    <xf numFmtId="38" fontId="2" fillId="0" borderId="25" xfId="1" applyNumberFormat="1" applyFont="1" applyFill="1" applyBorder="1"/>
    <xf numFmtId="40" fontId="2" fillId="0" borderId="24" xfId="1" applyNumberFormat="1" applyFont="1" applyFill="1" applyBorder="1"/>
    <xf numFmtId="0" fontId="0" fillId="0" borderId="23" xfId="0" applyBorder="1"/>
    <xf numFmtId="167" fontId="2" fillId="0" borderId="32" xfId="1" applyNumberFormat="1" applyFont="1" applyFill="1" applyBorder="1"/>
    <xf numFmtId="40" fontId="2" fillId="0" borderId="32" xfId="1" applyNumberFormat="1" applyFont="1" applyFill="1" applyBorder="1"/>
    <xf numFmtId="171" fontId="2" fillId="0" borderId="0" xfId="2" applyNumberFormat="1" applyFont="1" applyFill="1" applyBorder="1"/>
    <xf numFmtId="167" fontId="2" fillId="0" borderId="29" xfId="1" applyNumberFormat="1" applyFont="1" applyFill="1" applyBorder="1"/>
    <xf numFmtId="168" fontId="2" fillId="0" borderId="32" xfId="1" applyNumberFormat="1" applyFont="1" applyFill="1" applyBorder="1"/>
    <xf numFmtId="0" fontId="0" fillId="0" borderId="46" xfId="0" applyBorder="1"/>
    <xf numFmtId="0" fontId="0" fillId="0" borderId="21" xfId="0" applyBorder="1"/>
    <xf numFmtId="172" fontId="2" fillId="0" borderId="9" xfId="2" applyNumberFormat="1" applyFont="1" applyFill="1" applyBorder="1" applyAlignment="1">
      <alignment horizontal="right"/>
    </xf>
    <xf numFmtId="167" fontId="2" fillId="20" borderId="9" xfId="1" applyNumberFormat="1" applyFont="1" applyFill="1" applyBorder="1"/>
    <xf numFmtId="167" fontId="2" fillId="0" borderId="35" xfId="1" applyNumberFormat="1" applyFont="1" applyFill="1" applyBorder="1"/>
    <xf numFmtId="40" fontId="2" fillId="0" borderId="35" xfId="1" applyNumberFormat="1" applyFont="1" applyFill="1" applyBorder="1"/>
    <xf numFmtId="167" fontId="2" fillId="20" borderId="16" xfId="1" applyNumberFormat="1" applyFont="1" applyFill="1" applyBorder="1"/>
    <xf numFmtId="167" fontId="2" fillId="0" borderId="21" xfId="1" applyNumberFormat="1" applyFont="1" applyFill="1" applyBorder="1"/>
    <xf numFmtId="167" fontId="2" fillId="20" borderId="23" xfId="1" applyNumberFormat="1" applyFont="1" applyFill="1" applyBorder="1"/>
    <xf numFmtId="167" fontId="2" fillId="0" borderId="46" xfId="1" applyNumberFormat="1" applyFont="1" applyFill="1" applyBorder="1"/>
    <xf numFmtId="10" fontId="2" fillId="0" borderId="29" xfId="3" applyNumberFormat="1" applyFont="1" applyFill="1" applyBorder="1"/>
    <xf numFmtId="10" fontId="2" fillId="0" borderId="49" xfId="3" applyNumberFormat="1" applyFont="1" applyFill="1" applyBorder="1"/>
    <xf numFmtId="38" fontId="2" fillId="20" borderId="29" xfId="1" applyNumberFormat="1" applyFont="1" applyFill="1" applyBorder="1"/>
    <xf numFmtId="38" fontId="2" fillId="0" borderId="29" xfId="1" applyNumberFormat="1" applyFont="1" applyFill="1" applyBorder="1"/>
    <xf numFmtId="38" fontId="2" fillId="20" borderId="32" xfId="1" applyNumberFormat="1" applyFont="1" applyFill="1" applyBorder="1"/>
    <xf numFmtId="167" fontId="2" fillId="20" borderId="29" xfId="1" applyNumberFormat="1" applyFont="1" applyFill="1" applyBorder="1"/>
    <xf numFmtId="40" fontId="2" fillId="0" borderId="29" xfId="1" applyNumberFormat="1" applyFont="1" applyFill="1" applyBorder="1"/>
    <xf numFmtId="168" fontId="2" fillId="0" borderId="23" xfId="0" applyNumberFormat="1" applyFont="1" applyBorder="1"/>
    <xf numFmtId="167" fontId="2" fillId="0" borderId="25" xfId="1" applyNumberFormat="1" applyFont="1" applyFill="1" applyBorder="1"/>
    <xf numFmtId="10" fontId="2" fillId="0" borderId="23" xfId="3" applyNumberFormat="1" applyFont="1" applyFill="1" applyBorder="1"/>
    <xf numFmtId="0" fontId="0" fillId="0" borderId="25" xfId="0" applyBorder="1"/>
    <xf numFmtId="164" fontId="2" fillId="20" borderId="23" xfId="2" applyFont="1" applyFill="1" applyBorder="1"/>
    <xf numFmtId="168" fontId="2" fillId="0" borderId="29" xfId="2" applyNumberFormat="1" applyFont="1" applyBorder="1"/>
    <xf numFmtId="168" fontId="2" fillId="0" borderId="31" xfId="2" applyNumberFormat="1" applyFont="1" applyBorder="1"/>
    <xf numFmtId="167" fontId="2" fillId="0" borderId="31" xfId="1" applyNumberFormat="1" applyFont="1" applyFill="1" applyBorder="1"/>
    <xf numFmtId="10" fontId="0" fillId="0" borderId="18" xfId="3" applyNumberFormat="1" applyFont="1" applyBorder="1"/>
    <xf numFmtId="38" fontId="2" fillId="20" borderId="5" xfId="1" applyNumberFormat="1" applyFont="1" applyFill="1" applyBorder="1"/>
    <xf numFmtId="38" fontId="2" fillId="20" borderId="21" xfId="1" applyNumberFormat="1" applyFont="1" applyFill="1" applyBorder="1"/>
    <xf numFmtId="167" fontId="2" fillId="0" borderId="33" xfId="1" applyNumberFormat="1" applyFont="1" applyFill="1" applyBorder="1"/>
    <xf numFmtId="38" fontId="2" fillId="0" borderId="9" xfId="2" applyNumberFormat="1" applyFont="1" applyBorder="1"/>
    <xf numFmtId="38" fontId="2" fillId="0" borderId="9" xfId="2" applyNumberFormat="1" applyFont="1" applyFill="1" applyBorder="1"/>
    <xf numFmtId="10" fontId="0" fillId="0" borderId="34" xfId="3" applyNumberFormat="1" applyFont="1" applyBorder="1"/>
    <xf numFmtId="38" fontId="2" fillId="0" borderId="0" xfId="2" applyNumberFormat="1" applyFont="1" applyBorder="1"/>
    <xf numFmtId="38" fontId="2" fillId="0" borderId="0" xfId="2" applyNumberFormat="1" applyFont="1" applyFill="1" applyBorder="1"/>
    <xf numFmtId="38" fontId="2" fillId="20" borderId="0" xfId="2" applyNumberFormat="1" applyFont="1" applyFill="1" applyBorder="1"/>
    <xf numFmtId="165" fontId="2" fillId="0" borderId="0" xfId="1" applyFont="1" applyBorder="1"/>
    <xf numFmtId="40" fontId="2" fillId="0" borderId="0" xfId="2" applyNumberFormat="1" applyFont="1" applyBorder="1"/>
    <xf numFmtId="10" fontId="0" fillId="0" borderId="0" xfId="3" applyNumberFormat="1" applyFont="1" applyBorder="1"/>
    <xf numFmtId="171" fontId="2" fillId="0" borderId="0" xfId="2" applyNumberFormat="1" applyFont="1" applyBorder="1"/>
    <xf numFmtId="164" fontId="2" fillId="0" borderId="0" xfId="3" applyNumberFormat="1" applyFont="1" applyFill="1" applyBorder="1"/>
    <xf numFmtId="172" fontId="2" fillId="0" borderId="0" xfId="2" applyNumberFormat="1" applyFont="1" applyFill="1" applyBorder="1" applyAlignment="1">
      <alignment horizontal="right"/>
    </xf>
    <xf numFmtId="165" fontId="2" fillId="0" borderId="0" xfId="1" applyFont="1"/>
    <xf numFmtId="9" fontId="2" fillId="0" borderId="0" xfId="3" applyFont="1" applyFill="1" applyBorder="1"/>
    <xf numFmtId="173" fontId="2" fillId="0" borderId="0" xfId="3" applyNumberFormat="1" applyFont="1" applyBorder="1"/>
    <xf numFmtId="9" fontId="2" fillId="0" borderId="0" xfId="3" applyFont="1" applyBorder="1"/>
    <xf numFmtId="38" fontId="2" fillId="0" borderId="0" xfId="2" applyNumberFormat="1" applyFont="1"/>
    <xf numFmtId="10" fontId="2" fillId="0" borderId="0" xfId="3" applyNumberFormat="1" applyFont="1"/>
    <xf numFmtId="174" fontId="2" fillId="0" borderId="0" xfId="3" applyNumberFormat="1" applyFont="1" applyFill="1" applyBorder="1"/>
    <xf numFmtId="175" fontId="2" fillId="0" borderId="0" xfId="2" applyNumberFormat="1" applyFont="1" applyFill="1" applyBorder="1"/>
    <xf numFmtId="167" fontId="2" fillId="0" borderId="0" xfId="1" applyNumberFormat="1" applyFont="1" applyFill="1"/>
    <xf numFmtId="9" fontId="2" fillId="0" borderId="0" xfId="3" applyFont="1"/>
    <xf numFmtId="0" fontId="3" fillId="3" borderId="0" xfId="0" applyFont="1" applyFill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3" fillId="20" borderId="4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166" fontId="3" fillId="8" borderId="5" xfId="1" applyNumberFormat="1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166" fontId="3" fillId="8" borderId="0" xfId="1" applyNumberFormat="1" applyFont="1" applyFill="1" applyBorder="1" applyAlignment="1">
      <alignment horizontal="center" vertical="center" wrapText="1"/>
    </xf>
    <xf numFmtId="166" fontId="3" fillId="9" borderId="5" xfId="1" applyNumberFormat="1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166" fontId="3" fillId="9" borderId="0" xfId="1" applyNumberFormat="1" applyFont="1" applyFill="1" applyBorder="1" applyAlignment="1">
      <alignment horizontal="center" vertical="center" wrapText="1"/>
    </xf>
    <xf numFmtId="0" fontId="5" fillId="12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3" fillId="17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 wrapText="1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19" borderId="27" xfId="0" applyFont="1" applyFill="1" applyBorder="1" applyAlignment="1">
      <alignment horizontal="center" vertical="center" wrapText="1"/>
    </xf>
    <xf numFmtId="0" fontId="3" fillId="19" borderId="23" xfId="0" applyFont="1" applyFill="1" applyBorder="1" applyAlignment="1">
      <alignment horizontal="center" vertical="center" wrapText="1"/>
    </xf>
    <xf numFmtId="0" fontId="3" fillId="19" borderId="24" xfId="0" applyFont="1" applyFill="1" applyBorder="1" applyAlignment="1">
      <alignment horizontal="center" vertical="center" wrapText="1"/>
    </xf>
    <xf numFmtId="0" fontId="3" fillId="20" borderId="25" xfId="0" applyFont="1" applyFill="1" applyBorder="1" applyAlignment="1">
      <alignment horizontal="center" vertical="center" wrapText="1"/>
    </xf>
    <xf numFmtId="0" fontId="2" fillId="0" borderId="50" xfId="0" applyFont="1" applyBorder="1"/>
    <xf numFmtId="1" fontId="2" fillId="0" borderId="50" xfId="0" applyNumberFormat="1" applyFont="1" applyBorder="1" applyAlignment="1">
      <alignment horizontal="center"/>
    </xf>
    <xf numFmtId="167" fontId="2" fillId="0" borderId="50" xfId="0" applyNumberFormat="1" applyFont="1" applyBorder="1"/>
    <xf numFmtId="0" fontId="0" fillId="0" borderId="50" xfId="0" applyBorder="1"/>
    <xf numFmtId="167" fontId="2" fillId="0" borderId="50" xfId="1" applyNumberFormat="1" applyFont="1" applyBorder="1"/>
    <xf numFmtId="175" fontId="2" fillId="0" borderId="50" xfId="1" applyNumberFormat="1" applyFont="1" applyBorder="1"/>
    <xf numFmtId="168" fontId="2" fillId="0" borderId="50" xfId="1" applyNumberFormat="1" applyFont="1" applyBorder="1"/>
    <xf numFmtId="168" fontId="2" fillId="0" borderId="50" xfId="0" applyNumberFormat="1" applyFont="1" applyBorder="1"/>
    <xf numFmtId="40" fontId="2" fillId="0" borderId="50" xfId="1" applyNumberFormat="1" applyFont="1" applyFill="1" applyBorder="1"/>
    <xf numFmtId="168" fontId="2" fillId="0" borderId="50" xfId="1" applyNumberFormat="1" applyFont="1" applyFill="1" applyBorder="1"/>
    <xf numFmtId="175" fontId="2" fillId="0" borderId="50" xfId="0" applyNumberFormat="1" applyFont="1" applyBorder="1"/>
    <xf numFmtId="164" fontId="2" fillId="0" borderId="50" xfId="2" applyFont="1" applyBorder="1"/>
    <xf numFmtId="167" fontId="2" fillId="0" borderId="50" xfId="1" applyNumberFormat="1" applyFont="1" applyFill="1" applyBorder="1"/>
    <xf numFmtId="164" fontId="2" fillId="0" borderId="50" xfId="2" applyFont="1" applyFill="1" applyBorder="1"/>
    <xf numFmtId="164" fontId="6" fillId="0" borderId="50" xfId="2" applyFont="1" applyFill="1" applyBorder="1"/>
    <xf numFmtId="175" fontId="2" fillId="0" borderId="50" xfId="1" applyNumberFormat="1" applyFont="1" applyFill="1" applyBorder="1"/>
    <xf numFmtId="40" fontId="2" fillId="0" borderId="50" xfId="0" applyNumberFormat="1" applyFont="1" applyBorder="1"/>
    <xf numFmtId="166" fontId="2" fillId="0" borderId="0" xfId="0" applyNumberFormat="1" applyFont="1"/>
    <xf numFmtId="10" fontId="2" fillId="0" borderId="5" xfId="3" applyNumberFormat="1" applyFont="1" applyBorder="1"/>
    <xf numFmtId="176" fontId="2" fillId="0" borderId="0" xfId="3" applyNumberFormat="1" applyFont="1"/>
    <xf numFmtId="166" fontId="2" fillId="0" borderId="0" xfId="1" applyNumberFormat="1" applyFont="1" applyBorder="1"/>
    <xf numFmtId="176" fontId="2" fillId="0" borderId="0" xfId="3" applyNumberFormat="1" applyFont="1" applyBorder="1"/>
    <xf numFmtId="164" fontId="2" fillId="0" borderId="0" xfId="3" applyNumberFormat="1" applyFont="1"/>
    <xf numFmtId="164" fontId="2" fillId="0" borderId="0" xfId="2" applyFont="1"/>
    <xf numFmtId="171" fontId="2" fillId="0" borderId="0" xfId="2" applyNumberFormat="1" applyFont="1"/>
    <xf numFmtId="0" fontId="3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20" borderId="2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15" borderId="0" xfId="0" applyFont="1" applyFill="1" applyAlignment="1">
      <alignment horizontal="center" vertical="center" wrapText="1"/>
    </xf>
    <xf numFmtId="0" fontId="3" fillId="19" borderId="0" xfId="0" applyFont="1" applyFill="1" applyAlignment="1">
      <alignment horizontal="center" vertical="center" wrapText="1"/>
    </xf>
    <xf numFmtId="165" fontId="2" fillId="0" borderId="50" xfId="1" applyFont="1" applyBorder="1"/>
    <xf numFmtId="165" fontId="6" fillId="0" borderId="50" xfId="1" applyFont="1" applyFill="1" applyBorder="1"/>
    <xf numFmtId="165" fontId="6" fillId="0" borderId="0" xfId="2" applyNumberFormat="1" applyFont="1" applyFill="1" applyBorder="1"/>
    <xf numFmtId="166" fontId="6" fillId="0" borderId="0" xfId="1" applyNumberFormat="1" applyFont="1" applyFill="1" applyBorder="1"/>
    <xf numFmtId="176" fontId="6" fillId="0" borderId="0" xfId="3" applyNumberFormat="1" applyFont="1" applyFill="1" applyBorder="1"/>
    <xf numFmtId="165" fontId="6" fillId="0" borderId="0" xfId="1" applyFont="1" applyFill="1" applyBorder="1"/>
    <xf numFmtId="171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0" fontId="2" fillId="0" borderId="5" xfId="0" applyFont="1" applyBorder="1"/>
    <xf numFmtId="0" fontId="2" fillId="21" borderId="0" xfId="0" applyFont="1" applyFill="1"/>
    <xf numFmtId="0" fontId="3" fillId="21" borderId="0" xfId="0" applyFont="1" applyFill="1" applyAlignment="1">
      <alignment horizontal="right"/>
    </xf>
    <xf numFmtId="0" fontId="3" fillId="21" borderId="0" xfId="0" applyFont="1" applyFill="1" applyAlignment="1">
      <alignment horizontal="center"/>
    </xf>
    <xf numFmtId="0" fontId="3" fillId="21" borderId="0" xfId="0" applyFont="1" applyFill="1"/>
    <xf numFmtId="10" fontId="2" fillId="0" borderId="0" xfId="0" applyNumberFormat="1" applyFont="1"/>
    <xf numFmtId="9" fontId="2" fillId="21" borderId="0" xfId="3" applyFont="1" applyFill="1" applyBorder="1"/>
    <xf numFmtId="164" fontId="2" fillId="21" borderId="0" xfId="0" applyNumberFormat="1" applyFont="1" applyFill="1"/>
    <xf numFmtId="10" fontId="2" fillId="21" borderId="0" xfId="3" applyNumberFormat="1" applyFont="1" applyFill="1" applyBorder="1"/>
    <xf numFmtId="165" fontId="2" fillId="0" borderId="0" xfId="0" applyNumberFormat="1" applyFont="1"/>
    <xf numFmtId="1" fontId="3" fillId="2" borderId="0" xfId="0" applyNumberFormat="1" applyFont="1" applyFill="1" applyAlignment="1">
      <alignment vertical="center"/>
    </xf>
    <xf numFmtId="0" fontId="3" fillId="14" borderId="3" xfId="0" applyFont="1" applyFill="1" applyBorder="1" applyAlignment="1">
      <alignment vertical="center"/>
    </xf>
    <xf numFmtId="14" fontId="2" fillId="0" borderId="16" xfId="0" applyNumberFormat="1" applyFont="1" applyBorder="1"/>
    <xf numFmtId="14" fontId="2" fillId="0" borderId="0" xfId="0" applyNumberFormat="1" applyFont="1"/>
    <xf numFmtId="14" fontId="2" fillId="0" borderId="29" xfId="0" applyNumberFormat="1" applyFont="1" applyBorder="1"/>
    <xf numFmtId="14" fontId="2" fillId="0" borderId="23" xfId="0" applyNumberFormat="1" applyFont="1" applyBorder="1"/>
    <xf numFmtId="14" fontId="2" fillId="0" borderId="9" xfId="0" applyNumberFormat="1" applyFont="1" applyBorder="1"/>
    <xf numFmtId="14" fontId="6" fillId="0" borderId="0" xfId="0" applyNumberFormat="1" applyFont="1"/>
    <xf numFmtId="14" fontId="6" fillId="0" borderId="23" xfId="0" applyNumberFormat="1" applyFont="1" applyBorder="1"/>
    <xf numFmtId="14" fontId="2" fillId="0" borderId="11" xfId="0" applyNumberFormat="1" applyFont="1" applyBorder="1"/>
    <xf numFmtId="14" fontId="2" fillId="0" borderId="0" xfId="3" applyNumberFormat="1" applyFont="1" applyFill="1" applyBorder="1"/>
    <xf numFmtId="14" fontId="2" fillId="0" borderId="11" xfId="3" applyNumberFormat="1" applyFont="1" applyFill="1" applyBorder="1"/>
    <xf numFmtId="14" fontId="2" fillId="0" borderId="9" xfId="2" applyNumberFormat="1" applyFont="1" applyFill="1" applyBorder="1" applyAlignment="1">
      <alignment horizontal="right"/>
    </xf>
    <xf numFmtId="14" fontId="0" fillId="0" borderId="0" xfId="0" applyNumberFormat="1"/>
    <xf numFmtId="0" fontId="3" fillId="2" borderId="0" xfId="0" applyFont="1" applyFill="1" applyAlignment="1">
      <alignment vertical="center"/>
    </xf>
    <xf numFmtId="0" fontId="3" fillId="4" borderId="13" xfId="0" applyFont="1" applyFill="1" applyBorder="1" applyAlignment="1">
      <alignment horizontal="center" vertical="center"/>
    </xf>
    <xf numFmtId="0" fontId="3" fillId="15" borderId="13" xfId="0" applyFont="1" applyFill="1" applyBorder="1" applyAlignment="1">
      <alignment horizontal="center" vertical="center"/>
    </xf>
    <xf numFmtId="0" fontId="3" fillId="16" borderId="13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66" fontId="3" fillId="8" borderId="5" xfId="1" applyNumberFormat="1" applyFont="1" applyFill="1" applyBorder="1" applyAlignment="1">
      <alignment horizontal="center" vertical="center"/>
    </xf>
    <xf numFmtId="166" fontId="3" fillId="8" borderId="0" xfId="1" applyNumberFormat="1" applyFont="1" applyFill="1" applyBorder="1" applyAlignment="1">
      <alignment horizontal="center" vertical="center"/>
    </xf>
    <xf numFmtId="166" fontId="3" fillId="8" borderId="6" xfId="1" applyNumberFormat="1" applyFont="1" applyFill="1" applyBorder="1" applyAlignment="1">
      <alignment horizontal="center" vertical="center"/>
    </xf>
    <xf numFmtId="166" fontId="3" fillId="9" borderId="5" xfId="1" applyNumberFormat="1" applyFont="1" applyFill="1" applyBorder="1" applyAlignment="1">
      <alignment horizontal="center" vertical="center"/>
    </xf>
    <xf numFmtId="166" fontId="3" fillId="9" borderId="0" xfId="1" applyNumberFormat="1" applyFont="1" applyFill="1" applyBorder="1" applyAlignment="1">
      <alignment horizontal="center" vertical="center"/>
    </xf>
    <xf numFmtId="166" fontId="3" fillId="9" borderId="6" xfId="1" applyNumberFormat="1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/>
    </xf>
    <xf numFmtId="0" fontId="4" fillId="18" borderId="0" xfId="0" applyFont="1" applyFill="1" applyAlignment="1">
      <alignment horizontal="center"/>
    </xf>
    <xf numFmtId="0" fontId="4" fillId="18" borderId="6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3" fillId="19" borderId="47" xfId="0" applyFont="1" applyFill="1" applyBorder="1" applyAlignment="1">
      <alignment horizontal="center" vertical="center"/>
    </xf>
    <xf numFmtId="0" fontId="3" fillId="19" borderId="29" xfId="0" applyFont="1" applyFill="1" applyBorder="1" applyAlignment="1">
      <alignment horizontal="center" vertical="center"/>
    </xf>
    <xf numFmtId="0" fontId="3" fillId="19" borderId="32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19" borderId="6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17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/>
    </xf>
    <xf numFmtId="0" fontId="4" fillId="17" borderId="0" xfId="0" applyFont="1" applyFill="1" applyAlignment="1">
      <alignment horizontal="center"/>
    </xf>
    <xf numFmtId="0" fontId="4" fillId="17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4" fillId="17" borderId="4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0" fontId="4" fillId="18" borderId="2" xfId="0" applyFont="1" applyFill="1" applyBorder="1" applyAlignment="1">
      <alignment horizontal="center"/>
    </xf>
    <xf numFmtId="0" fontId="4" fillId="18" borderId="4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 wrapText="1"/>
    </xf>
    <xf numFmtId="0" fontId="3" fillId="12" borderId="1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66" fontId="3" fillId="8" borderId="3" xfId="1" applyNumberFormat="1" applyFont="1" applyFill="1" applyBorder="1" applyAlignment="1">
      <alignment horizontal="center" vertical="center"/>
    </xf>
    <xf numFmtId="166" fontId="3" fillId="8" borderId="2" xfId="1" applyNumberFormat="1" applyFont="1" applyFill="1" applyBorder="1" applyAlignment="1">
      <alignment horizontal="center" vertical="center"/>
    </xf>
    <xf numFmtId="166" fontId="3" fillId="8" borderId="4" xfId="1" applyNumberFormat="1" applyFont="1" applyFill="1" applyBorder="1" applyAlignment="1">
      <alignment horizontal="center" vertical="center"/>
    </xf>
    <xf numFmtId="166" fontId="3" fillId="9" borderId="3" xfId="1" applyNumberFormat="1" applyFont="1" applyFill="1" applyBorder="1" applyAlignment="1">
      <alignment horizontal="center" vertical="center"/>
    </xf>
    <xf numFmtId="166" fontId="3" fillId="9" borderId="2" xfId="1" applyNumberFormat="1" applyFont="1" applyFill="1" applyBorder="1" applyAlignment="1">
      <alignment horizontal="center" vertical="center"/>
    </xf>
    <xf numFmtId="166" fontId="3" fillId="9" borderId="4" xfId="1" applyNumberFormat="1" applyFont="1" applyFill="1" applyBorder="1" applyAlignment="1">
      <alignment horizontal="center" vertical="center"/>
    </xf>
  </cellXfs>
  <cellStyles count="5">
    <cellStyle name="Comma" xfId="1" builtinId="3"/>
    <cellStyle name="Comma [0]" xfId="2" builtinId="6"/>
    <cellStyle name="Comma 12" xfId="4" xr:uid="{A746F7DC-1D1A-3147-8C35-2BEAFB2DDE74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'1.Transaksi Total'!$E$353</c:f>
              <c:strCache>
                <c:ptCount val="1"/>
                <c:pt idx="0">
                  <c:v>ATM-DEBIT</c:v>
                </c:pt>
              </c:strCache>
            </c:strRef>
          </c:tx>
          <c:spPr>
            <a:solidFill>
              <a:srgbClr val="00388B"/>
            </a:solidFill>
            <a:ln>
              <a:noFill/>
            </a:ln>
            <a:effectLst/>
          </c:spPr>
          <c:invertIfNegative val="0"/>
          <c:cat>
            <c:numRef>
              <c:f>'1.Transaksi Total'!$D$354:$D$371</c:f>
              <c:numCache>
                <c:formatCode>0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'1.Transaksi Total'!$E$354:$E$371</c:f>
              <c:numCache>
                <c:formatCode>_(* #,##0_);_(* \(#,##0\);_(* "-"_);_(@_)</c:formatCode>
                <c:ptCount val="18"/>
                <c:pt idx="0">
                  <c:v>19374290.956876453</c:v>
                </c:pt>
                <c:pt idx="1">
                  <c:v>25060009.034498829</c:v>
                </c:pt>
                <c:pt idx="2">
                  <c:v>26167270.712121211</c:v>
                </c:pt>
                <c:pt idx="3">
                  <c:v>29656159</c:v>
                </c:pt>
                <c:pt idx="4">
                  <c:v>35197014</c:v>
                </c:pt>
                <c:pt idx="5">
                  <c:v>42793730</c:v>
                </c:pt>
                <c:pt idx="6">
                  <c:v>44530085</c:v>
                </c:pt>
                <c:pt idx="7">
                  <c:v>51639165</c:v>
                </c:pt>
                <c:pt idx="8">
                  <c:v>63385310</c:v>
                </c:pt>
                <c:pt idx="9">
                  <c:v>77752552</c:v>
                </c:pt>
                <c:pt idx="10">
                  <c:v>89462289</c:v>
                </c:pt>
                <c:pt idx="11">
                  <c:v>105821688</c:v>
                </c:pt>
                <c:pt idx="12">
                  <c:v>120279206</c:v>
                </c:pt>
                <c:pt idx="13">
                  <c:v>136148350</c:v>
                </c:pt>
                <c:pt idx="14">
                  <c:v>164478449</c:v>
                </c:pt>
                <c:pt idx="15">
                  <c:v>161329105</c:v>
                </c:pt>
                <c:pt idx="16">
                  <c:v>183425350</c:v>
                </c:pt>
                <c:pt idx="17">
                  <c:v>213607269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2-264E-BFBB-0A83A65961F3}"/>
            </c:ext>
          </c:extLst>
        </c:ser>
        <c:ser>
          <c:idx val="1"/>
          <c:order val="1"/>
          <c:tx>
            <c:strRef>
              <c:f>'1.Transaksi Total'!$F$353</c:f>
              <c:strCache>
                <c:ptCount val="1"/>
                <c:pt idx="0">
                  <c:v>KREDIT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'1.Transaksi Total'!$D$354:$D$371</c:f>
              <c:numCache>
                <c:formatCode>0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'1.Transaksi Total'!$F$354:$F$371</c:f>
              <c:numCache>
                <c:formatCode>_(* #,##0_);_(* \(#,##0\);_(* "-"_);_(@_)</c:formatCode>
                <c:ptCount val="18"/>
                <c:pt idx="0">
                  <c:v>4515624</c:v>
                </c:pt>
                <c:pt idx="1">
                  <c:v>5502166</c:v>
                </c:pt>
                <c:pt idx="2">
                  <c:v>6795600</c:v>
                </c:pt>
                <c:pt idx="3">
                  <c:v>8276761</c:v>
                </c:pt>
                <c:pt idx="4">
                  <c:v>9148104</c:v>
                </c:pt>
                <c:pt idx="5">
                  <c:v>11548318</c:v>
                </c:pt>
                <c:pt idx="6">
                  <c:v>12259295</c:v>
                </c:pt>
                <c:pt idx="7">
                  <c:v>13574673</c:v>
                </c:pt>
                <c:pt idx="8">
                  <c:v>14785382</c:v>
                </c:pt>
                <c:pt idx="9">
                  <c:v>14817168</c:v>
                </c:pt>
                <c:pt idx="10">
                  <c:v>15091684</c:v>
                </c:pt>
                <c:pt idx="11">
                  <c:v>16043347</c:v>
                </c:pt>
                <c:pt idx="12">
                  <c:v>16863842</c:v>
                </c:pt>
                <c:pt idx="13">
                  <c:v>17406327</c:v>
                </c:pt>
                <c:pt idx="14">
                  <c:v>17244127</c:v>
                </c:pt>
                <c:pt idx="15">
                  <c:v>17275128</c:v>
                </c:pt>
                <c:pt idx="16">
                  <c:v>17487057</c:v>
                </c:pt>
                <c:pt idx="17">
                  <c:v>16940040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2-264E-BFBB-0A83A65961F3}"/>
            </c:ext>
          </c:extLst>
        </c:ser>
        <c:ser>
          <c:idx val="2"/>
          <c:order val="2"/>
          <c:tx>
            <c:strRef>
              <c:f>'1.Transaksi Total'!$G$353</c:f>
              <c:strCache>
                <c:ptCount val="1"/>
                <c:pt idx="0">
                  <c:v>UANG-E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'1.Transaksi Total'!$D$354:$D$371</c:f>
              <c:numCache>
                <c:formatCode>0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'1.Transaksi Total'!$G$354:$G$371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165193</c:v>
                </c:pt>
                <c:pt idx="5">
                  <c:v>430801</c:v>
                </c:pt>
                <c:pt idx="6">
                  <c:v>3016272</c:v>
                </c:pt>
                <c:pt idx="7">
                  <c:v>7914018</c:v>
                </c:pt>
                <c:pt idx="8">
                  <c:v>14299726</c:v>
                </c:pt>
                <c:pt idx="9">
                  <c:v>21869946</c:v>
                </c:pt>
                <c:pt idx="10">
                  <c:v>29025373</c:v>
                </c:pt>
                <c:pt idx="11">
                  <c:v>35738233</c:v>
                </c:pt>
                <c:pt idx="12">
                  <c:v>34314795</c:v>
                </c:pt>
                <c:pt idx="13">
                  <c:v>51204580</c:v>
                </c:pt>
                <c:pt idx="14">
                  <c:v>90003848</c:v>
                </c:pt>
                <c:pt idx="15">
                  <c:v>167205578</c:v>
                </c:pt>
                <c:pt idx="16">
                  <c:v>292299320</c:v>
                </c:pt>
                <c:pt idx="17">
                  <c:v>432281380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2-264E-BFBB-0A83A6596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599424"/>
        <c:axId val="771589256"/>
      </c:barChart>
      <c:dateAx>
        <c:axId val="7715994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9256"/>
        <c:crosses val="autoZero"/>
        <c:auto val="0"/>
        <c:lblOffset val="100"/>
        <c:baseTimeUnit val="days"/>
      </c:dateAx>
      <c:valAx>
        <c:axId val="7715892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99424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="1"/>
                    <a:t>Juta Kartu</a:t>
                  </a:r>
                  <a:endParaRPr lang="id-ID" b="1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'1.Transaksi Total'!$AV$2</c:f>
              <c:strCache>
                <c:ptCount val="1"/>
                <c:pt idx="0">
                  <c:v>Belanja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'1.Transaksi Total'!$C$332:$D$348</c:f>
              <c:multiLvlStrCache>
                <c:ptCount val="17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 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  <c:pt idx="12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'1.Transaksi Total'!$AV$332:$AV$348</c:f>
              <c:numCache>
                <c:formatCode>_(* #,##0_);_(* \(#,##0\);_(* "-"_);_(@_)</c:formatCode>
                <c:ptCount val="17"/>
                <c:pt idx="0">
                  <c:v>75925824.905599996</c:v>
                </c:pt>
                <c:pt idx="1">
                  <c:v>46448548.725300007</c:v>
                </c:pt>
                <c:pt idx="2">
                  <c:v>52293626.882100008</c:v>
                </c:pt>
                <c:pt idx="3">
                  <c:v>56885110.388299987</c:v>
                </c:pt>
                <c:pt idx="4">
                  <c:v>55292520.316099986</c:v>
                </c:pt>
                <c:pt idx="5">
                  <c:v>57881375.557999998</c:v>
                </c:pt>
                <c:pt idx="6">
                  <c:v>55554354.336900003</c:v>
                </c:pt>
                <c:pt idx="7">
                  <c:v>69020259.320099995</c:v>
                </c:pt>
                <c:pt idx="8">
                  <c:v>65866674.061452001</c:v>
                </c:pt>
                <c:pt idx="9">
                  <c:v>72441157.329792008</c:v>
                </c:pt>
                <c:pt idx="10">
                  <c:v>76862194.966245994</c:v>
                </c:pt>
                <c:pt idx="11">
                  <c:v>85711223.802821994</c:v>
                </c:pt>
                <c:pt idx="12">
                  <c:v>91286245.869654</c:v>
                </c:pt>
                <c:pt idx="13">
                  <c:v>91432778.009250984</c:v>
                </c:pt>
                <c:pt idx="14">
                  <c:v>97216044.695483997</c:v>
                </c:pt>
                <c:pt idx="15">
                  <c:v>100683469.55749999</c:v>
                </c:pt>
                <c:pt idx="16">
                  <c:v>99365543.245609999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3-574B-8447-5A82B0BE5412}"/>
            </c:ext>
          </c:extLst>
        </c:ser>
        <c:ser>
          <c:idx val="1"/>
          <c:order val="1"/>
          <c:tx>
            <c:strRef>
              <c:f>'1.Transaksi Total'!$AW$2</c:f>
              <c:strCache>
                <c:ptCount val="1"/>
                <c:pt idx="0">
                  <c:v>Cash Advance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'1.Transaksi Total'!$C$332:$D$348</c:f>
              <c:multiLvlStrCache>
                <c:ptCount val="17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 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  <c:pt idx="12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'1.Transaksi Total'!$AW$332:$AW$348</c:f>
              <c:numCache>
                <c:formatCode>_(* #,##0_);_(* \(#,##0\);_(* "-"_);_(@_)</c:formatCode>
                <c:ptCount val="17"/>
                <c:pt idx="0">
                  <c:v>2693090.1157000004</c:v>
                </c:pt>
                <c:pt idx="1">
                  <c:v>1704604.5011000002</c:v>
                </c:pt>
                <c:pt idx="2">
                  <c:v>1540776.6852999998</c:v>
                </c:pt>
                <c:pt idx="3">
                  <c:v>1412026.3744999999</c:v>
                </c:pt>
                <c:pt idx="4">
                  <c:v>1559954.1194</c:v>
                </c:pt>
                <c:pt idx="5">
                  <c:v>1665583.7945999999</c:v>
                </c:pt>
                <c:pt idx="6">
                  <c:v>1737905.54</c:v>
                </c:pt>
                <c:pt idx="7">
                  <c:v>1804031.2847000002</c:v>
                </c:pt>
                <c:pt idx="8">
                  <c:v>1815048.7594130002</c:v>
                </c:pt>
                <c:pt idx="9">
                  <c:v>1883555.8060719999</c:v>
                </c:pt>
                <c:pt idx="10">
                  <c:v>2063067.2861380002</c:v>
                </c:pt>
                <c:pt idx="11">
                  <c:v>2144297.7721270006</c:v>
                </c:pt>
                <c:pt idx="12">
                  <c:v>2170475.6919150003</c:v>
                </c:pt>
                <c:pt idx="13">
                  <c:v>1967658.6723879999</c:v>
                </c:pt>
                <c:pt idx="14">
                  <c:v>2126956.3306630002</c:v>
                </c:pt>
                <c:pt idx="15">
                  <c:v>2008330.9650639999</c:v>
                </c:pt>
                <c:pt idx="16">
                  <c:v>2127216.5435310001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3-574B-8447-5A82B0BE5412}"/>
            </c:ext>
          </c:extLst>
        </c:ser>
        <c:ser>
          <c:idx val="2"/>
          <c:order val="2"/>
          <c:tx>
            <c:strRef>
              <c:f>'1.Transaksi Total'!$AX$2</c:f>
              <c:strCache>
                <c:ptCount val="1"/>
                <c:pt idx="0">
                  <c:v>Bill Payment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'1.Transaksi Total'!$C$332:$D$348</c:f>
              <c:multiLvlStrCache>
                <c:ptCount val="17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 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  <c:pt idx="12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'1.Transaksi Total'!$AX$332:$AX$348</c:f>
              <c:numCache>
                <c:formatCode>_(* #,##0_);_(* \(#,##0\);_(* "-"_);_(@_)</c:formatCode>
                <c:ptCount val="17"/>
                <c:pt idx="8">
                  <c:v>3627985.5996099999</c:v>
                </c:pt>
                <c:pt idx="9">
                  <c:v>3543212.2963299998</c:v>
                </c:pt>
                <c:pt idx="10">
                  <c:v>3705059.377661</c:v>
                </c:pt>
                <c:pt idx="11">
                  <c:v>3938134.2613270003</c:v>
                </c:pt>
                <c:pt idx="12">
                  <c:v>4147047.960653</c:v>
                </c:pt>
                <c:pt idx="13">
                  <c:v>4060853.5434559998</c:v>
                </c:pt>
                <c:pt idx="14">
                  <c:v>4563371.8010539999</c:v>
                </c:pt>
                <c:pt idx="15">
                  <c:v>3666845.1265159994</c:v>
                </c:pt>
                <c:pt idx="16">
                  <c:v>3639887.5984699996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3-574B-8447-5A82B0BE5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247968"/>
        <c:axId val="1115246168"/>
      </c:barChart>
      <c:lineChart>
        <c:grouping val="standard"/>
        <c:varyColors val="0"/>
        <c:ser>
          <c:idx val="3"/>
          <c:order val="3"/>
          <c:tx>
            <c:v>gNominal (%yoy, rhs)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'1.Transaksi Total'!$Z$332:$Z$348</c:f>
              <c:numCache>
                <c:formatCode>#,##0.0_);[Red]\(#,##0.0\)</c:formatCode>
                <c:ptCount val="17"/>
                <c:pt idx="0">
                  <c:v>-4.0407869507592284</c:v>
                </c:pt>
                <c:pt idx="1">
                  <c:v>-42.774091601031323</c:v>
                </c:pt>
                <c:pt idx="2">
                  <c:v>-37.238426921511255</c:v>
                </c:pt>
                <c:pt idx="3">
                  <c:v>-35.818396375547628</c:v>
                </c:pt>
                <c:pt idx="4">
                  <c:v>-27.686009886937381</c:v>
                </c:pt>
                <c:pt idx="5">
                  <c:v>23.661599215798297</c:v>
                </c:pt>
                <c:pt idx="6">
                  <c:v>6.4231347992382171</c:v>
                </c:pt>
                <c:pt idx="7">
                  <c:v>21.488454729724761</c:v>
                </c:pt>
                <c:pt idx="8">
                  <c:v>25.42938390725099</c:v>
                </c:pt>
                <c:pt idx="9">
                  <c:v>30.767257100582849</c:v>
                </c:pt>
                <c:pt idx="10">
                  <c:v>44.225977134759866</c:v>
                </c:pt>
                <c:pt idx="11">
                  <c:v>29.607589504122515</c:v>
                </c:pt>
                <c:pt idx="12">
                  <c:v>36.873045317623586</c:v>
                </c:pt>
                <c:pt idx="13">
                  <c:v>25.162304869625064</c:v>
                </c:pt>
                <c:pt idx="14">
                  <c:v>25.748479223418492</c:v>
                </c:pt>
                <c:pt idx="15">
                  <c:v>15.86709852670236</c:v>
                </c:pt>
                <c:pt idx="16" formatCode="#,##0.00_);[Red]\(#,##0.00\)">
                  <c:v>7.7137162860035469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083-574B-8447-5A82B0BE5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677720"/>
        <c:axId val="1207681320"/>
      </c:lineChart>
      <c:catAx>
        <c:axId val="11152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46168"/>
        <c:crosses val="autoZero"/>
        <c:auto val="1"/>
        <c:lblAlgn val="ctr"/>
        <c:lblOffset val="100"/>
        <c:noMultiLvlLbl val="0"/>
      </c:catAx>
      <c:valAx>
        <c:axId val="1115246168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47968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900">
                      <a:solidFill>
                        <a:schemeClr val="tx1"/>
                      </a:solidFill>
                    </a:rPr>
                    <a:t>Juta trx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207681320"/>
        <c:scaling>
          <c:orientation val="minMax"/>
        </c:scaling>
        <c:delete val="0"/>
        <c:axPos val="r"/>
        <c:numFmt formatCode="#,##0.0_);[Red]\(#,##0.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77720"/>
        <c:crosses val="max"/>
        <c:crossBetween val="between"/>
      </c:valAx>
      <c:catAx>
        <c:axId val="1207677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207681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ATM Tunai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multiLvlStrRef>
              <c:f>'1.Transaksi Total'!$C$328:$D$348</c:f>
              <c:multiLvlStrCache>
                <c:ptCount val="21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 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  <c:pt idx="12">
                    <c:v>2022</c:v>
                  </c:pt>
                  <c:pt idx="16">
                    <c:v>2023</c:v>
                  </c:pt>
                  <c:pt idx="20">
                    <c:v>2024</c:v>
                  </c:pt>
                </c:lvl>
              </c:multiLvlStrCache>
            </c:multiLvlStrRef>
          </c:cat>
          <c:val>
            <c:numRef>
              <c:f>'1.Transaksi Total'!$AC$328:$AC$348</c:f>
              <c:numCache>
                <c:formatCode>_(* #,##0_);_(* \(#,##0\);_(* "-"_);_(@_)</c:formatCode>
                <c:ptCount val="21"/>
                <c:pt idx="0">
                  <c:v>1046074883.1609771</c:v>
                </c:pt>
                <c:pt idx="1">
                  <c:v>1090532814.606499</c:v>
                </c:pt>
                <c:pt idx="2">
                  <c:v>1070901107.5575656</c:v>
                </c:pt>
                <c:pt idx="3">
                  <c:v>1117915751.7394125</c:v>
                </c:pt>
                <c:pt idx="4">
                  <c:v>1030861090.2415538</c:v>
                </c:pt>
                <c:pt idx="5">
                  <c:v>963773635.01450777</c:v>
                </c:pt>
                <c:pt idx="6">
                  <c:v>1043652963.8725023</c:v>
                </c:pt>
                <c:pt idx="7">
                  <c:v>1065502797.6618657</c:v>
                </c:pt>
                <c:pt idx="8">
                  <c:v>989882842.09519053</c:v>
                </c:pt>
                <c:pt idx="9">
                  <c:v>1020026961</c:v>
                </c:pt>
                <c:pt idx="10">
                  <c:v>972889623</c:v>
                </c:pt>
                <c:pt idx="11">
                  <c:v>1011537706</c:v>
                </c:pt>
                <c:pt idx="12">
                  <c:v>1006647651</c:v>
                </c:pt>
                <c:pt idx="13">
                  <c:v>1014151375</c:v>
                </c:pt>
                <c:pt idx="14">
                  <c:v>1072114047</c:v>
                </c:pt>
                <c:pt idx="15">
                  <c:v>1071621408</c:v>
                </c:pt>
                <c:pt idx="16">
                  <c:v>1034381168</c:v>
                </c:pt>
                <c:pt idx="17">
                  <c:v>1066973986</c:v>
                </c:pt>
                <c:pt idx="18">
                  <c:v>1072483413</c:v>
                </c:pt>
                <c:pt idx="19">
                  <c:v>1089078581</c:v>
                </c:pt>
                <c:pt idx="20">
                  <c:v>1000283717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1-644E-80DC-9D8A4803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594191"/>
        <c:axId val="14119136"/>
      </c:barChart>
      <c:lineChart>
        <c:grouping val="standard"/>
        <c:varyColors val="0"/>
        <c:ser>
          <c:idx val="1"/>
          <c:order val="0"/>
          <c:marker>
            <c:symbol val="none"/>
          </c:marker>
          <c:cat>
            <c:multiLvlStrRef>
              <c:f>'1.Transaksi Total'!$C$328:$D$348</c:f>
              <c:multiLvlStrCache>
                <c:ptCount val="21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 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  <c:pt idx="12">
                    <c:v>2022</c:v>
                  </c:pt>
                  <c:pt idx="16">
                    <c:v>2023</c:v>
                  </c:pt>
                  <c:pt idx="20">
                    <c:v>2024</c:v>
                  </c:pt>
                </c:lvl>
              </c:multiLvlStrCache>
            </c:multiLvlStrRef>
          </c:cat>
          <c:val>
            <c:numRef>
              <c:f>'1.Transaksi Total'!#REF!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1-644E-80DC-9D8A4803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195264"/>
        <c:axId val="589841264"/>
      </c:lineChart>
      <c:catAx>
        <c:axId val="197259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136"/>
        <c:crosses val="autoZero"/>
        <c:auto val="1"/>
        <c:lblAlgn val="ctr"/>
        <c:lblOffset val="100"/>
        <c:noMultiLvlLbl val="0"/>
      </c:catAx>
      <c:valAx>
        <c:axId val="141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94191"/>
        <c:crosses val="autoZero"/>
        <c:crossBetween val="between"/>
        <c:dispUnits>
          <c:builtInUnit val="million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ID"/>
                    <a:t>Juta trx</a:t>
                  </a:r>
                </a:p>
              </c:rich>
            </c:tx>
          </c:dispUnitsLbl>
        </c:dispUnits>
      </c:valAx>
      <c:valAx>
        <c:axId val="589841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04195264"/>
        <c:crosses val="max"/>
        <c:crossBetween val="between"/>
      </c:valAx>
      <c:catAx>
        <c:axId val="60419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984126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Debet</a:t>
            </a:r>
            <a:r>
              <a:rPr lang="en-ID" baseline="0"/>
              <a:t> Belanja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invertIfNegative val="0"/>
          <c:cat>
            <c:multiLvlStrRef>
              <c:f>'1.Transaksi Total'!$C$328:$D$348</c:f>
              <c:multiLvlStrCache>
                <c:ptCount val="21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 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  <c:pt idx="12">
                    <c:v>2022</c:v>
                  </c:pt>
                  <c:pt idx="16">
                    <c:v>2023</c:v>
                  </c:pt>
                  <c:pt idx="20">
                    <c:v>2024</c:v>
                  </c:pt>
                </c:lvl>
              </c:multiLvlStrCache>
            </c:multiLvlStrRef>
          </c:cat>
          <c:val>
            <c:numRef>
              <c:f>'1.Transaksi Total'!$AE$328:$AE$348</c:f>
              <c:numCache>
                <c:formatCode>_(* #,##0_);_(* \(#,##0\);_(* "-"_);_(@_)</c:formatCode>
                <c:ptCount val="21"/>
                <c:pt idx="0">
                  <c:v>199487483.13233188</c:v>
                </c:pt>
                <c:pt idx="1">
                  <c:v>199351706.4484663</c:v>
                </c:pt>
                <c:pt idx="2">
                  <c:v>197678456.14599609</c:v>
                </c:pt>
                <c:pt idx="3">
                  <c:v>199923780.45150056</c:v>
                </c:pt>
                <c:pt idx="4">
                  <c:v>190639273.18312475</c:v>
                </c:pt>
                <c:pt idx="5">
                  <c:v>219868868.73797092</c:v>
                </c:pt>
                <c:pt idx="6">
                  <c:v>208940062.6460748</c:v>
                </c:pt>
                <c:pt idx="7">
                  <c:v>204589281.18216676</c:v>
                </c:pt>
                <c:pt idx="8">
                  <c:v>176722467.20550436</c:v>
                </c:pt>
                <c:pt idx="9">
                  <c:v>202462209</c:v>
                </c:pt>
                <c:pt idx="10">
                  <c:v>170853897</c:v>
                </c:pt>
                <c:pt idx="11">
                  <c:v>228575633</c:v>
                </c:pt>
                <c:pt idx="12">
                  <c:v>245735508</c:v>
                </c:pt>
                <c:pt idx="13">
                  <c:v>285806846</c:v>
                </c:pt>
                <c:pt idx="14">
                  <c:v>278003336</c:v>
                </c:pt>
                <c:pt idx="15">
                  <c:v>294199777</c:v>
                </c:pt>
                <c:pt idx="16">
                  <c:v>281557034</c:v>
                </c:pt>
                <c:pt idx="17">
                  <c:v>302285011</c:v>
                </c:pt>
                <c:pt idx="18">
                  <c:v>294072242</c:v>
                </c:pt>
                <c:pt idx="19">
                  <c:v>299160230</c:v>
                </c:pt>
                <c:pt idx="20">
                  <c:v>285373817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E-A64F-9619-1039C4AF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594191"/>
        <c:axId val="14119136"/>
      </c:barChart>
      <c:lineChart>
        <c:grouping val="standard"/>
        <c:varyColors val="0"/>
        <c:ser>
          <c:idx val="1"/>
          <c:order val="0"/>
          <c:marker>
            <c:symbol val="none"/>
          </c:marker>
          <c:cat>
            <c:multiLvlStrRef>
              <c:f>'1.Transaksi Total'!$C$328:$D$348</c:f>
              <c:multiLvlStrCache>
                <c:ptCount val="21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 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  <c:pt idx="12">
                    <c:v>2022</c:v>
                  </c:pt>
                  <c:pt idx="16">
                    <c:v>2023</c:v>
                  </c:pt>
                  <c:pt idx="20">
                    <c:v>2024</c:v>
                  </c:pt>
                </c:lvl>
              </c:multiLvlStrCache>
            </c:multiLvlStrRef>
          </c:cat>
          <c:val>
            <c:numRef>
              <c:f>'1.Transaksi Total'!#REF!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E-A64F-9619-1039C4AF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195264"/>
        <c:axId val="589841264"/>
      </c:lineChart>
      <c:catAx>
        <c:axId val="197259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136"/>
        <c:crosses val="autoZero"/>
        <c:auto val="1"/>
        <c:lblAlgn val="ctr"/>
        <c:lblOffset val="100"/>
        <c:noMultiLvlLbl val="0"/>
      </c:catAx>
      <c:valAx>
        <c:axId val="141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94191"/>
        <c:crosses val="autoZero"/>
        <c:crossBetween val="between"/>
        <c:dispUnits>
          <c:builtInUnit val="million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ID"/>
                    <a:t>Juta trx</a:t>
                  </a:r>
                </a:p>
              </c:rich>
            </c:tx>
          </c:dispUnitsLbl>
        </c:dispUnits>
      </c:valAx>
      <c:valAx>
        <c:axId val="589841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04195264"/>
        <c:crosses val="max"/>
        <c:crossBetween val="between"/>
      </c:valAx>
      <c:catAx>
        <c:axId val="60419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984126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71022137570587"/>
          <c:y val="0.17084292950949337"/>
          <c:w val="0.70677137819083835"/>
          <c:h val="0.65827541319235949"/>
        </c:manualLayout>
      </c:layout>
      <c:barChart>
        <c:barDir val="col"/>
        <c:grouping val="stacked"/>
        <c:varyColors val="0"/>
        <c:ser>
          <c:idx val="3"/>
          <c:order val="0"/>
          <c:tx>
            <c:v>Volume Internet Banking</c:v>
          </c:tx>
          <c:spPr>
            <a:solidFill>
              <a:srgbClr val="001F60"/>
            </a:solidFill>
          </c:spPr>
          <c:invertIfNegative val="0"/>
          <c:cat>
            <c:multiLvlStrRef>
              <c:f>'1.Transaksi Total'!$C$336:$D$348</c:f>
              <c:multiLvlStrCache>
                <c:ptCount val="13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 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'1.Transaksi Total'!$BN$336:$BN$348</c:f>
              <c:numCache>
                <c:formatCode>_(* #,##0_);_(* \(#,##0\);_(* "-"_);_(@_)</c:formatCode>
                <c:ptCount val="13"/>
                <c:pt idx="0">
                  <c:v>247365254.66904417</c:v>
                </c:pt>
                <c:pt idx="1">
                  <c:v>282925560.60469151</c:v>
                </c:pt>
                <c:pt idx="2">
                  <c:v>310116508.20998847</c:v>
                </c:pt>
                <c:pt idx="3">
                  <c:v>357305767.39757144</c:v>
                </c:pt>
                <c:pt idx="4">
                  <c:v>370920116.72939199</c:v>
                </c:pt>
                <c:pt idx="5">
                  <c:v>417485969.49165434</c:v>
                </c:pt>
                <c:pt idx="6">
                  <c:v>427311776.59062678</c:v>
                </c:pt>
                <c:pt idx="7">
                  <c:v>474550405.21109235</c:v>
                </c:pt>
                <c:pt idx="8">
                  <c:v>508374320.69597614</c:v>
                </c:pt>
                <c:pt idx="9">
                  <c:v>593319372</c:v>
                </c:pt>
                <c:pt idx="10">
                  <c:v>586563277</c:v>
                </c:pt>
                <c:pt idx="11">
                  <c:v>502079299</c:v>
                </c:pt>
                <c:pt idx="12">
                  <c:v>519155615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6-BD4C-962D-EEF8A4A1A9EB}"/>
            </c:ext>
          </c:extLst>
        </c:ser>
        <c:ser>
          <c:idx val="4"/>
          <c:order val="1"/>
          <c:tx>
            <c:v>Volume Mobile Banking</c:v>
          </c:tx>
          <c:spPr>
            <a:solidFill>
              <a:srgbClr val="BDD7F0"/>
            </a:solidFill>
          </c:spPr>
          <c:invertIfNegative val="0"/>
          <c:cat>
            <c:multiLvlStrRef>
              <c:f>'1.Transaksi Total'!$C$336:$D$348</c:f>
              <c:multiLvlStrCache>
                <c:ptCount val="13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 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'1.Transaksi Total'!$BM$336:$BM$348</c:f>
              <c:numCache>
                <c:formatCode>_(* #,##0_);_(* \(#,##0\);_(* "-"_);_(@_)</c:formatCode>
                <c:ptCount val="13"/>
                <c:pt idx="0">
                  <c:v>1246165347.330956</c:v>
                </c:pt>
                <c:pt idx="1">
                  <c:v>1522006260.3953085</c:v>
                </c:pt>
                <c:pt idx="2">
                  <c:v>1783373109.7900116</c:v>
                </c:pt>
                <c:pt idx="3">
                  <c:v>2022956432.6024284</c:v>
                </c:pt>
                <c:pt idx="4">
                  <c:v>2144198156.2706079</c:v>
                </c:pt>
                <c:pt idx="5">
                  <c:v>2309909182.5083456</c:v>
                </c:pt>
                <c:pt idx="6">
                  <c:v>2682124417.4093733</c:v>
                </c:pt>
                <c:pt idx="7">
                  <c:v>2939815732.7889075</c:v>
                </c:pt>
                <c:pt idx="8">
                  <c:v>2990656721.3040237</c:v>
                </c:pt>
                <c:pt idx="9">
                  <c:v>3394354443</c:v>
                </c:pt>
                <c:pt idx="10">
                  <c:v>3628324142</c:v>
                </c:pt>
                <c:pt idx="11">
                  <c:v>3965649531</c:v>
                </c:pt>
                <c:pt idx="12">
                  <c:v>4347403946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6-BD4C-962D-EEF8A4A1A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00"/>
        <c:axId val="201403776"/>
        <c:axId val="201405568"/>
      </c:barChart>
      <c:lineChart>
        <c:grouping val="standard"/>
        <c:varyColors val="0"/>
        <c:ser>
          <c:idx val="2"/>
          <c:order val="2"/>
          <c:tx>
            <c:v>gVol Digital Banking (%yoy, rhs)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7.2796199837749015E-2"/>
                  <c:y val="-0.10315189970061586"/>
                </c:manualLayout>
              </c:layout>
              <c:numFmt formatCode="#,##0" sourceLinked="0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06-BD4C-962D-EEF8A4A1A9E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'1.Transaksi Total'!$C$336:$D$348</c:f>
              <c:multiLvlStrCache>
                <c:ptCount val="13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 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'1.Transaksi Total'!$CE$336:$CE$348</c:f>
              <c:numCache>
                <c:formatCode>0.0_);[Red]\(0.0\)</c:formatCode>
                <c:ptCount val="13"/>
                <c:pt idx="0">
                  <c:v>39.470395766850658</c:v>
                </c:pt>
                <c:pt idx="1">
                  <c:v>58.685188654900244</c:v>
                </c:pt>
                <c:pt idx="2">
                  <c:v>61.516208114207174</c:v>
                </c:pt>
                <c:pt idx="3">
                  <c:v>63.479995262761726</c:v>
                </c:pt>
                <c:pt idx="4">
                  <c:v>68.400852960895676</c:v>
                </c:pt>
                <c:pt idx="5">
                  <c:v>51.107932181555796</c:v>
                </c:pt>
                <c:pt idx="6">
                  <c:v>48.528856664241651</c:v>
                </c:pt>
                <c:pt idx="7">
                  <c:v>43.444959046948696</c:v>
                </c:pt>
                <c:pt idx="8">
                  <c:v>39.119940384608704</c:v>
                </c:pt>
                <c:pt idx="9">
                  <c:v>46.20814340290358</c:v>
                </c:pt>
                <c:pt idx="10">
                  <c:v>35.551500530324113</c:v>
                </c:pt>
                <c:pt idx="11">
                  <c:v>30.850900267451049</c:v>
                </c:pt>
                <c:pt idx="12">
                  <c:v>39.083063356258158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906-BD4C-962D-EEF8A4A1A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04304"/>
        <c:axId val="75702576"/>
      </c:lineChart>
      <c:catAx>
        <c:axId val="2014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000" b="1">
                <a:latin typeface="Tw Cen MT Condensed" pitchFamily="34" charset="0"/>
              </a:defRPr>
            </a:pPr>
            <a:endParaRPr lang="en-US"/>
          </a:p>
        </c:txPr>
        <c:crossAx val="201405568"/>
        <c:crosses val="autoZero"/>
        <c:auto val="1"/>
        <c:lblAlgn val="ctr"/>
        <c:lblOffset val="100"/>
        <c:noMultiLvlLbl val="0"/>
      </c:catAx>
      <c:valAx>
        <c:axId val="2014055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="1">
                <a:latin typeface="Tw Cen MT Condensed" pitchFamily="34" charset="0"/>
              </a:defRPr>
            </a:pPr>
            <a:endParaRPr lang="en-US"/>
          </a:p>
        </c:txPr>
        <c:crossAx val="201403776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9.7182568534379996E-2"/>
                <c:y val="0.82110861488928633"/>
              </c:manualLayout>
            </c:layout>
            <c:tx>
              <c:rich>
                <a:bodyPr/>
                <a:lstStyle/>
                <a:p>
                  <a:pPr>
                    <a:defRPr sz="1000">
                      <a:latin typeface="Tw Cen MT Condensed" pitchFamily="34" charset="0"/>
                    </a:defRPr>
                  </a:pPr>
                  <a:r>
                    <a:rPr lang="en-US" sz="1000">
                      <a:latin typeface="Tw Cen MT Condensed" pitchFamily="34" charset="0"/>
                    </a:rPr>
                    <a:t>Juta </a:t>
                  </a:r>
                </a:p>
              </c:rich>
            </c:tx>
          </c:dispUnitsLbl>
        </c:dispUnits>
      </c:valAx>
      <c:valAx>
        <c:axId val="75702576"/>
        <c:scaling>
          <c:orientation val="minMax"/>
          <c:min val="0"/>
        </c:scaling>
        <c:delete val="0"/>
        <c:axPos val="r"/>
        <c:numFmt formatCode="0_);[Red]\(0\)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75704304"/>
        <c:crosses val="max"/>
        <c:crossBetween val="between"/>
      </c:valAx>
      <c:catAx>
        <c:axId val="7570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702576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15012564485559005"/>
          <c:y val="9.379502755914608E-2"/>
          <c:w val="0.66592677201922967"/>
          <c:h val="0.1292144000436339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71022137570587"/>
          <c:y val="0.17084292950949337"/>
          <c:w val="0.70677137819083835"/>
          <c:h val="0.65827541319235949"/>
        </c:manualLayout>
      </c:layout>
      <c:barChart>
        <c:barDir val="col"/>
        <c:grouping val="stacked"/>
        <c:varyColors val="0"/>
        <c:ser>
          <c:idx val="3"/>
          <c:order val="0"/>
          <c:tx>
            <c:v>Nominal Internet Banking</c:v>
          </c:tx>
          <c:spPr>
            <a:solidFill>
              <a:srgbClr val="001F60"/>
            </a:solidFill>
          </c:spPr>
          <c:invertIfNegative val="0"/>
          <c:cat>
            <c:multiLvlStrRef>
              <c:f>'1.Transaksi Total'!$C$336:$D$348</c:f>
              <c:multiLvlStrCache>
                <c:ptCount val="13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 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'1.Transaksi Total'!$BS$336:$BS$348</c:f>
              <c:numCache>
                <c:formatCode>_(* #,##0_);_(* \(#,##0\);_(* "-"_);_(@_)</c:formatCode>
                <c:ptCount val="13"/>
                <c:pt idx="0">
                  <c:v>6430907132.3735628</c:v>
                </c:pt>
                <c:pt idx="1">
                  <c:v>7498926567.3823586</c:v>
                </c:pt>
                <c:pt idx="2">
                  <c:v>8241068037.3748379</c:v>
                </c:pt>
                <c:pt idx="3">
                  <c:v>9331712916.9217777</c:v>
                </c:pt>
                <c:pt idx="4">
                  <c:v>8979470621.6489182</c:v>
                </c:pt>
                <c:pt idx="5">
                  <c:v>9600771072.7521591</c:v>
                </c:pt>
                <c:pt idx="6">
                  <c:v>10027558237.6084</c:v>
                </c:pt>
                <c:pt idx="7">
                  <c:v>10430645642.754913</c:v>
                </c:pt>
                <c:pt idx="8">
                  <c:v>10005704760.365263</c:v>
                </c:pt>
                <c:pt idx="9">
                  <c:v>10112118373.16284</c:v>
                </c:pt>
                <c:pt idx="10">
                  <c:v>10627886999.226421</c:v>
                </c:pt>
                <c:pt idx="11">
                  <c:v>11224197776.087891</c:v>
                </c:pt>
                <c:pt idx="12">
                  <c:v>10656118707.66497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6-B74C-8BF6-82C5AF9B3DAE}"/>
            </c:ext>
          </c:extLst>
        </c:ser>
        <c:ser>
          <c:idx val="4"/>
          <c:order val="1"/>
          <c:tx>
            <c:v>Nominal Mobile Banking</c:v>
          </c:tx>
          <c:spPr>
            <a:solidFill>
              <a:srgbClr val="B8DFE9"/>
            </a:solidFill>
          </c:spPr>
          <c:invertIfNegative val="0"/>
          <c:cat>
            <c:multiLvlStrRef>
              <c:f>'1.Transaksi Total'!$C$336:$D$348</c:f>
              <c:multiLvlStrCache>
                <c:ptCount val="13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 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'1.Transaksi Total'!$BR$336:$BR$348</c:f>
              <c:numCache>
                <c:formatCode>_(* #,##0_);_(* \(#,##0\);_(* "-"_);_(@_)</c:formatCode>
                <c:ptCount val="13"/>
                <c:pt idx="0">
                  <c:v>1792024780.0846</c:v>
                </c:pt>
                <c:pt idx="1">
                  <c:v>2179900724.6176391</c:v>
                </c:pt>
                <c:pt idx="2">
                  <c:v>2542650926.0202265</c:v>
                </c:pt>
                <c:pt idx="3">
                  <c:v>2803065469.6395493</c:v>
                </c:pt>
                <c:pt idx="4">
                  <c:v>2726363594.8128142</c:v>
                </c:pt>
                <c:pt idx="5">
                  <c:v>2783559601.0137167</c:v>
                </c:pt>
                <c:pt idx="6">
                  <c:v>3398976337.7180166</c:v>
                </c:pt>
                <c:pt idx="7">
                  <c:v>3583765982.164299</c:v>
                </c:pt>
                <c:pt idx="8">
                  <c:v>3667080467.0770235</c:v>
                </c:pt>
                <c:pt idx="9">
                  <c:v>4015678261.79737</c:v>
                </c:pt>
                <c:pt idx="10">
                  <c:v>4318546730.0196962</c:v>
                </c:pt>
                <c:pt idx="11">
                  <c:v>4646491513.4183426</c:v>
                </c:pt>
                <c:pt idx="12">
                  <c:v>5225416291.8009682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6-B74C-8BF6-82C5AF9B3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00"/>
        <c:axId val="201403776"/>
        <c:axId val="201405568"/>
      </c:barChart>
      <c:lineChart>
        <c:grouping val="standard"/>
        <c:varyColors val="0"/>
        <c:ser>
          <c:idx val="2"/>
          <c:order val="2"/>
          <c:tx>
            <c:v>gNom Digital Banking (%yoy, rhs)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8.9269351943666919E-2"/>
                  <c:y val="-9.1502816683653398E-2"/>
                </c:manualLayout>
              </c:layout>
              <c:numFmt formatCode="#,##0" sourceLinked="0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6-B74C-8BF6-82C5AF9B3D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'1.Transaksi Total'!$C$336:$D$348</c:f>
              <c:multiLvlStrCache>
                <c:ptCount val="13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 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'1.Transaksi Total'!$CO$336:$CO$348</c:f>
              <c:numCache>
                <c:formatCode>0.0_);[Red]\(0.0\)</c:formatCode>
                <c:ptCount val="13"/>
                <c:pt idx="0">
                  <c:v>22.601628337617807</c:v>
                </c:pt>
                <c:pt idx="1">
                  <c:v>57.554746185307671</c:v>
                </c:pt>
                <c:pt idx="2">
                  <c:v>60.741160487483995</c:v>
                </c:pt>
                <c:pt idx="3">
                  <c:v>55.471059703865279</c:v>
                </c:pt>
                <c:pt idx="4">
                  <c:v>42.355966717014823</c:v>
                </c:pt>
                <c:pt idx="5">
                  <c:v>27.952801513486047</c:v>
                </c:pt>
                <c:pt idx="6">
                  <c:v>24.507460004311056</c:v>
                </c:pt>
                <c:pt idx="7">
                  <c:v>15.489637952016366</c:v>
                </c:pt>
                <c:pt idx="8">
                  <c:v>16.80316818612091</c:v>
                </c:pt>
                <c:pt idx="9">
                  <c:v>14.077999103234351</c:v>
                </c:pt>
                <c:pt idx="10">
                  <c:v>11.320114996112096</c:v>
                </c:pt>
                <c:pt idx="11">
                  <c:v>13.245491243359453</c:v>
                </c:pt>
                <c:pt idx="12">
                  <c:v>16.154351401574907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236-B74C-8BF6-82C5AF9B3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04304"/>
        <c:axId val="75702576"/>
      </c:lineChart>
      <c:catAx>
        <c:axId val="2014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000" b="1">
                <a:latin typeface="Tw Cen MT Condensed" pitchFamily="34" charset="0"/>
              </a:defRPr>
            </a:pPr>
            <a:endParaRPr lang="en-US"/>
          </a:p>
        </c:txPr>
        <c:crossAx val="201405568"/>
        <c:crosses val="autoZero"/>
        <c:auto val="1"/>
        <c:lblAlgn val="ctr"/>
        <c:lblOffset val="100"/>
        <c:noMultiLvlLbl val="0"/>
      </c:catAx>
      <c:valAx>
        <c:axId val="2014055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="1">
                <a:latin typeface="Tw Cen MT Condensed" pitchFamily="34" charset="0"/>
              </a:defRPr>
            </a:pPr>
            <a:endParaRPr lang="en-US"/>
          </a:p>
        </c:txPr>
        <c:crossAx val="201403776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9.7182568534379996E-2"/>
                <c:y val="0.82110861488928633"/>
              </c:manualLayout>
            </c:layout>
            <c:tx>
              <c:rich>
                <a:bodyPr/>
                <a:lstStyle/>
                <a:p>
                  <a:pPr>
                    <a:defRPr sz="1000">
                      <a:latin typeface="Tw Cen MT Condensed" pitchFamily="34" charset="0"/>
                    </a:defRPr>
                  </a:pPr>
                  <a:r>
                    <a:rPr lang="en-US" sz="1000">
                      <a:latin typeface="Tw Cen MT Condensed" pitchFamily="34" charset="0"/>
                    </a:rPr>
                    <a:t>Rp T </a:t>
                  </a:r>
                </a:p>
              </c:rich>
            </c:tx>
          </c:dispUnitsLbl>
        </c:dispUnits>
      </c:valAx>
      <c:valAx>
        <c:axId val="75702576"/>
        <c:scaling>
          <c:orientation val="minMax"/>
          <c:min val="0"/>
        </c:scaling>
        <c:delete val="0"/>
        <c:axPos val="r"/>
        <c:numFmt formatCode="0_);[Red]\(0\)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75704304"/>
        <c:crosses val="max"/>
        <c:crossBetween val="between"/>
      </c:valAx>
      <c:catAx>
        <c:axId val="7570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702576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15012564485559005"/>
          <c:y val="9.379502755914608E-2"/>
          <c:w val="0.66592677201922967"/>
          <c:h val="0.1292144000436339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g.Vol Tunai (%yoy)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0"/>
              <c:layout>
                <c:manualLayout>
                  <c:x val="-1.0958901745463975E-2"/>
                  <c:y val="-6.149074788727342E-2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72-4549-97E2-58DD5FEBDF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'1.Transaksi Total'!$A$207:$B$257</c:f>
              <c:multiLvlStrCache>
                <c:ptCount val="5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 12 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</c:lvl>
              </c:multiLvlStrCache>
            </c:multiLvlStrRef>
          </c:cat>
          <c:val>
            <c:numRef>
              <c:f>'1.Transaksi Total'!$CY$207:$CY$257</c:f>
              <c:numCache>
                <c:formatCode>0%</c:formatCode>
                <c:ptCount val="51"/>
                <c:pt idx="0">
                  <c:v>-1.6573378113350357E-3</c:v>
                </c:pt>
                <c:pt idx="1">
                  <c:v>8.5263775674078168E-3</c:v>
                </c:pt>
                <c:pt idx="2">
                  <c:v>-4.8157716091782543E-2</c:v>
                </c:pt>
                <c:pt idx="3">
                  <c:v>-0.13633958860314555</c:v>
                </c:pt>
                <c:pt idx="4">
                  <c:v>-7.6551762669685552E-2</c:v>
                </c:pt>
                <c:pt idx="5">
                  <c:v>-0.13964755060684708</c:v>
                </c:pt>
                <c:pt idx="6">
                  <c:v>-4.4022468775258616E-2</c:v>
                </c:pt>
                <c:pt idx="7">
                  <c:v>1.034606019822748E-3</c:v>
                </c:pt>
                <c:pt idx="8">
                  <c:v>-3.1788230392683858E-2</c:v>
                </c:pt>
                <c:pt idx="9">
                  <c:v>-0.11446555047074103</c:v>
                </c:pt>
                <c:pt idx="10">
                  <c:v>-2.991625491546368E-2</c:v>
                </c:pt>
                <c:pt idx="11">
                  <c:v>1.0088755702866159E-2</c:v>
                </c:pt>
                <c:pt idx="12">
                  <c:v>-3.8743845511876818E-2</c:v>
                </c:pt>
                <c:pt idx="13">
                  <c:v>-0.10333343559544605</c:v>
                </c:pt>
                <c:pt idx="14">
                  <c:v>2.1837472882553E-2</c:v>
                </c:pt>
                <c:pt idx="15">
                  <c:v>0.11246429727858587</c:v>
                </c:pt>
                <c:pt idx="16">
                  <c:v>-2.9497331612808764E-2</c:v>
                </c:pt>
                <c:pt idx="17">
                  <c:v>0.10747435948964679</c:v>
                </c:pt>
                <c:pt idx="18">
                  <c:v>-6.7884032099895464E-2</c:v>
                </c:pt>
                <c:pt idx="19">
                  <c:v>-7.0980675980731212E-2</c:v>
                </c:pt>
                <c:pt idx="20">
                  <c:v>-6.4490611587889379E-2</c:v>
                </c:pt>
                <c:pt idx="21">
                  <c:v>-6.102154962485673E-2</c:v>
                </c:pt>
                <c:pt idx="22">
                  <c:v>-4.0801242624041278E-2</c:v>
                </c:pt>
                <c:pt idx="23">
                  <c:v>-4.9863736171918527E-2</c:v>
                </c:pt>
                <c:pt idx="24">
                  <c:v>6.0193677196669571E-2</c:v>
                </c:pt>
                <c:pt idx="25">
                  <c:v>1.6415830683995436E-2</c:v>
                </c:pt>
                <c:pt idx="26">
                  <c:v>-2.2959074945863023E-2</c:v>
                </c:pt>
                <c:pt idx="27">
                  <c:v>5.3823792716263696E-2</c:v>
                </c:pt>
                <c:pt idx="28">
                  <c:v>-8.9411187851150098E-2</c:v>
                </c:pt>
                <c:pt idx="29">
                  <c:v>2.0428002592752126E-2</c:v>
                </c:pt>
                <c:pt idx="30">
                  <c:v>9.554936713299389E-2</c:v>
                </c:pt>
                <c:pt idx="31">
                  <c:v>0.11067429269505791</c:v>
                </c:pt>
                <c:pt idx="32">
                  <c:v>9.9936752751622171E-2</c:v>
                </c:pt>
                <c:pt idx="33">
                  <c:v>7.856251303313444E-2</c:v>
                </c:pt>
                <c:pt idx="34">
                  <c:v>4.850288804173486E-2</c:v>
                </c:pt>
                <c:pt idx="35">
                  <c:v>5.1537789361194131E-2</c:v>
                </c:pt>
                <c:pt idx="36">
                  <c:v>-6.4686346743603185E-4</c:v>
                </c:pt>
                <c:pt idx="37">
                  <c:v>3.8217461281217835E-2</c:v>
                </c:pt>
                <c:pt idx="38">
                  <c:v>4.6501653874232884E-2</c:v>
                </c:pt>
                <c:pt idx="39">
                  <c:v>1.9136353770358605E-2</c:v>
                </c:pt>
                <c:pt idx="40">
                  <c:v>0.10469948053694833</c:v>
                </c:pt>
                <c:pt idx="41">
                  <c:v>3.7976920256207025E-2</c:v>
                </c:pt>
                <c:pt idx="42">
                  <c:v>-1.1021624523621654E-3</c:v>
                </c:pt>
                <c:pt idx="43">
                  <c:v>4.4027081426192272E-3</c:v>
                </c:pt>
                <c:pt idx="44">
                  <c:v>-2.2891111545544351E-3</c:v>
                </c:pt>
                <c:pt idx="45">
                  <c:v>4.6933912313373849E-3</c:v>
                </c:pt>
                <c:pt idx="46">
                  <c:v>3.639899157531179E-2</c:v>
                </c:pt>
                <c:pt idx="47">
                  <c:v>8.8059855526667619E-3</c:v>
                </c:pt>
                <c:pt idx="48">
                  <c:v>-5.7276655953428013E-2</c:v>
                </c:pt>
                <c:pt idx="49">
                  <c:v>-1.6778395266066837E-2</c:v>
                </c:pt>
                <c:pt idx="50">
                  <c:v>-2.3896705655701456E-2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72-4549-97E2-58DD5FEBDF84}"/>
            </c:ext>
          </c:extLst>
        </c:ser>
        <c:ser>
          <c:idx val="1"/>
          <c:order val="1"/>
          <c:tx>
            <c:v>g.Vol Non Tunai (%yoy)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72-4549-97E2-58DD5FEBDF84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'1.Transaksi Total'!$A$207:$B$257</c:f>
              <c:multiLvlStrCache>
                <c:ptCount val="5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 12 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</c:lvl>
              </c:multiLvlStrCache>
            </c:multiLvlStrRef>
          </c:cat>
          <c:val>
            <c:numRef>
              <c:f>'1.Transaksi Total'!$DE$207:$DE$257</c:f>
              <c:numCache>
                <c:formatCode>0%</c:formatCode>
                <c:ptCount val="51"/>
                <c:pt idx="0">
                  <c:v>-9.4510895016736485E-2</c:v>
                </c:pt>
                <c:pt idx="1">
                  <c:v>-8.8887859208838016E-2</c:v>
                </c:pt>
                <c:pt idx="2">
                  <c:v>-0.1357415210422861</c:v>
                </c:pt>
                <c:pt idx="3">
                  <c:v>-0.10154333886716616</c:v>
                </c:pt>
                <c:pt idx="4">
                  <c:v>3.2373262085934273E-2</c:v>
                </c:pt>
                <c:pt idx="5">
                  <c:v>7.5157261618333804E-2</c:v>
                </c:pt>
                <c:pt idx="6">
                  <c:v>3.456283166982832E-2</c:v>
                </c:pt>
                <c:pt idx="7">
                  <c:v>0.11151308871588661</c:v>
                </c:pt>
                <c:pt idx="8">
                  <c:v>0.10040636956913973</c:v>
                </c:pt>
                <c:pt idx="9">
                  <c:v>9.9767908346376721E-2</c:v>
                </c:pt>
                <c:pt idx="10">
                  <c:v>0.16416187065151755</c:v>
                </c:pt>
                <c:pt idx="11">
                  <c:v>0.155394704671874</c:v>
                </c:pt>
                <c:pt idx="12">
                  <c:v>0.14865949438956072</c:v>
                </c:pt>
                <c:pt idx="13">
                  <c:v>3.0822852870873607E-2</c:v>
                </c:pt>
                <c:pt idx="14">
                  <c:v>0.15535583545561327</c:v>
                </c:pt>
                <c:pt idx="15">
                  <c:v>0.15453323643427774</c:v>
                </c:pt>
                <c:pt idx="16">
                  <c:v>3.9050213115514598E-3</c:v>
                </c:pt>
                <c:pt idx="17">
                  <c:v>0.11231858140488793</c:v>
                </c:pt>
                <c:pt idx="18">
                  <c:v>-1.7178694517913429E-2</c:v>
                </c:pt>
                <c:pt idx="19">
                  <c:v>2.4981746552359185E-2</c:v>
                </c:pt>
                <c:pt idx="20">
                  <c:v>7.8326078809213495E-2</c:v>
                </c:pt>
                <c:pt idx="21">
                  <c:v>-5.7761218734741937E-2</c:v>
                </c:pt>
                <c:pt idx="22">
                  <c:v>-2.1205447818029022E-2</c:v>
                </c:pt>
                <c:pt idx="23">
                  <c:v>8.5022595157642211E-3</c:v>
                </c:pt>
                <c:pt idx="24">
                  <c:v>5.9097150542224197E-2</c:v>
                </c:pt>
                <c:pt idx="25">
                  <c:v>6.821151532130254E-2</c:v>
                </c:pt>
                <c:pt idx="26">
                  <c:v>0.13921681369331984</c:v>
                </c:pt>
                <c:pt idx="27">
                  <c:v>0.16507207166111271</c:v>
                </c:pt>
                <c:pt idx="28">
                  <c:v>1.8807233947593316E-2</c:v>
                </c:pt>
                <c:pt idx="29">
                  <c:v>-1.0603726534179181E-2</c:v>
                </c:pt>
                <c:pt idx="30">
                  <c:v>9.9648723380580284E-2</c:v>
                </c:pt>
                <c:pt idx="31">
                  <c:v>8.1851949056183093E-2</c:v>
                </c:pt>
                <c:pt idx="32">
                  <c:v>-3.4760764571120206E-2</c:v>
                </c:pt>
                <c:pt idx="33">
                  <c:v>5.7155471464854557E-2</c:v>
                </c:pt>
                <c:pt idx="34">
                  <c:v>-1.3808151545587011E-2</c:v>
                </c:pt>
                <c:pt idx="35">
                  <c:v>1.4610993060651056E-2</c:v>
                </c:pt>
                <c:pt idx="36">
                  <c:v>-4.0295585876703677E-2</c:v>
                </c:pt>
                <c:pt idx="37">
                  <c:v>-2.1334169791217161E-2</c:v>
                </c:pt>
                <c:pt idx="38">
                  <c:v>-9.1362366509547988E-2</c:v>
                </c:pt>
                <c:pt idx="39">
                  <c:v>-7.3832490133196371E-2</c:v>
                </c:pt>
                <c:pt idx="40">
                  <c:v>-5.4618606528558877E-2</c:v>
                </c:pt>
                <c:pt idx="41">
                  <c:v>1.5843318809566576E-2</c:v>
                </c:pt>
                <c:pt idx="42">
                  <c:v>-7.5066431406043743E-2</c:v>
                </c:pt>
                <c:pt idx="43">
                  <c:v>-8.0274669633001117E-2</c:v>
                </c:pt>
                <c:pt idx="44">
                  <c:v>-5.6939786744108156E-2</c:v>
                </c:pt>
                <c:pt idx="45">
                  <c:v>-7.1271228357656757E-2</c:v>
                </c:pt>
                <c:pt idx="46">
                  <c:v>4.7611032614476301E-3</c:v>
                </c:pt>
                <c:pt idx="47">
                  <c:v>-4.9805645257557707E-2</c:v>
                </c:pt>
                <c:pt idx="48">
                  <c:v>-0.11201549124770771</c:v>
                </c:pt>
                <c:pt idx="49">
                  <c:v>-3.5591646994498238E-2</c:v>
                </c:pt>
                <c:pt idx="50">
                  <c:v>-9.2416128704783218E-2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972-4549-97E2-58DD5FEB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943023"/>
        <c:axId val="1777944735"/>
      </c:lineChart>
      <c:catAx>
        <c:axId val="17779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44735"/>
        <c:crossesAt val="-2"/>
        <c:auto val="1"/>
        <c:lblAlgn val="ctr"/>
        <c:lblOffset val="100"/>
        <c:noMultiLvlLbl val="0"/>
      </c:catAx>
      <c:valAx>
        <c:axId val="177794473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4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g.Nom Tunai (%yoy)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0"/>
              <c:layout>
                <c:manualLayout>
                  <c:x val="-1.8367345463012576E-2"/>
                  <c:y val="-5.66572743479060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BD-7447-9FE4-8CF557BB476D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'1.Transaksi Total'!$A$207:$B$257</c:f>
              <c:multiLvlStrCache>
                <c:ptCount val="5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 12 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</c:lvl>
              </c:multiLvlStrCache>
            </c:multiLvlStrRef>
          </c:cat>
          <c:val>
            <c:numRef>
              <c:f>'1.Transaksi Total'!$DG$207:$DG$257</c:f>
              <c:numCache>
                <c:formatCode>0%</c:formatCode>
                <c:ptCount val="51"/>
                <c:pt idx="0">
                  <c:v>-8.7888505056612498E-3</c:v>
                </c:pt>
                <c:pt idx="1">
                  <c:v>-2.5368318339329399E-3</c:v>
                </c:pt>
                <c:pt idx="2">
                  <c:v>-5.534098179493907E-3</c:v>
                </c:pt>
                <c:pt idx="3">
                  <c:v>-9.6575910871811721E-2</c:v>
                </c:pt>
                <c:pt idx="4">
                  <c:v>-9.6884851314048559E-2</c:v>
                </c:pt>
                <c:pt idx="5">
                  <c:v>-8.7300872336861235E-2</c:v>
                </c:pt>
                <c:pt idx="6">
                  <c:v>-9.486860646393247E-2</c:v>
                </c:pt>
                <c:pt idx="7">
                  <c:v>2.2535702738768704E-2</c:v>
                </c:pt>
                <c:pt idx="8">
                  <c:v>-1.2585594552824819E-2</c:v>
                </c:pt>
                <c:pt idx="9">
                  <c:v>1.455969693306991E-2</c:v>
                </c:pt>
                <c:pt idx="10">
                  <c:v>-2.607360608143372E-3</c:v>
                </c:pt>
                <c:pt idx="11">
                  <c:v>4.6342745166051635E-2</c:v>
                </c:pt>
                <c:pt idx="12">
                  <c:v>-2.678278372850329E-2</c:v>
                </c:pt>
                <c:pt idx="13">
                  <c:v>-9.559054796957156E-2</c:v>
                </c:pt>
                <c:pt idx="14">
                  <c:v>2.962942667111923E-2</c:v>
                </c:pt>
                <c:pt idx="15">
                  <c:v>0.17079069552791237</c:v>
                </c:pt>
                <c:pt idx="16">
                  <c:v>4.428601767694218E-3</c:v>
                </c:pt>
                <c:pt idx="17">
                  <c:v>0.17065867331502482</c:v>
                </c:pt>
                <c:pt idx="18">
                  <c:v>-4.983391484928501E-2</c:v>
                </c:pt>
                <c:pt idx="19">
                  <c:v>-5.2408198822429419E-2</c:v>
                </c:pt>
                <c:pt idx="20">
                  <c:v>-2.9080539717778797E-2</c:v>
                </c:pt>
                <c:pt idx="21">
                  <c:v>-5.6066564172522315E-2</c:v>
                </c:pt>
                <c:pt idx="22">
                  <c:v>-3.0811055717831937E-2</c:v>
                </c:pt>
                <c:pt idx="23">
                  <c:v>-4.2630283377438682E-2</c:v>
                </c:pt>
                <c:pt idx="24">
                  <c:v>6.8621456472303777E-2</c:v>
                </c:pt>
                <c:pt idx="25">
                  <c:v>1.0661061845070652E-2</c:v>
                </c:pt>
                <c:pt idx="26">
                  <c:v>-1.3812033806520296E-2</c:v>
                </c:pt>
                <c:pt idx="27">
                  <c:v>0.12914446571024252</c:v>
                </c:pt>
                <c:pt idx="28">
                  <c:v>-0.15780328735463089</c:v>
                </c:pt>
                <c:pt idx="29">
                  <c:v>-5.7354506360903779E-3</c:v>
                </c:pt>
                <c:pt idx="30">
                  <c:v>8.3135740977145378E-2</c:v>
                </c:pt>
                <c:pt idx="31">
                  <c:v>7.9494869807955393E-2</c:v>
                </c:pt>
                <c:pt idx="32">
                  <c:v>5.2457634795237684E-2</c:v>
                </c:pt>
                <c:pt idx="33">
                  <c:v>4.9452686079136887E-2</c:v>
                </c:pt>
                <c:pt idx="34">
                  <c:v>2.0412348582604434E-2</c:v>
                </c:pt>
                <c:pt idx="35">
                  <c:v>3.6272212232603795E-2</c:v>
                </c:pt>
                <c:pt idx="36">
                  <c:v>-1.1752523862965436E-2</c:v>
                </c:pt>
                <c:pt idx="37">
                  <c:v>4.6055484818354309E-2</c:v>
                </c:pt>
                <c:pt idx="38">
                  <c:v>5.8406785392659977E-2</c:v>
                </c:pt>
                <c:pt idx="39">
                  <c:v>1.2390007108835865E-2</c:v>
                </c:pt>
                <c:pt idx="40">
                  <c:v>0.11310250519067733</c:v>
                </c:pt>
                <c:pt idx="41">
                  <c:v>6.719542293484615E-2</c:v>
                </c:pt>
                <c:pt idx="42">
                  <c:v>-9.6872092909398022E-3</c:v>
                </c:pt>
                <c:pt idx="43">
                  <c:v>8.3265852541969387E-4</c:v>
                </c:pt>
                <c:pt idx="44">
                  <c:v>1.1212208004682811E-3</c:v>
                </c:pt>
                <c:pt idx="45">
                  <c:v>-5.8337560214956063E-3</c:v>
                </c:pt>
                <c:pt idx="46">
                  <c:v>2.8094680058531107E-2</c:v>
                </c:pt>
                <c:pt idx="47">
                  <c:v>1.0198777769603984E-2</c:v>
                </c:pt>
                <c:pt idx="48">
                  <c:v>-5.511382970924894E-2</c:v>
                </c:pt>
                <c:pt idx="49">
                  <c:v>2.3588226476662921E-3</c:v>
                </c:pt>
                <c:pt idx="50">
                  <c:v>2.2779725610761803E-2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BBD-7447-9FE4-8CF557BB476D}"/>
            </c:ext>
          </c:extLst>
        </c:ser>
        <c:ser>
          <c:idx val="1"/>
          <c:order val="1"/>
          <c:tx>
            <c:v>g.Nom Non Tunai (%yoy)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0"/>
              <c:layout>
                <c:manualLayout>
                  <c:x val="-7.3469381852051653E-3"/>
                  <c:y val="5.66572743479060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BD-7447-9FE4-8CF557BB476D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'1.Transaksi Total'!$A$207:$B$257</c:f>
              <c:multiLvlStrCache>
                <c:ptCount val="5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 12 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</c:lvl>
              </c:multiLvlStrCache>
            </c:multiLvlStrRef>
          </c:cat>
          <c:val>
            <c:numRef>
              <c:f>'1.Transaksi Total'!$DM$207:$DM$257</c:f>
              <c:numCache>
                <c:formatCode>0%</c:formatCode>
                <c:ptCount val="51"/>
                <c:pt idx="0">
                  <c:v>-9.2163732917749486E-2</c:v>
                </c:pt>
                <c:pt idx="1">
                  <c:v>-4.7835061420307023E-2</c:v>
                </c:pt>
                <c:pt idx="2">
                  <c:v>-0.10837641174740709</c:v>
                </c:pt>
                <c:pt idx="3">
                  <c:v>-0.13512919759801434</c:v>
                </c:pt>
                <c:pt idx="4">
                  <c:v>-4.3920063553766098E-2</c:v>
                </c:pt>
                <c:pt idx="5">
                  <c:v>0.10275955693655692</c:v>
                </c:pt>
                <c:pt idx="6">
                  <c:v>-4.3412637177148161E-2</c:v>
                </c:pt>
                <c:pt idx="7">
                  <c:v>3.110322335337945E-2</c:v>
                </c:pt>
                <c:pt idx="8">
                  <c:v>8.4518956361762765E-2</c:v>
                </c:pt>
                <c:pt idx="9">
                  <c:v>8.9249836273922911E-2</c:v>
                </c:pt>
                <c:pt idx="10">
                  <c:v>0.11563953734982446</c:v>
                </c:pt>
                <c:pt idx="11">
                  <c:v>0.10832742783867766</c:v>
                </c:pt>
                <c:pt idx="12">
                  <c:v>8.9045103162490369E-2</c:v>
                </c:pt>
                <c:pt idx="13">
                  <c:v>-1.3313072287170158E-2</c:v>
                </c:pt>
                <c:pt idx="14">
                  <c:v>0.11510119673002683</c:v>
                </c:pt>
                <c:pt idx="15">
                  <c:v>0.19001571624356872</c:v>
                </c:pt>
                <c:pt idx="16">
                  <c:v>1.5397674462962474E-3</c:v>
                </c:pt>
                <c:pt idx="17">
                  <c:v>9.7724485484161905E-2</c:v>
                </c:pt>
                <c:pt idx="18">
                  <c:v>-8.3802926830202851E-2</c:v>
                </c:pt>
                <c:pt idx="19">
                  <c:v>-5.2452369854262271E-2</c:v>
                </c:pt>
                <c:pt idx="20">
                  <c:v>2.731490773031009E-2</c:v>
                </c:pt>
                <c:pt idx="21">
                  <c:v>-4.78109474068249E-2</c:v>
                </c:pt>
                <c:pt idx="22">
                  <c:v>1.4438628808401965E-3</c:v>
                </c:pt>
                <c:pt idx="23">
                  <c:v>5.2343540022863344E-2</c:v>
                </c:pt>
                <c:pt idx="24">
                  <c:v>1.9405650581861833E-2</c:v>
                </c:pt>
                <c:pt idx="25">
                  <c:v>7.5027436275535209E-2</c:v>
                </c:pt>
                <c:pt idx="26">
                  <c:v>0.13550981333892165</c:v>
                </c:pt>
                <c:pt idx="27">
                  <c:v>0.17070493193996716</c:v>
                </c:pt>
                <c:pt idx="28">
                  <c:v>-2.353517965289853E-2</c:v>
                </c:pt>
                <c:pt idx="29">
                  <c:v>3.0579484464824835E-2</c:v>
                </c:pt>
                <c:pt idx="30">
                  <c:v>0.14882278742844979</c:v>
                </c:pt>
                <c:pt idx="31">
                  <c:v>0.15018468952589648</c:v>
                </c:pt>
                <c:pt idx="32">
                  <c:v>-1.392206369452631E-2</c:v>
                </c:pt>
                <c:pt idx="33">
                  <c:v>-3.630355268778529E-3</c:v>
                </c:pt>
                <c:pt idx="34">
                  <c:v>-8.1782759938776817E-2</c:v>
                </c:pt>
                <c:pt idx="35">
                  <c:v>-0.10612053624788942</c:v>
                </c:pt>
                <c:pt idx="36">
                  <c:v>-8.6797626312459464E-2</c:v>
                </c:pt>
                <c:pt idx="37">
                  <c:v>-0.11908788980111029</c:v>
                </c:pt>
                <c:pt idx="38">
                  <c:v>-0.17947393112558296</c:v>
                </c:pt>
                <c:pt idx="39">
                  <c:v>-0.21062231578828683</c:v>
                </c:pt>
                <c:pt idx="40">
                  <c:v>-7.585160871021801E-2</c:v>
                </c:pt>
                <c:pt idx="41">
                  <c:v>-0.10816196716571458</c:v>
                </c:pt>
                <c:pt idx="42">
                  <c:v>-0.13103090465313594</c:v>
                </c:pt>
                <c:pt idx="43">
                  <c:v>-0.15988837302496139</c:v>
                </c:pt>
                <c:pt idx="44">
                  <c:v>-0.13700112658301544</c:v>
                </c:pt>
                <c:pt idx="45">
                  <c:v>-0.12309493316445308</c:v>
                </c:pt>
                <c:pt idx="46">
                  <c:v>-6.8632679328902935E-2</c:v>
                </c:pt>
                <c:pt idx="47">
                  <c:v>-8.8797236190126472E-2</c:v>
                </c:pt>
                <c:pt idx="48">
                  <c:v>-0.13843502786865869</c:v>
                </c:pt>
                <c:pt idx="49">
                  <c:v>-9.07763267974947E-2</c:v>
                </c:pt>
                <c:pt idx="50">
                  <c:v>-0.11003669001502359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BBD-7447-9FE4-8CF557BB4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943023"/>
        <c:axId val="1777944735"/>
      </c:lineChart>
      <c:catAx>
        <c:axId val="17779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44735"/>
        <c:crossesAt val="-2"/>
        <c:auto val="1"/>
        <c:lblAlgn val="ctr"/>
        <c:lblOffset val="100"/>
        <c:noMultiLvlLbl val="0"/>
      </c:catAx>
      <c:valAx>
        <c:axId val="177794473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4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g.Vol Belanja (%yoy)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4.7482859318709873E-2"/>
                  <c:y val="-0.11412023469394007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47-2640-9398-404D827216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'1.Transaksi Total'!$A$243:$B$257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'1.Transaksi Total'!$DO$243:$DO$257</c:f>
              <c:numCache>
                <c:formatCode>0%</c:formatCode>
                <c:ptCount val="15"/>
                <c:pt idx="0">
                  <c:v>0.17984788305264798</c:v>
                </c:pt>
                <c:pt idx="1">
                  <c:v>0.24142419987267671</c:v>
                </c:pt>
                <c:pt idx="2">
                  <c:v>0.12426398872954514</c:v>
                </c:pt>
                <c:pt idx="3">
                  <c:v>0.15997725649372985</c:v>
                </c:pt>
                <c:pt idx="4">
                  <c:v>0.15005532814939859</c:v>
                </c:pt>
                <c:pt idx="5">
                  <c:v>0.16418089245037404</c:v>
                </c:pt>
                <c:pt idx="6">
                  <c:v>0.25144728807261862</c:v>
                </c:pt>
                <c:pt idx="7">
                  <c:v>0.14798456769089974</c:v>
                </c:pt>
                <c:pt idx="8">
                  <c:v>0.18969590868476938</c:v>
                </c:pt>
                <c:pt idx="9">
                  <c:v>0.13374900390142108</c:v>
                </c:pt>
                <c:pt idx="10">
                  <c:v>0.13790466018466985</c:v>
                </c:pt>
                <c:pt idx="11">
                  <c:v>0.15026275942514755</c:v>
                </c:pt>
                <c:pt idx="12">
                  <c:v>0.13740356427059441</c:v>
                </c:pt>
                <c:pt idx="13">
                  <c:v>0.18769697156285181</c:v>
                </c:pt>
                <c:pt idx="14">
                  <c:v>0.15513988768048814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147-2640-9398-404D8272168A}"/>
            </c:ext>
          </c:extLst>
        </c:ser>
        <c:ser>
          <c:idx val="1"/>
          <c:order val="1"/>
          <c:tx>
            <c:v>g.Vol Tunai (%yoy)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3.264446578161307E-2"/>
                  <c:y val="-0.1141202346939401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47-2640-9398-404D827216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'1.Transaksi Total'!$A$243:$B$257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'1.Transaksi Total'!$DP$243:$DP$257</c:f>
              <c:numCache>
                <c:formatCode>0%</c:formatCode>
                <c:ptCount val="15"/>
                <c:pt idx="0">
                  <c:v>0.16912522314554757</c:v>
                </c:pt>
                <c:pt idx="1">
                  <c:v>0.14427879763410356</c:v>
                </c:pt>
                <c:pt idx="2">
                  <c:v>1.1503311559388329E-2</c:v>
                </c:pt>
                <c:pt idx="3">
                  <c:v>-5.5641349230070913E-2</c:v>
                </c:pt>
                <c:pt idx="4">
                  <c:v>0.12000829556187442</c:v>
                </c:pt>
                <c:pt idx="5">
                  <c:v>-2.0189886956378689E-2</c:v>
                </c:pt>
                <c:pt idx="6">
                  <c:v>6.3061902439473183E-2</c:v>
                </c:pt>
                <c:pt idx="7">
                  <c:v>-2.4179568731209189E-2</c:v>
                </c:pt>
                <c:pt idx="8">
                  <c:v>-2.5612868502378539E-2</c:v>
                </c:pt>
                <c:pt idx="9">
                  <c:v>-5.1590117436808747E-2</c:v>
                </c:pt>
                <c:pt idx="10">
                  <c:v>-8.6561078230682487E-2</c:v>
                </c:pt>
                <c:pt idx="11">
                  <c:v>-2.589315334028619E-2</c:v>
                </c:pt>
                <c:pt idx="12">
                  <c:v>-6.8592715526887504E-2</c:v>
                </c:pt>
                <c:pt idx="13">
                  <c:v>-1.8029986714746649E-2</c:v>
                </c:pt>
                <c:pt idx="14">
                  <c:v>-7.3932959458880898E-2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147-2640-9398-404D8272168A}"/>
            </c:ext>
          </c:extLst>
        </c:ser>
        <c:ser>
          <c:idx val="2"/>
          <c:order val="2"/>
          <c:tx>
            <c:v>g.Vol Pembayaran (%yoy)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2.670910836677446E-2"/>
                  <c:y val="0.12968208487947736"/>
                </c:manualLayout>
              </c:layout>
              <c:spPr>
                <a:solidFill>
                  <a:schemeClr val="tx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47-2640-9398-404D827216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'1.Transaksi Total'!$A$243:$B$257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'1.Transaksi Total'!$DQ$243:$DQ$257</c:f>
              <c:numCache>
                <c:formatCode>0%</c:formatCode>
                <c:ptCount val="15"/>
                <c:pt idx="0">
                  <c:v>-7.2036038257644375E-2</c:v>
                </c:pt>
                <c:pt idx="1">
                  <c:v>-0.1854579995830572</c:v>
                </c:pt>
                <c:pt idx="2">
                  <c:v>-0.11868890906021701</c:v>
                </c:pt>
                <c:pt idx="3">
                  <c:v>-0.10599319583684486</c:v>
                </c:pt>
                <c:pt idx="4">
                  <c:v>-0.1146375184126841</c:v>
                </c:pt>
                <c:pt idx="5">
                  <c:v>-0.18232840755261737</c:v>
                </c:pt>
                <c:pt idx="6">
                  <c:v>-0.12294669684156845</c:v>
                </c:pt>
                <c:pt idx="7">
                  <c:v>-0.12252123574513574</c:v>
                </c:pt>
                <c:pt idx="8">
                  <c:v>-0.13385482053758246</c:v>
                </c:pt>
                <c:pt idx="9">
                  <c:v>-0.27073708377462902</c:v>
                </c:pt>
                <c:pt idx="10">
                  <c:v>-6.1857802281624741E-2</c:v>
                </c:pt>
                <c:pt idx="11">
                  <c:v>-7.4649810598277688E-2</c:v>
                </c:pt>
                <c:pt idx="12">
                  <c:v>-0.10820644624438824</c:v>
                </c:pt>
                <c:pt idx="13">
                  <c:v>-0.1446178008501674</c:v>
                </c:pt>
                <c:pt idx="14">
                  <c:v>-7.4392524893391987E-2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147-2640-9398-404D82721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943023"/>
        <c:axId val="1777944735"/>
      </c:lineChart>
      <c:catAx>
        <c:axId val="17779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44735"/>
        <c:crossesAt val="-2"/>
        <c:auto val="1"/>
        <c:lblAlgn val="ctr"/>
        <c:lblOffset val="100"/>
        <c:noMultiLvlLbl val="0"/>
      </c:catAx>
      <c:valAx>
        <c:axId val="177794473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4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335381576884264E-2"/>
          <c:y val="0.80158518479186536"/>
          <c:w val="0.93307043283009761"/>
          <c:h val="0.16729111483706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g.Nom Belanja (%yoy)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5.3418216733548483E-2"/>
                  <c:y val="-9.3371101113223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5D-F94C-B959-80E6C74D6E89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'1.Transaksi Total'!$A$243:$B$257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'1.Transaksi Total'!$DR$243:$DR$257</c:f>
              <c:numCache>
                <c:formatCode>0%</c:formatCode>
                <c:ptCount val="15"/>
                <c:pt idx="0">
                  <c:v>0.30278634789536674</c:v>
                </c:pt>
                <c:pt idx="1">
                  <c:v>0.57562362813725554</c:v>
                </c:pt>
                <c:pt idx="2">
                  <c:v>0.32053056501023325</c:v>
                </c:pt>
                <c:pt idx="3">
                  <c:v>0.21276974766968415</c:v>
                </c:pt>
                <c:pt idx="4">
                  <c:v>0.29337479958559287</c:v>
                </c:pt>
                <c:pt idx="5">
                  <c:v>0.27962489879732844</c:v>
                </c:pt>
                <c:pt idx="6">
                  <c:v>0.38163395905869879</c:v>
                </c:pt>
                <c:pt idx="7">
                  <c:v>0.21552198431493741</c:v>
                </c:pt>
                <c:pt idx="8">
                  <c:v>0.20420906074710898</c:v>
                </c:pt>
                <c:pt idx="9">
                  <c:v>0.22465105197263902</c:v>
                </c:pt>
                <c:pt idx="10">
                  <c:v>0.17026117230322524</c:v>
                </c:pt>
                <c:pt idx="11">
                  <c:v>0.13691463532419546</c:v>
                </c:pt>
                <c:pt idx="12">
                  <c:v>0.13271844757416718</c:v>
                </c:pt>
                <c:pt idx="13">
                  <c:v>7.292820625609453E-2</c:v>
                </c:pt>
                <c:pt idx="14">
                  <c:v>6.1490538615423418E-2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15D-F94C-B959-80E6C74D6E89}"/>
            </c:ext>
          </c:extLst>
        </c:ser>
        <c:ser>
          <c:idx val="1"/>
          <c:order val="1"/>
          <c:tx>
            <c:v>g.Nom Tunai (%yoy)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2.1762725782876646E-16"/>
                  <c:y val="-3.11237003710746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5D-F94C-B959-80E6C74D6E89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'1.Transaksi Total'!$A$243:$B$257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'1.Transaksi Total'!$DS$243:$DS$257</c:f>
              <c:numCache>
                <c:formatCode>0%</c:formatCode>
                <c:ptCount val="15"/>
                <c:pt idx="0">
                  <c:v>0.23549923848500698</c:v>
                </c:pt>
                <c:pt idx="1">
                  <c:v>0.2653167626047972</c:v>
                </c:pt>
                <c:pt idx="2">
                  <c:v>0.10304622771453609</c:v>
                </c:pt>
                <c:pt idx="3">
                  <c:v>-6.6108123930357587E-2</c:v>
                </c:pt>
                <c:pt idx="4">
                  <c:v>0.20901868360876619</c:v>
                </c:pt>
                <c:pt idx="5">
                  <c:v>-2.963884544269435E-3</c:v>
                </c:pt>
                <c:pt idx="6">
                  <c:v>0.10634089284714854</c:v>
                </c:pt>
                <c:pt idx="7">
                  <c:v>1.0532983662085993E-3</c:v>
                </c:pt>
                <c:pt idx="8">
                  <c:v>-9.4920844044023012E-3</c:v>
                </c:pt>
                <c:pt idx="9">
                  <c:v>1.2910457517637086E-2</c:v>
                </c:pt>
                <c:pt idx="10">
                  <c:v>-0.20316886244954679</c:v>
                </c:pt>
                <c:pt idx="11">
                  <c:v>-1.3759811598711424E-3</c:v>
                </c:pt>
                <c:pt idx="12">
                  <c:v>4.4292027857848471E-3</c:v>
                </c:pt>
                <c:pt idx="13">
                  <c:v>-3.7062571706227843E-3</c:v>
                </c:pt>
                <c:pt idx="14">
                  <c:v>-5.9921282538842546E-2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15D-F94C-B959-80E6C74D6E89}"/>
            </c:ext>
          </c:extLst>
        </c:ser>
        <c:ser>
          <c:idx val="2"/>
          <c:order val="2"/>
          <c:tx>
            <c:v>g.Nom Pembayaran (%yoy)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5.935357414838938E-3"/>
                  <c:y val="5.7060117346970037E-2"/>
                </c:manualLayout>
              </c:layout>
              <c:spPr>
                <a:solidFill>
                  <a:schemeClr val="tx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5D-F94C-B959-80E6C74D6E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'1.Transaksi Total'!$A$243:$B$257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'1.Transaksi Total'!$DT$243:$DT$257</c:f>
              <c:numCache>
                <c:formatCode>0%</c:formatCode>
                <c:ptCount val="15"/>
                <c:pt idx="0">
                  <c:v>0.16167119135949082</c:v>
                </c:pt>
                <c:pt idx="1">
                  <c:v>0.13714828380524891</c:v>
                </c:pt>
                <c:pt idx="2">
                  <c:v>0.13171756098192189</c:v>
                </c:pt>
                <c:pt idx="3">
                  <c:v>0.13523397962026218</c:v>
                </c:pt>
                <c:pt idx="4">
                  <c:v>0.19087697797760161</c:v>
                </c:pt>
                <c:pt idx="5">
                  <c:v>0.11465224509206662</c:v>
                </c:pt>
                <c:pt idx="6">
                  <c:v>0.21325899790931491</c:v>
                </c:pt>
                <c:pt idx="7">
                  <c:v>0.24636265164906201</c:v>
                </c:pt>
                <c:pt idx="8">
                  <c:v>0.23473514690679553</c:v>
                </c:pt>
                <c:pt idx="9">
                  <c:v>-0.14730488095827299</c:v>
                </c:pt>
                <c:pt idx="10">
                  <c:v>3.8248459900800391E-3</c:v>
                </c:pt>
                <c:pt idx="11">
                  <c:v>-6.3521588974668752E-2</c:v>
                </c:pt>
                <c:pt idx="12">
                  <c:v>-8.1834657063910798E-2</c:v>
                </c:pt>
                <c:pt idx="13">
                  <c:v>-0.15181041755638414</c:v>
                </c:pt>
                <c:pt idx="14">
                  <c:v>-0.13172122019278221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15D-F94C-B959-80E6C74D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943023"/>
        <c:axId val="1777944735"/>
      </c:lineChart>
      <c:catAx>
        <c:axId val="17779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44735"/>
        <c:crossesAt val="-2"/>
        <c:auto val="1"/>
        <c:lblAlgn val="ctr"/>
        <c:lblOffset val="100"/>
        <c:noMultiLvlLbl val="0"/>
      </c:catAx>
      <c:valAx>
        <c:axId val="177794473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4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0158518479186536"/>
          <c:w val="0.99835936439332351"/>
          <c:h val="0.16729111483706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'1.Transaksi Total'!$E$353</c:f>
              <c:strCache>
                <c:ptCount val="1"/>
                <c:pt idx="0">
                  <c:v>ATM-DEBIT</c:v>
                </c:pt>
              </c:strCache>
            </c:strRef>
          </c:tx>
          <c:spPr>
            <a:solidFill>
              <a:srgbClr val="00388B"/>
            </a:solidFill>
            <a:ln>
              <a:noFill/>
            </a:ln>
            <a:effectLst/>
          </c:spPr>
          <c:invertIfNegative val="0"/>
          <c:cat>
            <c:numRef>
              <c:f>'1.Transaksi Total'!$D$354:$D$371</c:f>
              <c:numCache>
                <c:formatCode>0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'1.Transaksi Total'!$E$354:$E$371</c:f>
              <c:numCache>
                <c:formatCode>_(* #,##0_);_(* \(#,##0\);_(* "-"_);_(@_)</c:formatCode>
                <c:ptCount val="18"/>
                <c:pt idx="0">
                  <c:v>19374290.956876453</c:v>
                </c:pt>
                <c:pt idx="1">
                  <c:v>25060009.034498829</c:v>
                </c:pt>
                <c:pt idx="2">
                  <c:v>26167270.712121211</c:v>
                </c:pt>
                <c:pt idx="3">
                  <c:v>29656159</c:v>
                </c:pt>
                <c:pt idx="4">
                  <c:v>35197014</c:v>
                </c:pt>
                <c:pt idx="5">
                  <c:v>42793730</c:v>
                </c:pt>
                <c:pt idx="6">
                  <c:v>44530085</c:v>
                </c:pt>
                <c:pt idx="7">
                  <c:v>51639165</c:v>
                </c:pt>
                <c:pt idx="8">
                  <c:v>63385310</c:v>
                </c:pt>
                <c:pt idx="9">
                  <c:v>77752552</c:v>
                </c:pt>
                <c:pt idx="10">
                  <c:v>89462289</c:v>
                </c:pt>
                <c:pt idx="11">
                  <c:v>105821688</c:v>
                </c:pt>
                <c:pt idx="12">
                  <c:v>120279206</c:v>
                </c:pt>
                <c:pt idx="13">
                  <c:v>136148350</c:v>
                </c:pt>
                <c:pt idx="14">
                  <c:v>164478449</c:v>
                </c:pt>
                <c:pt idx="15">
                  <c:v>161329105</c:v>
                </c:pt>
                <c:pt idx="16">
                  <c:v>183425350</c:v>
                </c:pt>
                <c:pt idx="17">
                  <c:v>213607269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3-A140-B636-82BB4011EA05}"/>
            </c:ext>
          </c:extLst>
        </c:ser>
        <c:ser>
          <c:idx val="1"/>
          <c:order val="1"/>
          <c:tx>
            <c:strRef>
              <c:f>'1.Transaksi Total'!$F$353</c:f>
              <c:strCache>
                <c:ptCount val="1"/>
                <c:pt idx="0">
                  <c:v>KREDIT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'1.Transaksi Total'!$D$354:$D$371</c:f>
              <c:numCache>
                <c:formatCode>0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'1.Transaksi Total'!$F$354:$F$371</c:f>
              <c:numCache>
                <c:formatCode>_(* #,##0_);_(* \(#,##0\);_(* "-"_);_(@_)</c:formatCode>
                <c:ptCount val="18"/>
                <c:pt idx="0">
                  <c:v>4515624</c:v>
                </c:pt>
                <c:pt idx="1">
                  <c:v>5502166</c:v>
                </c:pt>
                <c:pt idx="2">
                  <c:v>6795600</c:v>
                </c:pt>
                <c:pt idx="3">
                  <c:v>8276761</c:v>
                </c:pt>
                <c:pt idx="4">
                  <c:v>9148104</c:v>
                </c:pt>
                <c:pt idx="5">
                  <c:v>11548318</c:v>
                </c:pt>
                <c:pt idx="6">
                  <c:v>12259295</c:v>
                </c:pt>
                <c:pt idx="7">
                  <c:v>13574673</c:v>
                </c:pt>
                <c:pt idx="8">
                  <c:v>14785382</c:v>
                </c:pt>
                <c:pt idx="9">
                  <c:v>14817168</c:v>
                </c:pt>
                <c:pt idx="10">
                  <c:v>15091684</c:v>
                </c:pt>
                <c:pt idx="11">
                  <c:v>16043347</c:v>
                </c:pt>
                <c:pt idx="12">
                  <c:v>16863842</c:v>
                </c:pt>
                <c:pt idx="13">
                  <c:v>17406327</c:v>
                </c:pt>
                <c:pt idx="14">
                  <c:v>17244127</c:v>
                </c:pt>
                <c:pt idx="15">
                  <c:v>17275128</c:v>
                </c:pt>
                <c:pt idx="16">
                  <c:v>17487057</c:v>
                </c:pt>
                <c:pt idx="17">
                  <c:v>16940040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3-A140-B636-82BB4011EA05}"/>
            </c:ext>
          </c:extLst>
        </c:ser>
        <c:ser>
          <c:idx val="2"/>
          <c:order val="2"/>
          <c:tx>
            <c:strRef>
              <c:f>'1.Transaksi Total'!$G$353</c:f>
              <c:strCache>
                <c:ptCount val="1"/>
                <c:pt idx="0">
                  <c:v>UANG-E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'1.Transaksi Total'!$D$354:$D$371</c:f>
              <c:numCache>
                <c:formatCode>0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'1.Transaksi Total'!$G$354:$G$371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165193</c:v>
                </c:pt>
                <c:pt idx="5">
                  <c:v>430801</c:v>
                </c:pt>
                <c:pt idx="6">
                  <c:v>3016272</c:v>
                </c:pt>
                <c:pt idx="7">
                  <c:v>7914018</c:v>
                </c:pt>
                <c:pt idx="8">
                  <c:v>14299726</c:v>
                </c:pt>
                <c:pt idx="9">
                  <c:v>21869946</c:v>
                </c:pt>
                <c:pt idx="10">
                  <c:v>29025373</c:v>
                </c:pt>
                <c:pt idx="11">
                  <c:v>35738233</c:v>
                </c:pt>
                <c:pt idx="12">
                  <c:v>34314795</c:v>
                </c:pt>
                <c:pt idx="13">
                  <c:v>51204580</c:v>
                </c:pt>
                <c:pt idx="14">
                  <c:v>90003848</c:v>
                </c:pt>
                <c:pt idx="15">
                  <c:v>167205578</c:v>
                </c:pt>
                <c:pt idx="16">
                  <c:v>292299320</c:v>
                </c:pt>
                <c:pt idx="17">
                  <c:v>432281380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3-A140-B636-82BB4011E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599424"/>
        <c:axId val="771589256"/>
      </c:barChart>
      <c:dateAx>
        <c:axId val="7715994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9256"/>
        <c:crosses val="autoZero"/>
        <c:auto val="0"/>
        <c:lblOffset val="100"/>
        <c:baseTimeUnit val="days"/>
      </c:dateAx>
      <c:valAx>
        <c:axId val="7715892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99424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="1"/>
                    <a:t>Juta Kartu</a:t>
                  </a:r>
                  <a:endParaRPr lang="id-ID" b="1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'1.Transaksi Total'!$H$353</c:f>
              <c:strCache>
                <c:ptCount val="1"/>
                <c:pt idx="0">
                  <c:v>ATM-DEBIT</c:v>
                </c:pt>
              </c:strCache>
            </c:strRef>
          </c:tx>
          <c:spPr>
            <a:solidFill>
              <a:srgbClr val="00388B"/>
            </a:solidFill>
            <a:ln>
              <a:noFill/>
            </a:ln>
            <a:effectLst/>
          </c:spPr>
          <c:invertIfNegative val="0"/>
          <c:cat>
            <c:numRef>
              <c:f>'1.Transaksi Total'!$D$354:$D$371</c:f>
              <c:numCache>
                <c:formatCode>0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'1.Transaksi Total'!$H$354:$H$371</c:f>
              <c:numCache>
                <c:formatCode>_(* #,##0_);_(* \(#,##0\);_(* "-"_);_(@_)</c:formatCode>
                <c:ptCount val="18"/>
                <c:pt idx="0">
                  <c:v>491598637</c:v>
                </c:pt>
                <c:pt idx="1">
                  <c:v>699664511.10000002</c:v>
                </c:pt>
                <c:pt idx="2">
                  <c:v>852243519.0999999</c:v>
                </c:pt>
                <c:pt idx="3">
                  <c:v>943715294.64285707</c:v>
                </c:pt>
                <c:pt idx="4">
                  <c:v>1103226020</c:v>
                </c:pt>
                <c:pt idx="5">
                  <c:v>1353908753</c:v>
                </c:pt>
                <c:pt idx="6">
                  <c:v>1561161673</c:v>
                </c:pt>
                <c:pt idx="7">
                  <c:v>1812075881</c:v>
                </c:pt>
                <c:pt idx="8">
                  <c:v>2262299432.8899999</c:v>
                </c:pt>
                <c:pt idx="9">
                  <c:v>2824108309.6002474</c:v>
                </c:pt>
                <c:pt idx="10">
                  <c:v>3461149865</c:v>
                </c:pt>
                <c:pt idx="11">
                  <c:v>4077696164</c:v>
                </c:pt>
                <c:pt idx="12">
                  <c:v>4574387633</c:v>
                </c:pt>
                <c:pt idx="13">
                  <c:v>5196512452</c:v>
                </c:pt>
                <c:pt idx="14">
                  <c:v>5693226552</c:v>
                </c:pt>
                <c:pt idx="15">
                  <c:v>6664715230.4285536</c:v>
                </c:pt>
                <c:pt idx="16">
                  <c:v>6783857198.7256403</c:v>
                </c:pt>
                <c:pt idx="17">
                  <c:v>6626024964.6949263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1-3C42-86C9-F6B72B070D40}"/>
            </c:ext>
          </c:extLst>
        </c:ser>
        <c:ser>
          <c:idx val="1"/>
          <c:order val="1"/>
          <c:tx>
            <c:strRef>
              <c:f>'1.Transaksi Total'!$I$353</c:f>
              <c:strCache>
                <c:ptCount val="1"/>
                <c:pt idx="0">
                  <c:v>KREDIT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'1.Transaksi Total'!$D$354:$D$371</c:f>
              <c:numCache>
                <c:formatCode>0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'1.Transaksi Total'!$I$354:$I$371</c:f>
              <c:numCache>
                <c:formatCode>_(* #,##0_);_(* \(#,##0\);_(* "-"_);_(@_)</c:formatCode>
                <c:ptCount val="18"/>
                <c:pt idx="0">
                  <c:v>65402779</c:v>
                </c:pt>
                <c:pt idx="1">
                  <c:v>82153668</c:v>
                </c:pt>
                <c:pt idx="2">
                  <c:v>98285932</c:v>
                </c:pt>
                <c:pt idx="3">
                  <c:v>114271964</c:v>
                </c:pt>
                <c:pt idx="4">
                  <c:v>129292524</c:v>
                </c:pt>
                <c:pt idx="5">
                  <c:v>166736635</c:v>
                </c:pt>
                <c:pt idx="6">
                  <c:v>182624722</c:v>
                </c:pt>
                <c:pt idx="7">
                  <c:v>199036427</c:v>
                </c:pt>
                <c:pt idx="8">
                  <c:v>209352197</c:v>
                </c:pt>
                <c:pt idx="9">
                  <c:v>221579851.25365722</c:v>
                </c:pt>
                <c:pt idx="10">
                  <c:v>239098519</c:v>
                </c:pt>
                <c:pt idx="11">
                  <c:v>254320061</c:v>
                </c:pt>
                <c:pt idx="12">
                  <c:v>281325840</c:v>
                </c:pt>
                <c:pt idx="13">
                  <c:v>305052297</c:v>
                </c:pt>
                <c:pt idx="14">
                  <c:v>327377665</c:v>
                </c:pt>
                <c:pt idx="15">
                  <c:v>338347867</c:v>
                </c:pt>
                <c:pt idx="16">
                  <c:v>349211920</c:v>
                </c:pt>
                <c:pt idx="17">
                  <c:v>274682432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1-3C42-86C9-F6B72B070D40}"/>
            </c:ext>
          </c:extLst>
        </c:ser>
        <c:ser>
          <c:idx val="2"/>
          <c:order val="2"/>
          <c:tx>
            <c:strRef>
              <c:f>'1.Transaksi Total'!$J$353</c:f>
              <c:strCache>
                <c:ptCount val="1"/>
                <c:pt idx="0">
                  <c:v>UANG-E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'1.Transaksi Total'!$D$354:$D$371</c:f>
              <c:numCache>
                <c:formatCode>0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'1.Transaksi Total'!$J$354:$J$371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2560591</c:v>
                </c:pt>
                <c:pt idx="6">
                  <c:v>17436631</c:v>
                </c:pt>
                <c:pt idx="7">
                  <c:v>26541982</c:v>
                </c:pt>
                <c:pt idx="8">
                  <c:v>41064912</c:v>
                </c:pt>
                <c:pt idx="9">
                  <c:v>100635414.24250832</c:v>
                </c:pt>
                <c:pt idx="10">
                  <c:v>137900779</c:v>
                </c:pt>
                <c:pt idx="11">
                  <c:v>203369984</c:v>
                </c:pt>
                <c:pt idx="12">
                  <c:v>535579524</c:v>
                </c:pt>
                <c:pt idx="13">
                  <c:v>684244871</c:v>
                </c:pt>
                <c:pt idx="14">
                  <c:v>980511944</c:v>
                </c:pt>
                <c:pt idx="15">
                  <c:v>2987891958.5</c:v>
                </c:pt>
                <c:pt idx="16">
                  <c:v>5499822705.0761909</c:v>
                </c:pt>
                <c:pt idx="17">
                  <c:v>4903848732.5306473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D1-3C42-86C9-F6B72B070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599424"/>
        <c:axId val="771589256"/>
      </c:barChart>
      <c:dateAx>
        <c:axId val="7715994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9256"/>
        <c:crosses val="autoZero"/>
        <c:auto val="0"/>
        <c:lblOffset val="100"/>
        <c:baseTimeUnit val="days"/>
      </c:dateAx>
      <c:valAx>
        <c:axId val="7715892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99424"/>
        <c:crosses val="autoZero"/>
        <c:crossBetween val="between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="1"/>
                    <a:t>Milyar Transaksi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'1.Transaksi Total'!$H$353</c:f>
              <c:strCache>
                <c:ptCount val="1"/>
                <c:pt idx="0">
                  <c:v>ATM-DEBIT</c:v>
                </c:pt>
              </c:strCache>
            </c:strRef>
          </c:tx>
          <c:spPr>
            <a:solidFill>
              <a:srgbClr val="00388B"/>
            </a:solidFill>
            <a:ln>
              <a:noFill/>
            </a:ln>
            <a:effectLst/>
          </c:spPr>
          <c:invertIfNegative val="0"/>
          <c:cat>
            <c:numRef>
              <c:f>'1.Transaksi Total'!$D$354:$D$371</c:f>
              <c:numCache>
                <c:formatCode>0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'1.Transaksi Total'!$H$354:$H$371</c:f>
              <c:numCache>
                <c:formatCode>_(* #,##0_);_(* \(#,##0\);_(* "-"_);_(@_)</c:formatCode>
                <c:ptCount val="18"/>
                <c:pt idx="0">
                  <c:v>491598637</c:v>
                </c:pt>
                <c:pt idx="1">
                  <c:v>699664511.10000002</c:v>
                </c:pt>
                <c:pt idx="2">
                  <c:v>852243519.0999999</c:v>
                </c:pt>
                <c:pt idx="3">
                  <c:v>943715294.64285707</c:v>
                </c:pt>
                <c:pt idx="4">
                  <c:v>1103226020</c:v>
                </c:pt>
                <c:pt idx="5">
                  <c:v>1353908753</c:v>
                </c:pt>
                <c:pt idx="6">
                  <c:v>1561161673</c:v>
                </c:pt>
                <c:pt idx="7">
                  <c:v>1812075881</c:v>
                </c:pt>
                <c:pt idx="8">
                  <c:v>2262299432.8899999</c:v>
                </c:pt>
                <c:pt idx="9">
                  <c:v>2824108309.6002474</c:v>
                </c:pt>
                <c:pt idx="10">
                  <c:v>3461149865</c:v>
                </c:pt>
                <c:pt idx="11">
                  <c:v>4077696164</c:v>
                </c:pt>
                <c:pt idx="12">
                  <c:v>4574387633</c:v>
                </c:pt>
                <c:pt idx="13">
                  <c:v>5196512452</c:v>
                </c:pt>
                <c:pt idx="14">
                  <c:v>5693226552</c:v>
                </c:pt>
                <c:pt idx="15">
                  <c:v>6664715230.4285536</c:v>
                </c:pt>
                <c:pt idx="16">
                  <c:v>6783857198.7256403</c:v>
                </c:pt>
                <c:pt idx="17">
                  <c:v>6626024964.6949263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D-CE4C-BA3C-67829B305018}"/>
            </c:ext>
          </c:extLst>
        </c:ser>
        <c:ser>
          <c:idx val="1"/>
          <c:order val="1"/>
          <c:tx>
            <c:strRef>
              <c:f>'1.Transaksi Total'!$I$353</c:f>
              <c:strCache>
                <c:ptCount val="1"/>
                <c:pt idx="0">
                  <c:v>KREDIT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'1.Transaksi Total'!$D$354:$D$371</c:f>
              <c:numCache>
                <c:formatCode>0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'1.Transaksi Total'!$I$354:$I$371</c:f>
              <c:numCache>
                <c:formatCode>_(* #,##0_);_(* \(#,##0\);_(* "-"_);_(@_)</c:formatCode>
                <c:ptCount val="18"/>
                <c:pt idx="0">
                  <c:v>65402779</c:v>
                </c:pt>
                <c:pt idx="1">
                  <c:v>82153668</c:v>
                </c:pt>
                <c:pt idx="2">
                  <c:v>98285932</c:v>
                </c:pt>
                <c:pt idx="3">
                  <c:v>114271964</c:v>
                </c:pt>
                <c:pt idx="4">
                  <c:v>129292524</c:v>
                </c:pt>
                <c:pt idx="5">
                  <c:v>166736635</c:v>
                </c:pt>
                <c:pt idx="6">
                  <c:v>182624722</c:v>
                </c:pt>
                <c:pt idx="7">
                  <c:v>199036427</c:v>
                </c:pt>
                <c:pt idx="8">
                  <c:v>209352197</c:v>
                </c:pt>
                <c:pt idx="9">
                  <c:v>221579851.25365722</c:v>
                </c:pt>
                <c:pt idx="10">
                  <c:v>239098519</c:v>
                </c:pt>
                <c:pt idx="11">
                  <c:v>254320061</c:v>
                </c:pt>
                <c:pt idx="12">
                  <c:v>281325840</c:v>
                </c:pt>
                <c:pt idx="13">
                  <c:v>305052297</c:v>
                </c:pt>
                <c:pt idx="14">
                  <c:v>327377665</c:v>
                </c:pt>
                <c:pt idx="15">
                  <c:v>338347867</c:v>
                </c:pt>
                <c:pt idx="16">
                  <c:v>349211920</c:v>
                </c:pt>
                <c:pt idx="17">
                  <c:v>274682432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D-CE4C-BA3C-67829B305018}"/>
            </c:ext>
          </c:extLst>
        </c:ser>
        <c:ser>
          <c:idx val="2"/>
          <c:order val="2"/>
          <c:tx>
            <c:strRef>
              <c:f>'1.Transaksi Total'!$J$353</c:f>
              <c:strCache>
                <c:ptCount val="1"/>
                <c:pt idx="0">
                  <c:v>UANG-E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'1.Transaksi Total'!$D$354:$D$371</c:f>
              <c:numCache>
                <c:formatCode>0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'1.Transaksi Total'!$J$354:$J$371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2560591</c:v>
                </c:pt>
                <c:pt idx="6">
                  <c:v>17436631</c:v>
                </c:pt>
                <c:pt idx="7">
                  <c:v>26541982</c:v>
                </c:pt>
                <c:pt idx="8">
                  <c:v>41064912</c:v>
                </c:pt>
                <c:pt idx="9">
                  <c:v>100635414.24250832</c:v>
                </c:pt>
                <c:pt idx="10">
                  <c:v>137900779</c:v>
                </c:pt>
                <c:pt idx="11">
                  <c:v>203369984</c:v>
                </c:pt>
                <c:pt idx="12">
                  <c:v>535579524</c:v>
                </c:pt>
                <c:pt idx="13">
                  <c:v>684244871</c:v>
                </c:pt>
                <c:pt idx="14">
                  <c:v>980511944</c:v>
                </c:pt>
                <c:pt idx="15">
                  <c:v>2987891958.5</c:v>
                </c:pt>
                <c:pt idx="16">
                  <c:v>5499822705.0761909</c:v>
                </c:pt>
                <c:pt idx="17">
                  <c:v>4903848732.5306473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D-CE4C-BA3C-67829B305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599424"/>
        <c:axId val="771589256"/>
      </c:barChart>
      <c:dateAx>
        <c:axId val="7715994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9256"/>
        <c:crosses val="autoZero"/>
        <c:auto val="0"/>
        <c:lblOffset val="100"/>
        <c:baseTimeUnit val="days"/>
      </c:dateAx>
      <c:valAx>
        <c:axId val="7715892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99424"/>
        <c:crosses val="autoZero"/>
        <c:crossBetween val="between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="1"/>
                    <a:t>Milyar Transaksi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'1.Transaksi Total'!$Q$353</c:f>
              <c:strCache>
                <c:ptCount val="1"/>
                <c:pt idx="0">
                  <c:v>ATM-DEBIT</c:v>
                </c:pt>
              </c:strCache>
            </c:strRef>
          </c:tx>
          <c:spPr>
            <a:solidFill>
              <a:srgbClr val="00388B"/>
            </a:solidFill>
            <a:ln>
              <a:noFill/>
            </a:ln>
            <a:effectLst/>
          </c:spPr>
          <c:invertIfNegative val="0"/>
          <c:cat>
            <c:numRef>
              <c:f>'1.Transaksi Total'!$D$354:$D$371</c:f>
              <c:numCache>
                <c:formatCode>0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'1.Transaksi Total'!$Q$354:$Q$371</c:f>
              <c:numCache>
                <c:formatCode>_(* #,##0_);_(* \(#,##0\);_(* "-"_);_(@_)</c:formatCode>
                <c:ptCount val="18"/>
                <c:pt idx="0">
                  <c:v>225422770.78899646</c:v>
                </c:pt>
                <c:pt idx="1">
                  <c:v>545007423.8593924</c:v>
                </c:pt>
                <c:pt idx="2">
                  <c:v>853611178.95241261</c:v>
                </c:pt>
                <c:pt idx="3">
                  <c:v>1183177831.0253224</c:v>
                </c:pt>
                <c:pt idx="4">
                  <c:v>1679399111.0532556</c:v>
                </c:pt>
                <c:pt idx="5">
                  <c:v>2056148421.1950731</c:v>
                </c:pt>
                <c:pt idx="6">
                  <c:v>1811496370.8948991</c:v>
                </c:pt>
                <c:pt idx="7">
                  <c:v>2001853202.1463883</c:v>
                </c:pt>
                <c:pt idx="8">
                  <c:v>2477041449.6430244</c:v>
                </c:pt>
                <c:pt idx="9">
                  <c:v>3065080042.4895611</c:v>
                </c:pt>
                <c:pt idx="10">
                  <c:v>3797370437.7529702</c:v>
                </c:pt>
                <c:pt idx="11">
                  <c:v>4445073437.000185</c:v>
                </c:pt>
                <c:pt idx="12">
                  <c:v>4897794435.1072435</c:v>
                </c:pt>
                <c:pt idx="13">
                  <c:v>5623912645.8564816</c:v>
                </c:pt>
                <c:pt idx="14">
                  <c:v>6200437636.1185675</c:v>
                </c:pt>
                <c:pt idx="15">
                  <c:v>6292048171.2844992</c:v>
                </c:pt>
                <c:pt idx="16">
                  <c:v>6563998630.4684753</c:v>
                </c:pt>
                <c:pt idx="17">
                  <c:v>6475410848.1727848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2-F748-8238-D1A6580F3F9B}"/>
            </c:ext>
          </c:extLst>
        </c:ser>
        <c:ser>
          <c:idx val="1"/>
          <c:order val="1"/>
          <c:tx>
            <c:strRef>
              <c:f>'1.Transaksi Total'!$R$353</c:f>
              <c:strCache>
                <c:ptCount val="1"/>
                <c:pt idx="0">
                  <c:v>KREDIT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'1.Transaksi Total'!$D$354:$D$371</c:f>
              <c:numCache>
                <c:formatCode>0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'1.Transaksi Total'!$R$354:$R$371</c:f>
              <c:numCache>
                <c:formatCode>_(* #,##0_);_(* \(#,##0\);_(* "-"_);_(@_)</c:formatCode>
                <c:ptCount val="18"/>
                <c:pt idx="0">
                  <c:v>28699871.258217998</c:v>
                </c:pt>
                <c:pt idx="1">
                  <c:v>37115042.935228541</c:v>
                </c:pt>
                <c:pt idx="2">
                  <c:v>46396050.742965467</c:v>
                </c:pt>
                <c:pt idx="3">
                  <c:v>58361009.387530506</c:v>
                </c:pt>
                <c:pt idx="4">
                  <c:v>72604206.829568893</c:v>
                </c:pt>
                <c:pt idx="5">
                  <c:v>107269520.90218198</c:v>
                </c:pt>
                <c:pt idx="6">
                  <c:v>136691864.17396599</c:v>
                </c:pt>
                <c:pt idx="7">
                  <c:v>163208490.94168299</c:v>
                </c:pt>
                <c:pt idx="8">
                  <c:v>182602331.03378001</c:v>
                </c:pt>
                <c:pt idx="9">
                  <c:v>201840735.75293988</c:v>
                </c:pt>
                <c:pt idx="10">
                  <c:v>223369577.135757</c:v>
                </c:pt>
                <c:pt idx="11">
                  <c:v>255057457.69500601</c:v>
                </c:pt>
                <c:pt idx="12">
                  <c:v>280543930.36191404</c:v>
                </c:pt>
                <c:pt idx="13">
                  <c:v>281020517.67778301</c:v>
                </c:pt>
                <c:pt idx="14">
                  <c:v>297761229.48330098</c:v>
                </c:pt>
                <c:pt idx="15">
                  <c:v>314294066.975649</c:v>
                </c:pt>
                <c:pt idx="16">
                  <c:v>342682828.01070595</c:v>
                </c:pt>
                <c:pt idx="17">
                  <c:v>238903608.57789999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2-F748-8238-D1A6580F3F9B}"/>
            </c:ext>
          </c:extLst>
        </c:ser>
        <c:ser>
          <c:idx val="2"/>
          <c:order val="2"/>
          <c:tx>
            <c:strRef>
              <c:f>'1.Transaksi Total'!$S$353</c:f>
              <c:strCache>
                <c:ptCount val="1"/>
                <c:pt idx="0">
                  <c:v>UANG-E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'1.Transaksi Total'!$D$354:$D$371</c:f>
              <c:numCache>
                <c:formatCode>0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'1.Transaksi Total'!$S$354:$S$371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76675.384265999994</c:v>
                </c:pt>
                <c:pt idx="6">
                  <c:v>519212.63802700001</c:v>
                </c:pt>
                <c:pt idx="7">
                  <c:v>693467.00530800002</c:v>
                </c:pt>
                <c:pt idx="8">
                  <c:v>986059.98007600009</c:v>
                </c:pt>
                <c:pt idx="9">
                  <c:v>1983047.5273580351</c:v>
                </c:pt>
                <c:pt idx="10">
                  <c:v>2907432.1369459997</c:v>
                </c:pt>
                <c:pt idx="11">
                  <c:v>3319555.7201950001</c:v>
                </c:pt>
                <c:pt idx="12">
                  <c:v>5283017.4433389995</c:v>
                </c:pt>
                <c:pt idx="13">
                  <c:v>7341553.7405030001</c:v>
                </c:pt>
                <c:pt idx="14">
                  <c:v>19248088.633101001</c:v>
                </c:pt>
                <c:pt idx="15">
                  <c:v>56648563.065166742</c:v>
                </c:pt>
                <c:pt idx="16">
                  <c:v>169641956.98929983</c:v>
                </c:pt>
                <c:pt idx="17">
                  <c:v>233834602.70044842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52-F748-8238-D1A6580F3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599424"/>
        <c:axId val="771589256"/>
      </c:barChart>
      <c:dateAx>
        <c:axId val="7715994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9256"/>
        <c:crosses val="autoZero"/>
        <c:auto val="0"/>
        <c:lblOffset val="100"/>
        <c:baseTimeUnit val="days"/>
      </c:dateAx>
      <c:valAx>
        <c:axId val="7715892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99424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="1"/>
                    <a:t>Rp T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'1.Transaksi Total'!$Q$353</c:f>
              <c:strCache>
                <c:ptCount val="1"/>
                <c:pt idx="0">
                  <c:v>ATM-DEBIT</c:v>
                </c:pt>
              </c:strCache>
            </c:strRef>
          </c:tx>
          <c:spPr>
            <a:solidFill>
              <a:srgbClr val="00388B"/>
            </a:solidFill>
            <a:ln>
              <a:noFill/>
            </a:ln>
            <a:effectLst/>
          </c:spPr>
          <c:invertIfNegative val="0"/>
          <c:cat>
            <c:numRef>
              <c:f>'1.Transaksi Total'!$D$354:$D$371</c:f>
              <c:numCache>
                <c:formatCode>0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'1.Transaksi Total'!$Q$354:$Q$371</c:f>
              <c:numCache>
                <c:formatCode>_(* #,##0_);_(* \(#,##0\);_(* "-"_);_(@_)</c:formatCode>
                <c:ptCount val="18"/>
                <c:pt idx="0">
                  <c:v>225422770.78899646</c:v>
                </c:pt>
                <c:pt idx="1">
                  <c:v>545007423.8593924</c:v>
                </c:pt>
                <c:pt idx="2">
                  <c:v>853611178.95241261</c:v>
                </c:pt>
                <c:pt idx="3">
                  <c:v>1183177831.0253224</c:v>
                </c:pt>
                <c:pt idx="4">
                  <c:v>1679399111.0532556</c:v>
                </c:pt>
                <c:pt idx="5">
                  <c:v>2056148421.1950731</c:v>
                </c:pt>
                <c:pt idx="6">
                  <c:v>1811496370.8948991</c:v>
                </c:pt>
                <c:pt idx="7">
                  <c:v>2001853202.1463883</c:v>
                </c:pt>
                <c:pt idx="8">
                  <c:v>2477041449.6430244</c:v>
                </c:pt>
                <c:pt idx="9">
                  <c:v>3065080042.4895611</c:v>
                </c:pt>
                <c:pt idx="10">
                  <c:v>3797370437.7529702</c:v>
                </c:pt>
                <c:pt idx="11">
                  <c:v>4445073437.000185</c:v>
                </c:pt>
                <c:pt idx="12">
                  <c:v>4897794435.1072435</c:v>
                </c:pt>
                <c:pt idx="13">
                  <c:v>5623912645.8564816</c:v>
                </c:pt>
                <c:pt idx="14">
                  <c:v>6200437636.1185675</c:v>
                </c:pt>
                <c:pt idx="15">
                  <c:v>6292048171.2844992</c:v>
                </c:pt>
                <c:pt idx="16">
                  <c:v>6563998630.4684753</c:v>
                </c:pt>
                <c:pt idx="17">
                  <c:v>6475410848.1727848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E-884D-A539-F18D9608DA9B}"/>
            </c:ext>
          </c:extLst>
        </c:ser>
        <c:ser>
          <c:idx val="1"/>
          <c:order val="1"/>
          <c:tx>
            <c:strRef>
              <c:f>'1.Transaksi Total'!$R$353</c:f>
              <c:strCache>
                <c:ptCount val="1"/>
                <c:pt idx="0">
                  <c:v>KREDIT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'1.Transaksi Total'!$D$354:$D$371</c:f>
              <c:numCache>
                <c:formatCode>0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'1.Transaksi Total'!$R$354:$R$371</c:f>
              <c:numCache>
                <c:formatCode>_(* #,##0_);_(* \(#,##0\);_(* "-"_);_(@_)</c:formatCode>
                <c:ptCount val="18"/>
                <c:pt idx="0">
                  <c:v>28699871.258217998</c:v>
                </c:pt>
                <c:pt idx="1">
                  <c:v>37115042.935228541</c:v>
                </c:pt>
                <c:pt idx="2">
                  <c:v>46396050.742965467</c:v>
                </c:pt>
                <c:pt idx="3">
                  <c:v>58361009.387530506</c:v>
                </c:pt>
                <c:pt idx="4">
                  <c:v>72604206.829568893</c:v>
                </c:pt>
                <c:pt idx="5">
                  <c:v>107269520.90218198</c:v>
                </c:pt>
                <c:pt idx="6">
                  <c:v>136691864.17396599</c:v>
                </c:pt>
                <c:pt idx="7">
                  <c:v>163208490.94168299</c:v>
                </c:pt>
                <c:pt idx="8">
                  <c:v>182602331.03378001</c:v>
                </c:pt>
                <c:pt idx="9">
                  <c:v>201840735.75293988</c:v>
                </c:pt>
                <c:pt idx="10">
                  <c:v>223369577.135757</c:v>
                </c:pt>
                <c:pt idx="11">
                  <c:v>255057457.69500601</c:v>
                </c:pt>
                <c:pt idx="12">
                  <c:v>280543930.36191404</c:v>
                </c:pt>
                <c:pt idx="13">
                  <c:v>281020517.67778301</c:v>
                </c:pt>
                <c:pt idx="14">
                  <c:v>297761229.48330098</c:v>
                </c:pt>
                <c:pt idx="15">
                  <c:v>314294066.975649</c:v>
                </c:pt>
                <c:pt idx="16">
                  <c:v>342682828.01070595</c:v>
                </c:pt>
                <c:pt idx="17">
                  <c:v>238903608.57789999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E-884D-A539-F18D9608DA9B}"/>
            </c:ext>
          </c:extLst>
        </c:ser>
        <c:ser>
          <c:idx val="2"/>
          <c:order val="2"/>
          <c:tx>
            <c:strRef>
              <c:f>'1.Transaksi Total'!$S$353</c:f>
              <c:strCache>
                <c:ptCount val="1"/>
                <c:pt idx="0">
                  <c:v>UANG-E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'1.Transaksi Total'!$D$354:$D$371</c:f>
              <c:numCache>
                <c:formatCode>0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'1.Transaksi Total'!$S$354:$S$371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76675.384265999994</c:v>
                </c:pt>
                <c:pt idx="6">
                  <c:v>519212.63802700001</c:v>
                </c:pt>
                <c:pt idx="7">
                  <c:v>693467.00530800002</c:v>
                </c:pt>
                <c:pt idx="8">
                  <c:v>986059.98007600009</c:v>
                </c:pt>
                <c:pt idx="9">
                  <c:v>1983047.5273580351</c:v>
                </c:pt>
                <c:pt idx="10">
                  <c:v>2907432.1369459997</c:v>
                </c:pt>
                <c:pt idx="11">
                  <c:v>3319555.7201950001</c:v>
                </c:pt>
                <c:pt idx="12">
                  <c:v>5283017.4433389995</c:v>
                </c:pt>
                <c:pt idx="13">
                  <c:v>7341553.7405030001</c:v>
                </c:pt>
                <c:pt idx="14">
                  <c:v>19248088.633101001</c:v>
                </c:pt>
                <c:pt idx="15">
                  <c:v>56648563.065166742</c:v>
                </c:pt>
                <c:pt idx="16">
                  <c:v>169641956.98929983</c:v>
                </c:pt>
                <c:pt idx="17">
                  <c:v>233834602.70044842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E-884D-A539-F18D9608D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599424"/>
        <c:axId val="771589256"/>
      </c:barChart>
      <c:dateAx>
        <c:axId val="7715994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9256"/>
        <c:crosses val="autoZero"/>
        <c:auto val="0"/>
        <c:lblOffset val="100"/>
        <c:baseTimeUnit val="days"/>
      </c:dateAx>
      <c:valAx>
        <c:axId val="771589256"/>
        <c:scaling>
          <c:orientation val="minMax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99424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="1"/>
                    <a:t>Rp T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0409817860539"/>
          <c:y val="0.10127369495479732"/>
          <c:w val="0.74841936007637244"/>
          <c:h val="0.714020122484689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'1.Transaksi Total'!$AC$2</c:f>
              <c:strCache>
                <c:ptCount val="1"/>
                <c:pt idx="0">
                  <c:v>Tunai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'1.Transaksi Total'!$C$332:$D$348</c:f>
              <c:multiLvlStrCache>
                <c:ptCount val="17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 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  <c:pt idx="12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'1.Transaksi Total'!$AC$332:$AC$348</c:f>
              <c:numCache>
                <c:formatCode>_(* #,##0_);_(* \(#,##0\);_(* "-"_);_(@_)</c:formatCode>
                <c:ptCount val="17"/>
                <c:pt idx="0">
                  <c:v>1030861090.2415538</c:v>
                </c:pt>
                <c:pt idx="1">
                  <c:v>963773635.01450777</c:v>
                </c:pt>
                <c:pt idx="2">
                  <c:v>1043652963.8725023</c:v>
                </c:pt>
                <c:pt idx="3">
                  <c:v>1065502797.6618657</c:v>
                </c:pt>
                <c:pt idx="4">
                  <c:v>989882842.09519053</c:v>
                </c:pt>
                <c:pt idx="5">
                  <c:v>1020026961</c:v>
                </c:pt>
                <c:pt idx="6">
                  <c:v>972889623</c:v>
                </c:pt>
                <c:pt idx="7">
                  <c:v>1011537706</c:v>
                </c:pt>
                <c:pt idx="8">
                  <c:v>1006647651</c:v>
                </c:pt>
                <c:pt idx="9">
                  <c:v>1014151375</c:v>
                </c:pt>
                <c:pt idx="10">
                  <c:v>1072114047</c:v>
                </c:pt>
                <c:pt idx="11">
                  <c:v>1071621408</c:v>
                </c:pt>
                <c:pt idx="12">
                  <c:v>1034381168</c:v>
                </c:pt>
                <c:pt idx="13">
                  <c:v>1066973986</c:v>
                </c:pt>
                <c:pt idx="14">
                  <c:v>1072483413</c:v>
                </c:pt>
                <c:pt idx="15">
                  <c:v>1089078581</c:v>
                </c:pt>
                <c:pt idx="16">
                  <c:v>1000283717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6-8943-BC23-5BFC2D1D9B0A}"/>
            </c:ext>
          </c:extLst>
        </c:ser>
        <c:ser>
          <c:idx val="1"/>
          <c:order val="1"/>
          <c:tx>
            <c:strRef>
              <c:f>'1.Transaksi Total'!$AE$2</c:f>
              <c:strCache>
                <c:ptCount val="1"/>
                <c:pt idx="0">
                  <c:v>Belanja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multiLvlStrRef>
              <c:f>'1.Transaksi Total'!$C$332:$D$348</c:f>
              <c:multiLvlStrCache>
                <c:ptCount val="17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 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  <c:pt idx="12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'1.Transaksi Total'!$AE$332:$AE$348</c:f>
              <c:numCache>
                <c:formatCode>_(* #,##0_);_(* \(#,##0\);_(* "-"_);_(@_)</c:formatCode>
                <c:ptCount val="17"/>
                <c:pt idx="0">
                  <c:v>190639273.18312475</c:v>
                </c:pt>
                <c:pt idx="1">
                  <c:v>219868868.73797092</c:v>
                </c:pt>
                <c:pt idx="2">
                  <c:v>208940062.6460748</c:v>
                </c:pt>
                <c:pt idx="3">
                  <c:v>204589281.18216676</c:v>
                </c:pt>
                <c:pt idx="4">
                  <c:v>176722467.20550436</c:v>
                </c:pt>
                <c:pt idx="5">
                  <c:v>202462209</c:v>
                </c:pt>
                <c:pt idx="6">
                  <c:v>170853897</c:v>
                </c:pt>
                <c:pt idx="7">
                  <c:v>228575633</c:v>
                </c:pt>
                <c:pt idx="8">
                  <c:v>245735508</c:v>
                </c:pt>
                <c:pt idx="9">
                  <c:v>285806846</c:v>
                </c:pt>
                <c:pt idx="10">
                  <c:v>278003336</c:v>
                </c:pt>
                <c:pt idx="11">
                  <c:v>294199777</c:v>
                </c:pt>
                <c:pt idx="12">
                  <c:v>281557034</c:v>
                </c:pt>
                <c:pt idx="13">
                  <c:v>302285011</c:v>
                </c:pt>
                <c:pt idx="14">
                  <c:v>294072242</c:v>
                </c:pt>
                <c:pt idx="15">
                  <c:v>299160230</c:v>
                </c:pt>
                <c:pt idx="16">
                  <c:v>285373817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6-8943-BC23-5BFC2D1D9B0A}"/>
            </c:ext>
          </c:extLst>
        </c:ser>
        <c:ser>
          <c:idx val="2"/>
          <c:order val="2"/>
          <c:tx>
            <c:strRef>
              <c:f>'1.Transaksi Total'!$AH$2</c:f>
              <c:strCache>
                <c:ptCount val="1"/>
                <c:pt idx="0">
                  <c:v>Transfer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'1.Transaksi Total'!$C$332:$D$348</c:f>
              <c:multiLvlStrCache>
                <c:ptCount val="17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 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  <c:pt idx="12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'1.Transaksi Total'!$AH$332:$AH$348</c:f>
              <c:numCache>
                <c:formatCode>_(* #,##0_);_(* \(#,##0\);_(* "-"??_);_(@_)</c:formatCode>
                <c:ptCount val="17"/>
                <c:pt idx="0">
                  <c:v>377174320.61774397</c:v>
                </c:pt>
                <c:pt idx="1">
                  <c:v>394989103.55080545</c:v>
                </c:pt>
                <c:pt idx="2">
                  <c:v>442814949.27450252</c:v>
                </c:pt>
                <c:pt idx="3">
                  <c:v>483218618.71210748</c:v>
                </c:pt>
                <c:pt idx="4">
                  <c:v>454166758.08105195</c:v>
                </c:pt>
                <c:pt idx="5">
                  <c:v>463918004</c:v>
                </c:pt>
                <c:pt idx="6">
                  <c:v>493306795</c:v>
                </c:pt>
                <c:pt idx="7">
                  <c:v>442163769</c:v>
                </c:pt>
                <c:pt idx="8">
                  <c:v>417347941</c:v>
                </c:pt>
                <c:pt idx="9">
                  <c:v>392163406</c:v>
                </c:pt>
                <c:pt idx="10">
                  <c:v>371340804</c:v>
                </c:pt>
                <c:pt idx="11">
                  <c:v>337561938</c:v>
                </c:pt>
                <c:pt idx="12">
                  <c:v>315784263</c:v>
                </c:pt>
                <c:pt idx="13">
                  <c:v>322355473</c:v>
                </c:pt>
                <c:pt idx="14">
                  <c:v>310800548</c:v>
                </c:pt>
                <c:pt idx="15">
                  <c:v>313496312</c:v>
                </c:pt>
                <c:pt idx="16">
                  <c:v>269101217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6-8943-BC23-5BFC2D1D9B0A}"/>
            </c:ext>
          </c:extLst>
        </c:ser>
        <c:ser>
          <c:idx val="3"/>
          <c:order val="3"/>
          <c:tx>
            <c:strRef>
              <c:f>'1.Transaksi Total'!$AD$2</c:f>
              <c:strCache>
                <c:ptCount val="1"/>
                <c:pt idx="0">
                  <c:v>Non Tunai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'1.Transaksi Total'!$C$332:$D$348</c:f>
              <c:multiLvlStrCache>
                <c:ptCount val="17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 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  <c:pt idx="12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'1.Transaksi Total'!$AD$332:$AD$348</c:f>
              <c:numCache>
                <c:formatCode>_(* #,##0_);_(* \(#,##0\);_(* "-"??_);_(@_)</c:formatCode>
                <c:ptCount val="17"/>
                <c:pt idx="0">
                  <c:v>567813593.80086875</c:v>
                </c:pt>
                <c:pt idx="1">
                  <c:v>614857972.2887764</c:v>
                </c:pt>
                <c:pt idx="2">
                  <c:v>651755011.92057729</c:v>
                </c:pt>
                <c:pt idx="3">
                  <c:v>687807899.89427423</c:v>
                </c:pt>
                <c:pt idx="4">
                  <c:v>631409439.28655624</c:v>
                </c:pt>
                <c:pt idx="5">
                  <c:v>667247197</c:v>
                </c:pt>
                <c:pt idx="6">
                  <c:v>670164015</c:v>
                </c:pt>
                <c:pt idx="7">
                  <c:v>671851690</c:v>
                </c:pt>
                <c:pt idx="8">
                  <c:v>688238462</c:v>
                </c:pt>
                <c:pt idx="9">
                  <c:v>705467581</c:v>
                </c:pt>
                <c:pt idx="10">
                  <c:v>701749417</c:v>
                </c:pt>
                <c:pt idx="11">
                  <c:v>684580915</c:v>
                </c:pt>
                <c:pt idx="12">
                  <c:v>651530813</c:v>
                </c:pt>
                <c:pt idx="13">
                  <c:v>677288317</c:v>
                </c:pt>
                <c:pt idx="14">
                  <c:v>651918926</c:v>
                </c:pt>
                <c:pt idx="15">
                  <c:v>657423974</c:v>
                </c:pt>
                <c:pt idx="16">
                  <c:v>598490085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6-8943-BC23-5BFC2D1D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90726880"/>
        <c:axId val="990727240"/>
      </c:barChart>
      <c:lineChart>
        <c:grouping val="standard"/>
        <c:varyColors val="0"/>
        <c:ser>
          <c:idx val="4"/>
          <c:order val="4"/>
          <c:tx>
            <c:v>gVolume (%yoy, rhs)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'1.Transaksi Total'!$N$332:$N$348</c:f>
              <c:numCache>
                <c:formatCode>#,##0.0_);[Red]\(#,##0.0\)</c:formatCode>
                <c:ptCount val="17"/>
                <c:pt idx="0">
                  <c:v>-4.9528228666344596</c:v>
                </c:pt>
                <c:pt idx="1">
                  <c:v>-7.4646219366202571</c:v>
                </c:pt>
                <c:pt idx="2">
                  <c:v>1.2699483038759827</c:v>
                </c:pt>
                <c:pt idx="3">
                  <c:v>1.8328489322858885</c:v>
                </c:pt>
                <c:pt idx="4">
                  <c:v>1.4147717209190545</c:v>
                </c:pt>
                <c:pt idx="5">
                  <c:v>6.8820711680989159</c:v>
                </c:pt>
                <c:pt idx="6">
                  <c:v>-3.0880082281427876</c:v>
                </c:pt>
                <c:pt idx="7">
                  <c:v>-3.9879584179575289</c:v>
                </c:pt>
                <c:pt idx="8">
                  <c:v>11.301647440280977</c:v>
                </c:pt>
                <c:pt idx="9">
                  <c:v>8.9222980916418457</c:v>
                </c:pt>
                <c:pt idx="10">
                  <c:v>19.81485506439687</c:v>
                </c:pt>
                <c:pt idx="11">
                  <c:v>15.662637214331129</c:v>
                </c:pt>
                <c:pt idx="12">
                  <c:v>2.8489535727517667</c:v>
                </c:pt>
                <c:pt idx="13">
                  <c:v>4.5646755378994079</c:v>
                </c:pt>
                <c:pt idx="14">
                  <c:v>-3.3936464507297184</c:v>
                </c:pt>
                <c:pt idx="15">
                  <c:v>-1.0538422185488294</c:v>
                </c:pt>
                <c:pt idx="16">
                  <c:v>-4.4489452807099479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0D6-8943-BC23-5BFC2D1D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455480"/>
        <c:axId val="1080453320"/>
      </c:lineChart>
      <c:catAx>
        <c:axId val="9907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27240"/>
        <c:crosses val="autoZero"/>
        <c:auto val="1"/>
        <c:lblAlgn val="ctr"/>
        <c:lblOffset val="100"/>
        <c:noMultiLvlLbl val="0"/>
      </c:catAx>
      <c:valAx>
        <c:axId val="990727240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2688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7412420628606768E-3"/>
                <c:y val="0.221644065325167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900">
                      <a:solidFill>
                        <a:schemeClr val="tx1"/>
                      </a:solidFill>
                    </a:rPr>
                    <a:t>Juta</a:t>
                  </a:r>
                  <a:r>
                    <a:rPr lang="en-US" sz="900" baseline="0">
                      <a:solidFill>
                        <a:schemeClr val="tx1"/>
                      </a:solidFill>
                    </a:rPr>
                    <a:t> trx</a:t>
                  </a:r>
                  <a:endParaRPr lang="en-US" sz="900">
                    <a:solidFill>
                      <a:schemeClr val="tx1"/>
                    </a:solidFill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080453320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55480"/>
        <c:crosses val="max"/>
        <c:crossBetween val="between"/>
      </c:valAx>
      <c:catAx>
        <c:axId val="10804554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80453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846420935964736"/>
          <c:y val="2.7777777777777776E-2"/>
          <c:w val="0.73134741713417484"/>
          <c:h val="0.13483960338291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74329989799153"/>
          <c:y val="0.12442184310294546"/>
          <c:w val="0.73295870248543571"/>
          <c:h val="0.690871974336541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'1.Transaksi Total'!$AC$2</c:f>
              <c:strCache>
                <c:ptCount val="1"/>
                <c:pt idx="0">
                  <c:v>Tunai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'1.Transaksi Total'!$C$336:$D$348</c:f>
              <c:multiLvlStrCache>
                <c:ptCount val="13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 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'1.Transaksi Total'!$AK$336:$AK$348</c:f>
              <c:numCache>
                <c:formatCode>_(* #,##0_);_(* \(#,##0\);_(* "-"_);_(@_)</c:formatCode>
                <c:ptCount val="13"/>
                <c:pt idx="0">
                  <c:v>739850654.98075104</c:v>
                </c:pt>
                <c:pt idx="1">
                  <c:v>809771388.50823498</c:v>
                </c:pt>
                <c:pt idx="2">
                  <c:v>755349081.26256108</c:v>
                </c:pt>
                <c:pt idx="3">
                  <c:v>777995010.34963608</c:v>
                </c:pt>
                <c:pt idx="4">
                  <c:v>755649834.27863383</c:v>
                </c:pt>
                <c:pt idx="5">
                  <c:v>798162924.95097327</c:v>
                </c:pt>
                <c:pt idx="6">
                  <c:v>809666655.46965778</c:v>
                </c:pt>
                <c:pt idx="7">
                  <c:v>805576256.71012425</c:v>
                </c:pt>
                <c:pt idx="8">
                  <c:v>778354325.5259831</c:v>
                </c:pt>
                <c:pt idx="9">
                  <c:v>846210910.00710583</c:v>
                </c:pt>
                <c:pt idx="10">
                  <c:v>807451448.10168171</c:v>
                </c:pt>
                <c:pt idx="11">
                  <c:v>814109794.35802221</c:v>
                </c:pt>
                <c:pt idx="12">
                  <c:v>770768649.95349669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F-F04A-8D44-F18D8149D5FC}"/>
            </c:ext>
          </c:extLst>
        </c:ser>
        <c:ser>
          <c:idx val="1"/>
          <c:order val="1"/>
          <c:tx>
            <c:strRef>
              <c:f>'1.Transaksi Total'!$AE$2</c:f>
              <c:strCache>
                <c:ptCount val="1"/>
                <c:pt idx="0">
                  <c:v>Belanja</c:v>
                </c:pt>
              </c:strCache>
            </c:strRef>
          </c:tx>
          <c:spPr>
            <a:solidFill>
              <a:srgbClr val="00388B"/>
            </a:solidFill>
            <a:ln>
              <a:noFill/>
            </a:ln>
            <a:effectLst/>
          </c:spPr>
          <c:invertIfNegative val="0"/>
          <c:cat>
            <c:multiLvlStrRef>
              <c:f>'1.Transaksi Total'!$C$336:$D$348</c:f>
              <c:multiLvlStrCache>
                <c:ptCount val="13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 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'1.Transaksi Total'!$AM$336:$AM$348</c:f>
              <c:numCache>
                <c:formatCode>_(* #,##0_);_(* \(#,##0\);_(* "-"_);_(@_)</c:formatCode>
                <c:ptCount val="13"/>
                <c:pt idx="0">
                  <c:v>77211583.219365805</c:v>
                </c:pt>
                <c:pt idx="1">
                  <c:v>87009822.841662988</c:v>
                </c:pt>
                <c:pt idx="2">
                  <c:v>68934083.719271988</c:v>
                </c:pt>
                <c:pt idx="3">
                  <c:v>99867982.290055007</c:v>
                </c:pt>
                <c:pt idx="4">
                  <c:v>102848990.41888499</c:v>
                </c:pt>
                <c:pt idx="5">
                  <c:v>121242208.67024608</c:v>
                </c:pt>
                <c:pt idx="6">
                  <c:v>107480301.42669399</c:v>
                </c:pt>
                <c:pt idx="7">
                  <c:v>116511509.76967403</c:v>
                </c:pt>
                <c:pt idx="8">
                  <c:v>112139654.741128</c:v>
                </c:pt>
                <c:pt idx="9">
                  <c:v>117123095.89798397</c:v>
                </c:pt>
                <c:pt idx="10">
                  <c:v>110473334.98991901</c:v>
                </c:pt>
                <c:pt idx="11">
                  <c:v>113823829.44958597</c:v>
                </c:pt>
                <c:pt idx="12">
                  <c:v>111680570.57313399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F-F04A-8D44-F18D8149D5FC}"/>
            </c:ext>
          </c:extLst>
        </c:ser>
        <c:ser>
          <c:idx val="2"/>
          <c:order val="2"/>
          <c:tx>
            <c:strRef>
              <c:f>'1.Transaksi Total'!$AH$2</c:f>
              <c:strCache>
                <c:ptCount val="1"/>
                <c:pt idx="0">
                  <c:v>Transfer </c:v>
                </c:pt>
              </c:strCache>
            </c:strRef>
          </c:tx>
          <c:spPr>
            <a:solidFill>
              <a:srgbClr val="95B3D7"/>
            </a:solidFill>
            <a:ln>
              <a:noFill/>
            </a:ln>
            <a:effectLst/>
          </c:spPr>
          <c:invertIfNegative val="0"/>
          <c:cat>
            <c:multiLvlStrRef>
              <c:f>'1.Transaksi Total'!$C$336:$D$348</c:f>
              <c:multiLvlStrCache>
                <c:ptCount val="13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 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'1.Transaksi Total'!$AP$336:$AP$348</c:f>
              <c:numCache>
                <c:formatCode>_(* #,##0_);_(* \(#,##0\);_(* "-"??_);_(@_)</c:formatCode>
                <c:ptCount val="13"/>
                <c:pt idx="0">
                  <c:v>509991484.82971495</c:v>
                </c:pt>
                <c:pt idx="1">
                  <c:v>794363496.14616108</c:v>
                </c:pt>
                <c:pt idx="2">
                  <c:v>759077566.09208274</c:v>
                </c:pt>
                <c:pt idx="3">
                  <c:v>812244185.38662398</c:v>
                </c:pt>
                <c:pt idx="4">
                  <c:v>794506247.25342894</c:v>
                </c:pt>
                <c:pt idx="5">
                  <c:v>796283197.33951473</c:v>
                </c:pt>
                <c:pt idx="6">
                  <c:v>764390590.97966886</c:v>
                </c:pt>
                <c:pt idx="7">
                  <c:v>703478541.48026609</c:v>
                </c:pt>
                <c:pt idx="8">
                  <c:v>650016373.43892908</c:v>
                </c:pt>
                <c:pt idx="9">
                  <c:v>660225811.50352669</c:v>
                </c:pt>
                <c:pt idx="10">
                  <c:v>639055594.99982095</c:v>
                </c:pt>
                <c:pt idx="11">
                  <c:v>633306491.00333691</c:v>
                </c:pt>
                <c:pt idx="12">
                  <c:v>568473980.90221786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0F-F04A-8D44-F18D8149D5FC}"/>
            </c:ext>
          </c:extLst>
        </c:ser>
        <c:ser>
          <c:idx val="3"/>
          <c:order val="3"/>
          <c:tx>
            <c:strRef>
              <c:f>'1.Transaksi Total'!$AD$2</c:f>
              <c:strCache>
                <c:ptCount val="1"/>
                <c:pt idx="0">
                  <c:v>Non Tunai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'1.Transaksi Total'!$C$336:$D$348</c:f>
              <c:multiLvlStrCache>
                <c:ptCount val="13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 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'1.Transaksi Total'!$AL$336:$AL$348</c:f>
              <c:numCache>
                <c:formatCode>_(* #,##0_);_(* \(#,##0\);_(* "-"??_);_(@_)</c:formatCode>
                <c:ptCount val="13"/>
                <c:pt idx="0">
                  <c:v>848291092.26857853</c:v>
                </c:pt>
                <c:pt idx="1">
                  <c:v>881660106.70782387</c:v>
                </c:pt>
                <c:pt idx="2">
                  <c:v>830087959.09135485</c:v>
                </c:pt>
                <c:pt idx="3">
                  <c:v>912486606.2966789</c:v>
                </c:pt>
                <c:pt idx="4">
                  <c:v>914061050.29888296</c:v>
                </c:pt>
                <c:pt idx="5">
                  <c:v>934449114.66760182</c:v>
                </c:pt>
                <c:pt idx="6">
                  <c:v>906664370.06397593</c:v>
                </c:pt>
                <c:pt idx="7">
                  <c:v>852090521.51372111</c:v>
                </c:pt>
                <c:pt idx="8">
                  <c:v>794131419.33067513</c:v>
                </c:pt>
                <c:pt idx="9">
                  <c:v>806888206.95074582</c:v>
                </c:pt>
                <c:pt idx="10">
                  <c:v>777245495.1091249</c:v>
                </c:pt>
                <c:pt idx="11">
                  <c:v>772135067.52628589</c:v>
                </c:pt>
                <c:pt idx="12">
                  <c:v>703909850.4890939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0F-F04A-8D44-F18D8149D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0726880"/>
        <c:axId val="990727240"/>
      </c:barChart>
      <c:lineChart>
        <c:grouping val="standard"/>
        <c:varyColors val="0"/>
        <c:ser>
          <c:idx val="4"/>
          <c:order val="4"/>
          <c:tx>
            <c:v>gNominal (%yoy, rhs)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'1.Transaksi Total'!$Y$336:$Y$348</c:f>
              <c:numCache>
                <c:formatCode>#,##0.0_);[Red]\(#,##0.0\)</c:formatCode>
                <c:ptCount val="13"/>
                <c:pt idx="0">
                  <c:v>1.7641740245890836</c:v>
                </c:pt>
                <c:pt idx="1">
                  <c:v>9.8621138767623968</c:v>
                </c:pt>
                <c:pt idx="2">
                  <c:v>-4.0359375395828767</c:v>
                </c:pt>
                <c:pt idx="3">
                  <c:v>-1.892476083872124</c:v>
                </c:pt>
                <c:pt idx="4">
                  <c:v>18.608431069051576</c:v>
                </c:pt>
                <c:pt idx="5">
                  <c:v>16.788970376365324</c:v>
                </c:pt>
                <c:pt idx="6">
                  <c:v>30.253842293020917</c:v>
                </c:pt>
                <c:pt idx="7">
                  <c:v>18.159164899521642</c:v>
                </c:pt>
                <c:pt idx="8">
                  <c:v>1.0896550266570226</c:v>
                </c:pt>
                <c:pt idx="9">
                  <c:v>2.1617726555754735</c:v>
                </c:pt>
                <c:pt idx="10">
                  <c:v>-6.1651480440006896</c:v>
                </c:pt>
                <c:pt idx="11">
                  <c:v>-2.5991085553252349</c:v>
                </c:pt>
                <c:pt idx="12" formatCode="#,##0.00_);[Red]\(#,##0.00\)">
                  <c:v>-3.8037015773437677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50F-F04A-8D44-F18D8149D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713720"/>
        <c:axId val="1207712280"/>
      </c:lineChart>
      <c:catAx>
        <c:axId val="9907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27240"/>
        <c:crosses val="autoZero"/>
        <c:auto val="1"/>
        <c:lblAlgn val="ctr"/>
        <c:lblOffset val="100"/>
        <c:noMultiLvlLbl val="0"/>
      </c:catAx>
      <c:valAx>
        <c:axId val="990727240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2688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"/>
                <c:y val="0.24942184310294543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900">
                      <a:solidFill>
                        <a:schemeClr val="tx1"/>
                      </a:solidFill>
                    </a:rPr>
                    <a:t>Rp T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207712280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713720"/>
        <c:crosses val="max"/>
        <c:crossBetween val="between"/>
      </c:valAx>
      <c:catAx>
        <c:axId val="1207713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207712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611043341051389"/>
          <c:y val="2.7777777777777776E-2"/>
          <c:w val="0.79043964364116936"/>
          <c:h val="0.16724701079031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'1.Transaksi Total'!$AS$2</c:f>
              <c:strCache>
                <c:ptCount val="1"/>
                <c:pt idx="0">
                  <c:v>Belanja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'1.Transaksi Total'!$C$332:$D$348</c:f>
              <c:multiLvlStrCache>
                <c:ptCount val="17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 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  <c:pt idx="12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'1.Transaksi Total'!$AS$332:$AS$348</c:f>
              <c:numCache>
                <c:formatCode>_(* #,##0_);_(* \(#,##0\);_(* "-"_);_(@_)</c:formatCode>
                <c:ptCount val="17"/>
                <c:pt idx="0">
                  <c:v>82117728</c:v>
                </c:pt>
                <c:pt idx="1">
                  <c:v>57422975</c:v>
                </c:pt>
                <c:pt idx="2">
                  <c:v>63019028</c:v>
                </c:pt>
                <c:pt idx="3">
                  <c:v>65649994</c:v>
                </c:pt>
                <c:pt idx="4">
                  <c:v>64980097</c:v>
                </c:pt>
                <c:pt idx="5">
                  <c:v>68782389</c:v>
                </c:pt>
                <c:pt idx="6">
                  <c:v>65521869</c:v>
                </c:pt>
                <c:pt idx="7">
                  <c:v>77766877</c:v>
                </c:pt>
                <c:pt idx="8">
                  <c:v>74417950</c:v>
                </c:pt>
                <c:pt idx="9">
                  <c:v>77090763</c:v>
                </c:pt>
                <c:pt idx="10">
                  <c:v>80616243</c:v>
                </c:pt>
                <c:pt idx="11">
                  <c:v>86449597</c:v>
                </c:pt>
                <c:pt idx="12">
                  <c:v>87657938</c:v>
                </c:pt>
                <c:pt idx="13">
                  <c:v>89270035</c:v>
                </c:pt>
                <c:pt idx="14">
                  <c:v>96357907</c:v>
                </c:pt>
                <c:pt idx="15">
                  <c:v>98629146</c:v>
                </c:pt>
                <c:pt idx="16">
                  <c:v>101609584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3-4141-B6BA-396C7798B372}"/>
            </c:ext>
          </c:extLst>
        </c:ser>
        <c:ser>
          <c:idx val="1"/>
          <c:order val="1"/>
          <c:tx>
            <c:strRef>
              <c:f>'1.Transaksi Total'!$AT$2</c:f>
              <c:strCache>
                <c:ptCount val="1"/>
                <c:pt idx="0">
                  <c:v>Cash Advance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'1.Transaksi Total'!$C$332:$D$348</c:f>
              <c:multiLvlStrCache>
                <c:ptCount val="17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 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  <c:pt idx="12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'1.Transaksi Total'!$AT$332:$AT$348</c:f>
              <c:numCache>
                <c:formatCode>_(* #,##0_);_(* \(#,##0\);_(* "-"_);_(@_)</c:formatCode>
                <c:ptCount val="17"/>
                <c:pt idx="0">
                  <c:v>2415073</c:v>
                </c:pt>
                <c:pt idx="1">
                  <c:v>1433848</c:v>
                </c:pt>
                <c:pt idx="2">
                  <c:v>1383193</c:v>
                </c:pt>
                <c:pt idx="3">
                  <c:v>1240593</c:v>
                </c:pt>
                <c:pt idx="4">
                  <c:v>1245948</c:v>
                </c:pt>
                <c:pt idx="5">
                  <c:v>1142303</c:v>
                </c:pt>
                <c:pt idx="6">
                  <c:v>1216781</c:v>
                </c:pt>
                <c:pt idx="7">
                  <c:v>1245198</c:v>
                </c:pt>
                <c:pt idx="8">
                  <c:v>1285155</c:v>
                </c:pt>
                <c:pt idx="9">
                  <c:v>1186957</c:v>
                </c:pt>
                <c:pt idx="10">
                  <c:v>1366775</c:v>
                </c:pt>
                <c:pt idx="11">
                  <c:v>1440943</c:v>
                </c:pt>
                <c:pt idx="12">
                  <c:v>1419982</c:v>
                </c:pt>
                <c:pt idx="13">
                  <c:v>1206292</c:v>
                </c:pt>
                <c:pt idx="14">
                  <c:v>1370989</c:v>
                </c:pt>
                <c:pt idx="15">
                  <c:v>1361492</c:v>
                </c:pt>
                <c:pt idx="16">
                  <c:v>1342732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3-4141-B6BA-396C7798B372}"/>
            </c:ext>
          </c:extLst>
        </c:ser>
        <c:ser>
          <c:idx val="2"/>
          <c:order val="2"/>
          <c:tx>
            <c:strRef>
              <c:f>'1.Transaksi Total'!$AU$2</c:f>
              <c:strCache>
                <c:ptCount val="1"/>
                <c:pt idx="0">
                  <c:v>Bill Payment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'1.Transaksi Total'!$C$332:$D$348</c:f>
              <c:multiLvlStrCache>
                <c:ptCount val="17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 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  <c:pt idx="12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'1.Transaksi Total'!$AU$332:$AU$348</c:f>
              <c:numCache>
                <c:formatCode>_(* #,##0_);_(* \(#,##0\);_(* "-"_);_(@_)</c:formatCode>
                <c:ptCount val="17"/>
                <c:pt idx="8">
                  <c:v>5098067</c:v>
                </c:pt>
                <c:pt idx="9">
                  <c:v>4696433</c:v>
                </c:pt>
                <c:pt idx="10">
                  <c:v>4720289</c:v>
                </c:pt>
                <c:pt idx="11">
                  <c:v>4396917</c:v>
                </c:pt>
                <c:pt idx="12">
                  <c:v>4445874</c:v>
                </c:pt>
                <c:pt idx="13">
                  <c:v>4061511</c:v>
                </c:pt>
                <c:pt idx="14">
                  <c:v>4123677</c:v>
                </c:pt>
                <c:pt idx="15">
                  <c:v>3795518</c:v>
                </c:pt>
                <c:pt idx="16">
                  <c:v>3960205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3-4141-B6BA-396C7798B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247968"/>
        <c:axId val="1115246168"/>
      </c:barChart>
      <c:lineChart>
        <c:grouping val="standard"/>
        <c:varyColors val="0"/>
        <c:ser>
          <c:idx val="3"/>
          <c:order val="3"/>
          <c:tx>
            <c:v>gVolume (%yoy, rhs)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'1.Transaksi Total'!$O$332:$O$348</c:f>
              <c:numCache>
                <c:formatCode>#,##0.0_);[Red]\(#,##0.0\)</c:formatCode>
                <c:ptCount val="17"/>
                <c:pt idx="0">
                  <c:v>1.0043970764826002</c:v>
                </c:pt>
                <c:pt idx="1">
                  <c:v>-31.238783129937243</c:v>
                </c:pt>
                <c:pt idx="2">
                  <c:v>-26.283771069967099</c:v>
                </c:pt>
                <c:pt idx="3">
                  <c:v>-27.731721544825749</c:v>
                </c:pt>
                <c:pt idx="4">
                  <c:v>-21.656393475001497</c:v>
                </c:pt>
                <c:pt idx="5">
                  <c:v>18.804733989804376</c:v>
                </c:pt>
                <c:pt idx="6">
                  <c:v>3.6278702251588495</c:v>
                </c:pt>
                <c:pt idx="7">
                  <c:v>18.12136586572338</c:v>
                </c:pt>
                <c:pt idx="8">
                  <c:v>22.008149512778544</c:v>
                </c:pt>
                <c:pt idx="9">
                  <c:v>18.662164432558388</c:v>
                </c:pt>
                <c:pt idx="10">
                  <c:v>29.914685118743041</c:v>
                </c:pt>
                <c:pt idx="11">
                  <c:v>16.801712902743031</c:v>
                </c:pt>
                <c:pt idx="12">
                  <c:v>15.745590917913912</c:v>
                </c:pt>
                <c:pt idx="13">
                  <c:v>13.93649055989761</c:v>
                </c:pt>
                <c:pt idx="14">
                  <c:v>17.472535390143769</c:v>
                </c:pt>
                <c:pt idx="15">
                  <c:v>12.459655270379809</c:v>
                </c:pt>
                <c:pt idx="16">
                  <c:v>14.315851001510909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343-4141-B6BA-396C7798B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328136"/>
        <c:axId val="1132329216"/>
      </c:lineChart>
      <c:catAx>
        <c:axId val="11152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46168"/>
        <c:crosses val="autoZero"/>
        <c:auto val="1"/>
        <c:lblAlgn val="ctr"/>
        <c:lblOffset val="100"/>
        <c:noMultiLvlLbl val="0"/>
      </c:catAx>
      <c:valAx>
        <c:axId val="1115246168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47968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900">
                      <a:solidFill>
                        <a:schemeClr val="tx1"/>
                      </a:solidFill>
                    </a:rPr>
                    <a:t>Juta trx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13232921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28136"/>
        <c:crosses val="max"/>
        <c:crossBetween val="between"/>
      </c:valAx>
      <c:catAx>
        <c:axId val="1132328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232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129698</xdr:colOff>
      <xdr:row>388</xdr:row>
      <xdr:rowOff>177967</xdr:rowOff>
    </xdr:from>
    <xdr:to>
      <xdr:col>9</xdr:col>
      <xdr:colOff>711105</xdr:colOff>
      <xdr:row>404</xdr:row>
      <xdr:rowOff>4209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25C0B-7A63-C54C-9FCC-9BA4C81AC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242454</xdr:colOff>
      <xdr:row>397</xdr:row>
      <xdr:rowOff>150091</xdr:rowOff>
    </xdr:from>
    <xdr:to>
      <xdr:col>9</xdr:col>
      <xdr:colOff>823861</xdr:colOff>
      <xdr:row>412</xdr:row>
      <xdr:rowOff>157992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6866C4-1882-2840-B671-43662FA9739E}"/>
            </a:ext>
            <a:ext uri="{147F2762-F138-4A5C-976F-8EAC2B608ADB}">
              <a16:predDERef xmlns:a16="http://schemas.microsoft.com/office/drawing/2014/main" pred="{62825C0B-7A63-C54C-9FCC-9BA4C81AC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166392</xdr:colOff>
      <xdr:row>387</xdr:row>
      <xdr:rowOff>103231</xdr:rowOff>
    </xdr:from>
    <xdr:to>
      <xdr:col>22</xdr:col>
      <xdr:colOff>101253</xdr:colOff>
      <xdr:row>402</xdr:row>
      <xdr:rowOff>111133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2AEFA5-5A71-2A4C-ADC9-2781CC5942C4}"/>
            </a:ext>
            <a:ext uri="{147F2762-F138-4A5C-976F-8EAC2B608ADB}">
              <a16:predDERef xmlns:a16="http://schemas.microsoft.com/office/drawing/2014/main" pred="{076866C4-1882-2840-B671-43662FA97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104588</xdr:colOff>
      <xdr:row>397</xdr:row>
      <xdr:rowOff>186764</xdr:rowOff>
    </xdr:from>
    <xdr:to>
      <xdr:col>22</xdr:col>
      <xdr:colOff>39449</xdr:colOff>
      <xdr:row>413</xdr:row>
      <xdr:rowOff>7900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3F6850-78AD-AA49-9A80-3B8FC82D058F}"/>
            </a:ext>
            <a:ext uri="{147F2762-F138-4A5C-976F-8EAC2B608ADB}">
              <a16:predDERef xmlns:a16="http://schemas.microsoft.com/office/drawing/2014/main" pred="{F32AEFA5-5A71-2A4C-ADC9-2781CC59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209177</xdr:colOff>
      <xdr:row>386</xdr:row>
      <xdr:rowOff>97116</xdr:rowOff>
    </xdr:from>
    <xdr:to>
      <xdr:col>30</xdr:col>
      <xdr:colOff>1384154</xdr:colOff>
      <xdr:row>401</xdr:row>
      <xdr:rowOff>105018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107D9E-2882-0D48-BBE8-F6709345865A}"/>
            </a:ext>
            <a:ext uri="{147F2762-F138-4A5C-976F-8EAC2B608ADB}">
              <a16:predDERef xmlns:a16="http://schemas.microsoft.com/office/drawing/2014/main" pred="{4C3F6850-78AD-AA49-9A80-3B8FC82D0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261471</xdr:colOff>
      <xdr:row>397</xdr:row>
      <xdr:rowOff>164352</xdr:rowOff>
    </xdr:from>
    <xdr:to>
      <xdr:col>30</xdr:col>
      <xdr:colOff>891096</xdr:colOff>
      <xdr:row>412</xdr:row>
      <xdr:rowOff>172252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5AF500-3C16-F145-A5B0-54B7BC855361}"/>
            </a:ext>
            <a:ext uri="{147F2762-F138-4A5C-976F-8EAC2B608ADB}">
              <a16:predDERef xmlns:a16="http://schemas.microsoft.com/office/drawing/2014/main" pred="{45107D9E-2882-0D48-BBE8-F67093458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620382</xdr:colOff>
      <xdr:row>377</xdr:row>
      <xdr:rowOff>135769</xdr:rowOff>
    </xdr:from>
    <xdr:to>
      <xdr:col>43</xdr:col>
      <xdr:colOff>0</xdr:colOff>
      <xdr:row>393</xdr:row>
      <xdr:rowOff>73881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3079C9-3AC0-424B-BD0A-6765514D95BC}"/>
            </a:ext>
            <a:ext uri="{147F2762-F138-4A5C-976F-8EAC2B608ADB}">
              <a16:predDERef xmlns:a16="http://schemas.microsoft.com/office/drawing/2014/main" pred="{915AF500-3C16-F145-A5B0-54B7BC855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0</xdr:colOff>
      <xdr:row>377</xdr:row>
      <xdr:rowOff>136072</xdr:rowOff>
    </xdr:from>
    <xdr:to>
      <xdr:col>45</xdr:col>
      <xdr:colOff>987781</xdr:colOff>
      <xdr:row>393</xdr:row>
      <xdr:rowOff>74185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F3BB72-D4AD-824F-A692-D91E53FB6294}"/>
            </a:ext>
            <a:ext uri="{147F2762-F138-4A5C-976F-8EAC2B608ADB}">
              <a16:predDERef xmlns:a16="http://schemas.microsoft.com/office/drawing/2014/main" pred="{453079C9-3AC0-424B-BD0A-6765514D9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1363280</xdr:colOff>
      <xdr:row>377</xdr:row>
      <xdr:rowOff>40197</xdr:rowOff>
    </xdr:from>
    <xdr:to>
      <xdr:col>49</xdr:col>
      <xdr:colOff>128648</xdr:colOff>
      <xdr:row>392</xdr:row>
      <xdr:rowOff>38785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B7BF38-8880-8441-9E6E-5FBB292AE683}"/>
            </a:ext>
            <a:ext uri="{147F2762-F138-4A5C-976F-8EAC2B608ADB}">
              <a16:predDERef xmlns:a16="http://schemas.microsoft.com/office/drawing/2014/main" pred="{ACF3BB72-D4AD-824F-A692-D91E53FB6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192424</xdr:colOff>
      <xdr:row>377</xdr:row>
      <xdr:rowOff>115455</xdr:rowOff>
    </xdr:from>
    <xdr:to>
      <xdr:col>54</xdr:col>
      <xdr:colOff>346364</xdr:colOff>
      <xdr:row>392</xdr:row>
      <xdr:rowOff>85822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2ECE4B-95EA-6743-9031-B6D8C5E86952}"/>
            </a:ext>
            <a:ext uri="{147F2762-F138-4A5C-976F-8EAC2B608ADB}">
              <a16:predDERef xmlns:a16="http://schemas.microsoft.com/office/drawing/2014/main" pred="{59B7BF38-8880-8441-9E6E-5FBB292AE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227337</xdr:colOff>
      <xdr:row>324</xdr:row>
      <xdr:rowOff>36398</xdr:rowOff>
    </xdr:from>
    <xdr:to>
      <xdr:col>46</xdr:col>
      <xdr:colOff>165073</xdr:colOff>
      <xdr:row>341</xdr:row>
      <xdr:rowOff>50307</xdr:rowOff>
    </xdr:to>
    <xdr:graphicFrame macro="">
      <xdr:nvGraphicFramePr>
        <xdr:cNvPr id="12" name="Chart 8">
          <a:extLst>
            <a:ext uri="{FF2B5EF4-FFF2-40B4-BE49-F238E27FC236}">
              <a16:creationId xmlns:a16="http://schemas.microsoft.com/office/drawing/2014/main" id="{C2B7A4A7-0A48-B64E-8312-C56CBD8EB66B}"/>
            </a:ext>
            <a:ext uri="{147F2762-F138-4A5C-976F-8EAC2B608ADB}">
              <a16:predDERef xmlns:a16="http://schemas.microsoft.com/office/drawing/2014/main" pred="{8C2ECE4B-95EA-6743-9031-B6D8C5E86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323</xdr:row>
      <xdr:rowOff>136485</xdr:rowOff>
    </xdr:from>
    <xdr:to>
      <xdr:col>41</xdr:col>
      <xdr:colOff>496728</xdr:colOff>
      <xdr:row>340</xdr:row>
      <xdr:rowOff>150394</xdr:rowOff>
    </xdr:to>
    <xdr:graphicFrame macro="">
      <xdr:nvGraphicFramePr>
        <xdr:cNvPr id="13" name="Chart 11">
          <a:extLst>
            <a:ext uri="{FF2B5EF4-FFF2-40B4-BE49-F238E27FC236}">
              <a16:creationId xmlns:a16="http://schemas.microsoft.com/office/drawing/2014/main" id="{A59774A8-2E65-6444-B996-241703336527}"/>
            </a:ext>
            <a:ext uri="{147F2762-F138-4A5C-976F-8EAC2B608ADB}">
              <a16:predDERef xmlns:a16="http://schemas.microsoft.com/office/drawing/2014/main" pred="{C2B7A4A7-0A48-B64E-8312-C56CBD8EB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67</xdr:col>
      <xdr:colOff>1556102</xdr:colOff>
      <xdr:row>350</xdr:row>
      <xdr:rowOff>106893</xdr:rowOff>
    </xdr:from>
    <xdr:to>
      <xdr:col>70</xdr:col>
      <xdr:colOff>777052</xdr:colOff>
      <xdr:row>368</xdr:row>
      <xdr:rowOff>21638</xdr:rowOff>
    </xdr:to>
    <xdr:graphicFrame macro="">
      <xdr:nvGraphicFramePr>
        <xdr:cNvPr id="14" name="Chart 16">
          <a:extLst>
            <a:ext uri="{FF2B5EF4-FFF2-40B4-BE49-F238E27FC236}">
              <a16:creationId xmlns:a16="http://schemas.microsoft.com/office/drawing/2014/main" id="{8FFA19B5-AEA6-7547-B077-59C145781C40}"/>
            </a:ext>
            <a:ext uri="{147F2762-F138-4A5C-976F-8EAC2B608ADB}">
              <a16:predDERef xmlns:a16="http://schemas.microsoft.com/office/drawing/2014/main" pred="{A59774A8-2E65-6444-B996-241703336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70</xdr:col>
      <xdr:colOff>876300</xdr:colOff>
      <xdr:row>350</xdr:row>
      <xdr:rowOff>76200</xdr:rowOff>
    </xdr:from>
    <xdr:to>
      <xdr:col>73</xdr:col>
      <xdr:colOff>135350</xdr:colOff>
      <xdr:row>367</xdr:row>
      <xdr:rowOff>181445</xdr:rowOff>
    </xdr:to>
    <xdr:graphicFrame macro="">
      <xdr:nvGraphicFramePr>
        <xdr:cNvPr id="15" name="Chart 16">
          <a:extLst>
            <a:ext uri="{FF2B5EF4-FFF2-40B4-BE49-F238E27FC236}">
              <a16:creationId xmlns:a16="http://schemas.microsoft.com/office/drawing/2014/main" id="{64699EEB-E182-2E46-A4C4-FF67E5CDE811}"/>
            </a:ext>
            <a:ext uri="{147F2762-F138-4A5C-976F-8EAC2B608ADB}">
              <a16:predDERef xmlns:a16="http://schemas.microsoft.com/office/drawing/2014/main" pred="{8FFA19B5-AEA6-7547-B077-59C145781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101</xdr:col>
      <xdr:colOff>402469</xdr:colOff>
      <xdr:row>3</xdr:row>
      <xdr:rowOff>39270</xdr:rowOff>
    </xdr:from>
    <xdr:to>
      <xdr:col>108</xdr:col>
      <xdr:colOff>662607</xdr:colOff>
      <xdr:row>15</xdr:row>
      <xdr:rowOff>147247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7F2D241-D2D4-E44A-AED2-1439A99C09B1}"/>
            </a:ext>
            <a:ext uri="{147F2762-F138-4A5C-976F-8EAC2B608ADB}">
              <a16:predDERef xmlns:a16="http://schemas.microsoft.com/office/drawing/2014/main" pred="{64699EEB-E182-2E46-A4C4-FF67E5CD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108</xdr:col>
      <xdr:colOff>791449</xdr:colOff>
      <xdr:row>3</xdr:row>
      <xdr:rowOff>9817</xdr:rowOff>
    </xdr:from>
    <xdr:to>
      <xdr:col>116</xdr:col>
      <xdr:colOff>588985</xdr:colOff>
      <xdr:row>15</xdr:row>
      <xdr:rowOff>128841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717B894-C439-404A-9432-D2A9593C031B}"/>
            </a:ext>
            <a:ext uri="{147F2762-F138-4A5C-976F-8EAC2B608ADB}">
              <a16:predDERef xmlns:a16="http://schemas.microsoft.com/office/drawing/2014/main" pred="{47F2D241-D2D4-E44A-AED2-1439A99C0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118</xdr:col>
      <xdr:colOff>113130</xdr:colOff>
      <xdr:row>2</xdr:row>
      <xdr:rowOff>173265</xdr:rowOff>
    </xdr:from>
    <xdr:to>
      <xdr:col>123</xdr:col>
      <xdr:colOff>803945</xdr:colOff>
      <xdr:row>16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4A57516-20E8-5840-B447-B736F976E0A2}"/>
            </a:ext>
            <a:ext uri="{147F2762-F138-4A5C-976F-8EAC2B608ADB}">
              <a16:predDERef xmlns:a16="http://schemas.microsoft.com/office/drawing/2014/main" pred="{B717B894-C439-404A-9432-D2A9593C0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118</xdr:col>
      <xdr:colOff>139817</xdr:colOff>
      <xdr:row>16</xdr:row>
      <xdr:rowOff>81560</xdr:rowOff>
    </xdr:from>
    <xdr:to>
      <xdr:col>123</xdr:col>
      <xdr:colOff>830632</xdr:colOff>
      <xdr:row>29</xdr:row>
      <xdr:rowOff>94717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70065A-55C4-A94D-BA7A-AAD1713D82E1}"/>
            </a:ext>
            <a:ext uri="{147F2762-F138-4A5C-976F-8EAC2B608ADB}">
              <a16:predDERef xmlns:a16="http://schemas.microsoft.com/office/drawing/2014/main" pred="{24A57516-20E8-5840-B447-B736F976E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ankindonesiagov-my.sharepoint.com/personal/yara_syauqiyah_bi_go_id/Documents/RDG/Data/Database%20Industri%20SP-RDG/2024/Database%20Industri%20SP-RDG_15052024.xlsx" TargetMode="External"/><Relationship Id="rId1" Type="http://schemas.openxmlformats.org/officeDocument/2006/relationships/externalLinkPath" Target="https://bankindonesiagov-my.sharepoint.com/personal/yara_syauqiyah_bi_go_id/Documents/RDG/Data/Database%20Industri%20SP-RDG/2024/Database%20Industri%20SP-RDG_1505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ftar Isi"/>
      <sheetName val="Dashboard"/>
      <sheetName val="Dashboard SP"/>
      <sheetName val="Overview"/>
      <sheetName val="1.Transaksi Total"/>
      <sheetName val="Velocity Final"/>
      <sheetName val="1.a APMU APMR APMD"/>
      <sheetName val="New Dashboard (RDGB Mei)"/>
      <sheetName val="1.b New_On Us &amp; Off Us"/>
      <sheetName val="Grafik On Us Off Us"/>
      <sheetName val="2. SKNBI_RTGS"/>
      <sheetName val="3. QRIS"/>
      <sheetName val="4. UYD"/>
      <sheetName val="3a. QRIS Detail Prov"/>
      <sheetName val="5. Operasional"/>
      <sheetName val="6. E-comm"/>
      <sheetName val="7. Fintech"/>
      <sheetName val="8. Infrastruktur &amp; acquirer"/>
      <sheetName val="9. Breakdown ATM-D Total"/>
      <sheetName val="10. Breakdown Total KK Bank-NB"/>
      <sheetName val="11. Breakdown Total UE Bank-NB"/>
      <sheetName val="11. a Breakdown Digital Banking"/>
      <sheetName val="11. b Breakdown Switching"/>
      <sheetName val="12. Breakdown Acquirer Bank-NB"/>
      <sheetName val="12. a Breakdown Acquirer"/>
      <sheetName val="13. Transaksi RRH"/>
      <sheetName val="14. Breakdown ATM-D RRH"/>
      <sheetName val="15. All Graph"/>
      <sheetName val="16. Update Kinerja SP"/>
      <sheetName val="17. Perbankan"/>
      <sheetName val="18.Pangsa"/>
      <sheetName val="19. Overview_mtm"/>
      <sheetName val="20. Overview_qtq"/>
      <sheetName val="21. Segmentasi"/>
    </sheetNames>
    <sheetDataSet>
      <sheetData sheetId="0"/>
      <sheetData sheetId="1"/>
      <sheetData sheetId="2"/>
      <sheetData sheetId="3"/>
      <sheetData sheetId="4">
        <row r="2">
          <cell r="AC2" t="str">
            <v>Tunai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9">
          <cell r="C159">
            <v>98082</v>
          </cell>
          <cell r="G159">
            <v>983608</v>
          </cell>
          <cell r="H159">
            <v>773636</v>
          </cell>
          <cell r="I159">
            <v>278295</v>
          </cell>
          <cell r="J159">
            <v>1018853</v>
          </cell>
          <cell r="K159">
            <v>3054392</v>
          </cell>
          <cell r="P159">
            <v>1655547</v>
          </cell>
          <cell r="S159">
            <v>22.76949147637292</v>
          </cell>
          <cell r="T159">
            <v>9.1133607742796752</v>
          </cell>
        </row>
        <row r="160">
          <cell r="C160">
            <v>98647</v>
          </cell>
          <cell r="G160">
            <v>992083</v>
          </cell>
          <cell r="H160">
            <v>779029</v>
          </cell>
          <cell r="I160">
            <v>281541</v>
          </cell>
          <cell r="J160">
            <v>1029301</v>
          </cell>
          <cell r="K160">
            <v>3081954</v>
          </cell>
          <cell r="P160">
            <v>1683034</v>
          </cell>
          <cell r="S160">
            <v>20.190748138127049</v>
          </cell>
          <cell r="T160">
            <v>9.5615184699793421</v>
          </cell>
        </row>
        <row r="161">
          <cell r="C161">
            <v>98700</v>
          </cell>
          <cell r="G161">
            <v>985039</v>
          </cell>
          <cell r="H161">
            <v>769341</v>
          </cell>
          <cell r="I161">
            <v>279713</v>
          </cell>
          <cell r="J161">
            <v>1023449</v>
          </cell>
          <cell r="K161">
            <v>3057542</v>
          </cell>
          <cell r="P161">
            <v>1664824</v>
          </cell>
          <cell r="S161">
            <v>16.203152625186039</v>
          </cell>
          <cell r="T161">
            <v>9.4016715067946528</v>
          </cell>
        </row>
        <row r="162">
          <cell r="C162">
            <v>98286</v>
          </cell>
          <cell r="G162">
            <v>998818</v>
          </cell>
          <cell r="H162">
            <v>770505</v>
          </cell>
          <cell r="I162">
            <v>311309</v>
          </cell>
          <cell r="J162">
            <v>1037333</v>
          </cell>
          <cell r="K162">
            <v>3117965</v>
          </cell>
          <cell r="P162">
            <v>1692035</v>
          </cell>
          <cell r="S162">
            <v>16.594962577383392</v>
          </cell>
          <cell r="T162">
            <v>8.7330737233383484</v>
          </cell>
        </row>
        <row r="163">
          <cell r="C163">
            <v>98501</v>
          </cell>
          <cell r="G163">
            <v>1012876</v>
          </cell>
          <cell r="H163">
            <v>781379</v>
          </cell>
          <cell r="I163">
            <v>322277</v>
          </cell>
          <cell r="J163">
            <v>1052159</v>
          </cell>
          <cell r="K163">
            <v>3168691</v>
          </cell>
          <cell r="P163">
            <v>1707018</v>
          </cell>
          <cell r="S163">
            <v>14.47198486467037</v>
          </cell>
          <cell r="T163">
            <v>8.7651689983768204</v>
          </cell>
        </row>
        <row r="164">
          <cell r="C164">
            <v>98858</v>
          </cell>
          <cell r="G164">
            <v>1028095</v>
          </cell>
          <cell r="H164">
            <v>786857</v>
          </cell>
          <cell r="I164">
            <v>337292</v>
          </cell>
          <cell r="J164">
            <v>1067947</v>
          </cell>
          <cell r="K164">
            <v>3220191</v>
          </cell>
          <cell r="P164">
            <v>1726213</v>
          </cell>
          <cell r="S164">
            <v>13.800415099500546</v>
          </cell>
          <cell r="T164">
            <v>6.6141817201402002</v>
          </cell>
        </row>
        <row r="165">
          <cell r="C165">
            <v>98974</v>
          </cell>
          <cell r="G165">
            <v>1028435</v>
          </cell>
          <cell r="H165">
            <v>783865</v>
          </cell>
          <cell r="I165">
            <v>346990</v>
          </cell>
          <cell r="J165">
            <v>1068733</v>
          </cell>
          <cell r="K165">
            <v>3228023</v>
          </cell>
          <cell r="P165">
            <v>1720177</v>
          </cell>
          <cell r="S165">
            <v>12.769480631770094</v>
          </cell>
          <cell r="T165">
            <v>6.125818938248571</v>
          </cell>
        </row>
        <row r="166">
          <cell r="C166">
            <v>98611</v>
          </cell>
          <cell r="G166">
            <v>1029351</v>
          </cell>
          <cell r="H166">
            <v>780901</v>
          </cell>
          <cell r="I166">
            <v>353095</v>
          </cell>
          <cell r="J166">
            <v>1069853</v>
          </cell>
          <cell r="K166">
            <v>3233200</v>
          </cell>
          <cell r="P166">
            <v>1721807</v>
          </cell>
          <cell r="S166">
            <v>12.102197039409129</v>
          </cell>
          <cell r="T166">
            <v>5.3738966895343117</v>
          </cell>
        </row>
        <row r="167">
          <cell r="C167">
            <v>99822</v>
          </cell>
          <cell r="G167">
            <v>1020587</v>
          </cell>
          <cell r="H167">
            <v>770176</v>
          </cell>
          <cell r="I167">
            <v>356939</v>
          </cell>
          <cell r="J167">
            <v>1060988</v>
          </cell>
          <cell r="K167">
            <v>3208690</v>
          </cell>
          <cell r="P167">
            <v>1723542</v>
          </cell>
          <cell r="S167">
            <v>9.8101527908299495</v>
          </cell>
          <cell r="T167">
            <v>6.0379442945463051</v>
          </cell>
        </row>
        <row r="168">
          <cell r="C168">
            <v>100638</v>
          </cell>
          <cell r="G168">
            <v>1027502</v>
          </cell>
          <cell r="H168">
            <v>774932</v>
          </cell>
          <cell r="I168">
            <v>362344</v>
          </cell>
          <cell r="J168">
            <v>1068187</v>
          </cell>
          <cell r="K168">
            <v>3232965</v>
          </cell>
          <cell r="P168">
            <v>1752970</v>
          </cell>
          <cell r="S168">
            <v>8.7034659733957742</v>
          </cell>
          <cell r="T168">
            <v>6.2714495401218597</v>
          </cell>
        </row>
        <row r="169">
          <cell r="C169">
            <v>101142</v>
          </cell>
          <cell r="G169">
            <v>1018661</v>
          </cell>
          <cell r="H169">
            <v>765045</v>
          </cell>
          <cell r="I169">
            <v>377004</v>
          </cell>
          <cell r="J169">
            <v>1060913</v>
          </cell>
          <cell r="K169">
            <v>3221623</v>
          </cell>
          <cell r="P169">
            <v>1765593</v>
          </cell>
          <cell r="S169">
            <v>7.7798958607944391</v>
          </cell>
          <cell r="T169">
            <v>4.294832795405096</v>
          </cell>
        </row>
        <row r="170">
          <cell r="C170">
            <v>100822</v>
          </cell>
          <cell r="G170">
            <v>1007776</v>
          </cell>
          <cell r="H170">
            <v>754622</v>
          </cell>
          <cell r="I170">
            <v>377839</v>
          </cell>
          <cell r="J170">
            <v>1050248</v>
          </cell>
          <cell r="K170">
            <v>3190485</v>
          </cell>
          <cell r="P170">
            <v>1737414</v>
          </cell>
          <cell r="S170">
            <v>5.5180878134221096</v>
          </cell>
          <cell r="T170">
            <v>3.0425673258725534</v>
          </cell>
        </row>
        <row r="171">
          <cell r="C171">
            <v>101029</v>
          </cell>
          <cell r="G171">
            <v>1034952</v>
          </cell>
          <cell r="H171">
            <v>774252</v>
          </cell>
          <cell r="I171">
            <v>384437</v>
          </cell>
          <cell r="J171">
            <v>1078266</v>
          </cell>
          <cell r="K171">
            <v>3271907</v>
          </cell>
          <cell r="P171">
            <v>1795524</v>
          </cell>
          <cell r="S171">
            <v>7.1213845505095614</v>
          </cell>
          <cell r="T171">
            <v>3.0046287800004077</v>
          </cell>
        </row>
        <row r="172">
          <cell r="C172">
            <v>102326</v>
          </cell>
          <cell r="G172">
            <v>1047138</v>
          </cell>
          <cell r="H172">
            <v>782845</v>
          </cell>
          <cell r="I172">
            <v>403930</v>
          </cell>
          <cell r="J172">
            <v>1091299</v>
          </cell>
          <cell r="K172">
            <v>3325212</v>
          </cell>
          <cell r="P172">
            <v>1830208</v>
          </cell>
          <cell r="S172">
            <v>7.8929795837316199</v>
          </cell>
          <cell r="T172">
            <v>3.7294595882287349</v>
          </cell>
        </row>
        <row r="173">
          <cell r="C173">
            <v>102396</v>
          </cell>
          <cell r="G173">
            <v>1070451</v>
          </cell>
          <cell r="H173">
            <v>800263</v>
          </cell>
          <cell r="I173">
            <v>420661</v>
          </cell>
          <cell r="J173">
            <v>1110564</v>
          </cell>
          <cell r="K173">
            <v>3401939</v>
          </cell>
          <cell r="P173">
            <v>1888446</v>
          </cell>
          <cell r="S173">
            <v>11.263851812992266</v>
          </cell>
          <cell r="T173">
            <v>3.7446808510638299</v>
          </cell>
        </row>
        <row r="174">
          <cell r="C174">
            <v>101651</v>
          </cell>
          <cell r="G174">
            <v>1095379</v>
          </cell>
          <cell r="H174">
            <v>821689</v>
          </cell>
          <cell r="I174">
            <v>434985</v>
          </cell>
          <cell r="J174">
            <v>1135047</v>
          </cell>
          <cell r="K174">
            <v>3487100</v>
          </cell>
          <cell r="P174">
            <v>1937499</v>
          </cell>
          <cell r="S174">
            <v>11.838971893526708</v>
          </cell>
          <cell r="T174">
            <v>3.4236819079014302</v>
          </cell>
        </row>
        <row r="175">
          <cell r="C175">
            <v>102864</v>
          </cell>
          <cell r="G175">
            <v>1115195</v>
          </cell>
          <cell r="H175">
            <v>867411</v>
          </cell>
          <cell r="I175">
            <v>443105</v>
          </cell>
          <cell r="J175">
            <v>1155362</v>
          </cell>
          <cell r="K175">
            <v>3581073</v>
          </cell>
          <cell r="P175">
            <v>2014133</v>
          </cell>
          <cell r="S175">
            <v>13.014269930390816</v>
          </cell>
          <cell r="T175">
            <v>4.4293966558715141</v>
          </cell>
        </row>
        <row r="176">
          <cell r="C176">
            <v>102933</v>
          </cell>
          <cell r="G176">
            <v>1018978</v>
          </cell>
          <cell r="H176">
            <v>874812</v>
          </cell>
          <cell r="I176">
            <v>467900</v>
          </cell>
          <cell r="J176">
            <v>1084743</v>
          </cell>
          <cell r="K176">
            <v>3446433</v>
          </cell>
          <cell r="P176">
            <v>1925195</v>
          </cell>
          <cell r="S176">
            <v>7.0257323245732941</v>
          </cell>
          <cell r="T176">
            <v>4.1220740860628373</v>
          </cell>
        </row>
        <row r="177">
          <cell r="C177">
            <v>103135</v>
          </cell>
          <cell r="G177">
            <v>1039825</v>
          </cell>
          <cell r="H177">
            <v>887472</v>
          </cell>
          <cell r="I177">
            <v>461471</v>
          </cell>
          <cell r="J177">
            <v>1106632</v>
          </cell>
          <cell r="K177">
            <v>3495400</v>
          </cell>
          <cell r="P177">
            <v>1958292</v>
          </cell>
          <cell r="S177">
            <v>8.2829955052984445</v>
          </cell>
          <cell r="T177">
            <v>4.20413441914038</v>
          </cell>
        </row>
        <row r="178">
          <cell r="C178">
            <v>103592</v>
          </cell>
          <cell r="G178">
            <v>1058240</v>
          </cell>
          <cell r="H178">
            <v>903948</v>
          </cell>
          <cell r="I178">
            <v>477413</v>
          </cell>
          <cell r="J178">
            <v>1125598</v>
          </cell>
          <cell r="K178">
            <v>3565199</v>
          </cell>
          <cell r="P178">
            <v>1993676</v>
          </cell>
          <cell r="S178">
            <v>10.268433749845354</v>
          </cell>
          <cell r="T178">
            <v>5.0511606210260513</v>
          </cell>
        </row>
        <row r="179">
          <cell r="C179">
            <v>104281</v>
          </cell>
          <cell r="G179">
            <v>1081138</v>
          </cell>
          <cell r="H179">
            <v>930690</v>
          </cell>
          <cell r="I179">
            <v>491705</v>
          </cell>
          <cell r="J179">
            <v>1149790</v>
          </cell>
          <cell r="K179">
            <v>3653323</v>
          </cell>
          <cell r="P179">
            <v>2037449</v>
          </cell>
          <cell r="S179">
            <v>13.857150425874734</v>
          </cell>
          <cell r="T179">
            <v>4.4669511730880966</v>
          </cell>
        </row>
        <row r="180">
          <cell r="C180">
            <v>104136</v>
          </cell>
          <cell r="G180">
            <v>1156866</v>
          </cell>
          <cell r="H180">
            <v>949458</v>
          </cell>
          <cell r="I180">
            <v>510204</v>
          </cell>
          <cell r="J180">
            <v>1227076</v>
          </cell>
          <cell r="K180">
            <v>3843604</v>
          </cell>
          <cell r="P180">
            <v>2192914</v>
          </cell>
          <cell r="S180">
            <v>18.887893930184831</v>
          </cell>
          <cell r="T180">
            <v>3.4758242413402494</v>
          </cell>
        </row>
        <row r="181">
          <cell r="C181">
            <v>105580</v>
          </cell>
          <cell r="G181">
            <v>1134619</v>
          </cell>
          <cell r="H181">
            <v>967471</v>
          </cell>
          <cell r="I181">
            <v>531851</v>
          </cell>
          <cell r="J181">
            <v>1208444</v>
          </cell>
          <cell r="K181">
            <v>3842385</v>
          </cell>
          <cell r="P181">
            <v>2123251</v>
          </cell>
          <cell r="S181">
            <v>19.268610883396349</v>
          </cell>
          <cell r="T181">
            <v>4.3878902928555892</v>
          </cell>
        </row>
        <row r="182">
          <cell r="C182">
            <v>106266</v>
          </cell>
          <cell r="G182">
            <v>1162167</v>
          </cell>
          <cell r="H182">
            <v>979625</v>
          </cell>
          <cell r="I182">
            <v>574110</v>
          </cell>
          <cell r="J182">
            <v>1237309</v>
          </cell>
          <cell r="K182">
            <v>3953211</v>
          </cell>
          <cell r="P182">
            <v>2134867</v>
          </cell>
          <cell r="S182">
            <v>23.906271303579235</v>
          </cell>
          <cell r="T182">
            <v>5.399615163357204</v>
          </cell>
        </row>
        <row r="183">
          <cell r="C183">
            <v>105981</v>
          </cell>
          <cell r="G183">
            <v>1134646</v>
          </cell>
          <cell r="H183">
            <v>986884</v>
          </cell>
          <cell r="I183">
            <v>570571</v>
          </cell>
          <cell r="J183">
            <v>1211504</v>
          </cell>
          <cell r="K183">
            <v>3903605</v>
          </cell>
          <cell r="P183">
            <v>2159482</v>
          </cell>
          <cell r="S183">
            <v>19.306722348770915</v>
          </cell>
          <cell r="T183">
            <v>4.9015629175781212</v>
          </cell>
        </row>
        <row r="184">
          <cell r="C184">
            <v>105771</v>
          </cell>
          <cell r="G184">
            <v>1165094</v>
          </cell>
          <cell r="H184">
            <v>992457</v>
          </cell>
          <cell r="I184">
            <v>567326</v>
          </cell>
          <cell r="J184">
            <v>1245725</v>
          </cell>
          <cell r="K184">
            <v>3970602</v>
          </cell>
          <cell r="P184">
            <v>2208170</v>
          </cell>
          <cell r="S184">
            <v>19.408988058505745</v>
          </cell>
          <cell r="T184">
            <v>3.3666907726286577</v>
          </cell>
        </row>
        <row r="185">
          <cell r="C185">
            <v>105811</v>
          </cell>
          <cell r="G185">
            <v>1169976</v>
          </cell>
          <cell r="H185">
            <v>1005988</v>
          </cell>
          <cell r="I185">
            <v>592353</v>
          </cell>
          <cell r="J185">
            <v>1255233</v>
          </cell>
          <cell r="K185">
            <v>4023550</v>
          </cell>
          <cell r="P185">
            <v>2246138</v>
          </cell>
          <cell r="S185">
            <v>18.272255910526319</v>
          </cell>
          <cell r="T185">
            <v>3.3350912145005664</v>
          </cell>
        </row>
        <row r="186">
          <cell r="C186">
            <v>105918</v>
          </cell>
          <cell r="G186">
            <v>1174969</v>
          </cell>
          <cell r="H186">
            <v>1027138</v>
          </cell>
          <cell r="I186">
            <v>601362</v>
          </cell>
          <cell r="J186">
            <v>1264394</v>
          </cell>
          <cell r="K186">
            <v>4067863</v>
          </cell>
          <cell r="P186">
            <v>2269050</v>
          </cell>
          <cell r="S186">
            <v>16.654612715436894</v>
          </cell>
          <cell r="T186">
            <v>4.1976960384059181</v>
          </cell>
        </row>
        <row r="187">
          <cell r="C187">
            <v>105961</v>
          </cell>
          <cell r="G187">
            <v>1184479</v>
          </cell>
          <cell r="H187">
            <v>1051495</v>
          </cell>
          <cell r="I187">
            <v>626126</v>
          </cell>
          <cell r="J187">
            <v>1279292</v>
          </cell>
          <cell r="K187">
            <v>4141392</v>
          </cell>
          <cell r="P187">
            <v>2309257</v>
          </cell>
          <cell r="S187">
            <v>15.646679081939965</v>
          </cell>
          <cell r="T187">
            <v>3.0107715041219474</v>
          </cell>
        </row>
        <row r="188">
          <cell r="C188">
            <v>106074</v>
          </cell>
          <cell r="G188">
            <v>1166352</v>
          </cell>
          <cell r="H188">
            <v>1042584</v>
          </cell>
          <cell r="I188">
            <v>625450</v>
          </cell>
          <cell r="J188">
            <v>1265836</v>
          </cell>
          <cell r="K188">
            <v>4100222</v>
          </cell>
          <cell r="P188">
            <v>2300385</v>
          </cell>
          <cell r="S188">
            <v>18.970019147332909</v>
          </cell>
          <cell r="T188">
            <v>3.0514995191046603</v>
          </cell>
        </row>
        <row r="189">
          <cell r="C189">
            <v>106255</v>
          </cell>
          <cell r="G189">
            <v>1172036</v>
          </cell>
          <cell r="H189">
            <v>1056099</v>
          </cell>
          <cell r="I189">
            <v>625484</v>
          </cell>
          <cell r="J189">
            <v>1277808</v>
          </cell>
          <cell r="K189">
            <v>4131427</v>
          </cell>
          <cell r="P189">
            <v>2361191</v>
          </cell>
          <cell r="S189">
            <v>18.1961148938605</v>
          </cell>
          <cell r="T189">
            <v>3.0251611964900373</v>
          </cell>
        </row>
        <row r="190">
          <cell r="C190">
            <v>104547</v>
          </cell>
          <cell r="G190">
            <v>1004343</v>
          </cell>
          <cell r="H190">
            <v>1108453</v>
          </cell>
          <cell r="I190">
            <v>948853</v>
          </cell>
          <cell r="J190">
            <v>1272072</v>
          </cell>
          <cell r="K190">
            <v>4333721</v>
          </cell>
          <cell r="P190">
            <v>2186380</v>
          </cell>
          <cell r="S190">
            <v>21.556216076578053</v>
          </cell>
          <cell r="T190">
            <v>0.92188585991196237</v>
          </cell>
        </row>
        <row r="191">
          <cell r="C191">
            <v>105373</v>
          </cell>
          <cell r="G191">
            <v>1013895</v>
          </cell>
          <cell r="H191">
            <v>1066234</v>
          </cell>
          <cell r="I191">
            <v>961657</v>
          </cell>
          <cell r="J191">
            <v>1283315</v>
          </cell>
          <cell r="K191">
            <v>4325101</v>
          </cell>
          <cell r="P191">
            <v>2304928</v>
          </cell>
          <cell r="S191">
            <v>18.38813595184439</v>
          </cell>
          <cell r="T191">
            <v>1.0471706255214277</v>
          </cell>
        </row>
        <row r="192">
          <cell r="C192">
            <v>103540</v>
          </cell>
          <cell r="G192">
            <v>1013509</v>
          </cell>
          <cell r="H192">
            <v>1127159</v>
          </cell>
          <cell r="I192">
            <v>968330</v>
          </cell>
          <cell r="J192">
            <v>1286479</v>
          </cell>
          <cell r="K192">
            <v>4395477</v>
          </cell>
          <cell r="P192">
            <v>2277719</v>
          </cell>
          <cell r="S192">
            <v>14.358216923491598</v>
          </cell>
          <cell r="T192">
            <v>-0.57232849350848891</v>
          </cell>
        </row>
        <row r="193">
          <cell r="C193">
            <v>103703</v>
          </cell>
          <cell r="G193">
            <v>987527</v>
          </cell>
          <cell r="H193">
            <v>1133999</v>
          </cell>
          <cell r="I193">
            <v>967976</v>
          </cell>
          <cell r="J193">
            <v>1286904</v>
          </cell>
          <cell r="K193">
            <v>4376406</v>
          </cell>
          <cell r="P193">
            <v>2376083</v>
          </cell>
          <cell r="S193">
            <v>13.898164811698985</v>
          </cell>
          <cell r="T193">
            <v>-1.7777988255351391</v>
          </cell>
        </row>
        <row r="194">
          <cell r="C194">
            <v>104440</v>
          </cell>
          <cell r="G194">
            <v>913602</v>
          </cell>
          <cell r="H194">
            <v>1072856</v>
          </cell>
          <cell r="I194">
            <v>896891</v>
          </cell>
          <cell r="J194">
            <v>1045903</v>
          </cell>
          <cell r="K194">
            <v>3929252</v>
          </cell>
          <cell r="P194">
            <v>2100875</v>
          </cell>
          <cell r="S194">
            <v>-0.60606428546313373</v>
          </cell>
          <cell r="T194">
            <v>-1.7183294750908098</v>
          </cell>
        </row>
        <row r="195">
          <cell r="C195">
            <v>104449</v>
          </cell>
          <cell r="G195">
            <v>894746</v>
          </cell>
          <cell r="H195">
            <v>1066781</v>
          </cell>
          <cell r="I195">
            <v>844165</v>
          </cell>
          <cell r="J195">
            <v>1012032</v>
          </cell>
          <cell r="K195">
            <v>3817724</v>
          </cell>
          <cell r="P195">
            <v>2126924</v>
          </cell>
          <cell r="S195">
            <v>-2.2000432933147693</v>
          </cell>
          <cell r="T195">
            <v>-1.4455421254753211</v>
          </cell>
        </row>
        <row r="196">
          <cell r="C196">
            <v>104486</v>
          </cell>
          <cell r="G196">
            <v>882638</v>
          </cell>
          <cell r="H196">
            <v>1065785</v>
          </cell>
          <cell r="I196">
            <v>868025</v>
          </cell>
          <cell r="J196">
            <v>999240</v>
          </cell>
          <cell r="K196">
            <v>3815688</v>
          </cell>
          <cell r="P196">
            <v>2191410</v>
          </cell>
          <cell r="S196">
            <v>-3.9015242524937022</v>
          </cell>
          <cell r="T196">
            <v>-1.2148887691333163</v>
          </cell>
        </row>
        <row r="197">
          <cell r="C197">
            <v>104560</v>
          </cell>
          <cell r="G197">
            <v>882068</v>
          </cell>
          <cell r="H197">
            <v>1067587</v>
          </cell>
          <cell r="I197">
            <v>878329</v>
          </cell>
          <cell r="J197">
            <v>989575</v>
          </cell>
          <cell r="K197">
            <v>3817559</v>
          </cell>
          <cell r="P197">
            <v>2227448</v>
          </cell>
          <cell r="S197">
            <v>-5.1196331597718432</v>
          </cell>
          <cell r="T197">
            <v>-1.1822967366341874</v>
          </cell>
        </row>
        <row r="198">
          <cell r="C198">
            <v>104510</v>
          </cell>
          <cell r="G198">
            <v>883233</v>
          </cell>
          <cell r="H198">
            <v>1074878</v>
          </cell>
          <cell r="I198">
            <v>920364</v>
          </cell>
          <cell r="J198">
            <v>993557</v>
          </cell>
          <cell r="K198">
            <v>3872032</v>
          </cell>
          <cell r="P198">
            <v>2204974</v>
          </cell>
          <cell r="S198">
            <v>-4.8141001798733143</v>
          </cell>
          <cell r="T198">
            <v>-1.3293302365981232</v>
          </cell>
        </row>
        <row r="199">
          <cell r="C199">
            <v>105554</v>
          </cell>
          <cell r="G199">
            <v>888149</v>
          </cell>
          <cell r="H199">
            <v>1104107</v>
          </cell>
          <cell r="I199">
            <v>929703</v>
          </cell>
          <cell r="J199">
            <v>1002932</v>
          </cell>
          <cell r="K199">
            <v>3924891</v>
          </cell>
          <cell r="P199">
            <v>2373268</v>
          </cell>
          <cell r="S199">
            <v>-5.2277350224272423</v>
          </cell>
          <cell r="T199">
            <v>-0.38410358528137711</v>
          </cell>
        </row>
        <row r="200">
          <cell r="C200">
            <v>105534</v>
          </cell>
          <cell r="G200">
            <v>892263</v>
          </cell>
          <cell r="H200">
            <v>1102388</v>
          </cell>
          <cell r="I200">
            <v>935927</v>
          </cell>
          <cell r="J200">
            <v>932682</v>
          </cell>
          <cell r="K200">
            <v>3863260</v>
          </cell>
          <cell r="P200">
            <v>2332441</v>
          </cell>
          <cell r="S200">
            <v>-5.7792480504714128</v>
          </cell>
          <cell r="T200">
            <v>-0.50907856779229599</v>
          </cell>
        </row>
        <row r="201">
          <cell r="C201">
            <v>105452</v>
          </cell>
          <cell r="G201">
            <v>900407</v>
          </cell>
          <cell r="H201">
            <v>1108531</v>
          </cell>
          <cell r="I201">
            <v>946430</v>
          </cell>
          <cell r="J201">
            <v>937532</v>
          </cell>
          <cell r="K201">
            <v>3892900</v>
          </cell>
          <cell r="P201">
            <v>2419322</v>
          </cell>
          <cell r="S201">
            <v>-5.7734772997320301</v>
          </cell>
          <cell r="T201">
            <v>-0.75572914215801612</v>
          </cell>
        </row>
        <row r="202">
          <cell r="C202">
            <v>103571</v>
          </cell>
          <cell r="G202">
            <v>885400</v>
          </cell>
          <cell r="H202">
            <v>1098826</v>
          </cell>
          <cell r="I202">
            <v>967032</v>
          </cell>
          <cell r="J202">
            <v>929479</v>
          </cell>
          <cell r="K202">
            <v>3880737</v>
          </cell>
          <cell r="P202">
            <v>2424601</v>
          </cell>
          <cell r="S202">
            <v>-10.45254182260464</v>
          </cell>
          <cell r="T202">
            <v>-0.93355141706600864</v>
          </cell>
        </row>
        <row r="203">
          <cell r="C203">
            <v>102624</v>
          </cell>
          <cell r="G203">
            <v>892427</v>
          </cell>
          <cell r="H203">
            <v>1111921</v>
          </cell>
          <cell r="I203">
            <v>980585</v>
          </cell>
          <cell r="J203">
            <v>985109</v>
          </cell>
          <cell r="K203">
            <v>3970042</v>
          </cell>
          <cell r="P203">
            <v>2536977</v>
          </cell>
          <cell r="S203">
            <v>-8.2092649397089232</v>
          </cell>
          <cell r="T203">
            <v>-2.6088276883072514</v>
          </cell>
        </row>
        <row r="204">
          <cell r="C204">
            <v>102724</v>
          </cell>
          <cell r="G204">
            <v>913311</v>
          </cell>
          <cell r="H204">
            <v>1121874</v>
          </cell>
          <cell r="I204">
            <v>1004539</v>
          </cell>
          <cell r="J204">
            <v>1028475</v>
          </cell>
          <cell r="K204">
            <v>4068199</v>
          </cell>
          <cell r="P204">
            <v>2651760</v>
          </cell>
          <cell r="S204">
            <v>-7.4457902976173012</v>
          </cell>
          <cell r="T204">
            <v>-0.78810121692099666</v>
          </cell>
        </row>
        <row r="205">
          <cell r="C205">
            <v>102939</v>
          </cell>
          <cell r="G205">
            <v>916313</v>
          </cell>
          <cell r="H205">
            <v>1133254</v>
          </cell>
          <cell r="I205">
            <v>1011804</v>
          </cell>
          <cell r="J205">
            <v>1037323</v>
          </cell>
          <cell r="K205">
            <v>4098694</v>
          </cell>
          <cell r="P205">
            <v>2712407</v>
          </cell>
          <cell r="S205">
            <v>-6.345663542185072</v>
          </cell>
          <cell r="T205">
            <v>-0.73671928488086169</v>
          </cell>
        </row>
        <row r="206">
          <cell r="C206">
            <v>103047</v>
          </cell>
          <cell r="G206">
            <v>920048</v>
          </cell>
          <cell r="H206">
            <v>1134410</v>
          </cell>
          <cell r="I206">
            <v>1018896</v>
          </cell>
          <cell r="J206">
            <v>1070960</v>
          </cell>
          <cell r="K206">
            <v>4144314</v>
          </cell>
          <cell r="P206">
            <v>2783562</v>
          </cell>
          <cell r="S206">
            <v>5.4733572700351107</v>
          </cell>
          <cell r="T206">
            <v>-1.3337801608579087</v>
          </cell>
        </row>
        <row r="207">
          <cell r="C207">
            <v>104096</v>
          </cell>
          <cell r="G207">
            <v>1050335</v>
          </cell>
          <cell r="H207">
            <v>1262850</v>
          </cell>
          <cell r="I207">
            <v>1075483</v>
          </cell>
          <cell r="J207">
            <v>1250807</v>
          </cell>
          <cell r="K207">
            <v>4639475</v>
          </cell>
          <cell r="P207">
            <v>3193992</v>
          </cell>
          <cell r="S207">
            <v>21.524630905743841</v>
          </cell>
          <cell r="T207">
            <v>-0.33796398242204329</v>
          </cell>
        </row>
        <row r="208">
          <cell r="C208">
            <v>103902</v>
          </cell>
          <cell r="G208">
            <v>1053415</v>
          </cell>
          <cell r="H208">
            <v>1275239</v>
          </cell>
          <cell r="I208">
            <v>1082181</v>
          </cell>
          <cell r="J208">
            <v>1264826</v>
          </cell>
          <cell r="K208">
            <v>4675661</v>
          </cell>
          <cell r="P208">
            <v>3245348</v>
          </cell>
          <cell r="S208">
            <v>22.537822798929053</v>
          </cell>
          <cell r="T208">
            <v>-0.55892655475374686</v>
          </cell>
        </row>
        <row r="209">
          <cell r="C209">
            <v>105177</v>
          </cell>
          <cell r="G209">
            <v>1062213</v>
          </cell>
          <cell r="H209">
            <v>1286942</v>
          </cell>
          <cell r="I209">
            <v>1088135</v>
          </cell>
          <cell r="J209">
            <v>1279612</v>
          </cell>
          <cell r="K209">
            <v>4716902</v>
          </cell>
          <cell r="P209">
            <v>3264730</v>
          </cell>
          <cell r="S209">
            <v>23.558064197567084</v>
          </cell>
          <cell r="T209">
            <v>0.59009181331293037</v>
          </cell>
        </row>
        <row r="210">
          <cell r="C210">
            <v>103397</v>
          </cell>
          <cell r="G210">
            <v>1065944</v>
          </cell>
          <cell r="H210">
            <v>1292208</v>
          </cell>
          <cell r="I210">
            <v>1090111</v>
          </cell>
          <cell r="J210">
            <v>1291528</v>
          </cell>
          <cell r="K210">
            <v>4739791</v>
          </cell>
          <cell r="P210">
            <v>3341163</v>
          </cell>
          <cell r="S210">
            <v>22.41094598391749</v>
          </cell>
          <cell r="T210">
            <v>-1.0649698593436034</v>
          </cell>
        </row>
        <row r="211">
          <cell r="C211">
            <v>103388</v>
          </cell>
          <cell r="G211">
            <v>1140065</v>
          </cell>
          <cell r="H211">
            <v>1336253</v>
          </cell>
          <cell r="I211">
            <v>1136735</v>
          </cell>
          <cell r="J211">
            <v>1371597</v>
          </cell>
          <cell r="K211">
            <v>4984650</v>
          </cell>
          <cell r="P211">
            <v>3530691</v>
          </cell>
          <cell r="S211">
            <v>27.000979135471532</v>
          </cell>
          <cell r="T211">
            <v>-2.0520302404456485</v>
          </cell>
        </row>
        <row r="212">
          <cell r="C212">
            <v>103160</v>
          </cell>
          <cell r="G212">
            <v>1127966</v>
          </cell>
          <cell r="H212">
            <v>1332906</v>
          </cell>
          <cell r="I212">
            <v>1136889</v>
          </cell>
          <cell r="J212">
            <v>1371410</v>
          </cell>
          <cell r="K212">
            <v>4969171</v>
          </cell>
          <cell r="P212">
            <v>3596498</v>
          </cell>
          <cell r="S212">
            <v>28.626367368491895</v>
          </cell>
          <cell r="T212">
            <v>-2.2495120056095668</v>
          </cell>
        </row>
        <row r="213">
          <cell r="C213">
            <v>103088</v>
          </cell>
          <cell r="G213">
            <v>1142183</v>
          </cell>
          <cell r="H213">
            <v>1340171</v>
          </cell>
          <cell r="I213">
            <v>1150487</v>
          </cell>
          <cell r="J213">
            <v>1369064</v>
          </cell>
          <cell r="K213">
            <v>5001905</v>
          </cell>
          <cell r="P213">
            <v>3672716</v>
          </cell>
          <cell r="S213">
            <v>28.487888206735342</v>
          </cell>
          <cell r="T213">
            <v>-2.2417782498198235</v>
          </cell>
        </row>
        <row r="214">
          <cell r="C214">
            <v>101881</v>
          </cell>
          <cell r="G214">
            <v>1146241</v>
          </cell>
          <cell r="H214">
            <v>1334633</v>
          </cell>
          <cell r="I214">
            <v>1158359</v>
          </cell>
          <cell r="J214">
            <v>1367875</v>
          </cell>
          <cell r="K214">
            <v>5007108</v>
          </cell>
          <cell r="P214">
            <v>3756760</v>
          </cell>
          <cell r="S214">
            <v>29.024667221715877</v>
          </cell>
          <cell r="T214">
            <v>-1.6317308899209237</v>
          </cell>
        </row>
        <row r="215">
          <cell r="C215">
            <v>99038</v>
          </cell>
          <cell r="G215">
            <v>1188761</v>
          </cell>
          <cell r="H215">
            <v>1343491</v>
          </cell>
          <cell r="I215">
            <v>1194905</v>
          </cell>
          <cell r="J215">
            <v>1387455</v>
          </cell>
          <cell r="K215">
            <v>5114612</v>
          </cell>
          <cell r="P215">
            <v>3912415</v>
          </cell>
          <cell r="S215">
            <v>28.830173585065349</v>
          </cell>
          <cell r="T215">
            <v>-3.4943093233551603</v>
          </cell>
        </row>
        <row r="216">
          <cell r="C216">
            <v>96841</v>
          </cell>
          <cell r="G216">
            <v>1190526</v>
          </cell>
          <cell r="H216">
            <v>1345730</v>
          </cell>
          <cell r="I216">
            <v>1385668</v>
          </cell>
          <cell r="J216">
            <v>1375704</v>
          </cell>
          <cell r="K216">
            <v>5297628</v>
          </cell>
          <cell r="P216">
            <v>4094740</v>
          </cell>
          <cell r="S216">
            <v>30.220473482246074</v>
          </cell>
          <cell r="T216">
            <v>-5.7269966122814537</v>
          </cell>
        </row>
        <row r="217">
          <cell r="C217">
            <v>96613</v>
          </cell>
          <cell r="G217">
            <v>1211470</v>
          </cell>
          <cell r="H217">
            <v>1351646</v>
          </cell>
          <cell r="I217">
            <v>1406140</v>
          </cell>
          <cell r="J217">
            <v>1389628</v>
          </cell>
          <cell r="K217">
            <v>5358884</v>
          </cell>
          <cell r="P217">
            <v>4165312</v>
          </cell>
          <cell r="S217">
            <v>30.746135232344741</v>
          </cell>
          <cell r="T217">
            <v>-6.1453870738981333</v>
          </cell>
        </row>
        <row r="218">
          <cell r="C218">
            <v>96611</v>
          </cell>
          <cell r="G218">
            <v>1176720</v>
          </cell>
          <cell r="H218">
            <v>1316774</v>
          </cell>
          <cell r="I218">
            <v>1385293</v>
          </cell>
          <cell r="J218">
            <v>1362234</v>
          </cell>
          <cell r="K218">
            <v>5241021</v>
          </cell>
          <cell r="P218">
            <v>4333615</v>
          </cell>
          <cell r="S218">
            <v>26.462932104082849</v>
          </cell>
          <cell r="T218">
            <v>-6.2456937125777561</v>
          </cell>
        </row>
        <row r="219">
          <cell r="C219">
            <v>96285</v>
          </cell>
          <cell r="G219">
            <v>1181451</v>
          </cell>
          <cell r="H219">
            <v>1325715</v>
          </cell>
          <cell r="I219">
            <v>1442199</v>
          </cell>
          <cell r="J219">
            <v>1371560</v>
          </cell>
          <cell r="K219">
            <v>5320925</v>
          </cell>
          <cell r="P219">
            <v>4471876</v>
          </cell>
          <cell r="S219">
            <v>14.688084319885331</v>
          </cell>
          <cell r="T219">
            <v>-7.5036504764832461</v>
          </cell>
        </row>
        <row r="220">
          <cell r="C220">
            <v>96639</v>
          </cell>
          <cell r="G220">
            <v>1179241</v>
          </cell>
          <cell r="H220">
            <v>1328348</v>
          </cell>
          <cell r="I220">
            <v>1443035</v>
          </cell>
          <cell r="J220">
            <v>1373706</v>
          </cell>
          <cell r="K220">
            <v>5324330</v>
          </cell>
          <cell r="P220">
            <v>4538133</v>
          </cell>
          <cell r="S220">
            <v>13.873311174612532</v>
          </cell>
          <cell r="T220">
            <v>-6.9902408038343831</v>
          </cell>
        </row>
        <row r="221">
          <cell r="C221">
            <v>96413</v>
          </cell>
          <cell r="G221">
            <v>1324905</v>
          </cell>
          <cell r="H221">
            <v>1437471</v>
          </cell>
          <cell r="I221">
            <v>1584152</v>
          </cell>
          <cell r="J221">
            <v>1512822</v>
          </cell>
          <cell r="K221">
            <v>5859350</v>
          </cell>
          <cell r="P221">
            <v>5146199</v>
          </cell>
          <cell r="S221">
            <v>24.220303919818559</v>
          </cell>
          <cell r="T221">
            <v>-8.332620249674358</v>
          </cell>
        </row>
        <row r="222">
          <cell r="C222">
            <v>95834</v>
          </cell>
          <cell r="G222">
            <v>1312674</v>
          </cell>
          <cell r="H222">
            <v>1438524</v>
          </cell>
          <cell r="I222">
            <v>1576332</v>
          </cell>
          <cell r="J222">
            <v>1510091</v>
          </cell>
          <cell r="K222">
            <v>5837621</v>
          </cell>
          <cell r="P222">
            <v>5176044</v>
          </cell>
          <cell r="S222">
            <v>23.161991741829969</v>
          </cell>
          <cell r="T222">
            <v>-7.3145255665057984</v>
          </cell>
        </row>
        <row r="223">
          <cell r="C223">
            <v>96649</v>
          </cell>
          <cell r="G223">
            <v>1066506</v>
          </cell>
          <cell r="H223">
            <v>1205981</v>
          </cell>
          <cell r="I223">
            <v>1360228</v>
          </cell>
          <cell r="J223">
            <v>1275244</v>
          </cell>
          <cell r="K223">
            <v>4907959</v>
          </cell>
          <cell r="P223">
            <v>4380860</v>
          </cell>
          <cell r="S223">
            <v>-1.5385433280170122</v>
          </cell>
          <cell r="T223">
            <v>-6.5181645838975513</v>
          </cell>
        </row>
        <row r="224">
          <cell r="C224">
            <v>96835</v>
          </cell>
          <cell r="K224">
            <v>4919550</v>
          </cell>
          <cell r="P224">
            <v>4440750</v>
          </cell>
          <cell r="S224">
            <v>-0.99857702622831868</v>
          </cell>
          <cell r="T224">
            <v>-6.1312524234199302</v>
          </cell>
        </row>
        <row r="225">
          <cell r="C225">
            <v>96801</v>
          </cell>
          <cell r="K225">
            <v>4898677</v>
          </cell>
          <cell r="P225">
            <v>4504158</v>
          </cell>
          <cell r="S225">
            <v>-2.0637737022194544</v>
          </cell>
          <cell r="T225">
            <v>-6.0986729784261993</v>
          </cell>
        </row>
        <row r="226">
          <cell r="C226">
            <v>96940</v>
          </cell>
          <cell r="K226">
            <v>4674102</v>
          </cell>
          <cell r="P226">
            <v>4321406</v>
          </cell>
          <cell r="S226">
            <v>-6.6506654140473911</v>
          </cell>
          <cell r="T226">
            <v>-4.849775718730676</v>
          </cell>
        </row>
        <row r="227">
          <cell r="C227">
            <v>96476</v>
          </cell>
          <cell r="K227">
            <v>5579042</v>
          </cell>
          <cell r="P227">
            <v>4960925</v>
          </cell>
          <cell r="S227">
            <v>9.0804541967210799</v>
          </cell>
          <cell r="T227">
            <v>-2.5868858417980976</v>
          </cell>
        </row>
        <row r="228">
          <cell r="C228">
            <v>96168</v>
          </cell>
          <cell r="K228">
            <v>5953129</v>
          </cell>
          <cell r="P228">
            <v>5060770</v>
          </cell>
          <cell r="S228">
            <v>12.373481112679109</v>
          </cell>
          <cell r="T228">
            <v>-0.69495358370937932</v>
          </cell>
        </row>
        <row r="229">
          <cell r="C229">
            <v>94419</v>
          </cell>
          <cell r="K229">
            <v>6414331</v>
          </cell>
          <cell r="P229">
            <v>5208017</v>
          </cell>
          <cell r="S229">
            <v>19.695276105995205</v>
          </cell>
          <cell r="T229">
            <v>-2.270915922287891</v>
          </cell>
        </row>
        <row r="230">
          <cell r="C230">
            <v>91523</v>
          </cell>
          <cell r="K230">
            <v>5560983</v>
          </cell>
          <cell r="P230">
            <v>4943746</v>
          </cell>
          <cell r="S230">
            <v>6.104955503898954</v>
          </cell>
          <cell r="T230">
            <v>-5.2664810425313888</v>
          </cell>
        </row>
        <row r="231">
          <cell r="C231">
            <v>98417</v>
          </cell>
          <cell r="K231">
            <v>1920235</v>
          </cell>
          <cell r="P231">
            <v>2942326</v>
          </cell>
          <cell r="S231">
            <v>-63.91163190610655</v>
          </cell>
          <cell r="T231">
            <v>2.2142597497014074</v>
          </cell>
        </row>
        <row r="232">
          <cell r="C232">
            <v>98390</v>
          </cell>
          <cell r="K232">
            <v>2040282</v>
          </cell>
          <cell r="P232">
            <v>3426888</v>
          </cell>
          <cell r="S232">
            <v>-61.680023589822575</v>
          </cell>
          <cell r="T232">
            <v>1.8118978880162253</v>
          </cell>
        </row>
        <row r="233">
          <cell r="C233">
            <v>99155</v>
          </cell>
          <cell r="K233">
            <v>3133877</v>
          </cell>
          <cell r="P233">
            <v>4370359</v>
          </cell>
          <cell r="S233">
            <v>-46.514937663734031</v>
          </cell>
          <cell r="T233">
            <v>2.8440148112806365</v>
          </cell>
        </row>
        <row r="309">
          <cell r="C309">
            <v>90218</v>
          </cell>
          <cell r="K309">
            <v>2631204</v>
          </cell>
          <cell r="Q309">
            <v>5041527.3198924726</v>
          </cell>
          <cell r="R309">
            <v>7637938.9838709673</v>
          </cell>
          <cell r="S309">
            <v>22.413807541892425</v>
          </cell>
          <cell r="T309">
            <v>16.54265488554746</v>
          </cell>
        </row>
        <row r="310">
          <cell r="C310">
            <v>92725</v>
          </cell>
          <cell r="K310">
            <v>2829683</v>
          </cell>
          <cell r="Q310">
            <v>5265123.1297491034</v>
          </cell>
          <cell r="R310">
            <v>7943939.1716845883</v>
          </cell>
          <cell r="S310">
            <v>24.647676690255469</v>
          </cell>
          <cell r="T310">
            <v>18.3516918324888</v>
          </cell>
        </row>
        <row r="311">
          <cell r="C311">
            <v>94138</v>
          </cell>
          <cell r="K311">
            <v>2922034</v>
          </cell>
          <cell r="Q311">
            <v>5343857.2060931912</v>
          </cell>
          <cell r="R311">
            <v>7950619.4232974909</v>
          </cell>
          <cell r="S311">
            <v>23.338318304552615</v>
          </cell>
          <cell r="T311">
            <v>15.177468097341343</v>
          </cell>
        </row>
        <row r="312">
          <cell r="C312">
            <v>97845</v>
          </cell>
          <cell r="K312">
            <v>3023638</v>
          </cell>
          <cell r="Q312">
            <v>5699905.7440860206</v>
          </cell>
          <cell r="R312">
            <v>8246381.1107526878</v>
          </cell>
          <cell r="S312">
            <v>20.759453833533293</v>
          </cell>
          <cell r="T312">
            <v>9.2495617512086739</v>
          </cell>
        </row>
        <row r="313">
          <cell r="C313">
            <v>98700</v>
          </cell>
          <cell r="G313">
            <v>985039</v>
          </cell>
          <cell r="H313">
            <v>769341</v>
          </cell>
          <cell r="I313">
            <v>279713</v>
          </cell>
          <cell r="J313">
            <v>1023449</v>
          </cell>
          <cell r="K313">
            <v>3057542</v>
          </cell>
          <cell r="M313">
            <v>387785</v>
          </cell>
          <cell r="Q313">
            <v>5716247.1497960696</v>
          </cell>
          <cell r="R313">
            <v>8480783.848720802</v>
          </cell>
          <cell r="S313">
            <v>16.203152625186039</v>
          </cell>
          <cell r="T313">
            <v>9.4016715067946528</v>
          </cell>
          <cell r="U313">
            <v>769341</v>
          </cell>
          <cell r="V313">
            <v>387785</v>
          </cell>
        </row>
        <row r="314">
          <cell r="C314">
            <v>98858</v>
          </cell>
          <cell r="G314">
            <v>1028095</v>
          </cell>
          <cell r="H314">
            <v>786857</v>
          </cell>
          <cell r="I314">
            <v>337292</v>
          </cell>
          <cell r="J314">
            <v>1067947</v>
          </cell>
          <cell r="K314">
            <v>3220191</v>
          </cell>
          <cell r="M314">
            <v>388231</v>
          </cell>
          <cell r="Q314">
            <v>6159963.5792114688</v>
          </cell>
          <cell r="R314">
            <v>9081102.7261648756</v>
          </cell>
          <cell r="S314">
            <v>13.800415099500546</v>
          </cell>
          <cell r="T314">
            <v>6.6141817201402002</v>
          </cell>
          <cell r="U314">
            <v>786857</v>
          </cell>
        </row>
        <row r="315">
          <cell r="C315">
            <v>99822</v>
          </cell>
          <cell r="G315">
            <v>1020587</v>
          </cell>
          <cell r="H315">
            <v>770176</v>
          </cell>
          <cell r="I315">
            <v>356939</v>
          </cell>
          <cell r="J315">
            <v>1060988</v>
          </cell>
          <cell r="K315">
            <v>3208690</v>
          </cell>
          <cell r="M315">
            <v>378839</v>
          </cell>
          <cell r="Q315">
            <v>6120295.3731182814</v>
          </cell>
          <cell r="R315">
            <v>8750856.1408602148</v>
          </cell>
          <cell r="S315">
            <v>9.8101527908299495</v>
          </cell>
          <cell r="T315">
            <v>6.0379442945463051</v>
          </cell>
          <cell r="U315">
            <v>770176</v>
          </cell>
        </row>
        <row r="316">
          <cell r="C316">
            <v>100822</v>
          </cell>
          <cell r="G316">
            <v>1007776</v>
          </cell>
          <cell r="H316">
            <v>754622</v>
          </cell>
          <cell r="I316">
            <v>377839</v>
          </cell>
          <cell r="J316">
            <v>1050248</v>
          </cell>
          <cell r="K316">
            <v>3190485</v>
          </cell>
          <cell r="M316">
            <v>374210</v>
          </cell>
          <cell r="Q316">
            <v>6522509.1157706091</v>
          </cell>
          <cell r="R316">
            <v>9214581.0784946233</v>
          </cell>
          <cell r="S316">
            <v>5.5180878134221096</v>
          </cell>
          <cell r="T316">
            <v>3.0425673258725534</v>
          </cell>
          <cell r="U316">
            <v>754622</v>
          </cell>
        </row>
        <row r="317">
          <cell r="C317">
            <v>102396</v>
          </cell>
          <cell r="G317">
            <v>1070451</v>
          </cell>
          <cell r="H317">
            <v>800263</v>
          </cell>
          <cell r="I317">
            <v>420661</v>
          </cell>
          <cell r="J317">
            <v>1110564</v>
          </cell>
          <cell r="K317">
            <v>3401939</v>
          </cell>
          <cell r="M317">
            <v>405548</v>
          </cell>
          <cell r="Q317">
            <v>6564682.370967743</v>
          </cell>
          <cell r="R317">
            <v>8912772.6920122877</v>
          </cell>
          <cell r="S317">
            <v>11.263851812992266</v>
          </cell>
          <cell r="T317">
            <v>3.7446808510638299</v>
          </cell>
          <cell r="U317">
            <v>800263</v>
          </cell>
        </row>
        <row r="318">
          <cell r="C318">
            <v>102933</v>
          </cell>
          <cell r="G318">
            <v>1018978</v>
          </cell>
          <cell r="H318">
            <v>874812</v>
          </cell>
          <cell r="I318">
            <v>467900</v>
          </cell>
          <cell r="J318">
            <v>1084743</v>
          </cell>
          <cell r="K318">
            <v>3446433</v>
          </cell>
          <cell r="M318">
            <v>464160</v>
          </cell>
          <cell r="Q318">
            <v>6975832.9562724018</v>
          </cell>
          <cell r="R318">
            <v>9699524.6189964171</v>
          </cell>
          <cell r="S318">
            <v>7.0257323245732941</v>
          </cell>
          <cell r="T318">
            <v>4.1220740860628373</v>
          </cell>
          <cell r="U318">
            <v>874812</v>
          </cell>
        </row>
        <row r="319">
          <cell r="C319">
            <v>104281</v>
          </cell>
          <cell r="G319">
            <v>1081138</v>
          </cell>
          <cell r="H319">
            <v>930690</v>
          </cell>
          <cell r="I319">
            <v>491705</v>
          </cell>
          <cell r="J319">
            <v>1149790</v>
          </cell>
          <cell r="K319">
            <v>3653323</v>
          </cell>
          <cell r="M319">
            <v>502923</v>
          </cell>
          <cell r="Q319">
            <v>6954329.6437275996</v>
          </cell>
          <cell r="R319">
            <v>9447859.1222222224</v>
          </cell>
          <cell r="S319">
            <v>13.857150425874734</v>
          </cell>
          <cell r="T319">
            <v>4.4669511730880966</v>
          </cell>
          <cell r="U319">
            <v>930690</v>
          </cell>
        </row>
        <row r="320">
          <cell r="C320">
            <v>106266</v>
          </cell>
          <cell r="G320">
            <v>1162167</v>
          </cell>
          <cell r="H320">
            <v>979625</v>
          </cell>
          <cell r="I320">
            <v>574110</v>
          </cell>
          <cell r="J320">
            <v>1237309</v>
          </cell>
          <cell r="K320">
            <v>3953211</v>
          </cell>
          <cell r="M320">
            <v>533328</v>
          </cell>
          <cell r="Q320">
            <v>7472622.4304659488</v>
          </cell>
          <cell r="R320">
            <v>9834882.3215053771</v>
          </cell>
          <cell r="S320">
            <v>23.906271303579235</v>
          </cell>
          <cell r="T320">
            <v>5.399615163357204</v>
          </cell>
          <cell r="U320">
            <v>979625</v>
          </cell>
        </row>
        <row r="321">
          <cell r="C321">
            <v>105811</v>
          </cell>
          <cell r="G321">
            <v>1169976</v>
          </cell>
          <cell r="H321">
            <v>1005988</v>
          </cell>
          <cell r="I321">
            <v>592353</v>
          </cell>
          <cell r="J321">
            <v>1255233</v>
          </cell>
          <cell r="K321">
            <v>4023550</v>
          </cell>
          <cell r="M321">
            <v>559457</v>
          </cell>
          <cell r="Q321">
            <v>13073031.340940999</v>
          </cell>
          <cell r="R321">
            <v>11150027.310293205</v>
          </cell>
          <cell r="S321">
            <v>18.272255910526319</v>
          </cell>
          <cell r="T321">
            <v>3.3350912145005664</v>
          </cell>
          <cell r="U321">
            <v>1005988</v>
          </cell>
        </row>
        <row r="322">
          <cell r="C322">
            <v>106074</v>
          </cell>
          <cell r="G322">
            <v>1166352</v>
          </cell>
          <cell r="H322">
            <v>1042584</v>
          </cell>
          <cell r="I322">
            <v>625450</v>
          </cell>
          <cell r="J322">
            <v>1265836</v>
          </cell>
          <cell r="K322">
            <v>4100222</v>
          </cell>
          <cell r="M322">
            <v>586131</v>
          </cell>
          <cell r="Q322">
            <v>13247458.118460782</v>
          </cell>
          <cell r="R322">
            <v>11190417.256864687</v>
          </cell>
          <cell r="S322">
            <v>18.970019147332909</v>
          </cell>
          <cell r="T322">
            <v>3.0514995191046603</v>
          </cell>
          <cell r="U322">
            <v>1042584</v>
          </cell>
        </row>
        <row r="323">
          <cell r="C323">
            <v>105373</v>
          </cell>
          <cell r="G323">
            <v>1013895</v>
          </cell>
          <cell r="H323">
            <v>1066234</v>
          </cell>
          <cell r="I323">
            <v>961657</v>
          </cell>
          <cell r="J323">
            <v>1283315</v>
          </cell>
          <cell r="K323">
            <v>4325101</v>
          </cell>
          <cell r="M323">
            <v>612105</v>
          </cell>
          <cell r="Q323">
            <v>13104498.497488657</v>
          </cell>
          <cell r="R323">
            <v>11277633.996582458</v>
          </cell>
          <cell r="S323">
            <v>18.38813595184439</v>
          </cell>
          <cell r="T323">
            <v>1.0471706255214277</v>
          </cell>
          <cell r="U323">
            <v>1066234</v>
          </cell>
        </row>
        <row r="324">
          <cell r="C324">
            <v>104440</v>
          </cell>
          <cell r="G324">
            <v>913602</v>
          </cell>
          <cell r="H324">
            <v>1072856</v>
          </cell>
          <cell r="I324">
            <v>896891</v>
          </cell>
          <cell r="J324">
            <v>1045903</v>
          </cell>
          <cell r="K324">
            <v>3929252</v>
          </cell>
          <cell r="M324">
            <v>524734</v>
          </cell>
          <cell r="Q324">
            <v>13649343.688594833</v>
          </cell>
          <cell r="R324">
            <v>11638219.468500083</v>
          </cell>
          <cell r="S324">
            <v>-0.60606428546313373</v>
          </cell>
          <cell r="T324">
            <v>-1.7183294750908098</v>
          </cell>
          <cell r="U324">
            <v>1072856</v>
          </cell>
        </row>
        <row r="325">
          <cell r="C325">
            <v>104560</v>
          </cell>
          <cell r="G325">
            <v>882068</v>
          </cell>
          <cell r="H325">
            <v>1067587</v>
          </cell>
          <cell r="I325">
            <v>878329</v>
          </cell>
          <cell r="J325">
            <v>989575</v>
          </cell>
          <cell r="K325">
            <v>3817559</v>
          </cell>
          <cell r="M325">
            <v>532973</v>
          </cell>
          <cell r="Q325">
            <v>13684839.238458531</v>
          </cell>
          <cell r="R325">
            <v>11637650.699621914</v>
          </cell>
          <cell r="S325">
            <v>-5.1196331597718432</v>
          </cell>
          <cell r="T325">
            <v>-1.1822967366341874</v>
          </cell>
          <cell r="U325">
            <v>842587</v>
          </cell>
        </row>
        <row r="326">
          <cell r="C326">
            <v>105534</v>
          </cell>
          <cell r="G326">
            <v>892263</v>
          </cell>
          <cell r="H326">
            <v>1102388</v>
          </cell>
          <cell r="I326">
            <v>935927</v>
          </cell>
          <cell r="J326">
            <v>932682</v>
          </cell>
          <cell r="K326">
            <v>3863260</v>
          </cell>
          <cell r="M326">
            <v>558379</v>
          </cell>
          <cell r="Q326">
            <v>13251198.325316196</v>
          </cell>
          <cell r="R326">
            <v>11978617.966497907</v>
          </cell>
          <cell r="S326">
            <v>-5.7792480504714128</v>
          </cell>
          <cell r="T326">
            <v>-0.50907856779229599</v>
          </cell>
          <cell r="U326">
            <v>877388</v>
          </cell>
        </row>
        <row r="327">
          <cell r="C327">
            <v>102624</v>
          </cell>
          <cell r="G327">
            <v>892427</v>
          </cell>
          <cell r="H327">
            <v>1111921</v>
          </cell>
          <cell r="I327">
            <v>980585</v>
          </cell>
          <cell r="J327">
            <v>985109</v>
          </cell>
          <cell r="K327">
            <v>3970042</v>
          </cell>
          <cell r="M327">
            <v>567226</v>
          </cell>
          <cell r="Q327">
            <v>12979341.096414356</v>
          </cell>
          <cell r="R327">
            <v>11641232.344706191</v>
          </cell>
          <cell r="S327">
            <v>-8.2092649397089232</v>
          </cell>
          <cell r="T327">
            <v>-2.6088276883072514</v>
          </cell>
          <cell r="U327">
            <v>886921</v>
          </cell>
        </row>
        <row r="328">
          <cell r="C328">
            <v>103047</v>
          </cell>
          <cell r="G328">
            <v>920048</v>
          </cell>
          <cell r="H328">
            <v>1134410</v>
          </cell>
          <cell r="I328">
            <v>1018896</v>
          </cell>
          <cell r="J328">
            <v>1070960</v>
          </cell>
          <cell r="K328">
            <v>4144314</v>
          </cell>
          <cell r="M328">
            <v>591259</v>
          </cell>
          <cell r="Q328">
            <v>13156922.816349572</v>
          </cell>
          <cell r="R328">
            <v>12146935.567487249</v>
          </cell>
          <cell r="S328">
            <v>5.4733572700351107</v>
          </cell>
          <cell r="T328">
            <v>-1.3337801608579087</v>
          </cell>
          <cell r="U328">
            <v>909410</v>
          </cell>
        </row>
        <row r="329">
          <cell r="C329">
            <v>105177</v>
          </cell>
          <cell r="G329">
            <v>1062213</v>
          </cell>
          <cell r="H329">
            <v>1286942</v>
          </cell>
          <cell r="I329">
            <v>1088135</v>
          </cell>
          <cell r="J329">
            <v>1279612</v>
          </cell>
          <cell r="K329">
            <v>4716902</v>
          </cell>
          <cell r="M329">
            <v>701392</v>
          </cell>
          <cell r="Q329">
            <v>12310292.790290846</v>
          </cell>
          <cell r="R329">
            <v>11337400.027976939</v>
          </cell>
          <cell r="S329">
            <v>23.558064197567084</v>
          </cell>
          <cell r="T329">
            <v>0.59009181331293037</v>
          </cell>
          <cell r="U329">
            <v>1061942</v>
          </cell>
        </row>
        <row r="330">
          <cell r="C330">
            <v>103160</v>
          </cell>
          <cell r="G330">
            <v>1127966</v>
          </cell>
          <cell r="H330">
            <v>1332906</v>
          </cell>
          <cell r="I330">
            <v>1136889</v>
          </cell>
          <cell r="J330">
            <v>1371410</v>
          </cell>
          <cell r="K330">
            <v>4969171</v>
          </cell>
          <cell r="M330">
            <v>731127</v>
          </cell>
          <cell r="Q330">
            <v>12417189.076220578</v>
          </cell>
          <cell r="R330">
            <v>10580778.420318725</v>
          </cell>
          <cell r="S330">
            <v>28.626367368491895</v>
          </cell>
          <cell r="T330">
            <v>-2.2495120056095668</v>
          </cell>
          <cell r="U330">
            <v>1107906</v>
          </cell>
        </row>
        <row r="331">
          <cell r="C331">
            <v>99038</v>
          </cell>
          <cell r="G331">
            <v>1188761</v>
          </cell>
          <cell r="H331">
            <v>1343491</v>
          </cell>
          <cell r="I331">
            <v>1194905</v>
          </cell>
          <cell r="J331">
            <v>1387455</v>
          </cell>
          <cell r="K331">
            <v>5114612</v>
          </cell>
          <cell r="M331">
            <v>747996</v>
          </cell>
          <cell r="Q331">
            <v>13391234.726037592</v>
          </cell>
          <cell r="R331">
            <v>11344230.937154861</v>
          </cell>
          <cell r="S331">
            <v>28.830173585065349</v>
          </cell>
          <cell r="T331">
            <v>-3.4943093233551603</v>
          </cell>
          <cell r="U331">
            <v>1118491</v>
          </cell>
        </row>
        <row r="332">
          <cell r="C332">
            <v>96611</v>
          </cell>
          <cell r="G332">
            <v>1176720</v>
          </cell>
          <cell r="H332">
            <v>1316774</v>
          </cell>
          <cell r="I332">
            <v>1385293</v>
          </cell>
          <cell r="J332">
            <v>1362234</v>
          </cell>
          <cell r="K332">
            <v>5241021</v>
          </cell>
          <cell r="M332">
            <v>760128</v>
          </cell>
          <cell r="Q332">
            <v>14355982.017532876</v>
          </cell>
          <cell r="R332">
            <v>11579575.913549468</v>
          </cell>
          <cell r="S332">
            <v>26.462932104082849</v>
          </cell>
          <cell r="T332">
            <v>-6.2456937125777561</v>
          </cell>
          <cell r="U332">
            <v>1091774</v>
          </cell>
        </row>
        <row r="333">
          <cell r="C333">
            <v>96413</v>
          </cell>
          <cell r="G333">
            <v>1324905</v>
          </cell>
          <cell r="H333">
            <v>1437471</v>
          </cell>
          <cell r="I333">
            <v>1584152</v>
          </cell>
          <cell r="J333">
            <v>1512822</v>
          </cell>
          <cell r="K333">
            <v>5859350</v>
          </cell>
          <cell r="M333">
            <v>883709</v>
          </cell>
          <cell r="Q333">
            <v>13087933.779962972</v>
          </cell>
          <cell r="R333">
            <v>10996161.459932925</v>
          </cell>
          <cell r="S333">
            <v>24.220303919818559</v>
          </cell>
          <cell r="T333">
            <v>-8.332620249674358</v>
          </cell>
          <cell r="U333">
            <v>1212471</v>
          </cell>
        </row>
        <row r="334">
          <cell r="C334">
            <v>96835</v>
          </cell>
          <cell r="G334">
            <v>1067135</v>
          </cell>
          <cell r="H334">
            <v>1208939</v>
          </cell>
          <cell r="I334">
            <v>1364379</v>
          </cell>
          <cell r="J334">
            <v>1279097</v>
          </cell>
          <cell r="K334">
            <v>4919550</v>
          </cell>
          <cell r="M334">
            <v>678049</v>
          </cell>
          <cell r="Q334">
            <v>13177628.777060932</v>
          </cell>
          <cell r="R334">
            <v>11209585.651612902</v>
          </cell>
          <cell r="S334">
            <v>-0.99857702622831868</v>
          </cell>
          <cell r="T334">
            <v>-6.1312524234199302</v>
          </cell>
          <cell r="U334">
            <v>785026</v>
          </cell>
        </row>
      </sheetData>
      <sheetData sheetId="18">
        <row r="159">
          <cell r="C159">
            <v>405682510</v>
          </cell>
          <cell r="D159">
            <v>430262433.25677884</v>
          </cell>
          <cell r="E159">
            <v>258088881</v>
          </cell>
          <cell r="N159">
            <v>185878799.75090399</v>
          </cell>
          <cell r="O159">
            <v>244383633.50587484</v>
          </cell>
          <cell r="P159">
            <v>19018446.630563997</v>
          </cell>
          <cell r="U159">
            <v>225365186.87531084</v>
          </cell>
          <cell r="AO159">
            <v>-5.2540875322151726</v>
          </cell>
          <cell r="AQ159">
            <v>-6.8363760355791463</v>
          </cell>
          <cell r="AV159">
            <v>-8.9447077473650349</v>
          </cell>
          <cell r="AX159">
            <v>10.767949131700625</v>
          </cell>
          <cell r="AZ159">
            <v>18.66991943343913</v>
          </cell>
          <cell r="BE159">
            <v>10.55517947971981</v>
          </cell>
          <cell r="BF159">
            <v>43.201261691366923</v>
          </cell>
          <cell r="BH159">
            <v>4.4201968753367478</v>
          </cell>
          <cell r="BM159">
            <v>52.37854143329632</v>
          </cell>
          <cell r="BN159">
            <v>720212.35099587252</v>
          </cell>
          <cell r="BP159">
            <v>604023.46884977259</v>
          </cell>
          <cell r="BU159">
            <v>1941006.9332152992</v>
          </cell>
          <cell r="CD159">
            <v>-1.7631346740028839</v>
          </cell>
          <cell r="CF159">
            <v>2.9649647438786433</v>
          </cell>
          <cell r="CK159">
            <v>-2.5497955648046169</v>
          </cell>
        </row>
        <row r="160">
          <cell r="C160">
            <v>387271612</v>
          </cell>
          <cell r="D160">
            <v>412718764.39128506</v>
          </cell>
          <cell r="E160">
            <v>244890209</v>
          </cell>
          <cell r="N160">
            <v>175608926.75683609</v>
          </cell>
          <cell r="O160">
            <v>237109837.63444898</v>
          </cell>
          <cell r="P160">
            <v>16302873.209410995</v>
          </cell>
          <cell r="U160">
            <v>220806964.42503798</v>
          </cell>
          <cell r="AO160">
            <v>-5.5250372865709023</v>
          </cell>
          <cell r="AQ160">
            <v>-14.278628922242692</v>
          </cell>
          <cell r="AV160">
            <v>-2.0225938679672</v>
          </cell>
          <cell r="AX160">
            <v>13.618297859307059</v>
          </cell>
          <cell r="AZ160">
            <v>13.211165887612289</v>
          </cell>
          <cell r="BE160">
            <v>19.111089053543658</v>
          </cell>
          <cell r="BF160">
            <v>42.549295527146676</v>
          </cell>
          <cell r="BH160">
            <v>3.9501167904143992</v>
          </cell>
          <cell r="BM160">
            <v>53.500587682438926</v>
          </cell>
          <cell r="BN160">
            <v>717092.47778393654</v>
          </cell>
          <cell r="BP160">
            <v>594966.51455887395</v>
          </cell>
          <cell r="BU160">
            <v>1920393.3059308867</v>
          </cell>
          <cell r="CD160">
            <v>-0.43318796291426792</v>
          </cell>
          <cell r="CF160">
            <v>-1.4994374818159919</v>
          </cell>
          <cell r="CK160">
            <v>-1.0620068857902434</v>
          </cell>
        </row>
        <row r="161">
          <cell r="C161">
            <v>426856817</v>
          </cell>
          <cell r="D161">
            <v>455676511.42939597</v>
          </cell>
          <cell r="E161">
            <v>268844828</v>
          </cell>
          <cell r="N161">
            <v>188743194.08521789</v>
          </cell>
          <cell r="O161">
            <v>266933317.34417808</v>
          </cell>
          <cell r="P161">
            <v>18807459.411314007</v>
          </cell>
          <cell r="U161">
            <v>248125857.93286407</v>
          </cell>
          <cell r="AO161">
            <v>7.4792708838592779</v>
          </cell>
          <cell r="AQ161">
            <v>15.362851503115502</v>
          </cell>
          <cell r="AV161">
            <v>12.372297032823262</v>
          </cell>
          <cell r="AX161">
            <v>13.443587432338958</v>
          </cell>
          <cell r="AZ161">
            <v>12.506609031902155</v>
          </cell>
          <cell r="BE161">
            <v>14.921613711748405</v>
          </cell>
          <cell r="BF161">
            <v>41.420435188365509</v>
          </cell>
          <cell r="BH161">
            <v>4.1273708298717295</v>
          </cell>
          <cell r="BM161">
            <v>54.452193981762761</v>
          </cell>
          <cell r="BN161">
            <v>702052.53896577796</v>
          </cell>
          <cell r="BP161">
            <v>571390.93308603566</v>
          </cell>
          <cell r="BU161">
            <v>1983471.3868573764</v>
          </cell>
          <cell r="CD161">
            <v>-2.0973499630950232</v>
          </cell>
          <cell r="CF161">
            <v>-3.9625056025746161</v>
          </cell>
          <cell r="CK161">
            <v>3.284643866008139</v>
          </cell>
        </row>
        <row r="162">
          <cell r="C162">
            <v>418875343</v>
          </cell>
          <cell r="D162">
            <v>445203872.00808477</v>
          </cell>
          <cell r="E162">
            <v>263475930.99999997</v>
          </cell>
          <cell r="N162">
            <v>186812272.61427492</v>
          </cell>
          <cell r="O162">
            <v>258391599.39380988</v>
          </cell>
          <cell r="P162">
            <v>19171510.793405991</v>
          </cell>
          <cell r="U162">
            <v>239220088.6004039</v>
          </cell>
          <cell r="AO162">
            <v>-1.0230416414756442</v>
          </cell>
          <cell r="AQ162">
            <v>1.9356754898696296</v>
          </cell>
          <cell r="AV162">
            <v>-3.58921452469892</v>
          </cell>
          <cell r="AX162">
            <v>11.096126191681515</v>
          </cell>
          <cell r="AZ162">
            <v>13.979519439799324</v>
          </cell>
          <cell r="BE162">
            <v>15.790564746044666</v>
          </cell>
          <cell r="BF162">
            <v>41.961061967332228</v>
          </cell>
          <cell r="BH162">
            <v>4.3062318184550383</v>
          </cell>
          <cell r="BM162">
            <v>53.732706214212747</v>
          </cell>
          <cell r="BN162">
            <v>709029.74668405275</v>
          </cell>
          <cell r="BP162">
            <v>584045.12608290755</v>
          </cell>
          <cell r="BU162">
            <v>1951637.7985485154</v>
          </cell>
          <cell r="CD162">
            <v>0.99382985332596274</v>
          </cell>
          <cell r="CF162">
            <v>2.2146296456836705</v>
          </cell>
          <cell r="CK162">
            <v>-1.6049431577280444</v>
          </cell>
        </row>
        <row r="163">
          <cell r="C163">
            <v>437023644</v>
          </cell>
          <cell r="D163">
            <v>471020734.64625597</v>
          </cell>
          <cell r="E163">
            <v>274431643</v>
          </cell>
          <cell r="N163">
            <v>196669569.894458</v>
          </cell>
          <cell r="O163">
            <v>274351164.75179797</v>
          </cell>
          <cell r="P163">
            <v>21179616.640451986</v>
          </cell>
          <cell r="U163">
            <v>253171548.11134601</v>
          </cell>
          <cell r="AO163">
            <v>5.276579071727352</v>
          </cell>
          <cell r="AQ163">
            <v>10.474426708909554</v>
          </cell>
          <cell r="AV163">
            <v>5.8320601721065266</v>
          </cell>
          <cell r="AX163">
            <v>12.252677972175473</v>
          </cell>
          <cell r="AZ163">
            <v>18.112610797125669</v>
          </cell>
          <cell r="BE163">
            <v>20.410150183352869</v>
          </cell>
          <cell r="BF163">
            <v>41.753909207873825</v>
          </cell>
          <cell r="BH163">
            <v>4.4965359447197617</v>
          </cell>
          <cell r="BM163">
            <v>53.749554847406422</v>
          </cell>
          <cell r="BN163">
            <v>716643.19662458892</v>
          </cell>
          <cell r="BP163">
            <v>602060.05599350797</v>
          </cell>
          <cell r="BU163">
            <v>1987008.4497403856</v>
          </cell>
          <cell r="CD163">
            <v>1.0737842771960262</v>
          </cell>
          <cell r="CF163">
            <v>3.0845099301527479</v>
          </cell>
          <cell r="CK163">
            <v>1.812357355354375</v>
          </cell>
        </row>
        <row r="164">
          <cell r="C164">
            <v>457305293</v>
          </cell>
          <cell r="D164">
            <v>522171414.1305958</v>
          </cell>
          <cell r="E164">
            <v>288244305</v>
          </cell>
          <cell r="N164">
            <v>222843586.06572789</v>
          </cell>
          <cell r="O164">
            <v>299327828.06486791</v>
          </cell>
          <cell r="P164">
            <v>25357189.416156989</v>
          </cell>
          <cell r="U164">
            <v>273970638.64871091</v>
          </cell>
          <cell r="AO164">
            <v>13.308625317742894</v>
          </cell>
          <cell r="AQ164">
            <v>19.724496654609187</v>
          </cell>
          <cell r="AV164">
            <v>8.215413893277363</v>
          </cell>
          <cell r="AX164">
            <v>25.899966055056012</v>
          </cell>
          <cell r="AZ164">
            <v>38.233653797996631</v>
          </cell>
          <cell r="BE164">
            <v>24.694885632293349</v>
          </cell>
          <cell r="BF164">
            <v>42.676328124310992</v>
          </cell>
          <cell r="BH164">
            <v>4.8561044764153101</v>
          </cell>
          <cell r="BM164">
            <v>52.467567399273698</v>
          </cell>
          <cell r="BN164">
            <v>773106.63975035993</v>
          </cell>
          <cell r="BP164">
            <v>649136.50452950865</v>
          </cell>
          <cell r="BU164">
            <v>2107498.3230031845</v>
          </cell>
          <cell r="CD164">
            <v>7.8788779955932782</v>
          </cell>
          <cell r="CF164">
            <v>7.8192280101220177</v>
          </cell>
          <cell r="CK164">
            <v>6.0638832853751374</v>
          </cell>
        </row>
        <row r="165">
          <cell r="C165">
            <v>420393639</v>
          </cell>
          <cell r="D165">
            <v>448006936.20432687</v>
          </cell>
          <cell r="E165">
            <v>263016947.99999997</v>
          </cell>
          <cell r="N165">
            <v>195992996.87416601</v>
          </cell>
          <cell r="O165">
            <v>252013939.33016089</v>
          </cell>
          <cell r="P165">
            <v>21850715.892289992</v>
          </cell>
          <cell r="U165">
            <v>230163223.43787089</v>
          </cell>
          <cell r="AO165">
            <v>-12.049074270256213</v>
          </cell>
          <cell r="AQ165">
            <v>-13.828320900709745</v>
          </cell>
          <cell r="AV165">
            <v>-15.989821181900632</v>
          </cell>
          <cell r="AX165">
            <v>-1.6984877961023401</v>
          </cell>
          <cell r="AZ165">
            <v>15.824237249276823</v>
          </cell>
          <cell r="BE165">
            <v>6.6182265253238111</v>
          </cell>
          <cell r="BF165">
            <v>43.747759473254582</v>
          </cell>
          <cell r="BH165">
            <v>4.8773164267091449</v>
          </cell>
          <cell r="BM165">
            <v>51.374924100036282</v>
          </cell>
          <cell r="BN165">
            <v>745172.50072480517</v>
          </cell>
          <cell r="BP165">
            <v>548172.27519990806</v>
          </cell>
          <cell r="BU165">
            <v>1958575.0286208331</v>
          </cell>
          <cell r="CD165">
            <v>-3.6132323264711363</v>
          </cell>
          <cell r="CF165">
            <v>-15.553620636814905</v>
          </cell>
          <cell r="CK165">
            <v>-7.0663541107893177</v>
          </cell>
        </row>
        <row r="166">
          <cell r="C166">
            <v>441025993</v>
          </cell>
          <cell r="D166">
            <v>484744381.37884408</v>
          </cell>
          <cell r="E166">
            <v>273118638</v>
          </cell>
          <cell r="N166">
            <v>198302193.83259505</v>
          </cell>
          <cell r="O166">
            <v>286442187.54624903</v>
          </cell>
          <cell r="P166">
            <v>22396435.987035006</v>
          </cell>
          <cell r="U166">
            <v>264045751.55921406</v>
          </cell>
          <cell r="AO166">
            <v>1.1782038109818891</v>
          </cell>
          <cell r="AQ166">
            <v>2.4974929765919969</v>
          </cell>
          <cell r="AV166">
            <v>14.721086894444388</v>
          </cell>
          <cell r="AX166">
            <v>13.112266176157894</v>
          </cell>
          <cell r="AZ166">
            <v>24.536588205398651</v>
          </cell>
          <cell r="BE166">
            <v>20.690481611327787</v>
          </cell>
          <cell r="BF166">
            <v>40.908611105203342</v>
          </cell>
          <cell r="BH166">
            <v>4.6202569534336568</v>
          </cell>
          <cell r="BM166">
            <v>54.471131941363005</v>
          </cell>
          <cell r="BN166">
            <v>726066.1347930237</v>
          </cell>
          <cell r="BP166">
            <v>596064.61791234603</v>
          </cell>
          <cell r="BU166">
            <v>2025923.6431495799</v>
          </cell>
          <cell r="CD166">
            <v>-2.5640191919585509</v>
          </cell>
          <cell r="CF166">
            <v>8.736732023700494</v>
          </cell>
          <cell r="CK166">
            <v>3.4386537939356652</v>
          </cell>
        </row>
        <row r="167">
          <cell r="C167">
            <v>432803585</v>
          </cell>
          <cell r="D167">
            <v>468704680.03599608</v>
          </cell>
          <cell r="E167">
            <v>268736163</v>
          </cell>
          <cell r="N167">
            <v>193667585.40119797</v>
          </cell>
          <cell r="O167">
            <v>275037094.63479811</v>
          </cell>
          <cell r="P167">
            <v>20577499.514027011</v>
          </cell>
          <cell r="U167">
            <v>254459595.12077111</v>
          </cell>
          <cell r="AO167">
            <v>-2.3371443057808907</v>
          </cell>
          <cell r="AQ167">
            <v>-8.1215443120546205</v>
          </cell>
          <cell r="AV167">
            <v>-3.6304906940694268</v>
          </cell>
          <cell r="AX167">
            <v>13.572975615116736</v>
          </cell>
          <cell r="AZ167">
            <v>21.718775137468658</v>
          </cell>
          <cell r="BE167">
            <v>17.538018701373133</v>
          </cell>
          <cell r="BF167">
            <v>41.31974645235556</v>
          </cell>
          <cell r="BH167">
            <v>4.3902910276992921</v>
          </cell>
          <cell r="BM167">
            <v>54.289962519945142</v>
          </cell>
          <cell r="BN167">
            <v>720660.67789022496</v>
          </cell>
          <cell r="BP167">
            <v>575660.78219390207</v>
          </cell>
          <cell r="BU167">
            <v>1982984.1911642437</v>
          </cell>
          <cell r="CD167">
            <v>-0.7444854736737776</v>
          </cell>
          <cell r="CF167">
            <v>-3.4230912396555708</v>
          </cell>
          <cell r="CK167">
            <v>-2.1195000182030945</v>
          </cell>
        </row>
        <row r="168">
          <cell r="C168">
            <v>446659893</v>
          </cell>
          <cell r="D168">
            <v>479354098.34588516</v>
          </cell>
          <cell r="E168">
            <v>278848345</v>
          </cell>
          <cell r="N168">
            <v>197577789.40700606</v>
          </cell>
          <cell r="O168">
            <v>281776308.93887913</v>
          </cell>
          <cell r="P168">
            <v>20982090.527882993</v>
          </cell>
          <cell r="U168">
            <v>260794218.41099614</v>
          </cell>
          <cell r="AO168">
            <v>2.0190286349198723</v>
          </cell>
          <cell r="AQ168">
            <v>1.966181622700008</v>
          </cell>
          <cell r="AV168">
            <v>2.4894417077172912</v>
          </cell>
          <cell r="AX168">
            <v>12.238693725741108</v>
          </cell>
          <cell r="AZ168">
            <v>16.174823834192729</v>
          </cell>
          <cell r="BE168">
            <v>15.56249344890527</v>
          </cell>
          <cell r="BF168">
            <v>41.217502904176868</v>
          </cell>
          <cell r="BH168">
            <v>4.3771588894903015</v>
          </cell>
          <cell r="BM168">
            <v>54.405338206332829</v>
          </cell>
          <cell r="BN168">
            <v>708549.26324560423</v>
          </cell>
          <cell r="BP168">
            <v>598437.90548672085</v>
          </cell>
          <cell r="BU168">
            <v>1964549.8492486891</v>
          </cell>
          <cell r="CD168">
            <v>-1.6805987916640026</v>
          </cell>
          <cell r="CF168">
            <v>3.9566918569670215</v>
          </cell>
          <cell r="CK168">
            <v>-0.92962626720344577</v>
          </cell>
        </row>
        <row r="169">
          <cell r="C169">
            <v>447003195</v>
          </cell>
          <cell r="D169">
            <v>483137528.57766008</v>
          </cell>
          <cell r="E169">
            <v>276678819</v>
          </cell>
          <cell r="N169">
            <v>196980867.70283905</v>
          </cell>
          <cell r="O169">
            <v>286156660.87482107</v>
          </cell>
          <cell r="P169">
            <v>21311901.934394002</v>
          </cell>
          <cell r="U169">
            <v>264844758.94042706</v>
          </cell>
          <cell r="AO169">
            <v>-0.30211984148550336</v>
          </cell>
          <cell r="AQ169">
            <v>1.5718710491346135</v>
          </cell>
          <cell r="AV169">
            <v>1.5531558000444301</v>
          </cell>
          <cell r="AX169">
            <v>13.047534501736083</v>
          </cell>
          <cell r="AZ169">
            <v>18.94459920395223</v>
          </cell>
          <cell r="BE169">
            <v>20.059570559592125</v>
          </cell>
          <cell r="BF169">
            <v>40.771179229803117</v>
          </cell>
          <cell r="BH169">
            <v>4.4111460347813374</v>
          </cell>
          <cell r="BM169">
            <v>54.817674735415558</v>
          </cell>
          <cell r="BN169">
            <v>711947.76822738664</v>
          </cell>
          <cell r="BP169">
            <v>597501.71067315619</v>
          </cell>
          <cell r="BU169">
            <v>1966824.4541904156</v>
          </cell>
          <cell r="CD169">
            <v>0.47964272324765389</v>
          </cell>
          <cell r="CF169">
            <v>-0.15643975840788821</v>
          </cell>
          <cell r="CK169">
            <v>0.11578250063729947</v>
          </cell>
        </row>
        <row r="170">
          <cell r="C170">
            <v>475610928</v>
          </cell>
          <cell r="D170">
            <v>522911291.45137298</v>
          </cell>
          <cell r="E170">
            <v>292206249</v>
          </cell>
          <cell r="N170">
            <v>214365464.84448496</v>
          </cell>
          <cell r="O170">
            <v>308545826.60688806</v>
          </cell>
          <cell r="P170">
            <v>24890764.045768995</v>
          </cell>
          <cell r="U170">
            <v>283655062.56111908</v>
          </cell>
          <cell r="AO170">
            <v>8.8255257195190779</v>
          </cell>
          <cell r="AQ170">
            <v>16.792786126700786</v>
          </cell>
          <cell r="AV170">
            <v>7.1023884693610704</v>
          </cell>
          <cell r="AX170">
            <v>9.2661002518271385</v>
          </cell>
          <cell r="AZ170">
            <v>21.929715228187451</v>
          </cell>
          <cell r="BE170">
            <v>14.606408285820693</v>
          </cell>
          <cell r="BF170">
            <v>40.994613875998013</v>
          </cell>
          <cell r="BH170">
            <v>4.7600356796050676</v>
          </cell>
          <cell r="BM170">
            <v>54.245350444396934</v>
          </cell>
          <cell r="BN170">
            <v>733610.13180962112</v>
          </cell>
          <cell r="BP170">
            <v>599653.39810472925</v>
          </cell>
          <cell r="BU170">
            <v>1999033.6207642127</v>
          </cell>
          <cell r="CD170">
            <v>3.0426900046571688</v>
          </cell>
          <cell r="CF170">
            <v>0.36011402028438094</v>
          </cell>
          <cell r="CK170">
            <v>1.6376228445387651</v>
          </cell>
        </row>
        <row r="171">
          <cell r="C171">
            <v>441632831</v>
          </cell>
          <cell r="D171">
            <v>482970103.03305197</v>
          </cell>
          <cell r="E171">
            <v>270269253</v>
          </cell>
          <cell r="N171">
            <v>196850066.31153294</v>
          </cell>
          <cell r="O171">
            <v>286120036.72151905</v>
          </cell>
          <cell r="P171">
            <v>22509851.945873</v>
          </cell>
          <cell r="U171">
            <v>263610184.77564603</v>
          </cell>
          <cell r="AO171">
            <v>-8.1708117236416111</v>
          </cell>
          <cell r="AQ171">
            <v>-9.5654440157722256</v>
          </cell>
          <cell r="AV171">
            <v>-7.0666384743808281</v>
          </cell>
          <cell r="AX171">
            <v>5.9023764815199655</v>
          </cell>
          <cell r="AZ171">
            <v>18.35799412607161</v>
          </cell>
          <cell r="BE171">
            <v>16.970233260337249</v>
          </cell>
          <cell r="BF171">
            <v>40.758230183465734</v>
          </cell>
          <cell r="BH171">
            <v>4.660713324595279</v>
          </cell>
          <cell r="BM171">
            <v>54.58105649193898</v>
          </cell>
          <cell r="BN171">
            <v>728347.9867816593</v>
          </cell>
          <cell r="BP171">
            <v>590150.83803734626</v>
          </cell>
          <cell r="BU171">
            <v>1978742.9127796318</v>
          </cell>
          <cell r="CD171">
            <v>-0.71729448651172556</v>
          </cell>
          <cell r="CF171">
            <v>-1.5846754304097801</v>
          </cell>
          <cell r="CK171">
            <v>-1.0150258491812625</v>
          </cell>
        </row>
        <row r="172">
          <cell r="C172">
            <v>404433413</v>
          </cell>
          <cell r="D172">
            <v>437494317.6867038</v>
          </cell>
          <cell r="E172">
            <v>245636910</v>
          </cell>
          <cell r="N172">
            <v>177419656.99605995</v>
          </cell>
          <cell r="O172">
            <v>260074660.69064391</v>
          </cell>
          <cell r="P172">
            <v>19842305.154443011</v>
          </cell>
          <cell r="U172">
            <v>240232355.53620088</v>
          </cell>
          <cell r="AO172">
            <v>-9.8706643485314451</v>
          </cell>
          <cell r="AQ172">
            <v>-11.850574574387915</v>
          </cell>
          <cell r="AV172">
            <v>-8.8683330878666951</v>
          </cell>
          <cell r="AX172">
            <v>1.0311151446937361</v>
          </cell>
          <cell r="AZ172">
            <v>21.710479493816116</v>
          </cell>
          <cell r="BE172">
            <v>8.7974539941459362</v>
          </cell>
          <cell r="BF172">
            <v>40.553591172151584</v>
          </cell>
          <cell r="BH172">
            <v>4.5354429422903682</v>
          </cell>
          <cell r="BM172">
            <v>54.910965885558042</v>
          </cell>
          <cell r="BN172">
            <v>722284.19172045426</v>
          </cell>
          <cell r="BP172">
            <v>581936.00563365361</v>
          </cell>
          <cell r="BU172">
            <v>1926490.9608034736</v>
          </cell>
          <cell r="CD172">
            <v>-0.83254092429074344</v>
          </cell>
          <cell r="CF172">
            <v>-1.3919886026109132</v>
          </cell>
          <cell r="CK172">
            <v>-2.6406640114130568</v>
          </cell>
        </row>
        <row r="173">
          <cell r="C173">
            <v>468687446</v>
          </cell>
          <cell r="D173">
            <v>502599670.05813491</v>
          </cell>
          <cell r="E173">
            <v>286663457</v>
          </cell>
          <cell r="N173">
            <v>204651210.87217698</v>
          </cell>
          <cell r="O173">
            <v>297948459.18595797</v>
          </cell>
          <cell r="P173">
            <v>22641831.215752993</v>
          </cell>
          <cell r="U173">
            <v>275306627.97020495</v>
          </cell>
          <cell r="AO173">
            <v>15.348667863066472</v>
          </cell>
          <cell r="AQ173">
            <v>14.108875150945471</v>
          </cell>
          <cell r="AV173">
            <v>14.600145078591916</v>
          </cell>
          <cell r="AX173">
            <v>8.428392273459453</v>
          </cell>
          <cell r="AZ173">
            <v>20.387505407202113</v>
          </cell>
          <cell r="BE173">
            <v>10.954428637056941</v>
          </cell>
          <cell r="BF173">
            <v>40.718532674027678</v>
          </cell>
          <cell r="BH173">
            <v>4.5049435096394008</v>
          </cell>
          <cell r="BM173">
            <v>54.776523816332926</v>
          </cell>
          <cell r="BN173">
            <v>713907.56608428468</v>
          </cell>
          <cell r="BP173">
            <v>575318.00813554286</v>
          </cell>
          <cell r="BU173">
            <v>1929692.4339184391</v>
          </cell>
          <cell r="CD173">
            <v>-1.1597409623789159</v>
          </cell>
          <cell r="CF173">
            <v>-1.137238018277388</v>
          </cell>
          <cell r="CK173">
            <v>0.16618157988295248</v>
          </cell>
        </row>
        <row r="174">
          <cell r="C174">
            <v>451827174</v>
          </cell>
          <cell r="D174">
            <v>487332764.48328197</v>
          </cell>
          <cell r="E174">
            <v>275850726</v>
          </cell>
          <cell r="N174">
            <v>197889422.54066291</v>
          </cell>
          <cell r="O174">
            <v>289443341.94261903</v>
          </cell>
          <cell r="P174">
            <v>22741272.554284997</v>
          </cell>
          <cell r="U174">
            <v>266702069.38833404</v>
          </cell>
          <cell r="AO174">
            <v>-3.3040548857233016</v>
          </cell>
          <cell r="AQ174">
            <v>0.43919300335927985</v>
          </cell>
          <cell r="AV174">
            <v>-3.1254454879314206</v>
          </cell>
          <cell r="AX174">
            <v>5.9295622131099517</v>
          </cell>
          <cell r="AZ174">
            <v>18.62013797111295</v>
          </cell>
          <cell r="BE174">
            <v>11.488157599438214</v>
          </cell>
          <cell r="BF174">
            <v>40.606632051609481</v>
          </cell>
          <cell r="BH174">
            <v>4.6664772434083162</v>
          </cell>
          <cell r="BM174">
            <v>54.726890704982203</v>
          </cell>
          <cell r="BN174">
            <v>717378.65406474553</v>
          </cell>
          <cell r="BP174">
            <v>576954.48389019596</v>
          </cell>
          <cell r="BU174">
            <v>1952997.3024705674</v>
          </cell>
          <cell r="CD174">
            <v>0.48620972032828141</v>
          </cell>
          <cell r="CF174">
            <v>0.28444716339690101</v>
          </cell>
          <cell r="CK174">
            <v>1.2076986022485141</v>
          </cell>
        </row>
        <row r="175">
          <cell r="C175">
            <v>490852836</v>
          </cell>
          <cell r="D175">
            <v>540310685.54458022</v>
          </cell>
          <cell r="E175">
            <v>302014688</v>
          </cell>
          <cell r="N175">
            <v>220290357.21541426</v>
          </cell>
          <cell r="O175">
            <v>320020328.329166</v>
          </cell>
          <cell r="P175">
            <v>24563327.562006995</v>
          </cell>
          <cell r="U175">
            <v>295457000.76715899</v>
          </cell>
          <cell r="AO175">
            <v>11.3199252325618</v>
          </cell>
          <cell r="AQ175">
            <v>8.0121066372720602</v>
          </cell>
          <cell r="AV175">
            <v>10.781667890606451</v>
          </cell>
          <cell r="AX175">
            <v>12.010392524696254</v>
          </cell>
          <cell r="AZ175">
            <v>15.976261416801538</v>
          </cell>
          <cell r="BE175">
            <v>16.702292564571923</v>
          </cell>
          <cell r="BF175">
            <v>40.771053230861639</v>
          </cell>
          <cell r="BH175">
            <v>4.546148765732732</v>
          </cell>
          <cell r="BM175">
            <v>54.68279800340563</v>
          </cell>
          <cell r="BN175">
            <v>729402.79386482772</v>
          </cell>
          <cell r="BP175">
            <v>602158.31671715097</v>
          </cell>
          <cell r="BU175">
            <v>1995710.7168913358</v>
          </cell>
          <cell r="CD175">
            <v>1.6761217708321969</v>
          </cell>
          <cell r="CF175">
            <v>4.3684265450221753</v>
          </cell>
          <cell r="CK175">
            <v>2.1870698114500904</v>
          </cell>
        </row>
        <row r="176">
          <cell r="C176">
            <v>495129624</v>
          </cell>
          <cell r="D176">
            <v>550976325.97052574</v>
          </cell>
          <cell r="E176">
            <v>304834211</v>
          </cell>
          <cell r="N176">
            <v>239967349.46760595</v>
          </cell>
          <cell r="O176">
            <v>311008976.50291985</v>
          </cell>
          <cell r="P176">
            <v>25768506.643902004</v>
          </cell>
          <cell r="U176">
            <v>285240469.85901785</v>
          </cell>
          <cell r="AO176">
            <v>8.9322984904646763</v>
          </cell>
          <cell r="AQ176">
            <v>4.9064161964729225</v>
          </cell>
          <cell r="AV176">
            <v>-3.4578740329773012</v>
          </cell>
          <cell r="AX176">
            <v>7.6842074318564375</v>
          </cell>
          <cell r="AZ176">
            <v>1.6220931310428819</v>
          </cell>
          <cell r="BE176">
            <v>4.1135178812928501</v>
          </cell>
          <cell r="BF176">
            <v>43.553114381985793</v>
          </cell>
          <cell r="BH176">
            <v>4.676880916527888</v>
          </cell>
          <cell r="BM176">
            <v>51.770004701486336</v>
          </cell>
          <cell r="BN176">
            <v>787206.09698104369</v>
          </cell>
          <cell r="BP176">
            <v>556785.46130332863</v>
          </cell>
          <cell r="BU176">
            <v>1980636.3456559824</v>
          </cell>
          <cell r="CD176">
            <v>7.9247438592794897</v>
          </cell>
          <cell r="CF176">
            <v>-7.5350375730399684</v>
          </cell>
          <cell r="CK176">
            <v>-0.75533849208538317</v>
          </cell>
        </row>
        <row r="177">
          <cell r="C177">
            <v>471900723</v>
          </cell>
          <cell r="D177">
            <v>524794996.37187499</v>
          </cell>
          <cell r="E177">
            <v>287436113</v>
          </cell>
          <cell r="N177">
            <v>213887228.13233894</v>
          </cell>
          <cell r="O177">
            <v>310907768.23953599</v>
          </cell>
          <cell r="P177">
            <v>24490263.661916994</v>
          </cell>
          <cell r="U177">
            <v>286417504.57761902</v>
          </cell>
          <cell r="AO177">
            <v>-10.868195774603768</v>
          </cell>
          <cell r="AQ177">
            <v>-4.960485291791251</v>
          </cell>
          <cell r="AV177">
            <v>0.41264646604422051</v>
          </cell>
          <cell r="AX177">
            <v>9.1300360439213133</v>
          </cell>
          <cell r="AZ177">
            <v>12.079914372775143</v>
          </cell>
          <cell r="BE177">
            <v>24.441038103089099</v>
          </cell>
          <cell r="BF177">
            <v>40.75633906783218</v>
          </cell>
          <cell r="BH177">
            <v>4.666634367939543</v>
          </cell>
          <cell r="BM177">
            <v>54.577026564228284</v>
          </cell>
          <cell r="BN177">
            <v>744120.93143055739</v>
          </cell>
          <cell r="BP177">
            <v>570162.519058379</v>
          </cell>
          <cell r="BU177">
            <v>2023987.7395787502</v>
          </cell>
          <cell r="CD177">
            <v>-5.4731747779544717</v>
          </cell>
          <cell r="CF177">
            <v>2.4025515543701923</v>
          </cell>
          <cell r="CK177">
            <v>2.188760900901773</v>
          </cell>
        </row>
        <row r="178">
          <cell r="C178">
            <v>492612973</v>
          </cell>
          <cell r="D178">
            <v>545063671.17691803</v>
          </cell>
          <cell r="E178">
            <v>299913664</v>
          </cell>
          <cell r="N178">
            <v>221051454.13065892</v>
          </cell>
          <cell r="O178">
            <v>324012217.04625922</v>
          </cell>
          <cell r="P178">
            <v>24132358.198043995</v>
          </cell>
          <cell r="U178">
            <v>299879858.84821522</v>
          </cell>
          <cell r="AO178">
            <v>3.349534266668436</v>
          </cell>
          <cell r="AQ178">
            <v>-1.4614193983936212</v>
          </cell>
          <cell r="AV178">
            <v>4.7002554157607062</v>
          </cell>
          <cell r="AX178">
            <v>11.472016450442601</v>
          </cell>
          <cell r="AZ178">
            <v>7.7508859535235439</v>
          </cell>
          <cell r="BE178">
            <v>13.571173585409923</v>
          </cell>
          <cell r="BF178">
            <v>40.555161868219521</v>
          </cell>
          <cell r="BH178">
            <v>4.4274383845719658</v>
          </cell>
          <cell r="BM178">
            <v>55.017399747208515</v>
          </cell>
          <cell r="BN178">
            <v>737050.29368271434</v>
          </cell>
          <cell r="BP178">
            <v>566061.048305106</v>
          </cell>
          <cell r="BU178">
            <v>1998303.3927634198</v>
          </cell>
          <cell r="CD178">
            <v>-0.95020008834449721</v>
          </cell>
          <cell r="CF178">
            <v>-0.71935117026748041</v>
          </cell>
          <cell r="CK178">
            <v>-1.2689971541367187</v>
          </cell>
        </row>
        <row r="179">
          <cell r="C179">
            <v>466634767</v>
          </cell>
          <cell r="D179">
            <v>502058715.51623821</v>
          </cell>
          <cell r="E179">
            <v>281904311</v>
          </cell>
          <cell r="N179">
            <v>203367780.55604413</v>
          </cell>
          <cell r="O179">
            <v>298690934.96019405</v>
          </cell>
          <cell r="P179">
            <v>22753871.791049007</v>
          </cell>
          <cell r="U179">
            <v>275937063.16914505</v>
          </cell>
          <cell r="AO179">
            <v>-7.9997997046254845</v>
          </cell>
          <cell r="AQ179">
            <v>-5.7121910576759056</v>
          </cell>
          <cell r="AV179">
            <v>-7.9841293013242565</v>
          </cell>
          <cell r="AX179">
            <v>5.0086828597317545</v>
          </cell>
          <cell r="AZ179">
            <v>10.576466181123875</v>
          </cell>
          <cell r="BE179">
            <v>8.4404237294256266</v>
          </cell>
          <cell r="BF179">
            <v>40.506772270038716</v>
          </cell>
          <cell r="BH179">
            <v>4.5321136926489771</v>
          </cell>
          <cell r="BM179">
            <v>54.961114037312306</v>
          </cell>
          <cell r="BN179">
            <v>721407.13220963883</v>
          </cell>
          <cell r="BP179">
            <v>549680.08243385155</v>
          </cell>
          <cell r="BU179">
            <v>1925110.4876100237</v>
          </cell>
          <cell r="CD179">
            <v>-2.1224008194764501</v>
          </cell>
          <cell r="CF179">
            <v>-2.8938514530017856</v>
          </cell>
          <cell r="CK179">
            <v>-3.6627523837698566</v>
          </cell>
        </row>
        <row r="180">
          <cell r="C180">
            <v>496621435</v>
          </cell>
          <cell r="D180">
            <v>533790261.88638496</v>
          </cell>
          <cell r="E180">
            <v>299150630</v>
          </cell>
          <cell r="N180">
            <v>213189154.49631497</v>
          </cell>
          <cell r="O180">
            <v>320601107.39006996</v>
          </cell>
          <cell r="P180">
            <v>24367980.250386994</v>
          </cell>
          <cell r="U180">
            <v>296233127.13968295</v>
          </cell>
          <cell r="AO180">
            <v>4.8293657497846691</v>
          </cell>
          <cell r="AQ180">
            <v>7.0937749590948744</v>
          </cell>
          <cell r="AV180">
            <v>7.3553236152610406</v>
          </cell>
          <cell r="AX180">
            <v>7.9013765343582403</v>
          </cell>
          <cell r="AZ180">
            <v>16.137046582677307</v>
          </cell>
          <cell r="BE180">
            <v>13.5888398694626</v>
          </cell>
          <cell r="BF180">
            <v>39.938749302566215</v>
          </cell>
          <cell r="BH180">
            <v>4.5650852011184906</v>
          </cell>
          <cell r="BM180">
            <v>55.496165496315285</v>
          </cell>
          <cell r="BN180">
            <v>712648.18829335226</v>
          </cell>
          <cell r="BP180">
            <v>560231.60819241439</v>
          </cell>
          <cell r="BU180">
            <v>1923909.7544570935</v>
          </cell>
          <cell r="CD180">
            <v>-1.2141471195964348</v>
          </cell>
          <cell r="CF180">
            <v>1.9195757852173245</v>
          </cell>
          <cell r="CK180">
            <v>-6.2372168281148326E-2</v>
          </cell>
        </row>
        <row r="181">
          <cell r="C181">
            <v>483423261</v>
          </cell>
          <cell r="D181">
            <v>518536440.67889071</v>
          </cell>
          <cell r="E181">
            <v>289602267</v>
          </cell>
          <cell r="N181">
            <v>206670719.3222779</v>
          </cell>
          <cell r="O181">
            <v>311865721.3566128</v>
          </cell>
          <cell r="P181">
            <v>24259068.004204992</v>
          </cell>
          <cell r="U181">
            <v>287606653.35240781</v>
          </cell>
          <cell r="AO181">
            <v>-3.0575829194677642</v>
          </cell>
          <cell r="AQ181">
            <v>-0.44694818800287095</v>
          </cell>
          <cell r="AV181">
            <v>-2.9120557415604265</v>
          </cell>
          <cell r="AX181">
            <v>4.9191841484101646</v>
          </cell>
          <cell r="AZ181">
            <v>13.828733253763406</v>
          </cell>
          <cell r="BE181">
            <v>8.5944288658174663</v>
          </cell>
          <cell r="BF181">
            <v>39.856546832406906</v>
          </cell>
          <cell r="BH181">
            <v>4.6783728396106463</v>
          </cell>
          <cell r="BM181">
            <v>55.465080327982449</v>
          </cell>
          <cell r="BN181">
            <v>713636.40023673535</v>
          </cell>
          <cell r="BP181">
            <v>572401.82009547797</v>
          </cell>
          <cell r="BU181">
            <v>1899148.2962815682</v>
          </cell>
          <cell r="CD181">
            <v>0.13866757252967454</v>
          </cell>
          <cell r="CF181">
            <v>2.1723536703562178</v>
          </cell>
          <cell r="CK181">
            <v>-1.2870384444052427</v>
          </cell>
        </row>
        <row r="182">
          <cell r="C182">
            <v>529470069</v>
          </cell>
          <cell r="D182">
            <v>574509683.71198201</v>
          </cell>
          <cell r="E182">
            <v>316237750</v>
          </cell>
          <cell r="N182">
            <v>233645011.37258804</v>
          </cell>
          <cell r="O182">
            <v>340864672.33939409</v>
          </cell>
          <cell r="P182">
            <v>28143426.170345999</v>
          </cell>
          <cell r="U182">
            <v>312721246.16904807</v>
          </cell>
          <cell r="AO182">
            <v>13.05182085723861</v>
          </cell>
          <cell r="AQ182">
            <v>16.011984324656268</v>
          </cell>
          <cell r="AV182">
            <v>8.7322711501625285</v>
          </cell>
          <cell r="AX182">
            <v>8.9937745065837706</v>
          </cell>
          <cell r="AZ182">
            <v>13.067747211761068</v>
          </cell>
          <cell r="BE182">
            <v>10.247017396936501</v>
          </cell>
          <cell r="BF182">
            <v>40.668594106713243</v>
          </cell>
          <cell r="BH182">
            <v>4.898686126316905</v>
          </cell>
          <cell r="BM182">
            <v>54.432719766969853</v>
          </cell>
          <cell r="BN182">
            <v>738827.07353118982</v>
          </cell>
          <cell r="BP182">
            <v>559800.2470567968</v>
          </cell>
          <cell r="BU182">
            <v>1919026.5704655629</v>
          </cell>
          <cell r="CD182">
            <v>3.5299030831524201</v>
          </cell>
          <cell r="CF182">
            <v>-2.2015256758930652</v>
          </cell>
          <cell r="CK182">
            <v>1.0466941535274119</v>
          </cell>
        </row>
        <row r="183">
          <cell r="C183">
            <v>535417154.85005635</v>
          </cell>
          <cell r="D183">
            <v>493079512.93290627</v>
          </cell>
          <cell r="E183">
            <v>329375994.9733187</v>
          </cell>
          <cell r="N183">
            <v>230801698.52242756</v>
          </cell>
          <cell r="O183">
            <v>262277814.41047871</v>
          </cell>
          <cell r="P183">
            <v>26035575.21334615</v>
          </cell>
          <cell r="U183">
            <v>236242239.19713256</v>
          </cell>
          <cell r="AO183">
            <v>-1.2169371104723985</v>
          </cell>
          <cell r="AQ183">
            <v>-7.4896742999288319</v>
          </cell>
          <cell r="AT183">
            <v>-100</v>
          </cell>
          <cell r="AU183">
            <v>-100</v>
          </cell>
          <cell r="AV183">
            <v>-24.455967705684177</v>
          </cell>
          <cell r="AW183">
            <v>26.946816182069504</v>
          </cell>
          <cell r="AX183">
            <v>17.247457848026883</v>
          </cell>
          <cell r="AZ183">
            <v>15.663022910817336</v>
          </cell>
          <cell r="BE183">
            <v>-10.381975795740155</v>
          </cell>
          <cell r="BF183">
            <v>46.808210941392922</v>
          </cell>
          <cell r="BH183">
            <v>5.280198128387628</v>
          </cell>
          <cell r="BM183">
            <v>47.911590930219447</v>
          </cell>
          <cell r="BN183">
            <v>700724.10268126486</v>
          </cell>
          <cell r="BP183">
            <v>381220.86596761673</v>
          </cell>
          <cell r="BU183">
            <v>1715058.1335479564</v>
          </cell>
          <cell r="CD183">
            <v>-5.1572245001544905</v>
          </cell>
          <cell r="CF183">
            <v>-31.900554175900815</v>
          </cell>
          <cell r="CK183">
            <v>-10.628744805139567</v>
          </cell>
        </row>
        <row r="184">
          <cell r="C184">
            <v>519250246.05957967</v>
          </cell>
          <cell r="D184">
            <v>474560529.70842361</v>
          </cell>
          <cell r="E184">
            <v>319273705.2558589</v>
          </cell>
          <cell r="N184">
            <v>222130772.14231521</v>
          </cell>
          <cell r="O184">
            <v>252429757.56610838</v>
          </cell>
          <cell r="P184">
            <v>25053343.315153956</v>
          </cell>
          <cell r="U184">
            <v>227376414.25095442</v>
          </cell>
          <cell r="AO184">
            <v>-3.7568728634246922</v>
          </cell>
          <cell r="AQ184">
            <v>-3.7726529571303251</v>
          </cell>
          <cell r="AT184" t="e">
            <v>#DIV/0!</v>
          </cell>
          <cell r="AU184" t="e">
            <v>#DIV/0!</v>
          </cell>
          <cell r="AV184">
            <v>-3.752853417030154</v>
          </cell>
          <cell r="AW184">
            <v>-3.7548322246911554</v>
          </cell>
          <cell r="AX184">
            <v>25.200767436523776</v>
          </cell>
          <cell r="AZ184">
            <v>26.262261970828078</v>
          </cell>
          <cell r="BE184">
            <v>-5.3514611953714066</v>
          </cell>
          <cell r="BF184">
            <v>46.807679576469482</v>
          </cell>
          <cell r="BH184">
            <v>5.2792724524618739</v>
          </cell>
          <cell r="BM184">
            <v>47.913047971068636</v>
          </cell>
          <cell r="BN184">
            <v>695737.75881200272</v>
          </cell>
          <cell r="BP184">
            <v>361736.71950848197</v>
          </cell>
          <cell r="BU184">
            <v>1739441.7507264835</v>
          </cell>
          <cell r="CD184">
            <v>-0.71159873767468473</v>
          </cell>
          <cell r="CF184">
            <v>-5.1109863594900569</v>
          </cell>
          <cell r="CK184">
            <v>1.4217370654418904</v>
          </cell>
        </row>
        <row r="185">
          <cell r="C185">
            <v>575995003.32733309</v>
          </cell>
          <cell r="D185">
            <v>530388039.44836831</v>
          </cell>
          <cell r="E185">
            <v>354094942.63639122</v>
          </cell>
          <cell r="N185">
            <v>245519738.5412702</v>
          </cell>
          <cell r="O185">
            <v>284868300.90709811</v>
          </cell>
          <cell r="P185">
            <v>28947019.041814175</v>
          </cell>
          <cell r="U185">
            <v>255921281.86528397</v>
          </cell>
          <cell r="AO185">
            <v>10.529367981474486</v>
          </cell>
          <cell r="AQ185">
            <v>15.541541412978042</v>
          </cell>
          <cell r="AT185" t="e">
            <v>#DIV/0!</v>
          </cell>
          <cell r="AU185" t="e">
            <v>#DIV/0!</v>
          </cell>
          <cell r="AV185">
            <v>12.554014323941573</v>
          </cell>
          <cell r="AW185">
            <v>12.019936844805395</v>
          </cell>
          <cell r="AX185">
            <v>19.969844055610931</v>
          </cell>
          <cell r="AZ185">
            <v>27.847517128713356</v>
          </cell>
          <cell r="BE185">
            <v>-7.0413655667668715</v>
          </cell>
          <cell r="BF185">
            <v>46.290587321053422</v>
          </cell>
          <cell r="BH185">
            <v>5.4577058471983282</v>
          </cell>
          <cell r="BM185">
            <v>48.251706831748251</v>
          </cell>
          <cell r="BN185">
            <v>693372.62123335816</v>
          </cell>
          <cell r="BP185">
            <v>378911.00250691926</v>
          </cell>
          <cell r="BU185">
            <v>1758851.5836131084</v>
          </cell>
          <cell r="CD185">
            <v>-0.33994670386772086</v>
          </cell>
          <cell r="CF185">
            <v>4.7477300678165166</v>
          </cell>
          <cell r="CK185">
            <v>1.1158656435904375</v>
          </cell>
        </row>
        <row r="186">
          <cell r="C186">
            <v>536622556.12083626</v>
          </cell>
          <cell r="D186">
            <v>500529384.93872577</v>
          </cell>
          <cell r="E186">
            <v>329666809.01285571</v>
          </cell>
          <cell r="N186">
            <v>229433349.05783945</v>
          </cell>
          <cell r="O186">
            <v>271096035.88088632</v>
          </cell>
          <cell r="P186">
            <v>26717119.324317466</v>
          </cell>
          <cell r="U186">
            <v>244378916.55656886</v>
          </cell>
          <cell r="AO186">
            <v>-6.5519740200956313</v>
          </cell>
          <cell r="AQ186">
            <v>-7.7033829088777743</v>
          </cell>
          <cell r="AT186" t="e">
            <v>#DIV/0!</v>
          </cell>
          <cell r="AU186" t="e">
            <v>#DIV/0!</v>
          </cell>
          <cell r="AV186">
            <v>-4.5101232787631025</v>
          </cell>
          <cell r="AW186">
            <v>-5.2652332480544493</v>
          </cell>
          <cell r="AX186">
            <v>15.940178162223297</v>
          </cell>
          <cell r="AZ186">
            <v>17.482956420058933</v>
          </cell>
          <cell r="BE186">
            <v>-8.3700710995464149</v>
          </cell>
          <cell r="BF186">
            <v>45.838137772056363</v>
          </cell>
          <cell r="BH186">
            <v>5.3377723922418951</v>
          </cell>
          <cell r="BM186">
            <v>48.824089835701741</v>
          </cell>
          <cell r="BN186">
            <v>695955.2578096888</v>
          </cell>
          <cell r="BP186">
            <v>391106.59305749123</v>
          </cell>
          <cell r="BU186">
            <v>1762634.2798307959</v>
          </cell>
          <cell r="CD186">
            <v>0.37247455368755306</v>
          </cell>
          <cell r="CF186">
            <v>3.2185897136489903</v>
          </cell>
          <cell r="CK186">
            <v>0.21506625419280634</v>
          </cell>
        </row>
        <row r="187">
          <cell r="C187">
            <v>569642048.97250915</v>
          </cell>
          <cell r="D187">
            <v>540410568.94074202</v>
          </cell>
          <cell r="E187">
            <v>351212090.15250343</v>
          </cell>
          <cell r="N187">
            <v>249205903.38438529</v>
          </cell>
          <cell r="O187">
            <v>291204665.55635673</v>
          </cell>
          <cell r="P187">
            <v>28035659.948409379</v>
          </cell>
          <cell r="U187">
            <v>263169005.60794735</v>
          </cell>
          <cell r="AO187">
            <v>8.6179949025462879</v>
          </cell>
          <cell r="AQ187">
            <v>4.9351900857507447</v>
          </cell>
          <cell r="AT187" t="e">
            <v>#DIV/0!</v>
          </cell>
          <cell r="AU187" t="e">
            <v>#DIV/0!</v>
          </cell>
          <cell r="AV187">
            <v>7.6889157690610181</v>
          </cell>
          <cell r="AW187">
            <v>7.8763081221703111</v>
          </cell>
          <cell r="AX187">
            <v>13.126106169366064</v>
          </cell>
          <cell r="AZ187">
            <v>14.136245904130545</v>
          </cell>
          <cell r="BE187">
            <v>-10.928153699311684</v>
          </cell>
          <cell r="BF187">
            <v>46.114180163584408</v>
          </cell>
          <cell r="BH187">
            <v>5.1878444944853754</v>
          </cell>
          <cell r="BM187">
            <v>48.697975341930217</v>
          </cell>
          <cell r="BN187">
            <v>709559.5805832739</v>
          </cell>
          <cell r="BP187">
            <v>387395.32174148358</v>
          </cell>
          <cell r="BU187">
            <v>1801783.041580247</v>
          </cell>
          <cell r="CD187">
            <v>1.9547697385605844</v>
          </cell>
          <cell r="CF187">
            <v>-0.94891555956514129</v>
          </cell>
          <cell r="CK187">
            <v>2.2210371259322801</v>
          </cell>
        </row>
        <row r="188">
          <cell r="C188">
            <v>545919403.16893101</v>
          </cell>
          <cell r="D188">
            <v>521993656.33394539</v>
          </cell>
          <cell r="E188">
            <v>337588076.21544671</v>
          </cell>
          <cell r="N188">
            <v>252873909.55586496</v>
          </cell>
          <cell r="O188">
            <v>269119746.7780804</v>
          </cell>
          <cell r="P188">
            <v>27591890.873027451</v>
          </cell>
          <cell r="U188">
            <v>241527855.90505293</v>
          </cell>
          <cell r="AO188">
            <v>1.4718777210594369</v>
          </cell>
          <cell r="AQ188">
            <v>-1.5828736551896463</v>
          </cell>
          <cell r="AT188" t="e">
            <v>#DIV/0!</v>
          </cell>
          <cell r="AU188" t="e">
            <v>#DIV/0!</v>
          </cell>
          <cell r="AV188">
            <v>-8.2232896890350542</v>
          </cell>
          <cell r="AW188">
            <v>-4.9849527761066712</v>
          </cell>
          <cell r="AX188">
            <v>5.3784650773922538</v>
          </cell>
          <cell r="AZ188">
            <v>7.0760182354492125</v>
          </cell>
          <cell r="BE188">
            <v>-15.324828898076836</v>
          </cell>
          <cell r="BF188">
            <v>48.443866412447143</v>
          </cell>
          <cell r="BH188">
            <v>5.2858670863569923</v>
          </cell>
          <cell r="BM188">
            <v>46.270266501195849</v>
          </cell>
          <cell r="BN188">
            <v>749060.54855587473</v>
          </cell>
          <cell r="BP188">
            <v>379813.84213827504</v>
          </cell>
          <cell r="BU188">
            <v>1780056.5052853217</v>
          </cell>
          <cell r="CD188">
            <v>5.5669698575742084</v>
          </cell>
          <cell r="CF188">
            <v>-1.9570395349967111</v>
          </cell>
          <cell r="CK188">
            <v>-1.2058353194328038</v>
          </cell>
        </row>
        <row r="189">
          <cell r="C189">
            <v>564541476.63601458</v>
          </cell>
          <cell r="D189">
            <v>539654744.96093261</v>
          </cell>
          <cell r="E189">
            <v>349392799.28265363</v>
          </cell>
          <cell r="N189">
            <v>246052225.26844564</v>
          </cell>
          <cell r="O189">
            <v>293602519.692487</v>
          </cell>
          <cell r="P189">
            <v>27248997.998007581</v>
          </cell>
          <cell r="U189">
            <v>266353521.69447941</v>
          </cell>
          <cell r="AO189">
            <v>-2.6976623643777975</v>
          </cell>
          <cell r="AQ189">
            <v>-1.2427306145772954</v>
          </cell>
          <cell r="AT189" t="e">
            <v>#DIV/0!</v>
          </cell>
          <cell r="AU189" t="e">
            <v>#DIV/0!</v>
          </cell>
          <cell r="AV189">
            <v>10.27859320673376</v>
          </cell>
          <cell r="AW189">
            <v>5.5645785659428046</v>
          </cell>
          <cell r="AX189">
            <v>15.038297245221758</v>
          </cell>
          <cell r="AZ189">
            <v>11.264616723504254</v>
          </cell>
          <cell r="BE189">
            <v>-7.0051524653592807</v>
          </cell>
          <cell r="BF189">
            <v>45.59437817715439</v>
          </cell>
          <cell r="BH189">
            <v>5.0493390917891814</v>
          </cell>
          <cell r="BM189">
            <v>49.356282731056424</v>
          </cell>
          <cell r="BN189">
            <v>704228.09449313523</v>
          </cell>
          <cell r="BP189">
            <v>411793.47000178258</v>
          </cell>
          <cell r="BU189">
            <v>1787881.5681944364</v>
          </cell>
          <cell r="CD189">
            <v>-5.9851575615846642</v>
          </cell>
          <cell r="CF189">
            <v>8.4198163193496871</v>
          </cell>
          <cell r="CK189">
            <v>0.4395963210089433</v>
          </cell>
        </row>
        <row r="190">
          <cell r="C190">
            <v>557910259.11173391</v>
          </cell>
          <cell r="D190">
            <v>531326735.6219523</v>
          </cell>
          <cell r="E190">
            <v>349447759.25209486</v>
          </cell>
          <cell r="N190">
            <v>248469412.86961716</v>
          </cell>
          <cell r="O190">
            <v>282857322.75233513</v>
          </cell>
          <cell r="P190">
            <v>26030544.283502474</v>
          </cell>
          <cell r="U190">
            <v>256826778.46883267</v>
          </cell>
          <cell r="AO190">
            <v>0.9823880269866877</v>
          </cell>
          <cell r="AQ190">
            <v>-4.4715542002469171</v>
          </cell>
          <cell r="AT190" t="e">
            <v>#DIV/0!</v>
          </cell>
          <cell r="AU190" t="e">
            <v>#DIV/0!</v>
          </cell>
          <cell r="AV190">
            <v>-3.5767288395662282</v>
          </cell>
          <cell r="AW190">
            <v>-2.2152071266857454</v>
          </cell>
          <cell r="AX190">
            <v>12.403428354174975</v>
          </cell>
          <cell r="AZ190">
            <v>7.8657297802430843</v>
          </cell>
          <cell r="BE190">
            <v>-14.35677625857959</v>
          </cell>
          <cell r="BF190">
            <v>46.763958259839427</v>
          </cell>
          <cell r="BH190">
            <v>4.8991595073852325</v>
          </cell>
          <cell r="BM190">
            <v>48.336882232775338</v>
          </cell>
          <cell r="BN190">
            <v>711034.50026809028</v>
          </cell>
          <cell r="BP190">
            <v>391685.8754428103</v>
          </cell>
          <cell r="BU190">
            <v>1808578.2128436479</v>
          </cell>
          <cell r="CD190">
            <v>0.96650585629559882</v>
          </cell>
          <cell r="CF190">
            <v>-4.8829318636075607</v>
          </cell>
          <cell r="CK190">
            <v>1.1576071378213761</v>
          </cell>
        </row>
        <row r="191">
          <cell r="C191">
            <v>542607309.5492245</v>
          </cell>
          <cell r="D191">
            <v>514355347.2597965</v>
          </cell>
          <cell r="E191">
            <v>338689744.98137414</v>
          </cell>
          <cell r="N191">
            <v>239834747.57781816</v>
          </cell>
          <cell r="O191">
            <v>274520599.68197834</v>
          </cell>
          <cell r="P191">
            <v>26262830.468453094</v>
          </cell>
          <cell r="U191">
            <v>248257769.21352524</v>
          </cell>
          <cell r="AO191">
            <v>-3.47514214811221</v>
          </cell>
          <cell r="AQ191">
            <v>0.89236007676503815</v>
          </cell>
          <cell r="AT191" t="e">
            <v>#DIV/0!</v>
          </cell>
          <cell r="AU191" t="e">
            <v>#DIV/0!</v>
          </cell>
          <cell r="AV191">
            <v>-3.3364936890127801</v>
          </cell>
          <cell r="AW191">
            <v>-3.2405359058668646</v>
          </cell>
          <cell r="AX191">
            <v>17.93153611750434</v>
          </cell>
          <cell r="AZ191">
            <v>15.421369644811186</v>
          </cell>
          <cell r="BE191">
            <v>-10.031017086911897</v>
          </cell>
          <cell r="BF191">
            <v>46.628220909051748</v>
          </cell>
          <cell r="BH191">
            <v>5.1059701446416508</v>
          </cell>
          <cell r="BM191">
            <v>48.265808946306599</v>
          </cell>
          <cell r="BN191">
            <v>708125.21232671989</v>
          </cell>
          <cell r="BP191">
            <v>400139.95985941804</v>
          </cell>
          <cell r="BU191">
            <v>1795281.8105345769</v>
          </cell>
          <cell r="CD191">
            <v>-0.40916269748844347</v>
          </cell>
          <cell r="CF191">
            <v>2.158383783191109</v>
          </cell>
          <cell r="CK191">
            <v>-0.73518536354393849</v>
          </cell>
        </row>
        <row r="192">
          <cell r="C192">
            <v>564545307.80572367</v>
          </cell>
          <cell r="D192">
            <v>539688224.39252138</v>
          </cell>
          <cell r="E192">
            <v>354115082.58031404</v>
          </cell>
          <cell r="N192">
            <v>249262372.97635603</v>
          </cell>
          <cell r="O192">
            <v>290425851.41616541</v>
          </cell>
          <cell r="P192">
            <v>25733106.632587176</v>
          </cell>
          <cell r="U192">
            <v>264692744.78357822</v>
          </cell>
          <cell r="AO192">
            <v>3.9308838663917678</v>
          </cell>
          <cell r="AQ192">
            <v>-2.0170096917094393</v>
          </cell>
          <cell r="AT192" t="e">
            <v>#DIV/0!</v>
          </cell>
          <cell r="AU192" t="e">
            <v>#DIV/0!</v>
          </cell>
          <cell r="AV192">
            <v>6.6201253729615788</v>
          </cell>
          <cell r="AW192">
            <v>5.4769386731678411</v>
          </cell>
          <cell r="AX192">
            <v>16.920756858043916</v>
          </cell>
          <cell r="AZ192">
            <v>5.6021318475030428</v>
          </cell>
          <cell r="BE192">
            <v>-10.647148973731246</v>
          </cell>
          <cell r="BF192">
            <v>46.186364962275825</v>
          </cell>
          <cell r="BH192">
            <v>4.7681430628864696</v>
          </cell>
          <cell r="BM192">
            <v>49.045491974837709</v>
          </cell>
          <cell r="BN192">
            <v>703902.16412152629</v>
          </cell>
          <cell r="BP192">
            <v>397156.40382048889</v>
          </cell>
          <cell r="BU192">
            <v>1817484.7733060548</v>
          </cell>
          <cell r="CD192">
            <v>-0.59637026498713874</v>
          </cell>
          <cell r="CF192">
            <v>-0.74562811471700252</v>
          </cell>
          <cell r="CK192">
            <v>1.2367396940799256</v>
          </cell>
        </row>
        <row r="193">
          <cell r="C193">
            <v>559652244.32476616</v>
          </cell>
          <cell r="D193">
            <v>529740930.06401849</v>
          </cell>
          <cell r="E193">
            <v>347801170.31657797</v>
          </cell>
          <cell r="N193">
            <v>244850349.17331421</v>
          </cell>
          <cell r="O193">
            <v>284890580.89070427</v>
          </cell>
          <cell r="P193">
            <v>26350330.182533987</v>
          </cell>
          <cell r="U193">
            <v>258540250.70817029</v>
          </cell>
          <cell r="AO193">
            <v>-1.770032015004656</v>
          </cell>
          <cell r="AQ193">
            <v>2.3985582415657061</v>
          </cell>
          <cell r="AT193" t="e">
            <v>#DIV/0!</v>
          </cell>
          <cell r="AU193" t="e">
            <v>#DIV/0!</v>
          </cell>
          <cell r="AV193">
            <v>-2.3243909010193726</v>
          </cell>
          <cell r="AW193">
            <v>-2.001512842900949</v>
          </cell>
          <cell r="AX193">
            <v>18.473652182677995</v>
          </cell>
          <cell r="AZ193">
            <v>8.6205380106379259</v>
          </cell>
          <cell r="BE193">
            <v>-10.106303976432045</v>
          </cell>
          <cell r="BF193">
            <v>46.220772320485857</v>
          </cell>
          <cell r="BH193">
            <v>4.9741918524871362</v>
          </cell>
          <cell r="BM193">
            <v>48.805035827027005</v>
          </cell>
          <cell r="BN193">
            <v>703995.1848075866</v>
          </cell>
          <cell r="BP193">
            <v>405938.43032384629</v>
          </cell>
          <cell r="BU193">
            <v>1759508.0815006625</v>
          </cell>
          <cell r="CD193">
            <v>1.3215002141156498E-2</v>
          </cell>
          <cell r="CF193">
            <v>2.2112262118595458</v>
          </cell>
          <cell r="CK193">
            <v>-3.1899409919088932</v>
          </cell>
        </row>
        <row r="194">
          <cell r="C194">
            <v>592612220.50184512</v>
          </cell>
          <cell r="D194">
            <v>576320496.68216634</v>
          </cell>
          <cell r="E194">
            <v>368844785.32972974</v>
          </cell>
          <cell r="N194">
            <v>269662864.17405438</v>
          </cell>
          <cell r="O194">
            <v>306657632.50811189</v>
          </cell>
          <cell r="P194">
            <v>28488534.630125601</v>
          </cell>
          <cell r="U194">
            <v>278169097.87798631</v>
          </cell>
          <cell r="AO194">
            <v>10.133747035491032</v>
          </cell>
          <cell r="AQ194">
            <v>8.114526204339171</v>
          </cell>
          <cell r="AT194" t="e">
            <v>#DIV/0!</v>
          </cell>
          <cell r="AU194" t="e">
            <v>#DIV/0!</v>
          </cell>
          <cell r="AV194">
            <v>7.5921823066429459</v>
          </cell>
          <cell r="AW194">
            <v>8.3990859356945524</v>
          </cell>
          <cell r="AX194">
            <v>15.415630999298141</v>
          </cell>
          <cell r="AZ194">
            <v>1.2262489211183301</v>
          </cell>
          <cell r="BE194">
            <v>-11.048864992173851</v>
          </cell>
          <cell r="BF194">
            <v>46.790434441683601</v>
          </cell>
          <cell r="BH194">
            <v>4.9431756798746438</v>
          </cell>
          <cell r="BM194">
            <v>48.266389878441743</v>
          </cell>
          <cell r="BN194">
            <v>731101.19730441249</v>
          </cell>
          <cell r="BP194">
            <v>401918.92192119057</v>
          </cell>
          <cell r="BU194">
            <v>1819452.7110679613</v>
          </cell>
          <cell r="CD194">
            <v>3.8503122012452975</v>
          </cell>
          <cell r="CF194">
            <v>-0.99017685993638627</v>
          </cell>
          <cell r="CK194">
            <v>3.4068970866091606</v>
          </cell>
        </row>
        <row r="195">
          <cell r="C195">
            <v>552184496.47732997</v>
          </cell>
          <cell r="D195">
            <v>547725607.95045662</v>
          </cell>
          <cell r="E195">
            <v>344019327.9866221</v>
          </cell>
          <cell r="N195">
            <v>256886301.67288086</v>
          </cell>
          <cell r="O195">
            <v>290839306.27757573</v>
          </cell>
          <cell r="P195">
            <v>25333713.593198366</v>
          </cell>
          <cell r="U195">
            <v>265505592.68437737</v>
          </cell>
          <cell r="W195">
            <v>-6.7305973489403819</v>
          </cell>
          <cell r="Y195">
            <v>-10.839132296102639</v>
          </cell>
          <cell r="AB195">
            <v>-5.3014389786939393</v>
          </cell>
          <cell r="AC195">
            <v>-3.2575853087704831</v>
          </cell>
          <cell r="AE195">
            <v>-6.8219524717663678</v>
          </cell>
          <cell r="AF195">
            <v>4.4457802744518826</v>
          </cell>
          <cell r="AH195">
            <v>-7.4629967886116866</v>
          </cell>
          <cell r="AJ195">
            <v>6.105799490876529</v>
          </cell>
          <cell r="AK195">
            <v>18.180140803456133</v>
          </cell>
          <cell r="AL195">
            <v>5.2421746849787176</v>
          </cell>
          <cell r="AN195">
            <v>3.1316407170348226</v>
          </cell>
          <cell r="AO195">
            <v>-4.7379762654033337</v>
          </cell>
          <cell r="AQ195">
            <v>-11.074002499205854</v>
          </cell>
          <cell r="AT195" t="e">
            <v>#DIV/0!</v>
          </cell>
          <cell r="AU195" t="e">
            <v>#DIV/0!</v>
          </cell>
          <cell r="AV195">
            <v>-4.5524485969910105</v>
          </cell>
          <cell r="AW195">
            <v>-4.828425552280283</v>
          </cell>
          <cell r="AX195">
            <v>11.301737949696498</v>
          </cell>
          <cell r="AZ195">
            <v>-2.6957791959518551</v>
          </cell>
          <cell r="BC195" t="e">
            <v>#DIV/0!</v>
          </cell>
          <cell r="BD195" t="e">
            <v>#DIV/0!</v>
          </cell>
          <cell r="BE195">
            <v>12.387011563510445</v>
          </cell>
          <cell r="BF195">
            <v>46.900546175689669</v>
          </cell>
          <cell r="BH195">
            <v>4.62525637389769</v>
          </cell>
          <cell r="BM195">
            <v>48.474197450412639</v>
          </cell>
          <cell r="BN195">
            <v>746720.54961653322</v>
          </cell>
          <cell r="BP195">
            <v>400860.17517215532</v>
          </cell>
          <cell r="BU195">
            <v>1831492.5443540667</v>
          </cell>
          <cell r="CD195">
            <v>2.1364145442121623</v>
          </cell>
          <cell r="CF195">
            <v>-0.26342296699403955</v>
          </cell>
          <cell r="CK195">
            <v>0.66172828855982857</v>
          </cell>
        </row>
        <row r="196">
          <cell r="C196">
            <v>543953278.03263879</v>
          </cell>
          <cell r="D196">
            <v>531209299.23965734</v>
          </cell>
          <cell r="E196">
            <v>338115231.10270149</v>
          </cell>
          <cell r="N196">
            <v>253210557.55248725</v>
          </cell>
          <cell r="O196">
            <v>277998741.68717009</v>
          </cell>
          <cell r="P196">
            <v>24846450.345369719</v>
          </cell>
          <cell r="U196">
            <v>253152291.34180039</v>
          </cell>
          <cell r="W196">
            <v>-1.7162108066643866</v>
          </cell>
          <cell r="Y196">
            <v>1.6886704401692487</v>
          </cell>
          <cell r="AB196">
            <v>-4.88483894806091</v>
          </cell>
          <cell r="AC196">
            <v>-4.4577343885741421</v>
          </cell>
          <cell r="AE196">
            <v>-1.4906645328151003</v>
          </cell>
          <cell r="AF196">
            <v>5.9013709981983631</v>
          </cell>
          <cell r="AH196">
            <v>-7.2090930599467695</v>
          </cell>
          <cell r="AJ196">
            <v>9.087296179861081</v>
          </cell>
          <cell r="AK196">
            <v>19.539861309496164</v>
          </cell>
          <cell r="AL196">
            <v>8.303686383456931</v>
          </cell>
          <cell r="AN196">
            <v>4.7574425164980338</v>
          </cell>
          <cell r="AO196">
            <v>-1.43088366193784</v>
          </cell>
          <cell r="AQ196">
            <v>-1.9233786868083511</v>
          </cell>
          <cell r="AT196" t="e">
            <v>#DIV/0!</v>
          </cell>
          <cell r="AU196" t="e">
            <v>#DIV/0!</v>
          </cell>
          <cell r="AV196">
            <v>-4.6527461880104726</v>
          </cell>
          <cell r="AW196">
            <v>-3.5499880022851786</v>
          </cell>
          <cell r="AX196">
            <v>13.991661358048935</v>
          </cell>
          <cell r="AZ196">
            <v>-0.82580982179370277</v>
          </cell>
          <cell r="BC196" t="e">
            <v>#DIV/0!</v>
          </cell>
          <cell r="BD196" t="e">
            <v>#DIV/0!</v>
          </cell>
          <cell r="BE196">
            <v>11.336214081728478</v>
          </cell>
          <cell r="BF196">
            <v>47.666815681675452</v>
          </cell>
          <cell r="BH196">
            <v>4.6773372342941872</v>
          </cell>
          <cell r="BM196">
            <v>47.65584708403037</v>
          </cell>
          <cell r="BN196">
            <v>748888.35006541095</v>
          </cell>
          <cell r="BP196">
            <v>386621.35545405716</v>
          </cell>
          <cell r="BU196">
            <v>1788146.5129072631</v>
          </cell>
          <cell r="CD196">
            <v>0.2903094671749662</v>
          </cell>
          <cell r="CF196">
            <v>-3.5520664311397563</v>
          </cell>
          <cell r="CK196">
            <v>-2.3667053180438105</v>
          </cell>
        </row>
        <row r="197">
          <cell r="C197">
            <v>585842408.65658712</v>
          </cell>
          <cell r="D197">
            <v>558756713.47750998</v>
          </cell>
          <cell r="E197">
            <v>363940324.07165354</v>
          </cell>
          <cell r="N197">
            <v>257455421.17129284</v>
          </cell>
          <cell r="O197">
            <v>301301292.30621713</v>
          </cell>
          <cell r="P197">
            <v>28532191.960720915</v>
          </cell>
          <cell r="U197">
            <v>272769100.34549624</v>
          </cell>
          <cell r="W197">
            <v>7.6379561147624786</v>
          </cell>
          <cell r="Y197">
            <v>12.071652632130414</v>
          </cell>
          <cell r="AB197">
            <v>6.7197971367507936</v>
          </cell>
          <cell r="AC197">
            <v>12.235189840524651</v>
          </cell>
          <cell r="AE197">
            <v>7.7008692319039396</v>
          </cell>
          <cell r="AF197">
            <v>2.7804354848897761</v>
          </cell>
          <cell r="AH197">
            <v>-5.7225865252084507</v>
          </cell>
          <cell r="AJ197">
            <v>2.5873387267279169</v>
          </cell>
          <cell r="AK197">
            <v>18.477055529034224</v>
          </cell>
          <cell r="AL197">
            <v>3.0059572367492127</v>
          </cell>
          <cell r="AN197">
            <v>1.7096338114686471</v>
          </cell>
          <cell r="AO197">
            <v>1.6764165206364596</v>
          </cell>
          <cell r="AQ197">
            <v>14.834077158381925</v>
          </cell>
          <cell r="AT197" t="e">
            <v>#DIV/0!</v>
          </cell>
          <cell r="AU197" t="e">
            <v>#DIV/0!</v>
          </cell>
          <cell r="AV197">
            <v>7.7490149900360503</v>
          </cell>
          <cell r="AW197">
            <v>6.0130714976220281</v>
          </cell>
          <cell r="AX197">
            <v>4.8613943224839087</v>
          </cell>
          <cell r="AZ197">
            <v>-1.4330563036354054</v>
          </cell>
          <cell r="BC197" t="e">
            <v>#DIV/0!</v>
          </cell>
          <cell r="BD197" t="e">
            <v>#DIV/0!</v>
          </cell>
          <cell r="BE197">
            <v>6.5832033809055792</v>
          </cell>
          <cell r="BF197">
            <v>46.076479254983568</v>
          </cell>
          <cell r="BH197">
            <v>5.1063712117472999</v>
          </cell>
          <cell r="BM197">
            <v>48.817149533269138</v>
          </cell>
          <cell r="BN197">
            <v>707411.08951863309</v>
          </cell>
          <cell r="BP197">
            <v>396151.08299528109</v>
          </cell>
          <cell r="BU197">
            <v>1819933.9250078115</v>
          </cell>
          <cell r="CD197">
            <v>-5.5385105861447927</v>
          </cell>
          <cell r="CF197">
            <v>2.4648735531000323</v>
          </cell>
          <cell r="CK197">
            <v>1.7776738019563472</v>
          </cell>
        </row>
        <row r="198">
          <cell r="C198">
            <v>563882230.86470389</v>
          </cell>
          <cell r="D198">
            <v>542369650.31589818</v>
          </cell>
          <cell r="E198">
            <v>352228695.66981226</v>
          </cell>
          <cell r="N198">
            <v>252047924.52408981</v>
          </cell>
          <cell r="O198">
            <v>290321725.79180837</v>
          </cell>
          <cell r="P198">
            <v>26592751.123517327</v>
          </cell>
          <cell r="U198">
            <v>263728974.66829103</v>
          </cell>
          <cell r="W198">
            <v>-3.2180079060256772</v>
          </cell>
          <cell r="Y198">
            <v>-9.1270486476707209</v>
          </cell>
          <cell r="AB198">
            <v>-0.35673615483152732</v>
          </cell>
          <cell r="AC198">
            <v>-3.242347553501379</v>
          </cell>
          <cell r="AE198">
            <v>-3.7484786808522075</v>
          </cell>
          <cell r="AF198">
            <v>6.8438453736107574</v>
          </cell>
          <cell r="AH198">
            <v>-4.1892080635949513</v>
          </cell>
          <cell r="AJ198">
            <v>5.2246155818288953</v>
          </cell>
          <cell r="AK198">
            <v>16.742717007661078</v>
          </cell>
          <cell r="AL198">
            <v>5.4524506357337632</v>
          </cell>
          <cell r="AN198">
            <v>5.0798600306561248</v>
          </cell>
          <cell r="AO198">
            <v>-2.1003623161639537</v>
          </cell>
          <cell r="AQ198">
            <v>-6.7973776423260297</v>
          </cell>
          <cell r="AT198" t="e">
            <v>#DIV/0!</v>
          </cell>
          <cell r="AU198" t="e">
            <v>#DIV/0!</v>
          </cell>
          <cell r="AV198">
            <v>-3.3142044556200658</v>
          </cell>
          <cell r="AW198">
            <v>-3.0578953071719273</v>
          </cell>
          <cell r="AX198">
            <v>9.8567080849912951</v>
          </cell>
          <cell r="AZ198">
            <v>-0.46550003872214485</v>
          </cell>
          <cell r="BC198" t="e">
            <v>#DIV/0!</v>
          </cell>
          <cell r="BD198" t="e">
            <v>#DIV/0!</v>
          </cell>
          <cell r="BE198">
            <v>7.9180554461796282</v>
          </cell>
          <cell r="BF198">
            <v>46.471612926218647</v>
          </cell>
          <cell r="BH198">
            <v>4.9030676971007923</v>
          </cell>
          <cell r="BM198">
            <v>48.625319376680558</v>
          </cell>
          <cell r="BN198">
            <v>715580.32500669861</v>
          </cell>
          <cell r="BP198">
            <v>406307.03895418643</v>
          </cell>
          <cell r="BU198">
            <v>1803846.7839803665</v>
          </cell>
          <cell r="CD198">
            <v>1.1548073827375791</v>
          </cell>
          <cell r="CF198">
            <v>2.5636572496827723</v>
          </cell>
          <cell r="CK198">
            <v>-0.88394093908524318</v>
          </cell>
        </row>
        <row r="199">
          <cell r="C199">
            <v>606845341.12253118</v>
          </cell>
          <cell r="D199">
            <v>620737048.18803978</v>
          </cell>
          <cell r="E199">
            <v>386173126.27230406</v>
          </cell>
          <cell r="N199">
            <v>311161502.29461056</v>
          </cell>
          <cell r="O199">
            <v>309575545.89342916</v>
          </cell>
          <cell r="P199">
            <v>29193650.011791069</v>
          </cell>
          <cell r="U199">
            <v>280381895.88163811</v>
          </cell>
          <cell r="W199">
            <v>9.6370429268807012</v>
          </cell>
          <cell r="Y199">
            <v>8.0531442198125802</v>
          </cell>
          <cell r="AB199">
            <v>6.3409208722417842</v>
          </cell>
          <cell r="AC199">
            <v>7.7723161702642818</v>
          </cell>
          <cell r="AE199">
            <v>7.6191637023113934</v>
          </cell>
          <cell r="AF199">
            <v>9.9543942535178296</v>
          </cell>
          <cell r="AH199">
            <v>-2.2785460777127065</v>
          </cell>
          <cell r="AJ199">
            <v>7.7833548574152145</v>
          </cell>
          <cell r="AK199">
            <v>13.400479511599661</v>
          </cell>
          <cell r="AL199">
            <v>2.6641264734379222</v>
          </cell>
          <cell r="AN199">
            <v>6.5309947215321351</v>
          </cell>
          <cell r="AO199">
            <v>23.45330868410737</v>
          </cell>
          <cell r="AQ199">
            <v>9.7804806888657509</v>
          </cell>
          <cell r="AT199" t="e">
            <v>#DIV/0!</v>
          </cell>
          <cell r="AU199" t="e">
            <v>#DIV/0!</v>
          </cell>
          <cell r="AV199">
            <v>6.3144071425191459</v>
          </cell>
          <cell r="AW199">
            <v>11.787679092909045</v>
          </cell>
          <cell r="AX199">
            <v>24.861208369796298</v>
          </cell>
          <cell r="AZ199">
            <v>4.130418422511184</v>
          </cell>
          <cell r="BC199" t="e">
            <v>#DIV/0!</v>
          </cell>
          <cell r="BD199" t="e">
            <v>#DIV/0!</v>
          </cell>
          <cell r="BE199">
            <v>6.5406221503657784</v>
          </cell>
          <cell r="BF199">
            <v>50.127747844744476</v>
          </cell>
          <cell r="BH199">
            <v>4.7030622865203053</v>
          </cell>
          <cell r="BM199">
            <v>45.169189868735216</v>
          </cell>
          <cell r="BN199">
            <v>805756.48880134604</v>
          </cell>
          <cell r="BP199">
            <v>412802.25916352007</v>
          </cell>
          <cell r="BU199">
            <v>1869816.5836885984</v>
          </cell>
          <cell r="CD199">
            <v>12.601822694580555</v>
          </cell>
          <cell r="CF199">
            <v>1.5985989871236304</v>
          </cell>
          <cell r="CK199">
            <v>3.6571731199178079</v>
          </cell>
        </row>
        <row r="200">
          <cell r="C200">
            <v>535248715.50579357</v>
          </cell>
          <cell r="D200">
            <v>480809028.3847155</v>
          </cell>
          <cell r="E200">
            <v>352130992.66438276</v>
          </cell>
          <cell r="N200">
            <v>244198347.55801883</v>
          </cell>
          <cell r="O200">
            <v>236610680.82669669</v>
          </cell>
          <cell r="P200">
            <v>24778928.750940792</v>
          </cell>
          <cell r="U200">
            <v>211831752.07575589</v>
          </cell>
          <cell r="W200">
            <v>-8.8152518370522301</v>
          </cell>
          <cell r="Y200">
            <v>-10.660975266612805</v>
          </cell>
          <cell r="AB200">
            <v>-20.750041820302513</v>
          </cell>
          <cell r="AC200">
            <v>-25.45825127704331</v>
          </cell>
          <cell r="AE200">
            <v>-11.798166808745625</v>
          </cell>
          <cell r="AF200">
            <v>4.3078880664182195</v>
          </cell>
          <cell r="AH200">
            <v>-13.028519390252702</v>
          </cell>
          <cell r="AJ200">
            <v>-6.3470465645182443</v>
          </cell>
          <cell r="AK200">
            <v>-8.7720060366473831</v>
          </cell>
          <cell r="AL200">
            <v>-11.606935488980819</v>
          </cell>
          <cell r="AN200">
            <v>-1.9546269286632167</v>
          </cell>
          <cell r="AO200">
            <v>-21.520385472747332</v>
          </cell>
          <cell r="AQ200">
            <v>-15.122196981423041</v>
          </cell>
          <cell r="AT200" t="e">
            <v>#DIV/0!</v>
          </cell>
          <cell r="AU200" t="e">
            <v>#DIV/0!</v>
          </cell>
          <cell r="AV200">
            <v>-24.448848093537514</v>
          </cell>
          <cell r="AW200">
            <v>-23.135476729372382</v>
          </cell>
          <cell r="AX200">
            <v>-3.4307857275918452</v>
          </cell>
          <cell r="AZ200">
            <v>-10.194887095746235</v>
          </cell>
          <cell r="BC200" t="e">
            <v>#DIV/0!</v>
          </cell>
          <cell r="BD200" t="e">
            <v>#DIV/0!</v>
          </cell>
          <cell r="BE200">
            <v>-12.2951051414007</v>
          </cell>
          <cell r="BF200">
            <v>50.789052023088352</v>
          </cell>
          <cell r="BH200">
            <v>5.1535905709145977</v>
          </cell>
          <cell r="BM200">
            <v>44.057357405997038</v>
          </cell>
          <cell r="BN200">
            <v>693487.23243672308</v>
          </cell>
          <cell r="BP200">
            <v>392188.62018549361</v>
          </cell>
          <cell r="BU200">
            <v>1766198.168397621</v>
          </cell>
          <cell r="CD200">
            <v>-13.933397735541192</v>
          </cell>
          <cell r="CF200">
            <v>-4.9935867647131609</v>
          </cell>
          <cell r="CK200">
            <v>-5.5416352702663847</v>
          </cell>
        </row>
        <row r="201">
          <cell r="C201">
            <v>588378054.94654953</v>
          </cell>
          <cell r="D201">
            <v>611686361.93022323</v>
          </cell>
          <cell r="E201">
            <v>372911501.02749622</v>
          </cell>
          <cell r="N201">
            <v>302502134.57208705</v>
          </cell>
          <cell r="O201">
            <v>309184227.35813624</v>
          </cell>
          <cell r="P201">
            <v>28699100.844062977</v>
          </cell>
          <cell r="U201">
            <v>280485126.51407325</v>
          </cell>
          <cell r="W201">
            <v>5.9013573914294515</v>
          </cell>
          <cell r="Y201">
            <v>7.2260024536072498</v>
          </cell>
          <cell r="AB201">
            <v>21.98548525016475</v>
          </cell>
          <cell r="AC201">
            <v>23.443528015764237</v>
          </cell>
          <cell r="AE201">
            <v>9.926103118351314</v>
          </cell>
          <cell r="AF201">
            <v>6.7313069396763181</v>
          </cell>
          <cell r="AH201">
            <v>2.3803412135315449</v>
          </cell>
          <cell r="AJ201">
            <v>3.8542508179845836</v>
          </cell>
          <cell r="AK201">
            <v>3.9018986621867313</v>
          </cell>
          <cell r="AL201">
            <v>-0.84390874071249566</v>
          </cell>
          <cell r="AN201">
            <v>4.2222899994119434</v>
          </cell>
          <cell r="AO201">
            <v>23.875586217968113</v>
          </cell>
          <cell r="AQ201">
            <v>15.820587453657961</v>
          </cell>
          <cell r="AT201" t="e">
            <v>#DIV/0!</v>
          </cell>
          <cell r="AU201" t="e">
            <v>#DIV/0!</v>
          </cell>
          <cell r="AV201">
            <v>32.409388000419</v>
          </cell>
          <cell r="AW201">
            <v>28.807242312700094</v>
          </cell>
          <cell r="AX201">
            <v>22.942247013638646</v>
          </cell>
          <cell r="AZ201">
            <v>5.3216740159084965</v>
          </cell>
          <cell r="BC201" t="e">
            <v>#DIV/0!</v>
          </cell>
          <cell r="BD201" t="e">
            <v>#DIV/0!</v>
          </cell>
          <cell r="BE201">
            <v>5.305582118716452</v>
          </cell>
          <cell r="BF201">
            <v>49.453797468610929</v>
          </cell>
          <cell r="BH201">
            <v>4.6918000188038791</v>
          </cell>
          <cell r="BM201">
            <v>45.854402512585196</v>
          </cell>
          <cell r="BN201">
            <v>811190.14495018858</v>
          </cell>
          <cell r="BP201">
            <v>423624.07758487959</v>
          </cell>
          <cell r="BU201">
            <v>1898762.9192211025</v>
          </cell>
          <cell r="CD201">
            <v>16.972614203709259</v>
          </cell>
          <cell r="CF201">
            <v>8.0153925385489107</v>
          </cell>
          <cell r="CK201">
            <v>7.5056555484796199</v>
          </cell>
        </row>
        <row r="202">
          <cell r="C202">
            <v>537425482.23747432</v>
          </cell>
          <cell r="D202">
            <v>530857688.80820704</v>
          </cell>
          <cell r="E202">
            <v>345984591.52676767</v>
          </cell>
          <cell r="N202">
            <v>256227306.43158561</v>
          </cell>
          <cell r="O202">
            <v>274630382.37662143</v>
          </cell>
          <cell r="P202">
            <v>25936007.902286079</v>
          </cell>
          <cell r="U202">
            <v>248694374.47433537</v>
          </cell>
          <cell r="W202">
            <v>-7.2207237981493977</v>
          </cell>
          <cell r="Y202">
            <v>-4.5671173039905977</v>
          </cell>
          <cell r="AB202">
            <v>-8.2168339009161429</v>
          </cell>
          <cell r="AC202">
            <v>-9.9663062652424976</v>
          </cell>
          <cell r="AE202">
            <v>-8.65983567550016</v>
          </cell>
          <cell r="AF202">
            <v>-0.99104018659018633</v>
          </cell>
          <cell r="AH202">
            <v>-2.7162375986843124</v>
          </cell>
          <cell r="AJ202">
            <v>-1.1606400343698309</v>
          </cell>
          <cell r="AK202">
            <v>-4.3981965737122097</v>
          </cell>
          <cell r="AL202">
            <v>-10.715455050187739</v>
          </cell>
          <cell r="AN202">
            <v>-3.6716974710008121</v>
          </cell>
          <cell r="AO202">
            <v>-15.297355903276785</v>
          </cell>
          <cell r="AQ202">
            <v>-9.6278031733126674</v>
          </cell>
          <cell r="AT202" t="e">
            <v>#DIV/0!</v>
          </cell>
          <cell r="AU202" t="e">
            <v>#DIV/0!</v>
          </cell>
          <cell r="AV202">
            <v>-11.334202435202135</v>
          </cell>
          <cell r="AW202">
            <v>-12.623069288857408</v>
          </cell>
          <cell r="AX202">
            <v>3.1222730686933096</v>
          </cell>
          <cell r="AZ202">
            <v>-0.3631748156580441</v>
          </cell>
          <cell r="BC202" t="e">
            <v>#DIV/0!</v>
          </cell>
          <cell r="BD202" t="e">
            <v>#DIV/0!</v>
          </cell>
          <cell r="BE202">
            <v>-3.1664937912555757</v>
          </cell>
          <cell r="BF202">
            <v>48.266665781336677</v>
          </cell>
          <cell r="BH202">
            <v>4.8856799946730112</v>
          </cell>
          <cell r="BM202">
            <v>46.847654223990318</v>
          </cell>
          <cell r="BN202">
            <v>740574.32818294212</v>
          </cell>
          <cell r="BP202">
            <v>401159.82498373667</v>
          </cell>
          <cell r="BU202">
            <v>1961492.5483558006</v>
          </cell>
          <cell r="CD202">
            <v>-8.7052113745270727</v>
          </cell>
          <cell r="CF202">
            <v>-5.3028743619139203</v>
          </cell>
          <cell r="CK202">
            <v>3.3037104579875929</v>
          </cell>
        </row>
        <row r="203">
          <cell r="C203">
            <v>548343634.99162316</v>
          </cell>
          <cell r="D203">
            <v>518557575.31775898</v>
          </cell>
          <cell r="E203">
            <v>352005015.00330174</v>
          </cell>
          <cell r="N203">
            <v>257556205.15663218</v>
          </cell>
          <cell r="O203">
            <v>261001370.16112679</v>
          </cell>
          <cell r="P203">
            <v>26558511.803003237</v>
          </cell>
          <cell r="U203">
            <v>234442858.35812354</v>
          </cell>
          <cell r="W203">
            <v>1.7400842765763036</v>
          </cell>
          <cell r="Y203">
            <v>0.96936846894390971</v>
          </cell>
          <cell r="AB203">
            <v>2.3332691441335651</v>
          </cell>
          <cell r="AC203">
            <v>0.33951808659891114</v>
          </cell>
          <cell r="AE203">
            <v>2.0315658849470841</v>
          </cell>
          <cell r="AF203">
            <v>3.9314063148442324</v>
          </cell>
          <cell r="AH203">
            <v>-0.5406239122116685</v>
          </cell>
          <cell r="AJ203">
            <v>3.9060536872228546</v>
          </cell>
          <cell r="AK203">
            <v>0.79531375439565455</v>
          </cell>
          <cell r="AL203">
            <v>-5.2241325234659408</v>
          </cell>
          <cell r="AN203">
            <v>1.057178062559494</v>
          </cell>
          <cell r="AO203">
            <v>0.51864055535446996</v>
          </cell>
          <cell r="AQ203">
            <v>2.4001531116987684</v>
          </cell>
          <cell r="AT203" t="e">
            <v>#DIV/0!</v>
          </cell>
          <cell r="AU203" t="e">
            <v>#DIV/0!</v>
          </cell>
          <cell r="AV203">
            <v>-5.7305341732539077</v>
          </cell>
          <cell r="AW203">
            <v>-3.4060110744696295</v>
          </cell>
          <cell r="AX203">
            <v>7.3890283863325621</v>
          </cell>
          <cell r="AZ203">
            <v>1.1258547889775805</v>
          </cell>
          <cell r="BC203" t="e">
            <v>#DIV/0!</v>
          </cell>
          <cell r="BD203" t="e">
            <v>#DIV/0!</v>
          </cell>
          <cell r="BE203">
            <v>-5.5647446197422168</v>
          </cell>
          <cell r="BF203">
            <v>49.66781268190099</v>
          </cell>
          <cell r="BH203">
            <v>5.121612925378412</v>
          </cell>
          <cell r="BM203">
            <v>45.210574392720595</v>
          </cell>
          <cell r="BN203">
            <v>731683.34023370757</v>
          </cell>
          <cell r="BP203">
            <v>406844.45315939473</v>
          </cell>
          <cell r="BU203">
            <v>1788829.8020520986</v>
          </cell>
          <cell r="CD203">
            <v>-1.2005530857448563</v>
          </cell>
          <cell r="CF203">
            <v>1.4170482240808926</v>
          </cell>
          <cell r="CK203">
            <v>-8.8026205579233352</v>
          </cell>
        </row>
        <row r="204">
          <cell r="C204">
            <v>605840261.90029621</v>
          </cell>
          <cell r="D204">
            <v>539472184.31895363</v>
          </cell>
          <cell r="E204">
            <v>398143276.94699836</v>
          </cell>
          <cell r="N204">
            <v>264243765.69313765</v>
          </cell>
          <cell r="O204">
            <v>275228418.62581599</v>
          </cell>
          <cell r="P204">
            <v>27540167.490758933</v>
          </cell>
          <cell r="U204">
            <v>247688251.13505706</v>
          </cell>
          <cell r="W204">
            <v>13.107274037917849</v>
          </cell>
          <cell r="Y204">
            <v>2.3394642782479158</v>
          </cell>
          <cell r="AB204">
            <v>10.486839499641887</v>
          </cell>
          <cell r="AC204">
            <v>1.6417022655264901</v>
          </cell>
          <cell r="AE204">
            <v>10.485510041445334</v>
          </cell>
          <cell r="AF204">
            <v>12.433301074290902</v>
          </cell>
          <cell r="AH204">
            <v>3.1069228194283038</v>
          </cell>
          <cell r="AJ204">
            <v>7.3927258819170394</v>
          </cell>
          <cell r="AK204">
            <v>-2.2296614531136516</v>
          </cell>
          <cell r="AL204">
            <v>-3.2590109379068921</v>
          </cell>
          <cell r="AN204">
            <v>7.314728069404719</v>
          </cell>
          <cell r="AO204">
            <v>2.59654413390601</v>
          </cell>
          <cell r="AQ204">
            <v>3.696199903959569</v>
          </cell>
          <cell r="AT204" t="e">
            <v>#DIV/0!</v>
          </cell>
          <cell r="AU204" t="e">
            <v>#DIV/0!</v>
          </cell>
          <cell r="AV204">
            <v>5.6497318236499661</v>
          </cell>
          <cell r="AW204">
            <v>4.5365182077480446</v>
          </cell>
          <cell r="AX204">
            <v>6.0102904974762028</v>
          </cell>
          <cell r="AZ204">
            <v>7.022319084798653</v>
          </cell>
          <cell r="BC204" t="e">
            <v>#DIV/0!</v>
          </cell>
          <cell r="BD204" t="e">
            <v>#DIV/0!</v>
          </cell>
          <cell r="BE204">
            <v>-6.4242386629919181</v>
          </cell>
          <cell r="BF204">
            <v>48.981907385406195</v>
          </cell>
          <cell r="BH204">
            <v>5.105020850245781</v>
          </cell>
          <cell r="BM204">
            <v>45.913071764348032</v>
          </cell>
          <cell r="BN204">
            <v>663690.13617254759</v>
          </cell>
          <cell r="BP204">
            <v>412238.07494173828</v>
          </cell>
          <cell r="BU204">
            <v>1758019.2535696812</v>
          </cell>
          <cell r="CD204">
            <v>-9.2927090617427783</v>
          </cell>
          <cell r="CF204">
            <v>1.3257208597680976</v>
          </cell>
          <cell r="CK204">
            <v>-1.7223856873958781</v>
          </cell>
        </row>
        <row r="205">
          <cell r="C205">
            <v>545289860.19249249</v>
          </cell>
          <cell r="D205">
            <v>523279373.62479341</v>
          </cell>
          <cell r="E205">
            <v>352477681.10705292</v>
          </cell>
          <cell r="N205">
            <v>259198582.48367515</v>
          </cell>
          <cell r="O205">
            <v>264080791.14111826</v>
          </cell>
          <cell r="P205">
            <v>27100127.079744969</v>
          </cell>
          <cell r="U205">
            <v>236980664.06137329</v>
          </cell>
          <cell r="W205">
            <v>-11.469638816989125</v>
          </cell>
          <cell r="Y205">
            <v>-3.2031277778479916</v>
          </cell>
          <cell r="AB205">
            <v>-8.7205391359902684</v>
          </cell>
          <cell r="AC205">
            <v>-3.4814072379328653</v>
          </cell>
          <cell r="AE205">
            <v>-9.9944499426102276</v>
          </cell>
          <cell r="AF205">
            <v>1.3445931726504101</v>
          </cell>
          <cell r="AH205">
            <v>-0.37830961261103857</v>
          </cell>
          <cell r="AJ205">
            <v>-2.4108253103137689</v>
          </cell>
          <cell r="AK205">
            <v>-7.6311217074700011</v>
          </cell>
          <cell r="AL205">
            <v>-12.789888235613878</v>
          </cell>
          <cell r="AN205">
            <v>-2.5663051078446908</v>
          </cell>
          <cell r="AO205">
            <v>-1.9092912925413688</v>
          </cell>
          <cell r="AQ205">
            <v>-1.5978131257248871</v>
          </cell>
          <cell r="AT205" t="e">
            <v>#DIV/0!</v>
          </cell>
          <cell r="AU205" t="e">
            <v>#DIV/0!</v>
          </cell>
          <cell r="AV205">
            <v>-4.3230096803603493</v>
          </cell>
          <cell r="AW205">
            <v>-3.4173970840300951</v>
          </cell>
          <cell r="AX205">
            <v>5.8600011634881204</v>
          </cell>
          <cell r="AZ205">
            <v>2.8454933658022088</v>
          </cell>
          <cell r="BC205" t="e">
            <v>#DIV/0!</v>
          </cell>
          <cell r="BD205" t="e">
            <v>#DIV/0!</v>
          </cell>
          <cell r="BE205">
            <v>-8.3389671773516554</v>
          </cell>
          <cell r="BF205">
            <v>49.533498843684235</v>
          </cell>
          <cell r="BH205">
            <v>5.1789022166152785</v>
          </cell>
          <cell r="BM205">
            <v>45.287598939700487</v>
          </cell>
          <cell r="BN205">
            <v>735361.68778003426</v>
          </cell>
          <cell r="BP205">
            <v>419074.78161081538</v>
          </cell>
          <cell r="BU205">
            <v>1849307.663380478</v>
          </cell>
          <cell r="CD205">
            <v>10.798947837436799</v>
          </cell>
          <cell r="CF205">
            <v>1.6584364920788397</v>
          </cell>
          <cell r="CK205">
            <v>5.1926854399025792</v>
          </cell>
        </row>
        <row r="206">
          <cell r="C206">
            <v>570623433.79761958</v>
          </cell>
          <cell r="D206">
            <v>558538098.91226149</v>
          </cell>
          <cell r="E206">
            <v>367294793.68536127</v>
          </cell>
          <cell r="N206">
            <v>273901753.46812236</v>
          </cell>
          <cell r="O206">
            <v>284636345.44413906</v>
          </cell>
          <cell r="P206">
            <v>29410294.669060979</v>
          </cell>
          <cell r="U206">
            <v>255226050.77507806</v>
          </cell>
          <cell r="W206">
            <v>4.2037023540812957</v>
          </cell>
          <cell r="Y206">
            <v>5.8518426461964701</v>
          </cell>
          <cell r="AB206">
            <v>4.1445815209025572</v>
          </cell>
          <cell r="AC206">
            <v>6.3131408295665103</v>
          </cell>
          <cell r="AE206">
            <v>4.6458911955898463</v>
          </cell>
          <cell r="AF206">
            <v>-0.42022869944680075</v>
          </cell>
          <cell r="AH206">
            <v>-3.4290364999340794</v>
          </cell>
          <cell r="AJ206">
            <v>-2.8609484181357892</v>
          </cell>
          <cell r="AK206">
            <v>-6.2116523298111792</v>
          </cell>
          <cell r="AL206">
            <v>-11.778863513534665</v>
          </cell>
          <cell r="AN206">
            <v>-3.7104848572992011</v>
          </cell>
          <cell r="AO206">
            <v>5.672550692044485</v>
          </cell>
          <cell r="AQ206">
            <v>8.5245636764657959</v>
          </cell>
          <cell r="AT206" t="e">
            <v>#DIV/0!</v>
          </cell>
          <cell r="AU206" t="e">
            <v>#DIV/0!</v>
          </cell>
          <cell r="AV206">
            <v>7.6991035475280674</v>
          </cell>
          <cell r="AW206">
            <v>7.0376067857007536</v>
          </cell>
          <cell r="AX206">
            <v>1.5719217798309746</v>
          </cell>
          <cell r="AZ206">
            <v>3.2355473909165204</v>
          </cell>
          <cell r="BC206" t="e">
            <v>#DIV/0!</v>
          </cell>
          <cell r="BD206" t="e">
            <v>#DIV/0!</v>
          </cell>
          <cell r="BE206">
            <v>-8.2478777398098302</v>
          </cell>
          <cell r="BF206">
            <v>49.039045680418027</v>
          </cell>
          <cell r="BH206">
            <v>5.2655843399647706</v>
          </cell>
          <cell r="BM206">
            <v>45.695369979617183</v>
          </cell>
          <cell r="BN206">
            <v>745727.29637642798</v>
          </cell>
          <cell r="BP206">
            <v>429656.26941552485</v>
          </cell>
          <cell r="BU206">
            <v>1892274.9608667004</v>
          </cell>
          <cell r="CD206">
            <v>1.4095932340024688</v>
          </cell>
          <cell r="CF206">
            <v>2.5249641040286313</v>
          </cell>
          <cell r="CK206">
            <v>2.3234261306028134</v>
          </cell>
        </row>
        <row r="207">
          <cell r="C207">
            <v>531940463.851861</v>
          </cell>
          <cell r="D207">
            <v>518663036.5023514</v>
          </cell>
          <cell r="E207">
            <v>343449171.7465198</v>
          </cell>
          <cell r="N207">
            <v>254628566.37052572</v>
          </cell>
          <cell r="O207">
            <v>264034470.13182569</v>
          </cell>
          <cell r="P207">
            <v>26283298.645843267</v>
          </cell>
          <cell r="U207">
            <v>237751171.48598242</v>
          </cell>
          <cell r="W207">
            <v>-6.4922297698748572</v>
          </cell>
          <cell r="Y207">
            <v>-8.6360925084059676</v>
          </cell>
          <cell r="AB207">
            <v>-8.1425847901390735</v>
          </cell>
          <cell r="AC207">
            <v>-5.9333817631287982</v>
          </cell>
          <cell r="AE207">
            <v>-6.7790713900961252</v>
          </cell>
          <cell r="AF207">
            <v>-0.16573378113350357</v>
          </cell>
          <cell r="AH207">
            <v>-1.0429036548232906</v>
          </cell>
          <cell r="AJ207">
            <v>-5.7753138166498523</v>
          </cell>
          <cell r="AK207">
            <v>-8.8057423053094617</v>
          </cell>
          <cell r="AL207">
            <v>-13.116644400531897</v>
          </cell>
          <cell r="AN207">
            <v>-3.666171860060552</v>
          </cell>
          <cell r="AO207">
            <v>-7.0365329369239422</v>
          </cell>
          <cell r="AQ207">
            <v>-10.63231789549952</v>
          </cell>
          <cell r="AT207" t="e">
            <v>#DIV/0!</v>
          </cell>
          <cell r="AU207" t="e">
            <v>#DIV/0!</v>
          </cell>
          <cell r="AV207">
            <v>-6.8468243096766201</v>
          </cell>
          <cell r="AW207">
            <v>-7.0474893396373428</v>
          </cell>
          <cell r="AX207">
            <v>-0.87888505056612243</v>
          </cell>
          <cell r="AZ207">
            <v>3.7483057868777951</v>
          </cell>
          <cell r="BC207" t="e">
            <v>#DIV/0!</v>
          </cell>
          <cell r="BD207" t="e">
            <v>#DIV/0!</v>
          </cell>
          <cell r="BE207">
            <v>-10.453422437465685</v>
          </cell>
          <cell r="BF207">
            <v>49.093254859192449</v>
          </cell>
          <cell r="BH207">
            <v>5.0675094996333154</v>
          </cell>
          <cell r="BM207">
            <v>45.839235641174241</v>
          </cell>
          <cell r="BN207">
            <v>741386.46215298632</v>
          </cell>
          <cell r="BP207">
            <v>420268.63729383517</v>
          </cell>
          <cell r="BU207">
            <v>1887632.9999759905</v>
          </cell>
          <cell r="CD207">
            <v>-0.58209405026934924</v>
          </cell>
          <cell r="CF207">
            <v>-2.1849168253636733</v>
          </cell>
          <cell r="CK207">
            <v>-0.2453111195100196</v>
          </cell>
        </row>
        <row r="208">
          <cell r="C208">
            <v>528539672.81898141</v>
          </cell>
          <cell r="D208">
            <v>517268859.75319642</v>
          </cell>
          <cell r="E208">
            <v>340998129.22437447</v>
          </cell>
          <cell r="N208">
            <v>252568204.94940019</v>
          </cell>
          <cell r="O208">
            <v>264700654.80379623</v>
          </cell>
          <cell r="P208">
            <v>27095534.587585568</v>
          </cell>
          <cell r="U208">
            <v>237605120.21621066</v>
          </cell>
          <cell r="W208">
            <v>-0.71365509769064639</v>
          </cell>
          <cell r="Y208">
            <v>2.3591156332250618</v>
          </cell>
          <cell r="AB208">
            <v>-4.441532745355337</v>
          </cell>
          <cell r="AC208">
            <v>-5.6769547356724903</v>
          </cell>
          <cell r="AE208">
            <v>-0.63931798086086511</v>
          </cell>
          <cell r="AF208">
            <v>0.85263775674078168</v>
          </cell>
          <cell r="AH208">
            <v>-0.39046804644918831</v>
          </cell>
          <cell r="AJ208">
            <v>-5.3361578779845491</v>
          </cell>
          <cell r="AK208">
            <v>-9.9694774732831277</v>
          </cell>
          <cell r="AL208">
            <v>-12.746523863659288</v>
          </cell>
          <cell r="AN208">
            <v>-2.8336266801084586</v>
          </cell>
          <cell r="AO208">
            <v>-0.80916350058200948</v>
          </cell>
          <cell r="AQ208">
            <v>3.0903120368826196</v>
          </cell>
          <cell r="AT208" t="e">
            <v>#DIV/0!</v>
          </cell>
          <cell r="AU208" t="e">
            <v>#DIV/0!</v>
          </cell>
          <cell r="AV208">
            <v>-6.1430304994465938E-2</v>
          </cell>
          <cell r="AW208">
            <v>-0.20362230146667137</v>
          </cell>
          <cell r="AX208">
            <v>-0.2536831833932976</v>
          </cell>
          <cell r="AZ208">
            <v>9.0519338213435354</v>
          </cell>
          <cell r="BC208" t="e">
            <v>#DIV/0!</v>
          </cell>
          <cell r="BD208" t="e">
            <v>#DIV/0!</v>
          </cell>
          <cell r="BE208">
            <v>-6.1414301419844923</v>
          </cell>
          <cell r="BF208">
            <v>48.827258820472515</v>
          </cell>
          <cell r="BH208">
            <v>5.2381917211319493</v>
          </cell>
          <cell r="BM208">
            <v>45.934549458395537</v>
          </cell>
          <cell r="BN208">
            <v>740673.28616695141</v>
          </cell>
          <cell r="BP208">
            <v>423270.80192038813</v>
          </cell>
          <cell r="BU208">
            <v>1923509.3182513502</v>
          </cell>
          <cell r="CD208">
            <v>-9.6194902718327091E-2</v>
          </cell>
          <cell r="CF208">
            <v>0.71434419800732396</v>
          </cell>
          <cell r="CK208">
            <v>1.9005981711389883</v>
          </cell>
        </row>
        <row r="209">
          <cell r="C209">
            <v>538194547.37158012</v>
          </cell>
          <cell r="D209">
            <v>524677976.98490065</v>
          </cell>
          <cell r="E209">
            <v>346413789.27065951</v>
          </cell>
          <cell r="N209">
            <v>256030637.59368795</v>
          </cell>
          <cell r="O209">
            <v>268647339.3912127</v>
          </cell>
          <cell r="P209">
            <v>26575713.522689961</v>
          </cell>
          <cell r="U209">
            <v>242071625.86852276</v>
          </cell>
          <cell r="W209">
            <v>1.5881788145299724</v>
          </cell>
          <cell r="Y209">
            <v>0.11041301919521018</v>
          </cell>
          <cell r="AB209">
            <v>2.3162277674779519</v>
          </cell>
          <cell r="AC209">
            <v>3.9566315266076124</v>
          </cell>
          <cell r="AE209">
            <v>1.8267076340938049</v>
          </cell>
          <cell r="AF209">
            <v>-4.8157716091782543</v>
          </cell>
          <cell r="AH209">
            <v>-11.021644186410583</v>
          </cell>
          <cell r="AJ209">
            <v>-9.2422634622373323</v>
          </cell>
          <cell r="AK209">
            <v>-16.610201579767736</v>
          </cell>
          <cell r="AL209">
            <v>-14.800748931469087</v>
          </cell>
          <cell r="AN209">
            <v>-8.1332215935459029</v>
          </cell>
          <cell r="AO209">
            <v>1.3708901502393909</v>
          </cell>
          <cell r="AQ209">
            <v>-1.9184750284785865</v>
          </cell>
          <cell r="AT209" t="e">
            <v>#DIV/0!</v>
          </cell>
          <cell r="AU209" t="e">
            <v>#DIV/0!</v>
          </cell>
          <cell r="AV209">
            <v>1.8798019370322354</v>
          </cell>
          <cell r="AW209">
            <v>1.573192771129502</v>
          </cell>
          <cell r="AX209">
            <v>-0.55340981794939115</v>
          </cell>
          <cell r="AZ209">
            <v>-6.8570912488054097</v>
          </cell>
          <cell r="BC209" t="e">
            <v>#DIV/0!</v>
          </cell>
          <cell r="BD209" t="e">
            <v>#DIV/0!</v>
          </cell>
          <cell r="BE209">
            <v>-11.254014636588703</v>
          </cell>
          <cell r="BF209">
            <v>48.797671871990175</v>
          </cell>
          <cell r="BH209">
            <v>5.0651475168462738</v>
          </cell>
          <cell r="BM209">
            <v>46.137180611163551</v>
          </cell>
          <cell r="BN209">
            <v>739089.04761769297</v>
          </cell>
          <cell r="BP209">
            <v>414692.58268178685</v>
          </cell>
          <cell r="BU209">
            <v>1895695.4133458894</v>
          </cell>
          <cell r="CD209">
            <v>-0.21389168191241456</v>
          </cell>
          <cell r="CF209">
            <v>-2.0266503618207832</v>
          </cell>
          <cell r="CK209">
            <v>-1.4459979289700668</v>
          </cell>
        </row>
        <row r="210">
          <cell r="C210">
            <v>494367508.75613058</v>
          </cell>
          <cell r="D210">
            <v>478796950.57011676</v>
          </cell>
          <cell r="E210">
            <v>304205980.20796752</v>
          </cell>
          <cell r="N210">
            <v>227706166.62982619</v>
          </cell>
          <cell r="O210">
            <v>251090783.94029057</v>
          </cell>
          <cell r="P210">
            <v>24186238.401618615</v>
          </cell>
          <cell r="U210">
            <v>226904545.53867197</v>
          </cell>
          <cell r="W210">
            <v>-12.184217363736128</v>
          </cell>
          <cell r="Y210">
            <v>-6.3163959277872772</v>
          </cell>
          <cell r="AB210">
            <v>-3.6569790190077667</v>
          </cell>
          <cell r="AC210">
            <v>-2.2704973147491203</v>
          </cell>
          <cell r="AE210">
            <v>-8.143344972462252</v>
          </cell>
          <cell r="AF210">
            <v>-13.633958860314554</v>
          </cell>
          <cell r="AH210">
            <v>-8.2695903127711805</v>
          </cell>
          <cell r="AJ210">
            <v>-12.248212493001242</v>
          </cell>
          <cell r="AK210">
            <v>-15.77262032955068</v>
          </cell>
          <cell r="AL210">
            <v>-10.998062921099837</v>
          </cell>
          <cell r="AN210">
            <v>-12.327879529378617</v>
          </cell>
          <cell r="AO210">
            <v>-11.062922480711762</v>
          </cell>
          <cell r="AQ210">
            <v>-8.9911983700127074</v>
          </cell>
          <cell r="AT210" t="e">
            <v>#DIV/0!</v>
          </cell>
          <cell r="AU210" t="e">
            <v>#DIV/0!</v>
          </cell>
          <cell r="AV210">
            <v>-6.2655341267003939</v>
          </cell>
          <cell r="AW210">
            <v>-7.9619352285866087</v>
          </cell>
          <cell r="AX210">
            <v>-9.6575910871811725</v>
          </cell>
          <cell r="AZ210">
            <v>-9.0495064264731528</v>
          </cell>
          <cell r="BC210" t="e">
            <v>#DIV/0!</v>
          </cell>
          <cell r="BD210" t="e">
            <v>#DIV/0!</v>
          </cell>
          <cell r="BE210">
            <v>-13.962981949911088</v>
          </cell>
          <cell r="BF210">
            <v>47.557981803912945</v>
          </cell>
          <cell r="BH210">
            <v>5.0514604098500193</v>
          </cell>
          <cell r="BM210">
            <v>47.390557786237039</v>
          </cell>
          <cell r="BN210">
            <v>748526.26655845833</v>
          </cell>
          <cell r="BP210">
            <v>402852.50944896153</v>
          </cell>
          <cell r="BU210">
            <v>1743755.2867566361</v>
          </cell>
          <cell r="CD210">
            <v>1.276871707297567</v>
          </cell>
          <cell r="CF210">
            <v>-2.8551446848304898</v>
          </cell>
          <cell r="CK210">
            <v>-8.0150073434571443</v>
          </cell>
        </row>
        <row r="211">
          <cell r="C211">
            <v>584426987.05715322</v>
          </cell>
          <cell r="D211">
            <v>576993634.65323913</v>
          </cell>
          <cell r="E211">
            <v>356610892.76049614</v>
          </cell>
          <cell r="N211">
            <v>281014666.41014123</v>
          </cell>
          <cell r="O211">
            <v>295978968.2430979</v>
          </cell>
          <cell r="P211">
            <v>37827100.249922335</v>
          </cell>
          <cell r="U211">
            <v>258151867.99317557</v>
          </cell>
          <cell r="W211">
            <v>17.226785783994949</v>
          </cell>
          <cell r="Y211">
            <v>39.572361215850108</v>
          </cell>
          <cell r="AB211">
            <v>6.7170981954146169</v>
          </cell>
          <cell r="AC211">
            <v>13.077541639098577</v>
          </cell>
          <cell r="AE211">
            <v>18.217111097697281</v>
          </cell>
          <cell r="AF211">
            <v>-7.6551762669685548</v>
          </cell>
          <cell r="AH211">
            <v>18.488267674086401</v>
          </cell>
          <cell r="AJ211">
            <v>-11.937793585046963</v>
          </cell>
          <cell r="AK211">
            <v>-11.626423461192637</v>
          </cell>
          <cell r="AL211">
            <v>-3.9553750921045516</v>
          </cell>
          <cell r="AN211">
            <v>-3.6942450647983738</v>
          </cell>
          <cell r="AO211">
            <v>23.411091833528065</v>
          </cell>
          <cell r="AQ211">
            <v>56.399269790505471</v>
          </cell>
          <cell r="AT211" t="e">
            <v>#DIV/0!</v>
          </cell>
          <cell r="AU211" t="e">
            <v>#DIV/0!</v>
          </cell>
          <cell r="AV211">
            <v>13.771131107277895</v>
          </cell>
          <cell r="AW211">
            <v>18.342600554395219</v>
          </cell>
          <cell r="AX211">
            <v>-9.6884851314048586</v>
          </cell>
          <cell r="AZ211">
            <v>29.573041516371841</v>
          </cell>
          <cell r="BC211" t="e">
            <v>#DIV/0!</v>
          </cell>
          <cell r="BD211" t="e">
            <v>#DIV/0!</v>
          </cell>
          <cell r="BE211">
            <v>-7.9284819080640085</v>
          </cell>
          <cell r="BF211">
            <v>48.703252433456228</v>
          </cell>
          <cell r="BH211">
            <v>6.5558955901923621</v>
          </cell>
          <cell r="BM211">
            <v>44.740851976351408</v>
          </cell>
          <cell r="BN211">
            <v>788014.81422743259</v>
          </cell>
          <cell r="BP211">
            <v>451420.59475264663</v>
          </cell>
          <cell r="BU211">
            <v>1792467.3200481664</v>
          </cell>
          <cell r="CD211">
            <v>5.2755059419000752</v>
          </cell>
          <cell r="CF211">
            <v>12.056046360520021</v>
          </cell>
          <cell r="CK211">
            <v>2.7935131529914456</v>
          </cell>
        </row>
        <row r="212">
          <cell r="C212">
            <v>499837111.49000025</v>
          </cell>
          <cell r="D212">
            <v>483804308.34788889</v>
          </cell>
          <cell r="E212">
            <v>302956762.04604405</v>
          </cell>
          <cell r="N212">
            <v>222879618.79298377</v>
          </cell>
          <cell r="O212">
            <v>260924689.55490512</v>
          </cell>
          <cell r="P212">
            <v>34821952.771763787</v>
          </cell>
          <cell r="U212">
            <v>226102736.78314131</v>
          </cell>
          <cell r="W212">
            <v>-15.04556697612902</v>
          </cell>
          <cell r="Y212">
            <v>-9.2605764110853084</v>
          </cell>
          <cell r="AB212">
            <v>-13.484753174812825</v>
          </cell>
          <cell r="AC212">
            <v>-15.095516293032619</v>
          </cell>
          <cell r="AE212">
            <v>-14.473985192419015</v>
          </cell>
          <cell r="AF212">
            <v>-13.964755060684709</v>
          </cell>
          <cell r="AH212">
            <v>20.345584058940737</v>
          </cell>
          <cell r="AJ212">
            <v>-3.8646366640981755</v>
          </cell>
          <cell r="AK212">
            <v>0.65920129205130351</v>
          </cell>
          <cell r="AL212">
            <v>0.75711039877421893</v>
          </cell>
          <cell r="AN212">
            <v>-6.6159157397193251</v>
          </cell>
          <cell r="AO212">
            <v>-20.687549286950485</v>
          </cell>
          <cell r="AQ212">
            <v>-7.944429941242241</v>
          </cell>
          <cell r="AT212" t="e">
            <v>#DIV/0!</v>
          </cell>
          <cell r="AU212" t="e">
            <v>#DIV/0!</v>
          </cell>
          <cell r="AV212">
            <v>-12.414836064979198</v>
          </cell>
          <cell r="AW212">
            <v>-14.996004542744718</v>
          </cell>
          <cell r="AX212">
            <v>-8.7300872336861186</v>
          </cell>
          <cell r="AZ212">
            <v>40.530501224519995</v>
          </cell>
          <cell r="BC212" t="e">
            <v>#DIV/0!</v>
          </cell>
          <cell r="BD212" t="e">
            <v>#DIV/0!</v>
          </cell>
          <cell r="BE212">
            <v>6.7369431482971391</v>
          </cell>
          <cell r="BF212">
            <v>46.06813435665353</v>
          </cell>
          <cell r="BH212">
            <v>7.1975284574614387</v>
          </cell>
          <cell r="BM212">
            <v>46.734337185885032</v>
          </cell>
          <cell r="BN212">
            <v>735681.28101101774</v>
          </cell>
          <cell r="BP212">
            <v>457968.30685725308</v>
          </cell>
          <cell r="BU212">
            <v>1871020.2460428723</v>
          </cell>
          <cell r="CD212">
            <v>-6.6411864690288214</v>
          </cell>
          <cell r="CF212">
            <v>1.4504681843756428</v>
          </cell>
          <cell r="CK212">
            <v>4.3823909711556155</v>
          </cell>
        </row>
        <row r="213">
          <cell r="C213">
            <v>579408704.27021396</v>
          </cell>
          <cell r="D213">
            <v>569565903.2878089</v>
          </cell>
          <cell r="E213">
            <v>356495016.11757845</v>
          </cell>
          <cell r="N213">
            <v>273804178.61286819</v>
          </cell>
          <cell r="O213">
            <v>295761724.67494059</v>
          </cell>
          <cell r="P213">
            <v>33075565.560056537</v>
          </cell>
          <cell r="U213">
            <v>262686159.11488408</v>
          </cell>
          <cell r="W213">
            <v>17.671912556088621</v>
          </cell>
          <cell r="Y213">
            <v>-0.38259683938434152</v>
          </cell>
          <cell r="AB213">
            <v>24.777693108563724</v>
          </cell>
          <cell r="AC213">
            <v>12.399486519511305</v>
          </cell>
          <cell r="AE213">
            <v>15.9195047648649</v>
          </cell>
          <cell r="AF213">
            <v>-4.4022468775258616</v>
          </cell>
          <cell r="AH213">
            <v>11.806038567802158</v>
          </cell>
          <cell r="AJ213">
            <v>-1.6641296412662654</v>
          </cell>
          <cell r="AK213">
            <v>-8.3464097263499681</v>
          </cell>
          <cell r="AL213">
            <v>-0.37304258845379801</v>
          </cell>
          <cell r="AN213">
            <v>-1.52441964837563</v>
          </cell>
          <cell r="AO213">
            <v>22.848459673284186</v>
          </cell>
          <cell r="AQ213">
            <v>-5.0151903402825511</v>
          </cell>
          <cell r="AT213" t="e">
            <v>#DIV/0!</v>
          </cell>
          <cell r="AU213" t="e">
            <v>#DIV/0!</v>
          </cell>
          <cell r="AV213">
            <v>16.17999978780907</v>
          </cell>
          <cell r="AW213">
            <v>17.233948882572495</v>
          </cell>
          <cell r="AX213">
            <v>-9.4868606463932448</v>
          </cell>
          <cell r="AZ213">
            <v>15.249483737393557</v>
          </cell>
          <cell r="BC213" t="e">
            <v>#DIV/0!</v>
          </cell>
          <cell r="BD213" t="e">
            <v>#DIV/0!</v>
          </cell>
          <cell r="BE213">
            <v>-6.3457794074140024</v>
          </cell>
          <cell r="BF213">
            <v>48.072431483756063</v>
          </cell>
          <cell r="BH213">
            <v>5.8071533722662192</v>
          </cell>
          <cell r="BM213">
            <v>46.120415143977723</v>
          </cell>
          <cell r="BN213">
            <v>768044.89890137105</v>
          </cell>
          <cell r="BP213">
            <v>436671.01406852633</v>
          </cell>
          <cell r="BU213">
            <v>1784930.1625781308</v>
          </cell>
          <cell r="CD213">
            <v>4.3991357026071496</v>
          </cell>
          <cell r="CF213">
            <v>-4.6503857297192894</v>
          </cell>
          <cell r="CK213">
            <v>-4.6012374076025262</v>
          </cell>
        </row>
        <row r="214">
          <cell r="C214">
            <v>559131605.00830519</v>
          </cell>
          <cell r="D214">
            <v>545173841.34218872</v>
          </cell>
          <cell r="E214">
            <v>346342549.26792717</v>
          </cell>
          <cell r="N214">
            <v>262001568.84288323</v>
          </cell>
          <cell r="O214">
            <v>283172272.49930549</v>
          </cell>
          <cell r="P214">
            <v>29695661.151332617</v>
          </cell>
          <cell r="U214">
            <v>253476611.3479729</v>
          </cell>
          <cell r="W214">
            <v>-2.847856601255494</v>
          </cell>
          <cell r="Y214">
            <v>-10.135319246552022</v>
          </cell>
          <cell r="AB214">
            <v>-0.67628482360084785</v>
          </cell>
          <cell r="AC214">
            <v>-0.83995206943116019</v>
          </cell>
          <cell r="AE214">
            <v>-3.499619372727325</v>
          </cell>
          <cell r="AF214">
            <v>0.1034606019822748</v>
          </cell>
          <cell r="AH214">
            <v>5.2825156105587467</v>
          </cell>
          <cell r="AJ214">
            <v>6.414764212755486</v>
          </cell>
          <cell r="AK214">
            <v>0.94414688037274264</v>
          </cell>
          <cell r="AL214">
            <v>14.14395391713137</v>
          </cell>
          <cell r="AN214">
            <v>4.0389083674375437</v>
          </cell>
          <cell r="AO214">
            <v>-4.3106025005822408</v>
          </cell>
          <cell r="AQ214">
            <v>-10.218735043507879</v>
          </cell>
          <cell r="AT214" t="e">
            <v>#DIV/0!</v>
          </cell>
          <cell r="AU214" t="e">
            <v>#DIV/0!</v>
          </cell>
          <cell r="AV214">
            <v>-3.5059128345180315</v>
          </cell>
          <cell r="AW214">
            <v>-4.0374318347165312</v>
          </cell>
          <cell r="AX214">
            <v>2.2535702738768735</v>
          </cell>
          <cell r="AZ214">
            <v>14.495882570714173</v>
          </cell>
          <cell r="BC214" t="e">
            <v>#DIV/0!</v>
          </cell>
          <cell r="BD214" t="e">
            <v>#DIV/0!</v>
          </cell>
          <cell r="BE214">
            <v>1.9229372935136664</v>
          </cell>
          <cell r="BF214">
            <v>48.058352946254615</v>
          </cell>
          <cell r="BH214">
            <v>5.4470077064269065</v>
          </cell>
          <cell r="BM214">
            <v>46.494639347318476</v>
          </cell>
          <cell r="BN214">
            <v>756481.0312700026</v>
          </cell>
          <cell r="BP214">
            <v>436265.67951060372</v>
          </cell>
          <cell r="BU214">
            <v>1751482.0115036976</v>
          </cell>
          <cell r="CD214">
            <v>-1.5056239092154216</v>
          </cell>
          <cell r="CF214">
            <v>-9.2823783778560237E-2</v>
          </cell>
          <cell r="CK214">
            <v>-1.8739193149227273</v>
          </cell>
        </row>
        <row r="215">
          <cell r="C215">
            <v>556867666.51456034</v>
          </cell>
          <cell r="D215">
            <v>537375640.76010203</v>
          </cell>
          <cell r="E215">
            <v>340815398.48699665</v>
          </cell>
          <cell r="N215">
            <v>254314707.18396664</v>
          </cell>
          <cell r="O215">
            <v>283060933.57613534</v>
          </cell>
          <cell r="P215">
            <v>28589076.351215646</v>
          </cell>
          <cell r="U215">
            <v>254471857.22491968</v>
          </cell>
          <cell r="W215">
            <v>-1.5958624756367334</v>
          </cell>
          <cell r="Y215">
            <v>-4.3198481335286365</v>
          </cell>
          <cell r="AB215">
            <v>3.7641959857711349</v>
          </cell>
          <cell r="AC215">
            <v>1.1952874639063804</v>
          </cell>
          <cell r="AE215">
            <v>-0.40490261567510677</v>
          </cell>
          <cell r="AF215">
            <v>-3.1788230392683858</v>
          </cell>
          <cell r="AH215">
            <v>-0.23264248106308338</v>
          </cell>
          <cell r="AJ215">
            <v>7.9027626294198905</v>
          </cell>
          <cell r="AK215">
            <v>1.8050729777463914</v>
          </cell>
          <cell r="AL215">
            <v>15.157649149281816</v>
          </cell>
          <cell r="AN215">
            <v>1.5545054194104679</v>
          </cell>
          <cell r="AO215">
            <v>-2.9338990956677211</v>
          </cell>
          <cell r="AQ215">
            <v>-3.7264191373873898</v>
          </cell>
          <cell r="AT215" t="e">
            <v>#DIV/0!</v>
          </cell>
          <cell r="AU215" t="e">
            <v>#DIV/0!</v>
          </cell>
          <cell r="AV215">
            <v>0.39263814978988443</v>
          </cell>
          <cell r="AW215">
            <v>-0.85180627923328778</v>
          </cell>
          <cell r="AX215">
            <v>-1.2585594552824846</v>
          </cell>
          <cell r="AZ215">
            <v>7.6456262431948199</v>
          </cell>
          <cell r="BC215" t="e">
            <v>#DIV/0!</v>
          </cell>
          <cell r="BD215" t="e">
            <v>#DIV/0!</v>
          </cell>
          <cell r="BE215">
            <v>8.5432326696003713</v>
          </cell>
          <cell r="BF215">
            <v>47.325313597067023</v>
          </cell>
          <cell r="BH215">
            <v>5.320128822880255</v>
          </cell>
          <cell r="BM215">
            <v>47.354557580052706</v>
          </cell>
          <cell r="BN215">
            <v>746194.88530436705</v>
          </cell>
          <cell r="BP215">
            <v>438971.49361303286</v>
          </cell>
          <cell r="BU215">
            <v>1686083.1290395183</v>
          </cell>
          <cell r="CD215">
            <v>-1.3597361388383868</v>
          </cell>
          <cell r="CF215">
            <v>0.62022162858753438</v>
          </cell>
          <cell r="CK215">
            <v>-3.7339168792280364</v>
          </cell>
        </row>
        <row r="216">
          <cell r="C216">
            <v>580988066.29697275</v>
          </cell>
          <cell r="D216">
            <v>567883584.76418364</v>
          </cell>
          <cell r="E216">
            <v>352569587.5850355</v>
          </cell>
          <cell r="N216">
            <v>268091074.83808285</v>
          </cell>
          <cell r="O216">
            <v>299792509.92610079</v>
          </cell>
          <cell r="P216">
            <v>30856100.380679391</v>
          </cell>
          <cell r="U216">
            <v>268936409.54542142</v>
          </cell>
          <cell r="W216">
            <v>3.4488433181775191</v>
          </cell>
          <cell r="Y216">
            <v>7.2372840475542377</v>
          </cell>
          <cell r="AB216">
            <v>6.4909352109113971</v>
          </cell>
          <cell r="AC216">
            <v>1.8925273185008251</v>
          </cell>
          <cell r="AE216">
            <v>4.3314419623933675</v>
          </cell>
          <cell r="AF216">
            <v>-11.446555047074103</v>
          </cell>
          <cell r="AH216">
            <v>4.5420799530816458</v>
          </cell>
          <cell r="AJ216">
            <v>4.0003149360168688</v>
          </cell>
          <cell r="AK216">
            <v>2.0563011867741565</v>
          </cell>
          <cell r="AL216">
            <v>12.553783256192542</v>
          </cell>
          <cell r="AN216">
            <v>-4.1021036676188061</v>
          </cell>
          <cell r="AO216">
            <v>5.41705503651845</v>
          </cell>
          <cell r="AQ216">
            <v>7.929686155696138</v>
          </cell>
          <cell r="AT216" t="e">
            <v>#DIV/0!</v>
          </cell>
          <cell r="AU216" t="e">
            <v>#DIV/0!</v>
          </cell>
          <cell r="AV216">
            <v>5.6841461677693426</v>
          </cell>
          <cell r="AW216">
            <v>5.6794390888425959</v>
          </cell>
          <cell r="AX216">
            <v>1.455969693306985</v>
          </cell>
          <cell r="AZ216">
            <v>12.040351210765566</v>
          </cell>
          <cell r="BC216" t="e">
            <v>#DIV/0!</v>
          </cell>
          <cell r="BD216" t="e">
            <v>#DIV/0!</v>
          </cell>
          <cell r="BE216">
            <v>8.5785895426983192</v>
          </cell>
          <cell r="BF216">
            <v>47.208808641547364</v>
          </cell>
          <cell r="BH216">
            <v>5.4335256747195002</v>
          </cell>
          <cell r="BM216">
            <v>47.357665683733146</v>
          </cell>
          <cell r="BN216">
            <v>760391.94609609526</v>
          </cell>
          <cell r="BP216">
            <v>441805.81369388336</v>
          </cell>
          <cell r="BU216">
            <v>1695929.2297356089</v>
          </cell>
          <cell r="CD216">
            <v>1.9025942245553362</v>
          </cell>
          <cell r="CF216">
            <v>0.64567292457242076</v>
          </cell>
          <cell r="CK216">
            <v>0.58396294503578039</v>
          </cell>
        </row>
        <row r="217">
          <cell r="C217">
            <v>566397456.03554344</v>
          </cell>
          <cell r="D217">
            <v>553141729.9616735</v>
          </cell>
          <cell r="E217">
            <v>341932868.94704282</v>
          </cell>
          <cell r="N217">
            <v>258522758.31002063</v>
          </cell>
          <cell r="O217">
            <v>294618971.65165281</v>
          </cell>
          <cell r="P217">
            <v>29440109.832630128</v>
          </cell>
          <cell r="U217">
            <v>265178861.81902272</v>
          </cell>
          <cell r="W217">
            <v>-3.0169132598333426</v>
          </cell>
          <cell r="Y217">
            <v>-5.4419073413007002</v>
          </cell>
          <cell r="AB217">
            <v>1.097749973981399</v>
          </cell>
          <cell r="AC217">
            <v>-1.019541530833068</v>
          </cell>
          <cell r="AE217">
            <v>-2.5113442268143382</v>
          </cell>
          <cell r="AF217">
            <v>-2.991625491546368</v>
          </cell>
          <cell r="AH217">
            <v>2.1241643040857294</v>
          </cell>
          <cell r="AJ217">
            <v>15.186896779342884</v>
          </cell>
          <cell r="AK217">
            <v>4.659415269721201</v>
          </cell>
          <cell r="AL217">
            <v>23.628420194019874</v>
          </cell>
          <cell r="AN217">
            <v>3.87089461659893</v>
          </cell>
          <cell r="AO217">
            <v>-3.5690544841304908</v>
          </cell>
          <cell r="AQ217">
            <v>-4.5890132926061158</v>
          </cell>
          <cell r="AT217" t="e">
            <v>#DIV/0!</v>
          </cell>
          <cell r="AU217" t="e">
            <v>#DIV/0!</v>
          </cell>
          <cell r="AV217">
            <v>-1.3971881801910067</v>
          </cell>
          <cell r="AW217">
            <v>-2.2106788383051699</v>
          </cell>
          <cell r="AX217">
            <v>-0.26073606081433381</v>
          </cell>
          <cell r="AZ217">
            <v>8.6345822143177191</v>
          </cell>
          <cell r="BC217" t="e">
            <v>#DIV/0!</v>
          </cell>
          <cell r="BD217" t="e">
            <v>#DIV/0!</v>
          </cell>
          <cell r="BE217">
            <v>11.898944527536072</v>
          </cell>
          <cell r="BF217">
            <v>46.737164149219652</v>
          </cell>
          <cell r="BH217">
            <v>5.3223447514382975</v>
          </cell>
          <cell r="BM217">
            <v>47.940491099342047</v>
          </cell>
          <cell r="BN217">
            <v>756062.90528934088</v>
          </cell>
          <cell r="BP217">
            <v>445790.8089341984</v>
          </cell>
          <cell r="BU217">
            <v>1673851.1688024409</v>
          </cell>
          <cell r="CD217">
            <v>-0.56931702511842353</v>
          </cell>
          <cell r="CF217">
            <v>0.90197890493947763</v>
          </cell>
          <cell r="CK217">
            <v>-1.3018267829849222</v>
          </cell>
        </row>
        <row r="218">
          <cell r="C218">
            <v>605925175.22362387</v>
          </cell>
          <cell r="D218">
            <v>602065381.24513423</v>
          </cell>
          <cell r="E218">
            <v>371000341.1297875</v>
          </cell>
          <cell r="N218">
            <v>286595112.62963027</v>
          </cell>
          <cell r="O218">
            <v>315470268.61550397</v>
          </cell>
          <cell r="P218">
            <v>31092951.159675423</v>
          </cell>
          <cell r="U218">
            <v>284377317.45582855</v>
          </cell>
          <cell r="W218">
            <v>8.5009295164445007</v>
          </cell>
          <cell r="Y218">
            <v>4.0400175201986022</v>
          </cell>
          <cell r="AB218">
            <v>5.9746468128549779</v>
          </cell>
          <cell r="AC218">
            <v>8.4310576896116984</v>
          </cell>
          <cell r="AE218">
            <v>6.9787953259450974</v>
          </cell>
          <cell r="AF218">
            <v>1.0088755702866159</v>
          </cell>
          <cell r="AH218">
            <v>0.37614440918289915</v>
          </cell>
          <cell r="AJ218">
            <v>17.211001526849824</v>
          </cell>
          <cell r="AK218">
            <v>6.74438744185899</v>
          </cell>
          <cell r="AL218">
            <v>23.234883570731913</v>
          </cell>
          <cell r="AN218">
            <v>6.1865215017658404</v>
          </cell>
          <cell r="AO218">
            <v>10.858755532054651</v>
          </cell>
          <cell r="AQ218">
            <v>5.6142498667357499</v>
          </cell>
          <cell r="AT218" t="e">
            <v>#DIV/0!</v>
          </cell>
          <cell r="AU218" t="e">
            <v>#DIV/0!</v>
          </cell>
          <cell r="AV218">
            <v>7.2398137261439235</v>
          </cell>
          <cell r="AW218">
            <v>8.3246233327735748</v>
          </cell>
          <cell r="AX218">
            <v>4.6342745166051671</v>
          </cell>
          <cell r="AZ218">
            <v>5.721318026726756</v>
          </cell>
          <cell r="BC218" t="e">
            <v>#DIV/0!</v>
          </cell>
          <cell r="BD218" t="e">
            <v>#DIV/0!</v>
          </cell>
          <cell r="BE218">
            <v>11.421744211542299</v>
          </cell>
          <cell r="BF218">
            <v>47.601991670227171</v>
          </cell>
          <cell r="BH218">
            <v>5.1643811666055184</v>
          </cell>
          <cell r="BM218">
            <v>47.233627163167306</v>
          </cell>
          <cell r="BN218">
            <v>772492.85474206705</v>
          </cell>
          <cell r="BP218">
            <v>452536.08183918352</v>
          </cell>
          <cell r="BU218">
            <v>1710883.8874066174</v>
          </cell>
          <cell r="CD218">
            <v>2.1730929182987127</v>
          </cell>
          <cell r="CF218">
            <v>1.5131027311020144</v>
          </cell>
          <cell r="CK218">
            <v>2.2124260086200884</v>
          </cell>
        </row>
        <row r="219">
          <cell r="C219">
            <v>546654942.38174689</v>
          </cell>
          <cell r="D219">
            <v>535354351.30949259</v>
          </cell>
          <cell r="E219">
            <v>330142630.09519058</v>
          </cell>
          <cell r="N219">
            <v>247808904.54632509</v>
          </cell>
          <cell r="O219">
            <v>287545446.76316756</v>
          </cell>
          <cell r="P219">
            <v>26618284.5136698</v>
          </cell>
          <cell r="U219">
            <v>260927162.24949777</v>
          </cell>
          <cell r="W219">
            <v>-11.012849990966345</v>
          </cell>
          <cell r="Y219">
            <v>-11.602994022858592</v>
          </cell>
          <cell r="AB219">
            <v>-5.8151447307100419</v>
          </cell>
          <cell r="AC219">
            <v>-7.552096114602513</v>
          </cell>
          <cell r="AE219">
            <v>-9.7817742628044098</v>
          </cell>
          <cell r="AF219">
            <v>-3.8743845511876818</v>
          </cell>
          <cell r="AH219">
            <v>-2.8834155531569317</v>
          </cell>
          <cell r="AJ219">
            <v>20.180838852841788</v>
          </cell>
          <cell r="AK219">
            <v>4.9075118835572695</v>
          </cell>
          <cell r="AL219">
            <v>23.679088113021997</v>
          </cell>
          <cell r="AN219">
            <v>2.7661889872667489</v>
          </cell>
          <cell r="AO219">
            <v>-13.533450632645291</v>
          </cell>
          <cell r="AQ219">
            <v>-14.391257436537053</v>
          </cell>
          <cell r="AT219" t="e">
            <v>#DIV/0!</v>
          </cell>
          <cell r="AU219" t="e">
            <v>#DIV/0!</v>
          </cell>
          <cell r="AV219">
            <v>-8.2461412239649583</v>
          </cell>
          <cell r="AW219">
            <v>-10.171123894877693</v>
          </cell>
          <cell r="AX219">
            <v>-2.6782783728503268</v>
          </cell>
          <cell r="AZ219">
            <v>1.2745198855757436</v>
          </cell>
          <cell r="BC219" t="e">
            <v>#DIV/0!</v>
          </cell>
          <cell r="BD219" t="e">
            <v>#DIV/0!</v>
          </cell>
          <cell r="BE219">
            <v>9.7480027621574887</v>
          </cell>
          <cell r="BF219">
            <v>46.288762562623646</v>
          </cell>
          <cell r="BH219">
            <v>4.9720870762627944</v>
          </cell>
          <cell r="BM219">
            <v>48.739150361113566</v>
          </cell>
          <cell r="BN219">
            <v>750611.65071252373</v>
          </cell>
          <cell r="BP219">
            <v>438261.95811277721</v>
          </cell>
          <cell r="BU219">
            <v>1675011.9592245978</v>
          </cell>
          <cell r="CD219">
            <v>-2.8325445206673647</v>
          </cell>
          <cell r="CF219">
            <v>-3.1542509645626144</v>
          </cell>
          <cell r="CK219">
            <v>-2.0966898131465137</v>
          </cell>
        </row>
        <row r="220">
          <cell r="C220">
            <v>499083730</v>
          </cell>
          <cell r="D220">
            <v>489601747.69052792</v>
          </cell>
          <cell r="E220">
            <v>305761621</v>
          </cell>
          <cell r="N220">
            <v>228425071.83859596</v>
          </cell>
          <cell r="O220">
            <v>261176675.85193202</v>
          </cell>
          <cell r="P220">
            <v>23484503.188457999</v>
          </cell>
          <cell r="U220">
            <v>237619471.67347401</v>
          </cell>
          <cell r="W220">
            <v>-7.3849926888147621</v>
          </cell>
          <cell r="Y220">
            <v>-11.348985104919318</v>
          </cell>
          <cell r="AB220">
            <v>-30.309023101732389</v>
          </cell>
          <cell r="AC220">
            <v>-10.379567417952551</v>
          </cell>
          <cell r="AE220">
            <v>-8.7022376811378699</v>
          </cell>
          <cell r="AF220">
            <v>-10.333343559544605</v>
          </cell>
          <cell r="AH220">
            <v>-15.889427911764153</v>
          </cell>
          <cell r="AJ220">
            <v>-12.351879380937604</v>
          </cell>
          <cell r="AK220">
            <v>-0.32280478473460938</v>
          </cell>
          <cell r="AL220">
            <v>12.718812235550093</v>
          </cell>
          <cell r="AN220">
            <v>-5.573080760783256</v>
          </cell>
          <cell r="AO220">
            <v>-7.822088856417805</v>
          </cell>
          <cell r="AQ220">
            <v>-11.77304015817567</v>
          </cell>
          <cell r="AT220" t="e">
            <v>#DIV/0!</v>
          </cell>
          <cell r="AU220" t="e">
            <v>#DIV/0!</v>
          </cell>
          <cell r="AV220">
            <v>-8.9326424949722227</v>
          </cell>
          <cell r="AW220">
            <v>-38.51398791085245</v>
          </cell>
          <cell r="AX220">
            <v>-9.5590547969571595</v>
          </cell>
          <cell r="AZ220">
            <v>-13.327035078252505</v>
          </cell>
          <cell r="BC220" t="e">
            <v>#DIV/0!</v>
          </cell>
          <cell r="BD220" t="e">
            <v>#DIV/0!</v>
          </cell>
          <cell r="BE220">
            <v>6.0400454545302996E-3</v>
          </cell>
          <cell r="BF220">
            <v>46.655281137391079</v>
          </cell>
          <cell r="BH220">
            <v>4.7966542805934393</v>
          </cell>
          <cell r="BM220">
            <v>48.53321557660589</v>
          </cell>
          <cell r="BN220">
            <v>747069.14193981187</v>
          </cell>
          <cell r="BP220">
            <v>436165.56702004472</v>
          </cell>
          <cell r="BU220">
            <v>1706570.0577723153</v>
          </cell>
          <cell r="CD220">
            <v>-0.47194961193968926</v>
          </cell>
          <cell r="CF220">
            <v>-0.47834201758233136</v>
          </cell>
          <cell r="CK220">
            <v>1.8840521331159055</v>
          </cell>
        </row>
        <row r="221">
          <cell r="C221">
            <v>575553609</v>
          </cell>
          <cell r="D221">
            <v>563185648.24930859</v>
          </cell>
          <cell r="E221">
            <v>353978591</v>
          </cell>
          <cell r="N221">
            <v>263616678.59583002</v>
          </cell>
          <cell r="O221">
            <v>299568969.65347898</v>
          </cell>
          <cell r="P221">
            <v>27108795.517238006</v>
          </cell>
          <cell r="U221">
            <v>272372013.15624094</v>
          </cell>
          <cell r="W221">
            <v>15.769464409007705</v>
          </cell>
          <cell r="Y221">
            <v>15.41565786348864</v>
          </cell>
          <cell r="AB221">
            <v>15.372386683209328</v>
          </cell>
          <cell r="AC221">
            <v>12.125336742320926</v>
          </cell>
          <cell r="AE221">
            <v>15.322054076978219</v>
          </cell>
          <cell r="AF221">
            <v>2.1837472882553</v>
          </cell>
          <cell r="AH221">
            <v>-3.0302970683302344</v>
          </cell>
          <cell r="AJ221">
            <v>-1.1674581367504655</v>
          </cell>
          <cell r="AK221">
            <v>7.5096308423683089</v>
          </cell>
          <cell r="AL221">
            <v>24.63439679835464</v>
          </cell>
          <cell r="AN221">
            <v>6.9415533492253045</v>
          </cell>
          <cell r="AO221">
            <v>15.406192706420724</v>
          </cell>
          <cell r="AQ221">
            <v>15.432697467329215</v>
          </cell>
          <cell r="AT221">
            <v>17.450933987916908</v>
          </cell>
          <cell r="AU221">
            <v>10.445370839969049</v>
          </cell>
          <cell r="AV221">
            <v>14.625291958616213</v>
          </cell>
          <cell r="AW221">
            <v>15.029337804834119</v>
          </cell>
          <cell r="AX221">
            <v>2.9629426671119199</v>
          </cell>
          <cell r="AZ221">
            <v>2.0058990856178043</v>
          </cell>
          <cell r="BC221" t="e">
            <v>#DIV/0!</v>
          </cell>
          <cell r="BD221" t="e">
            <v>#DIV/0!</v>
          </cell>
          <cell r="BE221">
            <v>12.517116443946774</v>
          </cell>
          <cell r="BF221">
            <v>46.808131459900608</v>
          </cell>
          <cell r="BH221">
            <v>4.8134741361941771</v>
          </cell>
          <cell r="BM221">
            <v>48.362740421905826</v>
          </cell>
          <cell r="BN221">
            <v>744724.92206691124</v>
          </cell>
          <cell r="BP221">
            <v>436229.96112920198</v>
          </cell>
          <cell r="BU221">
            <v>1711390.9726765822</v>
          </cell>
          <cell r="CD221">
            <v>-0.31378887726693144</v>
          </cell>
          <cell r="CF221">
            <v>1.4763684716612204E-2</v>
          </cell>
          <cell r="CK221">
            <v>0.28249147360289728</v>
          </cell>
        </row>
        <row r="222">
          <cell r="C222">
            <v>557966097</v>
          </cell>
          <cell r="D222">
            <v>565398240.2973932</v>
          </cell>
          <cell r="E222">
            <v>338418292</v>
          </cell>
          <cell r="N222">
            <v>266596261.20452893</v>
          </cell>
          <cell r="O222">
            <v>298801979.09286404</v>
          </cell>
          <cell r="P222">
            <v>28679786.452391997</v>
          </cell>
          <cell r="U222">
            <v>270029054.84047204</v>
          </cell>
          <cell r="W222">
            <v>-4.3958305376722624</v>
          </cell>
          <cell r="Y222">
            <v>2.5836646103461369</v>
          </cell>
          <cell r="AB222">
            <v>-1.7370199865634706</v>
          </cell>
          <cell r="AC222">
            <v>-3.412098096765781</v>
          </cell>
          <cell r="AE222">
            <v>-3.0557556628925564</v>
          </cell>
          <cell r="AF222">
            <v>11.246429727858587</v>
          </cell>
          <cell r="AH222">
            <v>6.1819470057921988</v>
          </cell>
          <cell r="AJ222">
            <v>0.80211298026082734</v>
          </cell>
          <cell r="AK222">
            <v>6.2537861355836499</v>
          </cell>
          <cell r="AL222">
            <v>19.521423495534918</v>
          </cell>
          <cell r="AN222">
            <v>12.864637565662186</v>
          </cell>
          <cell r="AO222">
            <v>1.1302709011318361</v>
          </cell>
          <cell r="AQ222">
            <v>5.7951336648469889</v>
          </cell>
          <cell r="AT222">
            <v>-0.36892303122722542</v>
          </cell>
          <cell r="AU222">
            <v>-1.6330476229681714</v>
          </cell>
          <cell r="AV222">
            <v>-0.86020523497210588</v>
          </cell>
          <cell r="AW222">
            <v>0.39287081532738899</v>
          </cell>
          <cell r="AX222">
            <v>17.079069552791243</v>
          </cell>
          <cell r="AZ222">
            <v>18.578945498497447</v>
          </cell>
          <cell r="BC222" t="e">
            <v>#DIV/0!</v>
          </cell>
          <cell r="BD222" t="e">
            <v>#DIV/0!</v>
          </cell>
          <cell r="BE222">
            <v>19.005573114201997</v>
          </cell>
          <cell r="BF222">
            <v>47.151943922623879</v>
          </cell>
          <cell r="BH222">
            <v>5.0724930515006132</v>
          </cell>
          <cell r="BM222">
            <v>47.759090070467828</v>
          </cell>
          <cell r="BN222">
            <v>787771.4281606531</v>
          </cell>
          <cell r="BP222">
            <v>449886.51186887256</v>
          </cell>
          <cell r="BU222">
            <v>1736229.29850016</v>
          </cell>
          <cell r="CD222">
            <v>5.7801887405984065</v>
          </cell>
          <cell r="CF222">
            <v>3.1305852317708647</v>
          </cell>
          <cell r="CK222">
            <v>1.4513530934857721</v>
          </cell>
        </row>
        <row r="223">
          <cell r="C223">
            <v>574797544</v>
          </cell>
          <cell r="D223">
            <v>578693875.48174024</v>
          </cell>
          <cell r="E223">
            <v>346091823</v>
          </cell>
          <cell r="N223">
            <v>282259168.45855319</v>
          </cell>
          <cell r="O223">
            <v>296434707.02318698</v>
          </cell>
          <cell r="P223">
            <v>31509192.777855996</v>
          </cell>
          <cell r="U223">
            <v>264825886.47533101</v>
          </cell>
          <cell r="W223">
            <v>2.267469336438821</v>
          </cell>
          <cell r="Y223">
            <v>16.076753030042724</v>
          </cell>
          <cell r="AB223">
            <v>-2.1115669538378512</v>
          </cell>
          <cell r="AC223">
            <v>2.2377883461379922</v>
          </cell>
          <cell r="AE223">
            <v>3.0165716323083291</v>
          </cell>
          <cell r="AF223">
            <v>-2.9497331612808764</v>
          </cell>
          <cell r="AH223">
            <v>-11.692719593822087</v>
          </cell>
          <cell r="AJ223">
            <v>-7.5372076805222621</v>
          </cell>
          <cell r="AK223">
            <v>-3.9318334972584523</v>
          </cell>
          <cell r="AL223">
            <v>7.2093456694766411</v>
          </cell>
          <cell r="AN223">
            <v>-1.6476725528438929</v>
          </cell>
          <cell r="AO223">
            <v>5.87514137792349</v>
          </cell>
          <cell r="AQ223">
            <v>9.8655069491565772</v>
          </cell>
          <cell r="AT223">
            <v>-3.1121932975855344</v>
          </cell>
          <cell r="AU223">
            <v>-3.831696033900029E-2</v>
          </cell>
          <cell r="AV223">
            <v>-1.9268920406416878</v>
          </cell>
          <cell r="AW223">
            <v>2.3515522753225975</v>
          </cell>
          <cell r="AX223">
            <v>0.44286017676942641</v>
          </cell>
          <cell r="AZ223">
            <v>-16.702066588039116</v>
          </cell>
          <cell r="BC223" t="e">
            <v>#DIV/0!</v>
          </cell>
          <cell r="BD223" t="e">
            <v>#DIV/0!</v>
          </cell>
          <cell r="BE223">
            <v>2.5853070651930645</v>
          </cell>
          <cell r="BF223">
            <v>48.775212667247146</v>
          </cell>
          <cell r="BH223">
            <v>5.4448809833395622</v>
          </cell>
          <cell r="BM223">
            <v>45.762690378375567</v>
          </cell>
          <cell r="BN223">
            <v>815561.50622649409</v>
          </cell>
          <cell r="BP223">
            <v>425813.16590815427</v>
          </cell>
          <cell r="BU223">
            <v>1715156.5405348537</v>
          </cell>
          <cell r="CD223">
            <v>3.5276829131423715</v>
          </cell>
          <cell r="CF223">
            <v>-5.3509819311353111</v>
          </cell>
          <cell r="CK223">
            <v>-1.2137082344774373</v>
          </cell>
        </row>
        <row r="224">
          <cell r="C224">
            <v>554510517</v>
          </cell>
          <cell r="D224">
            <v>547339379.43692636</v>
          </cell>
          <cell r="E224">
            <v>335516846</v>
          </cell>
          <cell r="N224">
            <v>260915958.84515285</v>
          </cell>
          <cell r="O224">
            <v>286423420.59177291</v>
          </cell>
          <cell r="P224">
            <v>26820843.611414999</v>
          </cell>
          <cell r="U224">
            <v>259508554.83035797</v>
          </cell>
          <cell r="W224">
            <v>-3.0555408412524132</v>
          </cell>
          <cell r="Y224">
            <v>-12.543792073523374</v>
          </cell>
          <cell r="AB224">
            <v>2.6113512832520502</v>
          </cell>
          <cell r="AC224">
            <v>-6.1417830620262404</v>
          </cell>
          <cell r="AE224">
            <v>-3.5294213087312731</v>
          </cell>
          <cell r="AF224">
            <v>10.747435948964679</v>
          </cell>
          <cell r="AH224">
            <v>-14.887933258065511</v>
          </cell>
          <cell r="AJ224">
            <v>9.6654336835590762</v>
          </cell>
          <cell r="AK224">
            <v>6.1991831146105847</v>
          </cell>
          <cell r="AL224">
            <v>27.426871647102068</v>
          </cell>
          <cell r="AN224">
            <v>10.938244530707198</v>
          </cell>
          <cell r="AO224">
            <v>-7.5615646889197032</v>
          </cell>
          <cell r="AQ224">
            <v>-14.879305856847818</v>
          </cell>
          <cell r="AT224">
            <v>-0.65010344515701124</v>
          </cell>
          <cell r="AU224">
            <v>-4.1046875041561464</v>
          </cell>
          <cell r="AV224">
            <v>-2.0078594716488785</v>
          </cell>
          <cell r="AW224">
            <v>-5.4181489338751101</v>
          </cell>
          <cell r="AX224">
            <v>17.065867331502481</v>
          </cell>
          <cell r="AZ224">
            <v>-22.97719835757367</v>
          </cell>
          <cell r="BC224" t="e">
            <v>#DIV/0!</v>
          </cell>
          <cell r="BD224" t="e">
            <v>#DIV/0!</v>
          </cell>
          <cell r="BE224">
            <v>14.774619061447583</v>
          </cell>
          <cell r="BF224">
            <v>47.669867845717512</v>
          </cell>
          <cell r="BH224">
            <v>4.9002218037019158</v>
          </cell>
          <cell r="BM224">
            <v>47.412732315611358</v>
          </cell>
          <cell r="BN224">
            <v>777653.82560002024</v>
          </cell>
          <cell r="BP224">
            <v>414441.84600213257</v>
          </cell>
          <cell r="BU224">
            <v>1685246.0805170392</v>
          </cell>
          <cell r="CD224">
            <v>-4.6480468164649134</v>
          </cell>
          <cell r="CF224">
            <v>-2.6704951411658411</v>
          </cell>
          <cell r="CK224">
            <v>-1.7438909691874112</v>
          </cell>
        </row>
        <row r="225">
          <cell r="C225">
            <v>551379019</v>
          </cell>
          <cell r="D225">
            <v>531135470.99332833</v>
          </cell>
          <cell r="E225">
            <v>332294697</v>
          </cell>
          <cell r="N225">
            <v>260159444.4904961</v>
          </cell>
          <cell r="O225">
            <v>270976026.50283194</v>
          </cell>
          <cell r="P225">
            <v>19375026.380024999</v>
          </cell>
          <cell r="U225">
            <v>250664450.65280688</v>
          </cell>
          <cell r="W225">
            <v>-0.96035386551052149</v>
          </cell>
          <cell r="Y225">
            <v>-21.430212676150397</v>
          </cell>
          <cell r="AB225">
            <v>10.176563765361667</v>
          </cell>
          <cell r="AC225">
            <v>4.6175917166006553</v>
          </cell>
          <cell r="AE225">
            <v>-0.56473193997148563</v>
          </cell>
          <cell r="AF225">
            <v>-6.7884032099895464</v>
          </cell>
          <cell r="AH225">
            <v>-32.870795960971968</v>
          </cell>
          <cell r="AJ225">
            <v>-3.1673022149867225</v>
          </cell>
          <cell r="AK225">
            <v>-1.1534382962486767</v>
          </cell>
          <cell r="AL225">
            <v>13.480932767358311</v>
          </cell>
          <cell r="AN225">
            <v>-4.8376362080231994</v>
          </cell>
          <cell r="AO225">
            <v>-0.28994560470934183</v>
          </cell>
          <cell r="AQ225">
            <v>-27.761308850930572</v>
          </cell>
          <cell r="AT225">
            <v>0.61043510157128944</v>
          </cell>
          <cell r="AU225">
            <v>-9.8374176177699031</v>
          </cell>
          <cell r="AV225">
            <v>-3.4080202802302706</v>
          </cell>
          <cell r="AW225">
            <v>-2.9604865011297874</v>
          </cell>
          <cell r="AX225">
            <v>-4.9833914849284993</v>
          </cell>
          <cell r="AZ225">
            <v>-41.421934736550334</v>
          </cell>
          <cell r="BC225" t="e">
            <v>#DIV/0!</v>
          </cell>
          <cell r="BD225" t="e">
            <v>#DIV/0!</v>
          </cell>
          <cell r="BE225">
            <v>-4.576452943917606</v>
          </cell>
          <cell r="BF225">
            <v>48.981749233194058</v>
          </cell>
          <cell r="BH225">
            <v>3.647850207366095</v>
          </cell>
          <cell r="BM225">
            <v>47.194070880638975</v>
          </cell>
          <cell r="BN225">
            <v>782917.83419732435</v>
          </cell>
          <cell r="BP225">
            <v>381046.42423424817</v>
          </cell>
          <cell r="BU225">
            <v>1500907.3613253487</v>
          </cell>
          <cell r="CD225">
            <v>0.67690898237946973</v>
          </cell>
          <cell r="CF225">
            <v>-8.0579270867625077</v>
          </cell>
          <cell r="CK225">
            <v>-10.938385872710928</v>
          </cell>
        </row>
        <row r="226">
          <cell r="N226">
            <v>248270538.53117698</v>
          </cell>
          <cell r="O226">
            <v>268319215.72969997</v>
          </cell>
          <cell r="P226">
            <v>22972415.234377995</v>
          </cell>
          <cell r="U226">
            <v>244689696.74532196</v>
          </cell>
          <cell r="AX226">
            <v>-5.2408198822429384</v>
          </cell>
          <cell r="AZ226">
            <v>-22.640499171552914</v>
          </cell>
          <cell r="BE226">
            <v>-3.4665583368511492</v>
          </cell>
          <cell r="BF226">
            <v>48.059516566757296</v>
          </cell>
          <cell r="BH226">
            <v>4.44693589930879</v>
          </cell>
          <cell r="BM226">
            <v>47.366347227582466</v>
          </cell>
          <cell r="CD226">
            <v>-1.4450587537442754</v>
          </cell>
          <cell r="CF226">
            <v>7.0969332480788818</v>
          </cell>
          <cell r="CK226">
            <v>2.5345472940580671</v>
          </cell>
        </row>
        <row r="227">
          <cell r="N227">
            <v>246919098.240888</v>
          </cell>
          <cell r="O227">
            <v>290792716.85882288</v>
          </cell>
          <cell r="P227">
            <v>26586642.104869001</v>
          </cell>
          <cell r="U227">
            <v>263723418.69395387</v>
          </cell>
          <cell r="AX227">
            <v>-2.9080539717778837</v>
          </cell>
          <cell r="AZ227">
            <v>-7.0041935659159522</v>
          </cell>
          <cell r="BE227">
            <v>3.6355931732195561</v>
          </cell>
          <cell r="BF227">
            <v>45.920340841887658</v>
          </cell>
          <cell r="BH227">
            <v>4.9444035556367476</v>
          </cell>
          <cell r="BM227">
            <v>49.045494498767923</v>
          </cell>
          <cell r="CD227">
            <v>0.36741387914569518</v>
          </cell>
          <cell r="CF227">
            <v>2.2518812730337712</v>
          </cell>
          <cell r="CK227">
            <v>2.4302155780137524</v>
          </cell>
        </row>
        <row r="228">
          <cell r="N228">
            <v>253060129.38659298</v>
          </cell>
          <cell r="O228">
            <v>285459146.00106394</v>
          </cell>
          <cell r="P228">
            <v>30507436.206607997</v>
          </cell>
          <cell r="U228">
            <v>254837989.39445597</v>
          </cell>
          <cell r="AX228">
            <v>-5.6066564172522355</v>
          </cell>
          <cell r="AZ228">
            <v>-1.1299683685554467</v>
          </cell>
          <cell r="BE228">
            <v>-5.2422876377340533</v>
          </cell>
          <cell r="BF228">
            <v>46.991842437659429</v>
          </cell>
          <cell r="BM228">
            <v>47.321981039770399</v>
          </cell>
          <cell r="CD228">
            <v>-1.2957326112298975</v>
          </cell>
          <cell r="CF228">
            <v>-0.23346567785646491</v>
          </cell>
          <cell r="CK228">
            <v>14.195262270908703</v>
          </cell>
        </row>
        <row r="229">
          <cell r="O229">
            <v>295044361.04881191</v>
          </cell>
          <cell r="BE229">
            <v>-0.84536249518926654</v>
          </cell>
          <cell r="BF229">
            <v>45.923128819345251</v>
          </cell>
          <cell r="BM229">
            <v>48.192135424272614</v>
          </cell>
        </row>
        <row r="314">
          <cell r="N314">
            <v>550230920.59295797</v>
          </cell>
          <cell r="P314">
            <v>54128779.251288995</v>
          </cell>
          <cell r="U314">
            <v>694298009.23321295</v>
          </cell>
          <cell r="AO314">
            <v>0.68891203061279249</v>
          </cell>
          <cell r="AQ314">
            <v>-4.0139144606116259</v>
          </cell>
          <cell r="AV314">
            <v>7.5836119531932353E-2</v>
          </cell>
          <cell r="BF314">
            <v>42.369202966024886</v>
          </cell>
          <cell r="BH314">
            <v>4.1680558990206116</v>
          </cell>
          <cell r="BM314">
            <v>53.462741134954506</v>
          </cell>
        </row>
        <row r="315">
          <cell r="N315">
            <v>606325428.57446074</v>
          </cell>
          <cell r="P315">
            <v>65708316.85001497</v>
          </cell>
          <cell r="U315">
            <v>766362275.36046076</v>
          </cell>
          <cell r="AO315">
            <v>10.194721140180992</v>
          </cell>
          <cell r="AQ315">
            <v>21.39257112185885</v>
          </cell>
          <cell r="AV315">
            <v>10.379443001260515</v>
          </cell>
          <cell r="BF315">
            <v>42.152885562321522</v>
          </cell>
          <cell r="BH315">
            <v>4.5681659223554982</v>
          </cell>
          <cell r="BM315">
            <v>53.278948515322988</v>
          </cell>
        </row>
        <row r="316">
          <cell r="N316">
            <v>587962776.10795903</v>
          </cell>
          <cell r="P316">
            <v>64824651.393352017</v>
          </cell>
          <cell r="U316">
            <v>748668570.11785603</v>
          </cell>
          <cell r="AO316">
            <v>-3.0285143259906442</v>
          </cell>
          <cell r="AQ316">
            <v>-1.3448304552983716</v>
          </cell>
          <cell r="AV316">
            <v>-2.3087912611933366</v>
          </cell>
          <cell r="BF316">
            <v>41.953709364176021</v>
          </cell>
          <cell r="BH316">
            <v>4.625521707672446</v>
          </cell>
          <cell r="BM316">
            <v>53.420768928151531</v>
          </cell>
        </row>
        <row r="317">
          <cell r="N317">
            <v>608924121.95433009</v>
          </cell>
          <cell r="P317">
            <v>67184756.508045986</v>
          </cell>
          <cell r="U317">
            <v>809294039.91254234</v>
          </cell>
          <cell r="AO317">
            <v>3.5650804265408507</v>
          </cell>
          <cell r="AQ317">
            <v>3.6407524976462984</v>
          </cell>
          <cell r="AV317">
            <v>8.0977714591575012</v>
          </cell>
          <cell r="BF317">
            <v>40.9938686952705</v>
          </cell>
          <cell r="BH317">
            <v>4.5229988225382245</v>
          </cell>
          <cell r="BM317">
            <v>54.48313248219128</v>
          </cell>
        </row>
        <row r="318">
          <cell r="N318">
            <v>578920934.17976987</v>
          </cell>
          <cell r="P318">
            <v>64993988.316069007</v>
          </cell>
          <cell r="U318">
            <v>779149168.2820518</v>
          </cell>
          <cell r="AO318">
            <v>-4.9272457261613427</v>
          </cell>
          <cell r="AQ318">
            <v>-3.2608113891349966</v>
          </cell>
          <cell r="AV318">
            <v>-3.7248354916524771</v>
          </cell>
          <cell r="BF318">
            <v>40.681297345034814</v>
          </cell>
          <cell r="BH318">
            <v>4.5671863085619204</v>
          </cell>
          <cell r="BM318">
            <v>54.751516346403264</v>
          </cell>
        </row>
        <row r="319">
          <cell r="N319">
            <v>658147129.22368312</v>
          </cell>
          <cell r="P319">
            <v>73073106.760194004</v>
          </cell>
          <cell r="U319">
            <v>847399540.01451087</v>
          </cell>
          <cell r="AO319">
            <v>13.685149450704001</v>
          </cell>
          <cell r="AQ319">
            <v>12.430562661943195</v>
          </cell>
          <cell r="AV319">
            <v>8.7596027193283792</v>
          </cell>
          <cell r="BF319">
            <v>41.691301428644664</v>
          </cell>
          <cell r="BH319">
            <v>4.628923815044657</v>
          </cell>
          <cell r="BM319">
            <v>53.679774756310671</v>
          </cell>
        </row>
        <row r="320">
          <cell r="N320">
            <v>638306462.81904197</v>
          </cell>
          <cell r="P320">
            <v>71376493.651009992</v>
          </cell>
          <cell r="U320">
            <v>862234426.59497929</v>
          </cell>
          <cell r="AO320">
            <v>-3.0146247736496536</v>
          </cell>
          <cell r="AQ320">
            <v>-2.3218023489159059</v>
          </cell>
          <cell r="AV320">
            <v>1.7506366100003292</v>
          </cell>
          <cell r="BF320">
            <v>40.606870926920386</v>
          </cell>
          <cell r="BH320">
            <v>4.5407280573381819</v>
          </cell>
          <cell r="BM320">
            <v>54.852401015741428</v>
          </cell>
        </row>
        <row r="321">
          <cell r="N321">
            <v>653504885.19118094</v>
          </cell>
          <cell r="P321">
            <v>76770474.424937993</v>
          </cell>
          <cell r="U321">
            <v>896561026.66113877</v>
          </cell>
          <cell r="AO321">
            <v>2.3810541264169665</v>
          </cell>
          <cell r="AQ321">
            <v>7.5570828686282425</v>
          </cell>
          <cell r="AV321">
            <v>3.9811214917174556</v>
          </cell>
          <cell r="BF321">
            <v>40.170289446661393</v>
          </cell>
          <cell r="BH321">
            <v>4.7190040173993362</v>
          </cell>
          <cell r="BM321">
            <v>55.110706535939258</v>
          </cell>
        </row>
        <row r="322">
          <cell r="N322">
            <v>698452209.20601296</v>
          </cell>
          <cell r="P322">
            <v>80035937.570314288</v>
          </cell>
          <cell r="U322">
            <v>719539935.31337094</v>
          </cell>
          <cell r="AO322">
            <v>6.8778864601268914</v>
          </cell>
          <cell r="AQ322">
            <v>4.2535404005729927</v>
          </cell>
          <cell r="AV322">
            <v>-19.744455322467875</v>
          </cell>
          <cell r="BF322">
            <v>46.624774098473239</v>
          </cell>
          <cell r="BH322">
            <v>5.342752818002376</v>
          </cell>
          <cell r="BM322">
            <v>48.032473083524394</v>
          </cell>
        </row>
        <row r="323">
          <cell r="N323">
            <v>731513161.99808967</v>
          </cell>
          <cell r="P323">
            <v>82344670.145754308</v>
          </cell>
          <cell r="U323">
            <v>749075778.06956911</v>
          </cell>
          <cell r="AO323">
            <v>4.7334595490305293</v>
          </cell>
          <cell r="AQ323">
            <v>2.8846198914227994</v>
          </cell>
          <cell r="AV323">
            <v>4.1048232775759486</v>
          </cell>
          <cell r="BF323">
            <v>46.803853805294011</v>
          </cell>
          <cell r="BH323">
            <v>5.2685967982037587</v>
          </cell>
          <cell r="BM323">
            <v>47.927549396502222</v>
          </cell>
        </row>
        <row r="324">
          <cell r="N324">
            <v>734356385.71588099</v>
          </cell>
          <cell r="P324">
            <v>79542372.749963149</v>
          </cell>
          <cell r="U324">
            <v>771438069.37683725</v>
          </cell>
          <cell r="AO324">
            <v>0.38867704171244211</v>
          </cell>
          <cell r="AQ324">
            <v>-3.4031314848076351</v>
          </cell>
          <cell r="AV324">
            <v>2.9853176356733409</v>
          </cell>
          <cell r="BF324">
            <v>46.321789339568269</v>
          </cell>
          <cell r="BH324">
            <v>5.0173799884661747</v>
          </cell>
          <cell r="BM324">
            <v>48.660830671965556</v>
          </cell>
        </row>
        <row r="325">
          <cell r="N325">
            <v>763775586.32372463</v>
          </cell>
          <cell r="P325">
            <v>80571971.445246756</v>
          </cell>
          <cell r="U325">
            <v>801402093.36973476</v>
          </cell>
          <cell r="AO325">
            <v>4.0061203497487918</v>
          </cell>
          <cell r="AQ325">
            <v>1.2944027939926943</v>
          </cell>
          <cell r="AV325">
            <v>3.8841775098164728</v>
          </cell>
          <cell r="BF325">
            <v>46.408977562004203</v>
          </cell>
          <cell r="BH325">
            <v>4.8957611134535819</v>
          </cell>
          <cell r="BM325">
            <v>48.695261324542209</v>
          </cell>
        </row>
        <row r="326">
          <cell r="N326">
            <v>767552280.39666104</v>
          </cell>
          <cell r="P326">
            <v>78712355.899288997</v>
          </cell>
          <cell r="U326">
            <v>791426984.37167406</v>
          </cell>
          <cell r="W326">
            <v>-2.305477523400512</v>
          </cell>
          <cell r="Y326">
            <v>-0.54805763427872023</v>
          </cell>
          <cell r="AB326">
            <v>-3.3814921385654118</v>
          </cell>
          <cell r="AC326">
            <v>1.355928636687409</v>
          </cell>
          <cell r="AO326">
            <v>0.49447693020861661</v>
          </cell>
          <cell r="AQ326">
            <v>-2.3080179280725104</v>
          </cell>
          <cell r="AT326" t="e">
            <v>#DIV/0!</v>
          </cell>
          <cell r="AU326" t="e">
            <v>#DIV/0!</v>
          </cell>
          <cell r="AV326">
            <v>-1.2447071302393751</v>
          </cell>
          <cell r="BF326">
            <v>46.867937205647998</v>
          </cell>
          <cell r="BH326">
            <v>4.8062989946300751</v>
          </cell>
          <cell r="BM326">
            <v>48.325763799721933</v>
          </cell>
        </row>
        <row r="327">
          <cell r="N327">
            <v>807407774.37671912</v>
          </cell>
          <cell r="P327">
            <v>80565329.886249185</v>
          </cell>
          <cell r="U327">
            <v>755942622.62568498</v>
          </cell>
          <cell r="W327">
            <v>4.2499759970511031</v>
          </cell>
          <cell r="Y327">
            <v>-6.8062758491727049E-2</v>
          </cell>
          <cell r="AB327">
            <v>-0.90331593992046821</v>
          </cell>
          <cell r="AC327">
            <v>-1.2707754728411014</v>
          </cell>
          <cell r="AO327">
            <v>5.1925445338343952</v>
          </cell>
          <cell r="AQ327">
            <v>2.3541081521318374</v>
          </cell>
          <cell r="AT327" t="e">
            <v>#DIV/0!</v>
          </cell>
          <cell r="AU327" t="e">
            <v>#DIV/0!</v>
          </cell>
          <cell r="AV327">
            <v>-4.4835926050917578</v>
          </cell>
          <cell r="BF327">
            <v>49.114912715437939</v>
          </cell>
          <cell r="BH327">
            <v>4.9008187322795829</v>
          </cell>
          <cell r="BM327">
            <v>45.984268552282479</v>
          </cell>
        </row>
        <row r="328">
          <cell r="N328">
            <v>816285646.16030478</v>
          </cell>
          <cell r="P328">
            <v>81193620.549352288</v>
          </cell>
          <cell r="U328">
            <v>763622359.34653211</v>
          </cell>
          <cell r="W328">
            <v>-1.8001940689897689</v>
          </cell>
          <cell r="Y328">
            <v>-0.83934586379010856</v>
          </cell>
          <cell r="AB328">
            <v>1.0671993397195267</v>
          </cell>
          <cell r="AC328">
            <v>-3.4934990242098896</v>
          </cell>
          <cell r="AO328">
            <v>1.09955242757465</v>
          </cell>
          <cell r="AQ328">
            <v>0.77985240548284496</v>
          </cell>
          <cell r="AT328" t="e">
            <v>#DIV/0!</v>
          </cell>
          <cell r="AU328" t="e">
            <v>#DIV/0!</v>
          </cell>
          <cell r="AV328">
            <v>1.0159152944931713</v>
          </cell>
          <cell r="BF328">
            <v>49.141222508964823</v>
          </cell>
          <cell r="BH328">
            <v>4.88793817763717</v>
          </cell>
          <cell r="BM328">
            <v>45.970839313397995</v>
          </cell>
        </row>
        <row r="329">
          <cell r="N329">
            <v>797344101.64493513</v>
          </cell>
          <cell r="P329">
            <v>84050589.239564881</v>
          </cell>
          <cell r="U329">
            <v>739894965.97150838</v>
          </cell>
          <cell r="W329">
            <v>4.3901947481476133</v>
          </cell>
          <cell r="Y329">
            <v>1.1358467428773222</v>
          </cell>
          <cell r="AB329">
            <v>4.0047991716978482</v>
          </cell>
          <cell r="AC329">
            <v>-2.0344299856626114</v>
          </cell>
          <cell r="AO329">
            <v>-2.3204554195541802</v>
          </cell>
          <cell r="AQ329">
            <v>3.5187107938806945</v>
          </cell>
          <cell r="AT329" t="e">
            <v>#DIV/0!</v>
          </cell>
          <cell r="AU329" t="e">
            <v>#DIV/0!</v>
          </cell>
          <cell r="AV329">
            <v>-3.107215639328369</v>
          </cell>
          <cell r="BF329">
            <v>49.179620573854656</v>
          </cell>
          <cell r="BH329">
            <v>5.1841809317747138</v>
          </cell>
          <cell r="BM329">
            <v>45.636198494370625</v>
          </cell>
        </row>
        <row r="330">
          <cell r="N330">
            <v>763227408.9136138</v>
          </cell>
          <cell r="P330">
            <v>79954546.756118804</v>
          </cell>
          <cell r="U330">
            <v>717427917.5707159</v>
          </cell>
          <cell r="W330">
            <v>-7.7872291684240702</v>
          </cell>
          <cell r="Y330">
            <v>-4.6440234610450108</v>
          </cell>
          <cell r="AB330">
            <v>-10.546835914123287</v>
          </cell>
          <cell r="AC330">
            <v>-5.6552899382380284</v>
          </cell>
          <cell r="AO330">
            <v>-4.2787916359998128</v>
          </cell>
          <cell r="AQ330">
            <v>-4.873306089230792</v>
          </cell>
          <cell r="AT330" t="e">
            <v>#DIV/0!</v>
          </cell>
          <cell r="AU330" t="e">
            <v>#DIV/0!</v>
          </cell>
          <cell r="AV330">
            <v>-3.0365186187329236</v>
          </cell>
          <cell r="BF330">
            <v>48.90571449024921</v>
          </cell>
          <cell r="BH330">
            <v>5.1232885378394588</v>
          </cell>
          <cell r="BM330">
            <v>45.97099697191134</v>
          </cell>
        </row>
        <row r="331">
          <cell r="N331">
            <v>731600451.83295119</v>
          </cell>
          <cell r="P331">
            <v>96835291.423304737</v>
          </cell>
          <cell r="U331">
            <v>711159150.31498885</v>
          </cell>
          <cell r="W331">
            <v>-6.5079044948069491</v>
          </cell>
          <cell r="Y331">
            <v>15.332410298673738</v>
          </cell>
          <cell r="AB331">
            <v>-3.9689566601166515</v>
          </cell>
          <cell r="AC331">
            <v>1.3046561388864619</v>
          </cell>
          <cell r="AO331">
            <v>-4.1438445096830003</v>
          </cell>
          <cell r="AQ331">
            <v>21.112926471431813</v>
          </cell>
          <cell r="AT331" t="e">
            <v>#DIV/0!</v>
          </cell>
          <cell r="AU331" t="e">
            <v>#DIV/0!</v>
          </cell>
          <cell r="AV331">
            <v>-0.87378356796509093</v>
          </cell>
          <cell r="BF331">
            <v>47.519023016238421</v>
          </cell>
          <cell r="BH331">
            <v>6.2896604702738115</v>
          </cell>
          <cell r="BM331">
            <v>46.19131651348777</v>
          </cell>
        </row>
        <row r="332">
          <cell r="N332">
            <v>790120454.63971806</v>
          </cell>
          <cell r="P332">
            <v>91360303.0626048</v>
          </cell>
          <cell r="U332">
            <v>770634627.68777668</v>
          </cell>
          <cell r="W332">
            <v>8.2881836518377217</v>
          </cell>
          <cell r="Y332">
            <v>-4.9706018658423829</v>
          </cell>
          <cell r="AB332">
            <v>16.49061459020249</v>
          </cell>
          <cell r="AC332">
            <v>4.5676461685979275</v>
          </cell>
          <cell r="AO332">
            <v>7.9989019498485678</v>
          </cell>
          <cell r="AQ332">
            <v>-5.6539184012640931</v>
          </cell>
          <cell r="AT332" t="e">
            <v>#DIV/0!</v>
          </cell>
          <cell r="AU332" t="e">
            <v>#DIV/0!</v>
          </cell>
          <cell r="AV332">
            <v>8.3631740302356743</v>
          </cell>
          <cell r="BF332">
            <v>47.824774324291752</v>
          </cell>
          <cell r="BH332">
            <v>5.5298984484084741</v>
          </cell>
          <cell r="BM332">
            <v>46.645327227299774</v>
          </cell>
        </row>
        <row r="333">
          <cell r="N333">
            <v>813208945.7777338</v>
          </cell>
          <cell r="P333">
            <v>91389161.372984946</v>
          </cell>
          <cell r="U333">
            <v>818492588.82027268</v>
          </cell>
          <cell r="W333">
            <v>2.0935918878904891</v>
          </cell>
          <cell r="Y333">
            <v>-2.0823107875093672</v>
          </cell>
          <cell r="AB333">
            <v>11.875292299863126</v>
          </cell>
          <cell r="AC333">
            <v>4.5659538051239235</v>
          </cell>
          <cell r="AO333">
            <v>2.9221482626397415</v>
          </cell>
          <cell r="AQ333">
            <v>3.1587362796258137E-2</v>
          </cell>
          <cell r="AT333" t="e">
            <v>#DIV/0!</v>
          </cell>
          <cell r="AU333" t="e">
            <v>#DIV/0!</v>
          </cell>
          <cell r="AV333">
            <v>6.2102012306518999</v>
          </cell>
          <cell r="BF333">
            <v>47.194784794509992</v>
          </cell>
          <cell r="BH333">
            <v>5.3037928639899929</v>
          </cell>
          <cell r="BM333">
            <v>47.501422341500025</v>
          </cell>
        </row>
        <row r="334">
          <cell r="N334">
            <v>739850654.98075104</v>
          </cell>
          <cell r="P334">
            <v>77211583.219365805</v>
          </cell>
          <cell r="U334">
            <v>770918647.07921267</v>
          </cell>
          <cell r="W334">
            <v>-7.0971146891979364</v>
          </cell>
          <cell r="Y334">
            <v>-13.620857268592545</v>
          </cell>
          <cell r="AB334">
            <v>-18.125855311264726</v>
          </cell>
          <cell r="AC334">
            <v>-6.0268317197895822</v>
          </cell>
          <cell r="AO334">
            <v>-9.0208415903276418</v>
          </cell>
          <cell r="AQ334">
            <v>-15.513413123200076</v>
          </cell>
          <cell r="AT334" t="e">
            <v>#DIV/0!</v>
          </cell>
          <cell r="AU334" t="e">
            <v>#DIV/0!</v>
          </cell>
          <cell r="AV334">
            <v>-5.8123851566732343</v>
          </cell>
          <cell r="BF334">
            <v>46.585933293560004</v>
          </cell>
          <cell r="BH334">
            <v>4.8617564114221352</v>
          </cell>
          <cell r="BM334">
            <v>48.542181352165073</v>
          </cell>
        </row>
        <row r="335">
          <cell r="N335">
            <v>809771388.50823498</v>
          </cell>
          <cell r="P335">
            <v>87009822.841662988</v>
          </cell>
          <cell r="U335">
            <v>794363496.14616108</v>
          </cell>
          <cell r="W335">
            <v>3.0452208708867223</v>
          </cell>
          <cell r="Y335">
            <v>14.565064760307923</v>
          </cell>
          <cell r="AB335">
            <v>-5.7536479152193181</v>
          </cell>
          <cell r="AC335">
            <v>-0.23534977541909141</v>
          </cell>
          <cell r="AO335">
            <v>9.4506550824508082</v>
          </cell>
          <cell r="AQ335">
            <v>12.690116189509295</v>
          </cell>
          <cell r="AT335">
            <v>57.751542036992852</v>
          </cell>
          <cell r="AU335">
            <v>52.716252613033596</v>
          </cell>
          <cell r="AV335">
            <v>3.0411573459500754</v>
          </cell>
          <cell r="BF335">
            <v>47.874914875272381</v>
          </cell>
          <cell r="BH335">
            <v>5.1441529312748546</v>
          </cell>
          <cell r="BM335">
            <v>46.963976867694029</v>
          </cell>
        </row>
        <row r="336">
          <cell r="N336">
            <v>755349081.26256108</v>
          </cell>
          <cell r="P336">
            <v>68934083.719271988</v>
          </cell>
          <cell r="U336">
            <v>759077566.09208274</v>
          </cell>
          <cell r="W336">
            <v>-4.6211854982527223</v>
          </cell>
          <cell r="Y336">
            <v>-15.611956500978408</v>
          </cell>
          <cell r="AB336">
            <v>10.803013525200122</v>
          </cell>
          <cell r="AC336">
            <v>-3.186004178024715</v>
          </cell>
          <cell r="AO336">
            <v>-6.7207001899549628</v>
          </cell>
          <cell r="AQ336">
            <v>-20.77436607966035</v>
          </cell>
          <cell r="AT336">
            <v>-1.75050473343204</v>
          </cell>
          <cell r="AU336">
            <v>-8.6917647582859185</v>
          </cell>
          <cell r="AV336">
            <v>-4.4420382136474474</v>
          </cell>
          <cell r="BF336">
            <v>47.642956613019784</v>
          </cell>
          <cell r="BH336">
            <v>4.3479546626388821</v>
          </cell>
          <cell r="BM336">
            <v>47.878127404077453</v>
          </cell>
        </row>
        <row r="337">
          <cell r="N337">
            <v>777995010.34963608</v>
          </cell>
          <cell r="P337">
            <v>99867982.290055007</v>
          </cell>
          <cell r="U337">
            <v>812244185.38662386</v>
          </cell>
          <cell r="W337">
            <v>3.9725043916929437</v>
          </cell>
          <cell r="Y337">
            <v>33.784266565485474</v>
          </cell>
          <cell r="AB337">
            <v>-18.855511891176768</v>
          </cell>
          <cell r="AC337">
            <v>10.333105649660146</v>
          </cell>
          <cell r="AO337">
            <v>2.9980746185885967</v>
          </cell>
          <cell r="AQ337">
            <v>44.874606148039348</v>
          </cell>
          <cell r="AT337">
            <v>0.56694966442579375</v>
          </cell>
          <cell r="AU337">
            <v>17.940545244439811</v>
          </cell>
          <cell r="AV337">
            <v>7.0041088907759326</v>
          </cell>
          <cell r="BF337">
            <v>46.022092324971389</v>
          </cell>
          <cell r="BH337">
            <v>5.9076644967118579</v>
          </cell>
          <cell r="BM337">
            <v>48.048093359217091</v>
          </cell>
        </row>
        <row r="338">
          <cell r="N338">
            <v>755649834.27863383</v>
          </cell>
          <cell r="P338">
            <v>102848990.41888499</v>
          </cell>
          <cell r="U338">
            <v>794506247.25342894</v>
          </cell>
          <cell r="W338">
            <v>-0.4834278515763013</v>
          </cell>
          <cell r="Y338">
            <v>7.5073072202757496</v>
          </cell>
          <cell r="AB338">
            <v>-2.4368521218276262</v>
          </cell>
          <cell r="AC338">
            <v>-11.307908875220429</v>
          </cell>
          <cell r="AO338">
            <v>-2.8721490207193199</v>
          </cell>
          <cell r="AQ338">
            <v>2.9849487898653968</v>
          </cell>
          <cell r="AT338">
            <v>6.6548623913521316</v>
          </cell>
          <cell r="AU338">
            <v>-14.988275686771994</v>
          </cell>
          <cell r="AV338">
            <v>-2.1838184196728672</v>
          </cell>
          <cell r="BF338">
            <v>45.256327982184423</v>
          </cell>
          <cell r="BH338">
            <v>6.159688564580966</v>
          </cell>
          <cell r="BM338">
            <v>47.58346217851129</v>
          </cell>
        </row>
        <row r="339">
          <cell r="N339">
            <v>798162924.95097327</v>
          </cell>
          <cell r="P339">
            <v>121242208.67024608</v>
          </cell>
          <cell r="U339">
            <v>796283197.33951473</v>
          </cell>
          <cell r="AO339">
            <v>5.6260305691621992</v>
          </cell>
          <cell r="AQ339">
            <v>17.883712981964038</v>
          </cell>
          <cell r="AV339">
            <v>0.22365463987585119</v>
          </cell>
          <cell r="BF339">
            <v>46.067030974036427</v>
          </cell>
          <cell r="BH339">
            <v>6.997654748892133</v>
          </cell>
          <cell r="BM339">
            <v>45.95854000384368</v>
          </cell>
        </row>
        <row r="340">
          <cell r="N340">
            <v>809666655.46965778</v>
          </cell>
          <cell r="P340">
            <v>107480301.42669399</v>
          </cell>
          <cell r="U340">
            <v>764390590.97966886</v>
          </cell>
          <cell r="AO340">
            <v>1.4412759800126167</v>
          </cell>
          <cell r="AQ340">
            <v>-11.350755973921304</v>
          </cell>
          <cell r="AV340">
            <v>-4.0051838926657259</v>
          </cell>
          <cell r="BF340">
            <v>47.17427136282874</v>
          </cell>
          <cell r="BH340">
            <v>6.2622128148779872</v>
          </cell>
          <cell r="BM340">
            <v>44.536314942043774</v>
          </cell>
        </row>
        <row r="341">
          <cell r="N341">
            <v>805576256.71012425</v>
          </cell>
          <cell r="P341">
            <v>116511509.76967403</v>
          </cell>
          <cell r="U341">
            <v>703478541.48026609</v>
          </cell>
          <cell r="AO341">
            <v>-0.5051954075051831</v>
          </cell>
          <cell r="AQ341">
            <v>8.4026637654525942</v>
          </cell>
          <cell r="AV341">
            <v>-7.9687073883701025</v>
          </cell>
          <cell r="BF341">
            <v>48.596995927811378</v>
          </cell>
          <cell r="BH341">
            <v>7.0286447976301734</v>
          </cell>
          <cell r="BM341">
            <v>42.437874168777654</v>
          </cell>
        </row>
        <row r="342">
          <cell r="N342">
            <v>778354325.5259831</v>
          </cell>
          <cell r="P342">
            <v>112139654.741128</v>
          </cell>
          <cell r="U342">
            <v>650016373.43892908</v>
          </cell>
          <cell r="AO342">
            <v>-3.3791873776558692</v>
          </cell>
          <cell r="AQ342">
            <v>-3.7522945477133924</v>
          </cell>
          <cell r="AV342">
            <v>-7.5996871104044512</v>
          </cell>
          <cell r="BF342">
            <v>49.498339051520936</v>
          </cell>
          <cell r="BH342">
            <v>7.1313622465525253</v>
          </cell>
          <cell r="BM342">
            <v>41.336869066382668</v>
          </cell>
        </row>
        <row r="343">
          <cell r="N343">
            <v>846210910.00710583</v>
          </cell>
          <cell r="P343">
            <v>117123095.89798397</v>
          </cell>
          <cell r="U343">
            <v>660225811.50352669</v>
          </cell>
          <cell r="AO343">
            <v>8.7179555962855044</v>
          </cell>
          <cell r="AQ343">
            <v>4.443959782433911</v>
          </cell>
          <cell r="AV343">
            <v>1.5706432148138514</v>
          </cell>
          <cell r="BF343">
            <v>51.189363137787055</v>
          </cell>
          <cell r="BH343">
            <v>7.0850619116851297</v>
          </cell>
          <cell r="BM343">
            <v>39.938670629654702</v>
          </cell>
        </row>
        <row r="344">
          <cell r="N344">
            <v>807451448.10168171</v>
          </cell>
          <cell r="P344">
            <v>110473334.98991901</v>
          </cell>
          <cell r="U344">
            <v>639055594.99982095</v>
          </cell>
          <cell r="AO344">
            <v>-4.5803547847307531</v>
          </cell>
          <cell r="AQ344">
            <v>-5.6775829370639297</v>
          </cell>
          <cell r="AV344">
            <v>-3.2065114896818381</v>
          </cell>
          <cell r="BF344">
            <v>50.953051405884445</v>
          </cell>
          <cell r="BH344">
            <v>6.9712594236526604</v>
          </cell>
          <cell r="BM344">
            <v>40.326675566434133</v>
          </cell>
        </row>
        <row r="345">
          <cell r="N345">
            <v>814109794.35802221</v>
          </cell>
          <cell r="P345">
            <v>113823829.44958597</v>
          </cell>
          <cell r="U345">
            <v>633306491.00333703</v>
          </cell>
          <cell r="AO345">
            <v>0.82461258469401166</v>
          </cell>
          <cell r="AQ345">
            <v>3.0328535478472785</v>
          </cell>
          <cell r="AV345">
            <v>-0.89962501564289299</v>
          </cell>
          <cell r="BF345">
            <v>51.323084721670099</v>
          </cell>
          <cell r="BH345">
            <v>7.1756783700073949</v>
          </cell>
          <cell r="BM345">
            <v>39.92488840915955</v>
          </cell>
        </row>
        <row r="346">
          <cell r="N346">
            <v>770768649.95349669</v>
          </cell>
          <cell r="P346">
            <v>111680570.57313399</v>
          </cell>
          <cell r="U346">
            <v>568473980.90221786</v>
          </cell>
          <cell r="AO346">
            <v>-5.3237468342587366</v>
          </cell>
          <cell r="AQ346">
            <v>-1.8829614912941062</v>
          </cell>
          <cell r="AV346">
            <v>-10.237145998362671</v>
          </cell>
          <cell r="BF346">
            <v>52.266894087231094</v>
          </cell>
          <cell r="BH346">
            <v>7.5732148084898272</v>
          </cell>
          <cell r="BM346">
            <v>38.549011240863926</v>
          </cell>
        </row>
      </sheetData>
      <sheetData sheetId="19">
        <row r="100">
          <cell r="K100">
            <v>70643709.051337019</v>
          </cell>
          <cell r="L100">
            <v>95778.700064999997</v>
          </cell>
          <cell r="S100">
            <v>2.6732002038006284</v>
          </cell>
          <cell r="T100">
            <v>583971</v>
          </cell>
          <cell r="U100">
            <v>9170</v>
          </cell>
          <cell r="V100">
            <v>593141</v>
          </cell>
          <cell r="W100">
            <v>23368925</v>
          </cell>
          <cell r="X100">
            <v>33813</v>
          </cell>
          <cell r="AC100">
            <v>23952896</v>
          </cell>
          <cell r="AD100">
            <v>42983</v>
          </cell>
          <cell r="AH100">
            <v>-10.479909715422346</v>
          </cell>
          <cell r="AK100">
            <v>11.5511324547142</v>
          </cell>
          <cell r="AL100">
            <v>641479.31617500028</v>
          </cell>
          <cell r="AM100">
            <v>4125.6341860000002</v>
          </cell>
          <cell r="AN100">
            <v>645604.95036100026</v>
          </cell>
          <cell r="AO100">
            <v>22261297.744085003</v>
          </cell>
          <cell r="AU100">
            <v>22902777.060260002</v>
          </cell>
          <cell r="AV100">
            <v>24350.703659999999</v>
          </cell>
          <cell r="BL100">
            <v>-13.732583589342079</v>
          </cell>
          <cell r="BO100">
            <v>6.1635563556330419</v>
          </cell>
          <cell r="BR100">
            <v>-0.43202665968990644</v>
          </cell>
          <cell r="BS100">
            <v>3.2961767216138327</v>
          </cell>
          <cell r="BT100">
            <v>260.2364612494149</v>
          </cell>
          <cell r="BU100">
            <v>3.7691500574806072</v>
          </cell>
          <cell r="BX100">
            <v>-14.06519812298315</v>
          </cell>
          <cell r="BY100">
            <v>6.1670919500187518</v>
          </cell>
          <cell r="BZ100">
            <v>253.76309390998162</v>
          </cell>
          <cell r="CD100">
            <v>8.5502461420120038E-2</v>
          </cell>
          <cell r="CG100">
            <v>5.1915050354403514</v>
          </cell>
        </row>
        <row r="101">
          <cell r="K101">
            <v>70830740.945323989</v>
          </cell>
          <cell r="L101">
            <v>101484.939562</v>
          </cell>
          <cell r="S101">
            <v>2.79100173828424</v>
          </cell>
          <cell r="T101">
            <v>592962</v>
          </cell>
          <cell r="U101">
            <v>9170</v>
          </cell>
          <cell r="V101">
            <v>602132</v>
          </cell>
          <cell r="W101">
            <v>23534475</v>
          </cell>
          <cell r="AC101">
            <v>24127437</v>
          </cell>
          <cell r="AD101">
            <v>44631</v>
          </cell>
          <cell r="AH101">
            <v>0.7342469096464439</v>
          </cell>
          <cell r="AK101">
            <v>15.906774236085305</v>
          </cell>
          <cell r="AL101">
            <v>654380.16965200007</v>
          </cell>
          <cell r="AM101">
            <v>4136.449235</v>
          </cell>
          <cell r="AN101">
            <v>658516.61888700002</v>
          </cell>
          <cell r="AO101">
            <v>21475014.072907992</v>
          </cell>
          <cell r="AU101">
            <v>22129394.242559992</v>
          </cell>
          <cell r="AV101">
            <v>24775.562531</v>
          </cell>
          <cell r="BL101">
            <v>-3.3713684801172588</v>
          </cell>
          <cell r="BO101">
            <v>8.6067763083597342</v>
          </cell>
          <cell r="BR101">
            <v>1.9999333212640327</v>
          </cell>
          <cell r="BS101">
            <v>15.326997884183157</v>
          </cell>
          <cell r="BT101">
            <v>247.28267679184611</v>
          </cell>
          <cell r="BU101">
            <v>15.812889882573856</v>
          </cell>
          <cell r="BX101">
            <v>-3.5270014259383871</v>
          </cell>
          <cell r="BY101">
            <v>8.3311854300179053</v>
          </cell>
          <cell r="BZ101">
            <v>221.06290799345976</v>
          </cell>
          <cell r="CD101">
            <v>0.37807212484745911</v>
          </cell>
          <cell r="CG101">
            <v>5.4593365502172455</v>
          </cell>
        </row>
        <row r="102">
          <cell r="K102">
            <v>70505418.534591004</v>
          </cell>
          <cell r="L102">
            <v>108180.058307</v>
          </cell>
          <cell r="S102">
            <v>2.7411933960181551</v>
          </cell>
          <cell r="T102">
            <v>624628</v>
          </cell>
          <cell r="U102">
            <v>10293</v>
          </cell>
          <cell r="V102">
            <v>634921</v>
          </cell>
          <cell r="W102">
            <v>25165101</v>
          </cell>
          <cell r="AC102">
            <v>25789729</v>
          </cell>
          <cell r="AD102">
            <v>51562</v>
          </cell>
          <cell r="AH102">
            <v>6.9055862328370088</v>
          </cell>
          <cell r="AK102">
            <v>10.923062130552154</v>
          </cell>
          <cell r="AL102">
            <v>687614.45751899993</v>
          </cell>
          <cell r="AM102">
            <v>4506.6581260000003</v>
          </cell>
          <cell r="AN102">
            <v>692121.1156449999</v>
          </cell>
          <cell r="AO102">
            <v>24059766.386366002</v>
          </cell>
          <cell r="AU102">
            <v>24747380.843885001</v>
          </cell>
          <cell r="AV102">
            <v>28497.419800000003</v>
          </cell>
          <cell r="BL102">
            <v>11.833927796254178</v>
          </cell>
          <cell r="BO102">
            <v>3.1329171519948225</v>
          </cell>
          <cell r="BR102">
            <v>5.1030597853091288</v>
          </cell>
          <cell r="BS102">
            <v>6.5339281245333378</v>
          </cell>
          <cell r="BT102">
            <v>206.31699287675707</v>
          </cell>
          <cell r="BU102">
            <v>6.988284177875828</v>
          </cell>
          <cell r="BX102">
            <v>12.040127087168818</v>
          </cell>
          <cell r="BY102">
            <v>2.9605206959829888</v>
          </cell>
          <cell r="BZ102">
            <v>186.16772168121338</v>
          </cell>
          <cell r="CD102">
            <v>-0.29205989137220695</v>
          </cell>
          <cell r="CG102">
            <v>4.8529732522561648</v>
          </cell>
        </row>
        <row r="103">
          <cell r="K103">
            <v>67265674.591591999</v>
          </cell>
          <cell r="L103">
            <v>111611.28788</v>
          </cell>
          <cell r="S103">
            <v>2.8774031499206965</v>
          </cell>
          <cell r="T103">
            <v>594415</v>
          </cell>
          <cell r="U103">
            <v>10522</v>
          </cell>
          <cell r="V103">
            <v>604937</v>
          </cell>
          <cell r="W103">
            <v>23032734</v>
          </cell>
          <cell r="AC103">
            <v>23627149</v>
          </cell>
          <cell r="AD103">
            <v>49583</v>
          </cell>
          <cell r="AH103">
            <v>-8.3763578220608252</v>
          </cell>
          <cell r="AK103">
            <v>4.0165416157861271</v>
          </cell>
          <cell r="AL103">
            <v>645192.20926700009</v>
          </cell>
          <cell r="AM103">
            <v>4674.3517739999998</v>
          </cell>
          <cell r="AN103">
            <v>649866.56104100007</v>
          </cell>
          <cell r="AO103">
            <v>21476447.830702003</v>
          </cell>
          <cell r="AU103">
            <v>22121640.039969005</v>
          </cell>
          <cell r="AV103">
            <v>26625.919542</v>
          </cell>
          <cell r="BL103">
            <v>-10.605526376134142</v>
          </cell>
          <cell r="BO103">
            <v>-3.5533608253769251</v>
          </cell>
          <cell r="BR103">
            <v>-6.105080982050672</v>
          </cell>
          <cell r="BS103">
            <v>5.5511915901370497</v>
          </cell>
          <cell r="BT103">
            <v>226.68186204941136</v>
          </cell>
          <cell r="BU103">
            <v>6.0676126636049235</v>
          </cell>
          <cell r="BX103">
            <v>-10.734860568797936</v>
          </cell>
          <cell r="BY103">
            <v>-3.8779049160866585</v>
          </cell>
          <cell r="BZ103">
            <v>152.46652219775203</v>
          </cell>
          <cell r="CD103">
            <v>2.092041292419778E-2</v>
          </cell>
          <cell r="CG103">
            <v>4.402623837852861</v>
          </cell>
        </row>
        <row r="104">
          <cell r="K104">
            <v>67576708.095060021</v>
          </cell>
          <cell r="L104">
            <v>120089.256543</v>
          </cell>
          <cell r="S104">
            <v>2.79100173828424</v>
          </cell>
          <cell r="T104">
            <v>635713</v>
          </cell>
          <cell r="U104">
            <v>12544</v>
          </cell>
          <cell r="V104">
            <v>648257</v>
          </cell>
          <cell r="W104">
            <v>25098204</v>
          </cell>
          <cell r="AC104">
            <v>25733917</v>
          </cell>
          <cell r="AD104">
            <v>60784</v>
          </cell>
          <cell r="AH104">
            <v>8.9453603647665574</v>
          </cell>
          <cell r="AK104">
            <v>11.743166822893757</v>
          </cell>
          <cell r="AL104">
            <v>701044.2718610001</v>
          </cell>
          <cell r="AM104">
            <v>5639.979362</v>
          </cell>
          <cell r="AN104">
            <v>706684.25122300012</v>
          </cell>
          <cell r="AO104">
            <v>23027810.102020998</v>
          </cell>
          <cell r="AU104">
            <v>23728854.373881999</v>
          </cell>
          <cell r="AV104">
            <v>33042.420873000003</v>
          </cell>
          <cell r="BL104">
            <v>7.2855854187133957</v>
          </cell>
          <cell r="BO104">
            <v>0.87189535718998967</v>
          </cell>
          <cell r="BR104">
            <v>8.7429779570417718</v>
          </cell>
          <cell r="BS104">
            <v>15.886263970110074</v>
          </cell>
          <cell r="BT104">
            <v>246.97950619937819</v>
          </cell>
          <cell r="BU104">
            <v>16.505536889011672</v>
          </cell>
          <cell r="BX104">
            <v>7.2415304795797537</v>
          </cell>
          <cell r="BY104">
            <v>0.37983667324961312</v>
          </cell>
          <cell r="BZ104">
            <v>195.64872985170967</v>
          </cell>
          <cell r="CD104">
            <v>0.13532687907275312</v>
          </cell>
          <cell r="CG104">
            <v>4.265225880172391</v>
          </cell>
        </row>
        <row r="105">
          <cell r="K105">
            <v>67568176.059061974</v>
          </cell>
          <cell r="L105">
            <v>123439.251349</v>
          </cell>
          <cell r="S105">
            <v>2.7411933960181551</v>
          </cell>
          <cell r="T105">
            <v>543061</v>
          </cell>
          <cell r="U105">
            <v>10461</v>
          </cell>
          <cell r="V105">
            <v>553522</v>
          </cell>
          <cell r="W105">
            <v>25135349</v>
          </cell>
          <cell r="AC105">
            <v>25678410</v>
          </cell>
          <cell r="AD105">
            <v>57273</v>
          </cell>
          <cell r="AH105">
            <v>-0.22879893044699373</v>
          </cell>
          <cell r="AK105">
            <v>5.3014551100578657</v>
          </cell>
          <cell r="AL105">
            <v>628698.84425700002</v>
          </cell>
          <cell r="AM105">
            <v>4700.9114939999999</v>
          </cell>
          <cell r="AN105">
            <v>633399.75575100002</v>
          </cell>
          <cell r="AO105">
            <v>23271230.345338006</v>
          </cell>
          <cell r="AU105">
            <v>23899929.189595006</v>
          </cell>
          <cell r="AV105">
            <v>31526.096011999998</v>
          </cell>
          <cell r="BL105">
            <v>0.713573046447323</v>
          </cell>
          <cell r="BO105">
            <v>-2.8146464276920291</v>
          </cell>
          <cell r="BR105">
            <v>-10.370189422669696</v>
          </cell>
          <cell r="BS105">
            <v>1.6112099187342983E-2</v>
          </cell>
          <cell r="BT105">
            <v>154.11639822000831</v>
          </cell>
          <cell r="BU105">
            <v>0.46828436706441434</v>
          </cell>
          <cell r="BX105">
            <v>1.0533105512060568</v>
          </cell>
          <cell r="BY105">
            <v>-2.9649515820398968</v>
          </cell>
          <cell r="BZ105">
            <v>127.17669830306164</v>
          </cell>
          <cell r="CD105">
            <v>0.30254168230244938</v>
          </cell>
          <cell r="CG105">
            <v>2.0951854051981247</v>
          </cell>
        </row>
        <row r="106">
          <cell r="K106">
            <v>68340431.517601982</v>
          </cell>
          <cell r="L106">
            <v>126662.246485</v>
          </cell>
          <cell r="S106">
            <v>2.7644159050121462</v>
          </cell>
          <cell r="T106">
            <v>504632</v>
          </cell>
          <cell r="U106">
            <v>10993</v>
          </cell>
          <cell r="V106">
            <v>515625</v>
          </cell>
          <cell r="W106">
            <v>23881003</v>
          </cell>
          <cell r="AC106">
            <v>24385635</v>
          </cell>
          <cell r="AD106">
            <v>55620</v>
          </cell>
          <cell r="AH106">
            <v>-5.0297013683297234</v>
          </cell>
          <cell r="AK106">
            <v>-1.5716120364810677</v>
          </cell>
          <cell r="AL106">
            <v>577832.84245600004</v>
          </cell>
          <cell r="AM106">
            <v>5098.7223899999999</v>
          </cell>
          <cell r="AN106">
            <v>582931.56484600005</v>
          </cell>
          <cell r="AO106">
            <v>20957273.007664002</v>
          </cell>
          <cell r="AU106">
            <v>21535105.850120004</v>
          </cell>
          <cell r="AV106">
            <v>28880.800910999998</v>
          </cell>
          <cell r="BL106">
            <v>-9.8927065083244532</v>
          </cell>
          <cell r="BO106">
            <v>-12.569248475179082</v>
          </cell>
          <cell r="BR106">
            <v>-7.9678260761502182</v>
          </cell>
          <cell r="BS106">
            <v>7.4937714477751038</v>
          </cell>
          <cell r="BT106">
            <v>149.31334393647356</v>
          </cell>
          <cell r="BU106">
            <v>8.0312782406419885</v>
          </cell>
          <cell r="BX106">
            <v>-9.9450378625023532</v>
          </cell>
          <cell r="BY106">
            <v>-13.082121957360945</v>
          </cell>
          <cell r="BZ106">
            <v>84.33980962027421</v>
          </cell>
          <cell r="CD106">
            <v>0.16807719989737291</v>
          </cell>
          <cell r="CG106">
            <v>2.0626578114340766</v>
          </cell>
        </row>
        <row r="107">
          <cell r="K107">
            <v>68042203.392169997</v>
          </cell>
          <cell r="L107">
            <v>128511.153685</v>
          </cell>
          <cell r="S107">
            <v>2.8189839416592219</v>
          </cell>
          <cell r="T107">
            <v>626888</v>
          </cell>
          <cell r="U107">
            <v>12703</v>
          </cell>
          <cell r="V107">
            <v>639591</v>
          </cell>
          <cell r="W107">
            <v>25473372</v>
          </cell>
          <cell r="AC107">
            <v>26100260</v>
          </cell>
          <cell r="AD107">
            <v>61388</v>
          </cell>
          <cell r="AH107">
            <v>7.0388897787777269</v>
          </cell>
          <cell r="AK107">
            <v>12.966936755497734</v>
          </cell>
          <cell r="AL107">
            <v>689407.10093299998</v>
          </cell>
          <cell r="AM107">
            <v>5486.7795040000001</v>
          </cell>
          <cell r="AN107">
            <v>694893.88043699996</v>
          </cell>
          <cell r="AO107">
            <v>23031587.117969994</v>
          </cell>
          <cell r="AU107">
            <v>23720994.218902994</v>
          </cell>
          <cell r="AV107">
            <v>29632.373375000003</v>
          </cell>
          <cell r="BL107">
            <v>10.1402397276222</v>
          </cell>
          <cell r="BO107">
            <v>3.2445206535133191</v>
          </cell>
          <cell r="BR107">
            <v>19.206768400091409</v>
          </cell>
          <cell r="BS107">
            <v>11.689071208781106</v>
          </cell>
          <cell r="BT107">
            <v>80.961808507487035</v>
          </cell>
          <cell r="BU107">
            <v>12.02768121567923</v>
          </cell>
          <cell r="BX107">
            <v>9.8883379178679505</v>
          </cell>
          <cell r="BY107">
            <v>2.9510567179961167</v>
          </cell>
          <cell r="BZ107">
            <v>92.138743557855321</v>
          </cell>
          <cell r="CD107">
            <v>0.20433914332630476</v>
          </cell>
          <cell r="CG107">
            <v>1.9380236510748314</v>
          </cell>
        </row>
        <row r="108">
          <cell r="K108">
            <v>68318370.078782991</v>
          </cell>
          <cell r="L108">
            <v>130873.638167</v>
          </cell>
          <cell r="S108">
            <v>2.7852421645571832</v>
          </cell>
          <cell r="T108">
            <v>614942</v>
          </cell>
          <cell r="U108">
            <v>12662</v>
          </cell>
          <cell r="V108">
            <v>627604</v>
          </cell>
          <cell r="W108">
            <v>24067640</v>
          </cell>
          <cell r="AC108">
            <v>24682582</v>
          </cell>
          <cell r="AD108">
            <v>60571</v>
          </cell>
          <cell r="AH108">
            <v>-5.4220399265367387</v>
          </cell>
          <cell r="AK108">
            <v>6.699812415101662</v>
          </cell>
          <cell r="AL108">
            <v>680199.01084200013</v>
          </cell>
          <cell r="AM108">
            <v>5634.7054310000003</v>
          </cell>
          <cell r="AN108">
            <v>685833.71627300011</v>
          </cell>
          <cell r="AO108">
            <v>21677844.364500001</v>
          </cell>
          <cell r="AU108">
            <v>22358043.375342</v>
          </cell>
          <cell r="AV108">
            <v>29749.792228999999</v>
          </cell>
          <cell r="BL108">
            <v>-5.7380946115758116</v>
          </cell>
          <cell r="BO108">
            <v>-2.1515352623241246</v>
          </cell>
          <cell r="BR108">
            <v>-1.3038198232947669</v>
          </cell>
          <cell r="BS108">
            <v>9.045998872325038</v>
          </cell>
          <cell r="BT108">
            <v>80.200721241090676</v>
          </cell>
          <cell r="BU108">
            <v>9.4009107438969668</v>
          </cell>
          <cell r="BX108">
            <v>-5.8717425182836189</v>
          </cell>
          <cell r="BY108">
            <v>-2.5105651577356216</v>
          </cell>
          <cell r="BZ108">
            <v>41.268844627074067</v>
          </cell>
          <cell r="CD108">
            <v>0.45919684084878704</v>
          </cell>
          <cell r="CG108">
            <v>2.2092262660818389</v>
          </cell>
        </row>
        <row r="109">
          <cell r="K109">
            <v>68975948.69957301</v>
          </cell>
          <cell r="L109">
            <v>133336.04308500001</v>
          </cell>
          <cell r="S109">
            <v>2.7254052992656663</v>
          </cell>
          <cell r="T109">
            <v>645678</v>
          </cell>
          <cell r="U109">
            <v>13321</v>
          </cell>
          <cell r="V109">
            <v>658999</v>
          </cell>
          <cell r="W109">
            <v>25088961</v>
          </cell>
          <cell r="AC109">
            <v>25734639</v>
          </cell>
          <cell r="AD109">
            <v>63471</v>
          </cell>
          <cell r="AH109">
            <v>4.2636320439840469</v>
          </cell>
          <cell r="AK109">
            <v>9.2760288520017156</v>
          </cell>
          <cell r="AL109">
            <v>701968.27898200008</v>
          </cell>
          <cell r="AM109">
            <v>5946.1624840000004</v>
          </cell>
          <cell r="AN109">
            <v>707914.44146600005</v>
          </cell>
          <cell r="AO109">
            <v>22770452.631409004</v>
          </cell>
          <cell r="AU109">
            <v>23472420.910391003</v>
          </cell>
          <cell r="AV109">
            <v>30417.548454</v>
          </cell>
          <cell r="BL109">
            <v>4.9805949292454637</v>
          </cell>
          <cell r="BO109">
            <v>1.3714302548031181</v>
          </cell>
          <cell r="BR109">
            <v>3.2195450105591736</v>
          </cell>
          <cell r="BS109">
            <v>10.99239567488511</v>
          </cell>
          <cell r="BT109">
            <v>100.10508036291192</v>
          </cell>
          <cell r="BU109">
            <v>11.409128962491128</v>
          </cell>
          <cell r="BX109">
            <v>5.0362483098991859</v>
          </cell>
          <cell r="BY109">
            <v>1.0640978009648865</v>
          </cell>
          <cell r="BZ109">
            <v>30.50381107597304</v>
          </cell>
          <cell r="CD109">
            <v>0.68812171448310688</v>
          </cell>
          <cell r="CG109">
            <v>2.8561389068132228</v>
          </cell>
        </row>
        <row r="110">
          <cell r="K110">
            <v>72990311.796926007</v>
          </cell>
          <cell r="L110">
            <v>134993.96567800001</v>
          </cell>
          <cell r="S110">
            <v>2.4942349257290131</v>
          </cell>
          <cell r="T110">
            <v>649741</v>
          </cell>
          <cell r="U110">
            <v>13362</v>
          </cell>
          <cell r="V110">
            <v>663103</v>
          </cell>
          <cell r="W110">
            <v>25627177</v>
          </cell>
          <cell r="AC110">
            <v>26276918</v>
          </cell>
          <cell r="AD110">
            <v>65332</v>
          </cell>
          <cell r="AH110">
            <v>2.1092242803833301</v>
          </cell>
          <cell r="AK110">
            <v>10.755761519570434</v>
          </cell>
          <cell r="AL110">
            <v>698250.05280599988</v>
          </cell>
          <cell r="AM110">
            <v>5740.8596200000002</v>
          </cell>
          <cell r="AN110">
            <v>703990.91242599988</v>
          </cell>
          <cell r="AO110">
            <v>23015965.935146</v>
          </cell>
          <cell r="AU110">
            <v>23714215.987952001</v>
          </cell>
          <cell r="AV110">
            <v>31265.415718</v>
          </cell>
          <cell r="BL110">
            <v>1.0323984707203648</v>
          </cell>
          <cell r="BO110">
            <v>2.9247537993310928</v>
          </cell>
          <cell r="BR110">
            <v>-0.55423774543644611</v>
          </cell>
          <cell r="BS110">
            <v>9.0423531101816259</v>
          </cell>
          <cell r="BT110">
            <v>58.076660863473926</v>
          </cell>
          <cell r="BU110">
            <v>9.3188799832732947</v>
          </cell>
          <cell r="BX110">
            <v>1.0816727165969537</v>
          </cell>
          <cell r="BY110">
            <v>2.7119349074970525</v>
          </cell>
          <cell r="BZ110">
            <v>38.178883988767161</v>
          </cell>
          <cell r="CD110">
            <v>0.71055280966803147</v>
          </cell>
          <cell r="CG110">
            <v>3.1995696406326801</v>
          </cell>
        </row>
        <row r="111">
          <cell r="K111">
            <v>71665853.352187991</v>
          </cell>
          <cell r="L111">
            <v>135284.678572</v>
          </cell>
          <cell r="S111">
            <v>2.4933423727532671</v>
          </cell>
          <cell r="T111">
            <v>635375</v>
          </cell>
          <cell r="U111">
            <v>13116</v>
          </cell>
          <cell r="V111">
            <v>648491</v>
          </cell>
          <cell r="W111">
            <v>27647880</v>
          </cell>
          <cell r="AC111">
            <v>28283255</v>
          </cell>
          <cell r="AD111">
            <v>66272</v>
          </cell>
          <cell r="AH111">
            <v>7.6199906993518018</v>
          </cell>
          <cell r="AK111">
            <v>5.7620025740699843</v>
          </cell>
          <cell r="AL111">
            <v>702736.22540400003</v>
          </cell>
          <cell r="AM111">
            <v>5971.9500470000003</v>
          </cell>
          <cell r="AN111">
            <v>708708.17545099999</v>
          </cell>
          <cell r="AO111">
            <v>25635379.065782003</v>
          </cell>
          <cell r="AU111">
            <v>26338115.291186005</v>
          </cell>
          <cell r="AV111">
            <v>32882.240633000001</v>
          </cell>
          <cell r="BL111">
            <v>11.056908400868279</v>
          </cell>
          <cell r="BO111">
            <v>-0.77440799968318885</v>
          </cell>
          <cell r="BR111">
            <v>0.67007442024274222</v>
          </cell>
          <cell r="BS111">
            <v>9.0596706293270497</v>
          </cell>
          <cell r="BT111">
            <v>47.570299984583848</v>
          </cell>
          <cell r="BU111">
            <v>9.3000242329425102</v>
          </cell>
          <cell r="BX111">
            <v>11.374259256882416</v>
          </cell>
          <cell r="BY111">
            <v>-1.0429939018684484</v>
          </cell>
          <cell r="BZ111">
            <v>17.864070852219573</v>
          </cell>
          <cell r="CD111">
            <v>0.31409374437018905</v>
          </cell>
          <cell r="CG111">
            <v>3.2168529567580153</v>
          </cell>
        </row>
        <row r="112">
          <cell r="K112">
            <v>72136325.969763994</v>
          </cell>
          <cell r="L112">
            <v>138115.099854</v>
          </cell>
          <cell r="S112">
            <v>2.5140480979794368</v>
          </cell>
          <cell r="T112">
            <v>696447</v>
          </cell>
          <cell r="U112">
            <v>12985</v>
          </cell>
          <cell r="V112">
            <v>709432</v>
          </cell>
          <cell r="W112">
            <v>26698994</v>
          </cell>
          <cell r="AC112">
            <v>27395441</v>
          </cell>
          <cell r="AD112">
            <v>64404</v>
          </cell>
          <cell r="AH112">
            <v>-3.1382604725644985</v>
          </cell>
          <cell r="AK112">
            <v>14.435670391570152</v>
          </cell>
          <cell r="AL112">
            <v>743358.70036999986</v>
          </cell>
          <cell r="AM112">
            <v>5545.0940840000003</v>
          </cell>
          <cell r="AN112">
            <v>748903.79445399984</v>
          </cell>
          <cell r="AO112">
            <v>23396838.834528994</v>
          </cell>
          <cell r="AU112">
            <v>24140197.534898993</v>
          </cell>
          <cell r="AV112">
            <v>29045.264563000001</v>
          </cell>
          <cell r="BL112">
            <v>-8.3491522446217292</v>
          </cell>
          <cell r="BO112">
            <v>5.4176652580821143</v>
          </cell>
          <cell r="BR112">
            <v>5.6716742370610591</v>
          </cell>
          <cell r="BS112">
            <v>15.881943755019865</v>
          </cell>
          <cell r="BT112">
            <v>34.405859414700899</v>
          </cell>
          <cell r="BU112">
            <v>16.000317846887388</v>
          </cell>
          <cell r="BX112">
            <v>-8.7363614376972052</v>
          </cell>
          <cell r="BY112">
            <v>5.1009653772126251</v>
          </cell>
          <cell r="BZ112">
            <v>16.19327443700627</v>
          </cell>
          <cell r="CD112">
            <v>0.50482218333597895</v>
          </cell>
          <cell r="CG112">
            <v>3.6492918316644114</v>
          </cell>
        </row>
        <row r="113">
          <cell r="K113">
            <v>72058883.647661984</v>
          </cell>
          <cell r="L113">
            <v>140133.089194</v>
          </cell>
          <cell r="S113">
            <v>2.4790153084748798</v>
          </cell>
          <cell r="T113">
            <v>642211</v>
          </cell>
          <cell r="U113">
            <v>11914</v>
          </cell>
          <cell r="V113">
            <v>654125</v>
          </cell>
          <cell r="W113">
            <v>24725687</v>
          </cell>
          <cell r="AC113">
            <v>25367898</v>
          </cell>
          <cell r="AD113">
            <v>59838</v>
          </cell>
          <cell r="AH113">
            <v>-7.4002930460823793</v>
          </cell>
          <cell r="AK113">
            <v>5.1947065513798814</v>
          </cell>
          <cell r="AL113">
            <v>692199.74629399972</v>
          </cell>
          <cell r="AM113">
            <v>5165.6355550000007</v>
          </cell>
          <cell r="AN113">
            <v>697365.38184899976</v>
          </cell>
          <cell r="AO113">
            <v>21466173.579023004</v>
          </cell>
          <cell r="AU113">
            <v>22158373.325317003</v>
          </cell>
          <cell r="AV113">
            <v>28935.881635000002</v>
          </cell>
          <cell r="BL113">
            <v>-8.2002303876648952</v>
          </cell>
          <cell r="BO113">
            <v>0.1495853925133164</v>
          </cell>
          <cell r="BR113">
            <v>-6.8818469056596205</v>
          </cell>
          <cell r="BS113">
            <v>5.7794502944843416</v>
          </cell>
          <cell r="BT113">
            <v>24.880912626502973</v>
          </cell>
          <cell r="BU113">
            <v>5.8994354656774588</v>
          </cell>
          <cell r="BX113">
            <v>-8.2423878642073092</v>
          </cell>
          <cell r="BY113">
            <v>-4.1166417190575622E-2</v>
          </cell>
          <cell r="BZ113">
            <v>15.170868724320808</v>
          </cell>
          <cell r="CD113">
            <v>0.19731113138195874</v>
          </cell>
          <cell r="CG113">
            <v>3.4626400204980818</v>
          </cell>
        </row>
        <row r="114">
          <cell r="K114">
            <v>71970266.020438001</v>
          </cell>
          <cell r="L114">
            <v>140553.14920399999</v>
          </cell>
          <cell r="S114">
            <v>2.4761642159415573</v>
          </cell>
          <cell r="T114">
            <v>701315</v>
          </cell>
          <cell r="U114">
            <v>13530</v>
          </cell>
          <cell r="V114">
            <v>714845</v>
          </cell>
          <cell r="W114">
            <v>27082428</v>
          </cell>
          <cell r="AC114">
            <v>27783743</v>
          </cell>
          <cell r="AD114">
            <v>70242</v>
          </cell>
          <cell r="AH114">
            <v>9.5417421354382466</v>
          </cell>
          <cell r="AK114">
            <v>7.7886743351947851</v>
          </cell>
          <cell r="AL114">
            <v>777699.70144299988</v>
          </cell>
          <cell r="AM114">
            <v>6029.326016</v>
          </cell>
          <cell r="AN114">
            <v>783729.02745899989</v>
          </cell>
          <cell r="AO114">
            <v>24843609.920984998</v>
          </cell>
          <cell r="AU114">
            <v>25621309.622428</v>
          </cell>
          <cell r="AV114">
            <v>34132.752175000001</v>
          </cell>
          <cell r="BL114">
            <v>15.631157141688526</v>
          </cell>
          <cell r="BO114">
            <v>3.5500824695575179</v>
          </cell>
          <cell r="BR114">
            <v>12.384274851873906</v>
          </cell>
          <cell r="BS114">
            <v>13.10112708348788</v>
          </cell>
          <cell r="BT114">
            <v>33.787073423993725</v>
          </cell>
          <cell r="BU114">
            <v>13.235820977464178</v>
          </cell>
          <cell r="BX114">
            <v>15.736520995883915</v>
          </cell>
          <cell r="BY114">
            <v>3.2579016854593328</v>
          </cell>
          <cell r="BZ114">
            <v>17.142700764924442</v>
          </cell>
          <cell r="CD114">
            <v>0.36348355464256482</v>
          </cell>
          <cell r="CG114">
            <v>4.1428692529837932</v>
          </cell>
        </row>
        <row r="115">
          <cell r="K115">
            <v>73497236.336981013</v>
          </cell>
          <cell r="L115">
            <v>144371.707888</v>
          </cell>
          <cell r="S115">
            <v>2.4352676566137985</v>
          </cell>
          <cell r="T115">
            <v>662124</v>
          </cell>
          <cell r="U115">
            <v>12987</v>
          </cell>
          <cell r="V115">
            <v>675111</v>
          </cell>
          <cell r="W115">
            <v>25972989</v>
          </cell>
          <cell r="AC115">
            <v>26635113</v>
          </cell>
          <cell r="AD115">
            <v>69720</v>
          </cell>
          <cell r="AH115">
            <v>-4.1256287026793474</v>
          </cell>
          <cell r="AK115">
            <v>12.789353699657537</v>
          </cell>
          <cell r="AL115">
            <v>719357.90963900019</v>
          </cell>
          <cell r="AM115">
            <v>5845.2320110000001</v>
          </cell>
          <cell r="AN115">
            <v>725203.14165000024</v>
          </cell>
          <cell r="AO115">
            <v>22657722.947259001</v>
          </cell>
          <cell r="AU115">
            <v>23377080.856898002</v>
          </cell>
          <cell r="AV115">
            <v>32964.876879999996</v>
          </cell>
          <cell r="BL115">
            <v>-8.7521259935387974</v>
          </cell>
          <cell r="BO115">
            <v>5.6969686772483268</v>
          </cell>
          <cell r="BR115">
            <v>-7.4676174747223305</v>
          </cell>
          <cell r="BS115">
            <v>11.495132660739877</v>
          </cell>
          <cell r="BT115">
            <v>25.049039815803997</v>
          </cell>
          <cell r="BU115">
            <v>11.592623028383082</v>
          </cell>
          <cell r="BX115">
            <v>-8.7926019590729645</v>
          </cell>
          <cell r="BY115">
            <v>5.5003282007757699</v>
          </cell>
          <cell r="BZ115">
            <v>23.543088838209485</v>
          </cell>
          <cell r="CD115">
            <v>0.3950847040460016</v>
          </cell>
          <cell r="CG115">
            <v>4.5324531789121369</v>
          </cell>
        </row>
        <row r="116">
          <cell r="K116">
            <v>73790357.226365998</v>
          </cell>
          <cell r="L116">
            <v>152294.58196800001</v>
          </cell>
          <cell r="S116">
            <v>2.4757234589667148</v>
          </cell>
          <cell r="T116">
            <v>711408</v>
          </cell>
          <cell r="U116">
            <v>13157</v>
          </cell>
          <cell r="V116">
            <v>724565</v>
          </cell>
          <cell r="W116">
            <v>27650635</v>
          </cell>
          <cell r="AC116">
            <v>28362043</v>
          </cell>
          <cell r="AD116">
            <v>77042</v>
          </cell>
          <cell r="AH116">
            <v>6.4941503285191855</v>
          </cell>
          <cell r="AK116">
            <v>10.251655950576826</v>
          </cell>
          <cell r="AL116">
            <v>780318.52792600007</v>
          </cell>
          <cell r="AM116">
            <v>6096.7647159999997</v>
          </cell>
          <cell r="AN116">
            <v>786415.29264200001</v>
          </cell>
          <cell r="AO116">
            <v>25006762.476948999</v>
          </cell>
          <cell r="AU116">
            <v>25787081.004875001</v>
          </cell>
          <cell r="AV116">
            <v>40411.32301</v>
          </cell>
          <cell r="BL116">
            <v>10.326535119147168</v>
          </cell>
          <cell r="BO116">
            <v>8.6928899278189764</v>
          </cell>
          <cell r="BR116">
            <v>8.4406902668303907</v>
          </cell>
          <cell r="BS116">
            <v>11.308024221431497</v>
          </cell>
          <cell r="BT116">
            <v>8.0990607355346498</v>
          </cell>
          <cell r="BU116">
            <v>11.282413791027036</v>
          </cell>
          <cell r="BX116">
            <v>10.386822979025856</v>
          </cell>
          <cell r="BY116">
            <v>8.5937497580558997</v>
          </cell>
          <cell r="BZ116">
            <v>25.22445593114508</v>
          </cell>
          <cell r="CD116">
            <v>-2.5509379351696175</v>
          </cell>
          <cell r="CG116">
            <v>1.7282295380380543</v>
          </cell>
        </row>
        <row r="117">
          <cell r="K117">
            <v>78356113.714163989</v>
          </cell>
          <cell r="L117">
            <v>156852.52903000001</v>
          </cell>
          <cell r="S117">
            <v>2.7253560657485516</v>
          </cell>
          <cell r="T117">
            <v>500561</v>
          </cell>
          <cell r="U117">
            <v>9688</v>
          </cell>
          <cell r="V117">
            <v>510249</v>
          </cell>
          <cell r="W117">
            <v>25898183</v>
          </cell>
          <cell r="AC117">
            <v>26398744</v>
          </cell>
          <cell r="AD117">
            <v>67790</v>
          </cell>
          <cell r="AH117">
            <v>-6.9360564870494246</v>
          </cell>
          <cell r="AK117">
            <v>2.839835259083662</v>
          </cell>
          <cell r="AL117">
            <v>610888.10830799991</v>
          </cell>
          <cell r="AM117">
            <v>4856.5407269999996</v>
          </cell>
          <cell r="AN117">
            <v>615744.64903499989</v>
          </cell>
          <cell r="AO117">
            <v>23846355.675742999</v>
          </cell>
          <cell r="AU117">
            <v>24457243.784050997</v>
          </cell>
          <cell r="AV117">
            <v>38747.325322000004</v>
          </cell>
          <cell r="BL117">
            <v>-5.1553639107054368</v>
          </cell>
          <cell r="BO117">
            <v>2.3589698872409288</v>
          </cell>
          <cell r="BR117">
            <v>-21.702355638790273</v>
          </cell>
          <cell r="BS117">
            <v>-2.8329519151651921</v>
          </cell>
          <cell r="BT117">
            <v>3.3106182322010689</v>
          </cell>
          <cell r="BU117">
            <v>-2.7873560978985665</v>
          </cell>
          <cell r="BX117">
            <v>-4.6357054581607464</v>
          </cell>
          <cell r="BY117">
            <v>2.471400617287129</v>
          </cell>
          <cell r="BZ117">
            <v>26.339427683186706</v>
          </cell>
          <cell r="CD117">
            <v>-2.5536868318014991</v>
          </cell>
          <cell r="CG117">
            <v>-1.1685970530185366</v>
          </cell>
        </row>
        <row r="118">
          <cell r="K118">
            <v>77452893.696022987</v>
          </cell>
          <cell r="L118">
            <v>159353.735327</v>
          </cell>
          <cell r="S118">
            <v>3.0819687411059342</v>
          </cell>
          <cell r="T118">
            <v>644860</v>
          </cell>
          <cell r="U118">
            <v>12535</v>
          </cell>
          <cell r="V118">
            <v>657395</v>
          </cell>
          <cell r="W118">
            <v>26216285</v>
          </cell>
          <cell r="AC118">
            <v>26861145</v>
          </cell>
          <cell r="AD118">
            <v>74613</v>
          </cell>
          <cell r="AH118">
            <v>1.772895536680398</v>
          </cell>
          <cell r="AK118">
            <v>10.20611666626775</v>
          </cell>
          <cell r="AL118">
            <v>731150.29944300011</v>
          </cell>
          <cell r="AM118">
            <v>6208.4195500000005</v>
          </cell>
          <cell r="AN118">
            <v>737358.7189930001</v>
          </cell>
          <cell r="AO118">
            <v>24384479.680263005</v>
          </cell>
          <cell r="AU118">
            <v>25115629.979706004</v>
          </cell>
          <cell r="AV118">
            <v>42644.82417</v>
          </cell>
          <cell r="BL118">
            <v>2.7036411449773645</v>
          </cell>
          <cell r="BO118">
            <v>16.668013252888723</v>
          </cell>
          <cell r="BR118">
            <v>19.750731110468404</v>
          </cell>
          <cell r="BS118">
            <v>26.533184983973051</v>
          </cell>
          <cell r="BT118">
            <v>21.764220036306011</v>
          </cell>
          <cell r="BU118">
            <v>26.491472320219422</v>
          </cell>
          <cell r="BX118">
            <v>2.2640872883912087</v>
          </cell>
          <cell r="BY118">
            <v>16.35330451316679</v>
          </cell>
          <cell r="BZ118">
            <v>53.209504324132162</v>
          </cell>
          <cell r="CD118">
            <v>0.50055256228213141</v>
          </cell>
          <cell r="CG118">
            <v>-0.84055834619362979</v>
          </cell>
        </row>
        <row r="119">
          <cell r="K119">
            <v>77638442.896649987</v>
          </cell>
          <cell r="L119">
            <v>166441.78694599998</v>
          </cell>
          <cell r="S119">
            <v>3.0896888636579822</v>
          </cell>
          <cell r="T119">
            <v>689377</v>
          </cell>
          <cell r="U119">
            <v>13027</v>
          </cell>
          <cell r="V119">
            <v>702404</v>
          </cell>
          <cell r="W119">
            <v>26245837</v>
          </cell>
          <cell r="AC119">
            <v>26935214</v>
          </cell>
          <cell r="AD119">
            <v>82002</v>
          </cell>
          <cell r="AH119">
            <v>0.30241584439539443</v>
          </cell>
          <cell r="AK119">
            <v>3.2703138579037527</v>
          </cell>
          <cell r="AL119">
            <v>763573.78338000004</v>
          </cell>
          <cell r="AM119">
            <v>6297.030898</v>
          </cell>
          <cell r="AN119">
            <v>769870.81427800003</v>
          </cell>
          <cell r="AO119">
            <v>24289364.884559002</v>
          </cell>
          <cell r="AU119">
            <v>25052938.667939004</v>
          </cell>
          <cell r="AV119">
            <v>47441.111941999996</v>
          </cell>
          <cell r="BL119">
            <v>-0.23012318788283928</v>
          </cell>
          <cell r="BO119">
            <v>5.6830213820204953</v>
          </cell>
          <cell r="BR119">
            <v>4.4092643712684678</v>
          </cell>
          <cell r="BS119">
            <v>10.758038660557393</v>
          </cell>
          <cell r="BT119">
            <v>14.767340174856786</v>
          </cell>
          <cell r="BU119">
            <v>10.789695513486047</v>
          </cell>
          <cell r="BX119">
            <v>-0.37020363595601019</v>
          </cell>
          <cell r="BY119">
            <v>5.4610989687621192</v>
          </cell>
          <cell r="BZ119">
            <v>70.399954806727621</v>
          </cell>
          <cell r="CD119">
            <v>0.25722277359798101</v>
          </cell>
          <cell r="CG119">
            <v>-0.78822616881291596</v>
          </cell>
        </row>
        <row r="120">
          <cell r="K120">
            <v>78864465.402805999</v>
          </cell>
          <cell r="L120">
            <v>173385.03006000002</v>
          </cell>
          <cell r="S120">
            <v>2.9793274775016076</v>
          </cell>
          <cell r="T120">
            <v>672152</v>
          </cell>
          <cell r="U120">
            <v>13122</v>
          </cell>
          <cell r="V120">
            <v>685274</v>
          </cell>
          <cell r="W120">
            <v>25197684</v>
          </cell>
          <cell r="AC120">
            <v>25869836</v>
          </cell>
          <cell r="AD120">
            <v>80688</v>
          </cell>
          <cell r="AH120">
            <v>-3.9481936258717405</v>
          </cell>
          <cell r="AK120">
            <v>4.8796165953466</v>
          </cell>
          <cell r="AL120">
            <v>741954.31886100012</v>
          </cell>
          <cell r="AM120">
            <v>6263.8215120000004</v>
          </cell>
          <cell r="AN120">
            <v>748218.14037300018</v>
          </cell>
          <cell r="AO120">
            <v>22919091.396834999</v>
          </cell>
          <cell r="AU120">
            <v>23661045.715696</v>
          </cell>
          <cell r="AV120">
            <v>46123.372981</v>
          </cell>
          <cell r="BL120">
            <v>-5.5505562203513765</v>
          </cell>
          <cell r="BO120">
            <v>5.8932826082077989</v>
          </cell>
          <cell r="BR120">
            <v>-2.8125074367582257</v>
          </cell>
          <cell r="BS120">
            <v>9.0790058548533814</v>
          </cell>
          <cell r="BT120">
            <v>11.165021644944266</v>
          </cell>
          <cell r="BU120">
            <v>9.0961442430992392</v>
          </cell>
          <cell r="BX120">
            <v>-5.6371941057132409</v>
          </cell>
          <cell r="BY120">
            <v>5.7258785120151758</v>
          </cell>
          <cell r="BZ120">
            <v>65.288857564078</v>
          </cell>
          <cell r="CD120">
            <v>3.6362724000593163E-2</v>
          </cell>
          <cell r="CG120">
            <v>-1.2058098653590041</v>
          </cell>
        </row>
        <row r="121">
          <cell r="K121">
            <v>78023234.559789985</v>
          </cell>
          <cell r="L121">
            <v>177375.82066900001</v>
          </cell>
          <cell r="S121">
            <v>2.9819231539651749</v>
          </cell>
          <cell r="T121">
            <v>715653</v>
          </cell>
          <cell r="U121">
            <v>13702</v>
          </cell>
          <cell r="V121">
            <v>729355</v>
          </cell>
          <cell r="W121">
            <v>27419907</v>
          </cell>
          <cell r="AC121">
            <v>28135560</v>
          </cell>
          <cell r="AD121">
            <v>90283</v>
          </cell>
          <cell r="AH121">
            <v>8.7679115843672371</v>
          </cell>
          <cell r="AK121">
            <v>9.410507203822295</v>
          </cell>
          <cell r="AL121">
            <v>782133.13902800006</v>
          </cell>
          <cell r="AM121">
            <v>6523.7899980000002</v>
          </cell>
          <cell r="AN121">
            <v>788656.92902600009</v>
          </cell>
          <cell r="AO121">
            <v>24722614.046440002</v>
          </cell>
          <cell r="AU121">
            <v>25504747.185468003</v>
          </cell>
          <cell r="AV121">
            <v>50993.827009000001</v>
          </cell>
          <cell r="BL121">
            <v>7.7975228374395842</v>
          </cell>
          <cell r="BO121">
            <v>8.7347005223507974</v>
          </cell>
          <cell r="BR121">
            <v>5.4046789927921886</v>
          </cell>
          <cell r="BS121">
            <v>11.42001176495549</v>
          </cell>
          <cell r="BT121">
            <v>9.7142907808908063</v>
          </cell>
          <cell r="BU121">
            <v>11.405684476897052</v>
          </cell>
          <cell r="BX121">
            <v>7.8755041518156741</v>
          </cell>
          <cell r="BY121">
            <v>8.5732218266853142</v>
          </cell>
          <cell r="BZ121">
            <v>81.722592523025781</v>
          </cell>
          <cell r="CD121">
            <v>0.100424014477337</v>
          </cell>
          <cell r="CG121">
            <v>-1.7824530416087569</v>
          </cell>
        </row>
        <row r="122">
          <cell r="K122">
            <v>78562266.365166992</v>
          </cell>
          <cell r="L122">
            <v>181551.74456300001</v>
          </cell>
          <cell r="S122">
            <v>2.8635517888602058</v>
          </cell>
          <cell r="T122">
            <v>675934</v>
          </cell>
          <cell r="U122">
            <v>13096</v>
          </cell>
          <cell r="V122">
            <v>689030</v>
          </cell>
          <cell r="W122">
            <v>26907456</v>
          </cell>
          <cell r="AC122">
            <v>27583390</v>
          </cell>
          <cell r="AD122">
            <v>88757</v>
          </cell>
          <cell r="AH122">
            <v>-1.9616632884977077</v>
          </cell>
          <cell r="AK122">
            <v>5.0485323007715746</v>
          </cell>
          <cell r="AL122">
            <v>748844.59371000004</v>
          </cell>
          <cell r="AM122">
            <v>6256.4691170000006</v>
          </cell>
          <cell r="AN122">
            <v>755101.06282700005</v>
          </cell>
          <cell r="AO122">
            <v>24467905.718659006</v>
          </cell>
          <cell r="AU122">
            <v>25216750.312369008</v>
          </cell>
          <cell r="AV122">
            <v>49804.099043000002</v>
          </cell>
          <cell r="BL122">
            <v>-1.1315915313267964</v>
          </cell>
          <cell r="BO122">
            <v>6.4057366615734983</v>
          </cell>
          <cell r="BR122">
            <v>-4.2548115617828781</v>
          </cell>
          <cell r="BS122">
            <v>7.2459057755427398</v>
          </cell>
          <cell r="BT122">
            <v>8.9813987996452767</v>
          </cell>
          <cell r="BU122">
            <v>7.2600582619555638</v>
          </cell>
          <cell r="BX122">
            <v>-1.0321390035446509</v>
          </cell>
          <cell r="BY122">
            <v>6.30840255674803</v>
          </cell>
          <cell r="BZ122">
            <v>70.610723880178327</v>
          </cell>
          <cell r="CD122">
            <v>0.9317293587111346</v>
          </cell>
          <cell r="CG122">
            <v>-1.5667515338155187</v>
          </cell>
        </row>
        <row r="123">
          <cell r="K123">
            <v>79791043.326163977</v>
          </cell>
          <cell r="L123">
            <v>178537.45688400001</v>
          </cell>
          <cell r="S123">
            <v>2.7842380482842097</v>
          </cell>
          <cell r="T123">
            <v>621092</v>
          </cell>
          <cell r="U123">
            <v>13041</v>
          </cell>
          <cell r="V123">
            <v>634133</v>
          </cell>
          <cell r="W123">
            <v>28511054</v>
          </cell>
          <cell r="AC123">
            <v>29132146</v>
          </cell>
          <cell r="AD123">
            <v>92013</v>
          </cell>
          <cell r="AH123">
            <v>5.6085709576492206</v>
          </cell>
          <cell r="AK123">
            <v>3.0851731670867033</v>
          </cell>
          <cell r="AL123">
            <v>685279.74643299996</v>
          </cell>
          <cell r="AM123">
            <v>6506.7307719999999</v>
          </cell>
          <cell r="AN123">
            <v>691786.477205</v>
          </cell>
          <cell r="AO123">
            <v>26489545.358721994</v>
          </cell>
          <cell r="AU123">
            <v>27174825.105154995</v>
          </cell>
          <cell r="AV123">
            <v>52761.729769999998</v>
          </cell>
          <cell r="BL123">
            <v>7.7613765279656128</v>
          </cell>
          <cell r="BO123">
            <v>3.248224880657026</v>
          </cell>
          <cell r="BR123">
            <v>-8.3849154423062906</v>
          </cell>
          <cell r="BS123">
            <v>-2.4840727345405322</v>
          </cell>
          <cell r="BT123">
            <v>8.9548760587615064</v>
          </cell>
          <cell r="BU123">
            <v>-2.3876820999322521</v>
          </cell>
          <cell r="BX123">
            <v>8.2587800092720745</v>
          </cell>
          <cell r="BY123">
            <v>3.3319822997278337</v>
          </cell>
          <cell r="BZ123">
            <v>71.885914238562805</v>
          </cell>
          <cell r="CD123">
            <v>0.96113188984099862</v>
          </cell>
          <cell r="CG123">
            <v>-0.9318450698990085</v>
          </cell>
        </row>
        <row r="124">
          <cell r="K124">
            <v>79998083.870727003</v>
          </cell>
          <cell r="L124">
            <v>181534.413982</v>
          </cell>
          <cell r="S124">
            <v>2.5508536923018137</v>
          </cell>
          <cell r="T124">
            <v>708847</v>
          </cell>
          <cell r="U124">
            <v>13767</v>
          </cell>
          <cell r="V124">
            <v>722614</v>
          </cell>
          <cell r="W124">
            <v>28172171</v>
          </cell>
          <cell r="AC124">
            <v>28881018</v>
          </cell>
          <cell r="AD124">
            <v>93338</v>
          </cell>
          <cell r="AH124">
            <v>-0.85478251059337584</v>
          </cell>
          <cell r="AK124">
            <v>5.5153661646669887</v>
          </cell>
          <cell r="AL124">
            <v>792166.37551799999</v>
          </cell>
          <cell r="AM124">
            <v>6844.6780840000001</v>
          </cell>
          <cell r="AN124">
            <v>799011.053602</v>
          </cell>
          <cell r="AO124">
            <v>25313241.646777004</v>
          </cell>
          <cell r="AU124">
            <v>26105408.022295006</v>
          </cell>
          <cell r="AV124">
            <v>52478.277128000002</v>
          </cell>
          <cell r="BL124">
            <v>-3.928737945038459</v>
          </cell>
          <cell r="BO124">
            <v>8.2279925625360288</v>
          </cell>
          <cell r="BR124">
            <v>15.499663542169195</v>
          </cell>
          <cell r="BS124">
            <v>6.5658308867181558</v>
          </cell>
          <cell r="BT124">
            <v>23.436644722582127</v>
          </cell>
          <cell r="BU124">
            <v>6.6907471318838283</v>
          </cell>
          <cell r="BX124">
            <v>-4.4352350260149294</v>
          </cell>
          <cell r="BY124">
            <v>8.1908621322799711</v>
          </cell>
          <cell r="BZ124">
            <v>94.184119152576642</v>
          </cell>
          <cell r="CD124">
            <v>0.90501537132033416</v>
          </cell>
          <cell r="CG124">
            <v>-0.53737244771094972</v>
          </cell>
        </row>
        <row r="125">
          <cell r="K125">
            <v>79984190.186255008</v>
          </cell>
          <cell r="L125">
            <v>188069.198795</v>
          </cell>
          <cell r="S125">
            <v>2.6101939995447152</v>
          </cell>
          <cell r="T125">
            <v>614978</v>
          </cell>
          <cell r="U125">
            <v>12638</v>
          </cell>
          <cell r="V125">
            <v>627616</v>
          </cell>
          <cell r="W125">
            <v>24411990</v>
          </cell>
          <cell r="AC125">
            <v>25026968</v>
          </cell>
          <cell r="AD125">
            <v>85393</v>
          </cell>
          <cell r="AH125">
            <v>-13.329010660323219</v>
          </cell>
          <cell r="AK125">
            <v>-1.2402795121044201</v>
          </cell>
          <cell r="AL125">
            <v>681590.09486299998</v>
          </cell>
          <cell r="AM125">
            <v>6107.8731429999998</v>
          </cell>
          <cell r="AN125">
            <v>687697.96800599992</v>
          </cell>
          <cell r="AO125">
            <v>20935471.796786003</v>
          </cell>
          <cell r="AU125">
            <v>21617061.891649004</v>
          </cell>
          <cell r="AV125">
            <v>46928.266009999999</v>
          </cell>
          <cell r="BL125">
            <v>-17.179890188081167</v>
          </cell>
          <cell r="BO125">
            <v>-2.3586413494838188</v>
          </cell>
          <cell r="BR125">
            <v>-13.931357406658215</v>
          </cell>
          <cell r="BS125">
            <v>-1.5327441952706928</v>
          </cell>
          <cell r="BT125">
            <v>18.240496797881416</v>
          </cell>
          <cell r="BU125">
            <v>-1.3862767058163381</v>
          </cell>
          <cell r="BX125">
            <v>-17.282245421709806</v>
          </cell>
          <cell r="BY125">
            <v>-2.472270059139039</v>
          </cell>
          <cell r="BZ125">
            <v>71.728945209977397</v>
          </cell>
          <cell r="CD125">
            <v>0.22269298339230686</v>
          </cell>
          <cell r="CG125">
            <v>-0.5121767047854503</v>
          </cell>
        </row>
        <row r="126">
          <cell r="K126">
            <v>76503505.350979015</v>
          </cell>
          <cell r="L126">
            <v>184686.65003300001</v>
          </cell>
          <cell r="S126">
            <v>2.8321235107594376</v>
          </cell>
          <cell r="T126">
            <v>674706</v>
          </cell>
          <cell r="U126">
            <v>13383</v>
          </cell>
          <cell r="V126">
            <v>688089</v>
          </cell>
          <cell r="W126">
            <v>27209597</v>
          </cell>
          <cell r="AC126">
            <v>27884303</v>
          </cell>
          <cell r="AD126">
            <v>93229</v>
          </cell>
          <cell r="AH126">
            <v>11.409405113282659</v>
          </cell>
          <cell r="AK126">
            <v>0.44355233191947219</v>
          </cell>
          <cell r="AL126">
            <v>748477.84467699984</v>
          </cell>
          <cell r="AM126">
            <v>6809.6411700000008</v>
          </cell>
          <cell r="AN126">
            <v>755287.4858469998</v>
          </cell>
          <cell r="AO126">
            <v>24751107.494477004</v>
          </cell>
          <cell r="AU126">
            <v>25499585.339154005</v>
          </cell>
          <cell r="AV126">
            <v>51202.596247000001</v>
          </cell>
          <cell r="BL126">
            <v>17.941282974447248</v>
          </cell>
          <cell r="BO126">
            <v>-0.4079229571406347</v>
          </cell>
          <cell r="BR126">
            <v>9.828372481160244</v>
          </cell>
          <cell r="BS126">
            <v>-3.7574730595600987</v>
          </cell>
          <cell r="BT126">
            <v>12.94199636790715</v>
          </cell>
          <cell r="BU126">
            <v>-3.629001940149267</v>
          </cell>
          <cell r="BX126">
            <v>18.207260965714937</v>
          </cell>
          <cell r="BY126">
            <v>-0.37233891049729945</v>
          </cell>
          <cell r="BZ126">
            <v>57.962786550789822</v>
          </cell>
          <cell r="CD126">
            <v>-0.24479701688256478</v>
          </cell>
          <cell r="CG126">
            <v>-1.1151500958082539</v>
          </cell>
        </row>
        <row r="127">
          <cell r="K127">
            <v>77058852.873272985</v>
          </cell>
          <cell r="L127">
            <v>189959.86778599999</v>
          </cell>
          <cell r="S127">
            <v>2.7744594304137884</v>
          </cell>
          <cell r="T127">
            <v>691422</v>
          </cell>
          <cell r="U127">
            <v>13520</v>
          </cell>
          <cell r="V127">
            <v>704942</v>
          </cell>
          <cell r="W127">
            <v>27554143</v>
          </cell>
          <cell r="AC127">
            <v>28245565</v>
          </cell>
          <cell r="AD127">
            <v>93079</v>
          </cell>
          <cell r="AH127">
            <v>1.2907214260357203</v>
          </cell>
          <cell r="AK127">
            <v>6.118034889040497</v>
          </cell>
          <cell r="AL127">
            <v>755983.69679399987</v>
          </cell>
          <cell r="AM127">
            <v>6666.503487</v>
          </cell>
          <cell r="AN127">
            <v>762650.20028099988</v>
          </cell>
          <cell r="AO127">
            <v>24867455.971394002</v>
          </cell>
          <cell r="AU127">
            <v>25623439.668188002</v>
          </cell>
          <cell r="AV127">
            <v>50654.341736000002</v>
          </cell>
          <cell r="BL127">
            <v>0.48259206265869975</v>
          </cell>
          <cell r="BO127">
            <v>9.671268061126618</v>
          </cell>
          <cell r="BR127">
            <v>0.97482277569359355</v>
          </cell>
          <cell r="BS127">
            <v>5.0914554026909666</v>
          </cell>
          <cell r="BT127">
            <v>14.050280201957237</v>
          </cell>
          <cell r="BU127">
            <v>5.1636647003209557</v>
          </cell>
          <cell r="BX127">
            <v>0.46759838675119703</v>
          </cell>
          <cell r="BY127">
            <v>9.752670333548771</v>
          </cell>
          <cell r="BZ127">
            <v>62.19916765680712</v>
          </cell>
          <cell r="CD127">
            <v>0.12806784543425684</v>
          </cell>
          <cell r="CG127">
            <v>-1.3781502423148992</v>
          </cell>
        </row>
        <row r="128">
          <cell r="K128">
            <v>77069876.658307999</v>
          </cell>
          <cell r="L128">
            <v>192486.97283500002</v>
          </cell>
          <cell r="S128">
            <v>2.8025747330090667</v>
          </cell>
          <cell r="T128">
            <v>672225</v>
          </cell>
          <cell r="U128">
            <v>13763</v>
          </cell>
          <cell r="V128">
            <v>685988</v>
          </cell>
          <cell r="W128">
            <v>28530572</v>
          </cell>
          <cell r="AC128">
            <v>29202797</v>
          </cell>
          <cell r="AD128">
            <v>97578</v>
          </cell>
          <cell r="AH128">
            <v>3.3937086051118044</v>
          </cell>
          <cell r="AK128">
            <v>3.0285432882246388</v>
          </cell>
          <cell r="AL128">
            <v>755115.94468500011</v>
          </cell>
          <cell r="AM128">
            <v>7049.8486329999996</v>
          </cell>
          <cell r="AN128">
            <v>762165.79331800016</v>
          </cell>
          <cell r="AO128">
            <v>26227166.705513999</v>
          </cell>
          <cell r="AU128">
            <v>26982282.650199</v>
          </cell>
          <cell r="AV128">
            <v>54696.062134</v>
          </cell>
          <cell r="BL128">
            <v>5.3084042688407438</v>
          </cell>
          <cell r="BO128">
            <v>4.6829416076997958</v>
          </cell>
          <cell r="BR128">
            <v>-6.3516270345335801E-2</v>
          </cell>
          <cell r="BS128">
            <v>-3.2297814724437752</v>
          </cell>
          <cell r="BT128">
            <v>15.632617648812674</v>
          </cell>
          <cell r="BU128">
            <v>-3.0835488006003162</v>
          </cell>
          <cell r="BX128">
            <v>5.4728626722319698</v>
          </cell>
          <cell r="BY128">
            <v>4.8802967984758414</v>
          </cell>
          <cell r="BZ128">
            <v>38.851309385296894</v>
          </cell>
          <cell r="CD128">
            <v>-0.86154242548752824</v>
          </cell>
          <cell r="CG128">
            <v>0.3315769382949314</v>
          </cell>
        </row>
        <row r="129">
          <cell r="K129">
            <v>78587425.265366003</v>
          </cell>
          <cell r="L129">
            <v>192613.76848700002</v>
          </cell>
          <cell r="S129">
            <v>2.8916262441315843</v>
          </cell>
          <cell r="T129">
            <v>515280</v>
          </cell>
          <cell r="U129">
            <v>10272</v>
          </cell>
          <cell r="V129">
            <v>525552</v>
          </cell>
          <cell r="W129">
            <v>27065815</v>
          </cell>
          <cell r="AC129">
            <v>27581095</v>
          </cell>
          <cell r="AD129">
            <v>86004</v>
          </cell>
          <cell r="AH129">
            <v>-5.5742494763292276</v>
          </cell>
          <cell r="AK129">
            <v>4.5361625364318581</v>
          </cell>
          <cell r="AL129">
            <v>616614.10467600008</v>
          </cell>
          <cell r="AM129">
            <v>5651.5266459999993</v>
          </cell>
          <cell r="AN129">
            <v>622265.63132200006</v>
          </cell>
          <cell r="AO129">
            <v>24737491.581164002</v>
          </cell>
          <cell r="AU129">
            <v>25354105.685840003</v>
          </cell>
          <cell r="AV129">
            <v>48291.964934000003</v>
          </cell>
          <cell r="BL129">
            <v>-6.0457238175557553</v>
          </cell>
          <cell r="BO129">
            <v>3.7002239972816637</v>
          </cell>
          <cell r="BR129">
            <v>-18.355607562360024</v>
          </cell>
          <cell r="BS129">
            <v>0.93732326593484983</v>
          </cell>
          <cell r="BT129">
            <v>16.36938643549853</v>
          </cell>
          <cell r="BU129">
            <v>1.0590400253124252</v>
          </cell>
          <cell r="BX129">
            <v>-5.6886452595112491</v>
          </cell>
          <cell r="BY129">
            <v>3.7369899096468031</v>
          </cell>
          <cell r="BZ129">
            <v>25.817206056335618</v>
          </cell>
          <cell r="CD129">
            <v>-0.10933807121990445</v>
          </cell>
          <cell r="CG129">
            <v>2.8482998163889346</v>
          </cell>
        </row>
        <row r="130">
          <cell r="K130">
            <v>77407482.413936004</v>
          </cell>
          <cell r="L130">
            <v>191818.92198599997</v>
          </cell>
          <cell r="S130">
            <v>2.9418911068574443</v>
          </cell>
          <cell r="T130">
            <v>661415</v>
          </cell>
          <cell r="U130">
            <v>13565</v>
          </cell>
          <cell r="V130">
            <v>674980</v>
          </cell>
          <cell r="W130">
            <v>27561851</v>
          </cell>
          <cell r="AC130">
            <v>28223266</v>
          </cell>
          <cell r="AD130">
            <v>91668</v>
          </cell>
          <cell r="AH130">
            <v>2.3415356991349183</v>
          </cell>
          <cell r="AK130">
            <v>5.1202420217764066</v>
          </cell>
          <cell r="AL130">
            <v>749405.75456800021</v>
          </cell>
          <cell r="AM130">
            <v>6817.8908339999998</v>
          </cell>
          <cell r="AN130">
            <v>756223.64540200017</v>
          </cell>
          <cell r="AO130">
            <v>25936464.779045995</v>
          </cell>
          <cell r="AU130">
            <v>26685870.533613995</v>
          </cell>
          <cell r="AV130">
            <v>51900.052690999997</v>
          </cell>
          <cell r="BL130">
            <v>5.2568775352995294</v>
          </cell>
          <cell r="BO130">
            <v>6.2782356689483576</v>
          </cell>
          <cell r="BR130">
            <v>21.527464693077619</v>
          </cell>
          <cell r="BS130">
            <v>2.4968129177964284</v>
          </cell>
          <cell r="BT130">
            <v>9.8168507957874596</v>
          </cell>
          <cell r="BU130">
            <v>2.5584462383198798</v>
          </cell>
          <cell r="BX130">
            <v>4.8482991152262773</v>
          </cell>
          <cell r="BY130">
            <v>6.364643080898623</v>
          </cell>
          <cell r="BZ130">
            <v>23.728348960792712</v>
          </cell>
          <cell r="CD130">
            <v>0.12395665563528568</v>
          </cell>
          <cell r="CG130">
            <v>2.4629064257164157</v>
          </cell>
        </row>
        <row r="131">
          <cell r="K131">
            <v>80405389.315928981</v>
          </cell>
          <cell r="L131">
            <v>203937.71310000002</v>
          </cell>
          <cell r="S131">
            <v>2.8037746268506774</v>
          </cell>
          <cell r="T131">
            <v>678285</v>
          </cell>
          <cell r="U131">
            <v>13140</v>
          </cell>
          <cell r="V131">
            <v>691425</v>
          </cell>
          <cell r="W131">
            <v>26811146</v>
          </cell>
          <cell r="AC131">
            <v>27489431</v>
          </cell>
          <cell r="AD131">
            <v>92383</v>
          </cell>
          <cell r="AH131">
            <v>-2.5891637254037039</v>
          </cell>
          <cell r="AK131">
            <v>2.0897712036651002</v>
          </cell>
          <cell r="AL131">
            <v>759519.5096029999</v>
          </cell>
          <cell r="AM131">
            <v>6645.6900939999996</v>
          </cell>
          <cell r="AN131">
            <v>766165.19969699986</v>
          </cell>
          <cell r="AO131">
            <v>25359457.700525995</v>
          </cell>
          <cell r="AU131">
            <v>26118977.210128997</v>
          </cell>
          <cell r="AV131">
            <v>53060.009979000002</v>
          </cell>
          <cell r="BL131">
            <v>-2.1158584047645621</v>
          </cell>
          <cell r="BO131">
            <v>4.2694869544801568</v>
          </cell>
          <cell r="BR131">
            <v>1.3146315055666988</v>
          </cell>
          <cell r="BS131">
            <v>-0.53096031650715947</v>
          </cell>
          <cell r="BT131">
            <v>5.5368824077191245</v>
          </cell>
          <cell r="BU131">
            <v>-0.48132940128083362</v>
          </cell>
          <cell r="BX131">
            <v>-2.2157068699620437</v>
          </cell>
          <cell r="BY131">
            <v>4.4056022915908457</v>
          </cell>
          <cell r="BZ131">
            <v>12.809227250364266</v>
          </cell>
          <cell r="CD131">
            <v>5.5827817330362642E-2</v>
          </cell>
          <cell r="CG131">
            <v>2.2570807306913343</v>
          </cell>
        </row>
        <row r="132">
          <cell r="K132">
            <v>80751719.113128036</v>
          </cell>
          <cell r="L132">
            <v>202008.74548899999</v>
          </cell>
          <cell r="S132">
            <v>2.7047645031246446</v>
          </cell>
          <cell r="T132">
            <v>649267</v>
          </cell>
          <cell r="U132">
            <v>12906</v>
          </cell>
          <cell r="V132">
            <v>662173</v>
          </cell>
          <cell r="W132">
            <v>25538558</v>
          </cell>
          <cell r="AC132">
            <v>26187825</v>
          </cell>
          <cell r="AD132">
            <v>86742</v>
          </cell>
          <cell r="AH132">
            <v>-4.7395251088271424</v>
          </cell>
          <cell r="AK132">
            <v>1.2486954020658696</v>
          </cell>
          <cell r="AL132">
            <v>718277.01939799986</v>
          </cell>
          <cell r="AM132">
            <v>6654.9862929999999</v>
          </cell>
          <cell r="AN132">
            <v>724932.00569099991</v>
          </cell>
          <cell r="AO132">
            <v>23613641.930893</v>
          </cell>
          <cell r="AU132">
            <v>24331918.950291</v>
          </cell>
          <cell r="AV132">
            <v>50624.939594000003</v>
          </cell>
          <cell r="BL132">
            <v>-6.8374246726507213</v>
          </cell>
          <cell r="BO132">
            <v>2.848820956571219</v>
          </cell>
          <cell r="BR132">
            <v>-5.381762839438113</v>
          </cell>
          <cell r="BS132">
            <v>-3.1912071755776164</v>
          </cell>
          <cell r="BT132">
            <v>6.2448264250604888</v>
          </cell>
          <cell r="BU132">
            <v>-3.1122119907961214</v>
          </cell>
          <cell r="BX132">
            <v>-6.8813230847280025</v>
          </cell>
          <cell r="BY132">
            <v>3.0304453262659203</v>
          </cell>
          <cell r="BZ132">
            <v>10.312212959036405</v>
          </cell>
          <cell r="CD132">
            <v>-0.32358826388108469</v>
          </cell>
          <cell r="CG132">
            <v>1.8891391520029881</v>
          </cell>
        </row>
        <row r="133">
          <cell r="K133">
            <v>80748522.437355012</v>
          </cell>
          <cell r="L133">
            <v>211490.73632899998</v>
          </cell>
          <cell r="S133">
            <v>2.5279134363496434</v>
          </cell>
          <cell r="T133">
            <v>760257</v>
          </cell>
          <cell r="U133">
            <v>17993</v>
          </cell>
          <cell r="V133">
            <v>778250</v>
          </cell>
          <cell r="W133">
            <v>28809016</v>
          </cell>
          <cell r="AC133">
            <v>29569273</v>
          </cell>
          <cell r="AD133">
            <v>110692</v>
          </cell>
          <cell r="AH133">
            <v>12.960814920375283</v>
          </cell>
          <cell r="AK133">
            <v>5.1517398435185795</v>
          </cell>
          <cell r="AL133">
            <v>841128.17278199992</v>
          </cell>
          <cell r="AM133">
            <v>10087.322023000001</v>
          </cell>
          <cell r="AN133">
            <v>851215.49480499991</v>
          </cell>
          <cell r="AO133">
            <v>27129015.884067997</v>
          </cell>
          <cell r="AU133">
            <v>27970144.056849997</v>
          </cell>
          <cell r="AV133">
            <v>65145.275656999998</v>
          </cell>
          <cell r="BL133">
            <v>14.980985819684406</v>
          </cell>
          <cell r="BO133">
            <v>9.7025099715144787</v>
          </cell>
          <cell r="BR133">
            <v>17.42004603502469</v>
          </cell>
          <cell r="BS133">
            <v>7.5428377612686548</v>
          </cell>
          <cell r="BT133">
            <v>54.623647083864945</v>
          </cell>
          <cell r="BU133">
            <v>7.9322914028360003</v>
          </cell>
          <cell r="BX133">
            <v>14.906246542425011</v>
          </cell>
          <cell r="BY133">
            <v>9.733605973493372</v>
          </cell>
          <cell r="BZ133">
            <v>23.809102340933507</v>
          </cell>
          <cell r="CD133">
            <v>0.21938283454140581</v>
          </cell>
          <cell r="CG133">
            <v>2.0102236717759814</v>
          </cell>
        </row>
        <row r="134">
          <cell r="K134">
            <v>80543583.980243996</v>
          </cell>
          <cell r="L134">
            <v>216904.614023</v>
          </cell>
          <cell r="S134">
            <v>2.4515780102332725</v>
          </cell>
          <cell r="T134">
            <v>722703</v>
          </cell>
          <cell r="U134">
            <v>15692</v>
          </cell>
          <cell r="V134">
            <v>738395</v>
          </cell>
          <cell r="W134">
            <v>27659567</v>
          </cell>
          <cell r="AC134">
            <v>28382270</v>
          </cell>
          <cell r="AD134">
            <v>101757</v>
          </cell>
          <cell r="AH134">
            <v>-4.0294454525131682</v>
          </cell>
          <cell r="AK134">
            <v>2.9339248595347516</v>
          </cell>
          <cell r="AL134">
            <v>802319.35169899988</v>
          </cell>
          <cell r="AM134">
            <v>9131.9194079999997</v>
          </cell>
          <cell r="AN134">
            <v>811451.27110699983</v>
          </cell>
          <cell r="AO134">
            <v>26386696.683543999</v>
          </cell>
          <cell r="AU134">
            <v>27189016.035242997</v>
          </cell>
          <cell r="AV134">
            <v>61839.621153</v>
          </cell>
          <cell r="BL134">
            <v>-2.7980224024349498</v>
          </cell>
          <cell r="BO134">
            <v>7.8534698980869164</v>
          </cell>
          <cell r="BR134">
            <v>-4.671463799787789</v>
          </cell>
          <cell r="BS134">
            <v>7.1409686920579727</v>
          </cell>
          <cell r="BT134">
            <v>45.959633736333181</v>
          </cell>
          <cell r="BU134">
            <v>7.4626048159741627</v>
          </cell>
          <cell r="BX134">
            <v>-2.7393592912487126</v>
          </cell>
          <cell r="BY134">
            <v>7.8420727419336904</v>
          </cell>
          <cell r="BZ134">
            <v>21.034604718019338</v>
          </cell>
          <cell r="CD134">
            <v>-0.12020294660000028</v>
          </cell>
          <cell r="CG134">
            <v>0.94705106555832719</v>
          </cell>
        </row>
        <row r="135">
          <cell r="K135">
            <v>82295542.67505601</v>
          </cell>
          <cell r="L135">
            <v>223453.07482000001</v>
          </cell>
          <cell r="S135">
            <v>2.4035567976552596</v>
          </cell>
          <cell r="T135">
            <v>687261</v>
          </cell>
          <cell r="U135">
            <v>14907</v>
          </cell>
          <cell r="V135">
            <v>702168</v>
          </cell>
          <cell r="W135">
            <v>29853764</v>
          </cell>
          <cell r="AC135">
            <v>30541025</v>
          </cell>
          <cell r="AD135">
            <v>101168</v>
          </cell>
          <cell r="AH135">
            <v>7.5767587216512613</v>
          </cell>
          <cell r="AK135">
            <v>4.8522662363012738</v>
          </cell>
          <cell r="AL135">
            <v>784565.948997</v>
          </cell>
          <cell r="AM135">
            <v>9115.1020520000002</v>
          </cell>
          <cell r="AN135">
            <v>793681.051049</v>
          </cell>
          <cell r="AO135">
            <v>29377232.367582008</v>
          </cell>
          <cell r="AU135">
            <v>30161798.316579007</v>
          </cell>
          <cell r="AV135">
            <v>67637.208354999995</v>
          </cell>
          <cell r="BL135">
            <v>10.930225113276082</v>
          </cell>
          <cell r="BO135">
            <v>11.025026596035028</v>
          </cell>
          <cell r="BR135">
            <v>-2.1899306453432876</v>
          </cell>
          <cell r="BS135">
            <v>14.488419230365695</v>
          </cell>
          <cell r="BT135">
            <v>40.087278410602728</v>
          </cell>
          <cell r="BU135">
            <v>14.729194224160175</v>
          </cell>
          <cell r="BX135">
            <v>11.332895571063586</v>
          </cell>
          <cell r="BY135">
            <v>10.90123280620673</v>
          </cell>
          <cell r="BZ135">
            <v>26.520608735783171</v>
          </cell>
          <cell r="CD135">
            <v>0.19375094900613757</v>
          </cell>
          <cell r="CG135">
            <v>0.17977714963477132</v>
          </cell>
        </row>
        <row r="136">
          <cell r="K136">
            <v>81911346.882515997</v>
          </cell>
          <cell r="L136">
            <v>226294.54279199999</v>
          </cell>
          <cell r="M136">
            <v>82137641.425308004</v>
          </cell>
          <cell r="S136">
            <v>2.4669469413698857</v>
          </cell>
          <cell r="T136">
            <v>735630</v>
          </cell>
          <cell r="U136">
            <v>14204</v>
          </cell>
          <cell r="V136">
            <v>749834</v>
          </cell>
          <cell r="W136">
            <v>28183117</v>
          </cell>
          <cell r="Y136">
            <v>28262728</v>
          </cell>
          <cell r="AC136">
            <v>28918747</v>
          </cell>
          <cell r="AD136">
            <v>93815</v>
          </cell>
          <cell r="AH136">
            <v>-5.3182583896655178</v>
          </cell>
          <cell r="AK136">
            <v>0.13186142946542109</v>
          </cell>
          <cell r="AL136">
            <v>819394.40512400004</v>
          </cell>
          <cell r="AM136">
            <v>8373.5280170000005</v>
          </cell>
          <cell r="AN136">
            <v>827767.93314099999</v>
          </cell>
          <cell r="AO136">
            <v>27143365.348398004</v>
          </cell>
          <cell r="AQ136">
            <v>27195617.314560004</v>
          </cell>
          <cell r="AU136">
            <v>27962759.753522005</v>
          </cell>
          <cell r="AV136">
            <v>60625.494179000001</v>
          </cell>
          <cell r="BL136">
            <v>-7.2976892850460215</v>
          </cell>
          <cell r="BO136">
            <v>7.1316884205554185</v>
          </cell>
          <cell r="BR136">
            <v>4.294783407887552</v>
          </cell>
          <cell r="BS136">
            <v>3.4371604813692787</v>
          </cell>
          <cell r="BT136">
            <v>22.3363307117951</v>
          </cell>
          <cell r="BU136">
            <v>3.5990590379647287</v>
          </cell>
          <cell r="BX136">
            <v>-7.6102590178635383</v>
          </cell>
          <cell r="BY136">
            <v>7.2299064938370687</v>
          </cell>
          <cell r="BZ136">
            <v>14.503276657224761</v>
          </cell>
          <cell r="CD136">
            <v>-0.90918573801594993</v>
          </cell>
          <cell r="CG136">
            <v>-1.6213846872582822</v>
          </cell>
        </row>
        <row r="137">
          <cell r="K137">
            <v>82377692.976050004</v>
          </cell>
          <cell r="L137">
            <v>225010.920174</v>
          </cell>
          <cell r="M137">
            <v>82602703.896224007</v>
          </cell>
          <cell r="S137">
            <v>2.4631688974651218</v>
          </cell>
          <cell r="T137">
            <v>685397</v>
          </cell>
          <cell r="U137">
            <v>12774</v>
          </cell>
          <cell r="V137">
            <v>698171</v>
          </cell>
          <cell r="W137">
            <v>25680195</v>
          </cell>
          <cell r="Y137">
            <v>25751338</v>
          </cell>
          <cell r="AC137">
            <v>26365592</v>
          </cell>
          <cell r="AD137">
            <v>83917</v>
          </cell>
          <cell r="AH137">
            <v>-8.8342870236692637</v>
          </cell>
          <cell r="AK137">
            <v>5.3246606322679098</v>
          </cell>
          <cell r="AL137">
            <v>754537.60024400009</v>
          </cell>
          <cell r="AM137">
            <v>7523.5663709999999</v>
          </cell>
          <cell r="AN137">
            <v>762061.16661500011</v>
          </cell>
          <cell r="AO137">
            <v>25007561.971317999</v>
          </cell>
          <cell r="AQ137">
            <v>25053938.363828998</v>
          </cell>
          <cell r="AU137">
            <v>25762099.571562</v>
          </cell>
          <cell r="AV137">
            <v>53899.958881999999</v>
          </cell>
          <cell r="BL137">
            <v>-7.8769416961788892</v>
          </cell>
          <cell r="BO137">
            <v>19.165487717492859</v>
          </cell>
          <cell r="BR137">
            <v>-7.9378245877045286</v>
          </cell>
          <cell r="BS137">
            <v>10.702547752790128</v>
          </cell>
          <cell r="BT137">
            <v>23.178170123301793</v>
          </cell>
          <cell r="BU137">
            <v>10.813351510201262</v>
          </cell>
          <cell r="BX137">
            <v>-7.8750885701880806</v>
          </cell>
          <cell r="BY137">
            <v>19.450673068457622</v>
          </cell>
          <cell r="BZ137">
            <v>13.610843144264722</v>
          </cell>
          <cell r="CD137">
            <v>0.20957392088416538</v>
          </cell>
          <cell r="CG137">
            <v>-1.6342623616185801</v>
          </cell>
        </row>
        <row r="138">
          <cell r="K138">
            <v>81697333.914907008</v>
          </cell>
          <cell r="L138">
            <v>225589.336446</v>
          </cell>
          <cell r="M138">
            <v>81922923.251353011</v>
          </cell>
          <cell r="S138">
            <v>2.3646249748601424</v>
          </cell>
          <cell r="T138">
            <v>704761</v>
          </cell>
          <cell r="U138">
            <v>13794</v>
          </cell>
          <cell r="V138">
            <v>718555</v>
          </cell>
          <cell r="W138">
            <v>27434692</v>
          </cell>
          <cell r="Y138">
            <v>27511573</v>
          </cell>
          <cell r="AC138">
            <v>28139453</v>
          </cell>
          <cell r="AD138">
            <v>90675</v>
          </cell>
          <cell r="AH138">
            <v>6.7321438745800526</v>
          </cell>
          <cell r="AK138">
            <v>0.90285304650889153</v>
          </cell>
          <cell r="AL138">
            <v>798335.70447599993</v>
          </cell>
          <cell r="AM138">
            <v>8439.3256099999999</v>
          </cell>
          <cell r="AN138">
            <v>806775.03008599998</v>
          </cell>
          <cell r="AO138">
            <v>27231557.930834997</v>
          </cell>
          <cell r="AQ138">
            <v>27283352.244933996</v>
          </cell>
          <cell r="AU138">
            <v>28029893.635310996</v>
          </cell>
          <cell r="AV138">
            <v>60233.639708999995</v>
          </cell>
          <cell r="BL138">
            <v>8.8089858457511525</v>
          </cell>
          <cell r="BO138">
            <v>9.9383993403220998</v>
          </cell>
          <cell r="BR138">
            <v>5.8674900952655022</v>
          </cell>
          <cell r="BS138">
            <v>6.6612338833510671</v>
          </cell>
          <cell r="BT138">
            <v>23.932016376716057</v>
          </cell>
          <cell r="BU138">
            <v>6.8169465539682106</v>
          </cell>
          <cell r="BX138">
            <v>8.8984567964119332</v>
          </cell>
          <cell r="BY138">
            <v>10.021573527210792</v>
          </cell>
          <cell r="BZ138">
            <v>16.672372923051125</v>
          </cell>
          <cell r="CD138">
            <v>0.17702055621040996</v>
          </cell>
          <cell r="CG138">
            <v>-1.2183201803055463</v>
          </cell>
        </row>
        <row r="139">
          <cell r="K139">
            <v>82900852.172656015</v>
          </cell>
          <cell r="L139">
            <v>232239.250183</v>
          </cell>
          <cell r="M139">
            <v>83133091.422839016</v>
          </cell>
          <cell r="S139">
            <v>2.3577214132776971</v>
          </cell>
          <cell r="T139">
            <v>735515</v>
          </cell>
          <cell r="U139">
            <v>13863</v>
          </cell>
          <cell r="V139">
            <v>749378</v>
          </cell>
          <cell r="W139">
            <v>28292488</v>
          </cell>
          <cell r="Y139">
            <v>28370863</v>
          </cell>
          <cell r="AC139">
            <v>29028003</v>
          </cell>
          <cell r="AD139">
            <v>92238</v>
          </cell>
          <cell r="AH139">
            <v>3.1530604466263843</v>
          </cell>
          <cell r="AK139">
            <v>2.75806068914236</v>
          </cell>
          <cell r="AL139">
            <v>820484.74167399982</v>
          </cell>
          <cell r="AM139">
            <v>8668.8658379999997</v>
          </cell>
          <cell r="AN139">
            <v>829153.60751199978</v>
          </cell>
          <cell r="AO139">
            <v>26904878.483735003</v>
          </cell>
          <cell r="AQ139">
            <v>26955812.536929004</v>
          </cell>
          <cell r="AU139">
            <v>27725363.225409001</v>
          </cell>
          <cell r="AV139">
            <v>59602.919031999998</v>
          </cell>
          <cell r="BL139">
            <v>-1.0863643570969681</v>
          </cell>
          <cell r="BO139">
            <v>8.2217979481615497</v>
          </cell>
          <cell r="BR139">
            <v>2.773831191034049</v>
          </cell>
          <cell r="BS139">
            <v>8.5320682381826565</v>
          </cell>
          <cell r="BT139">
            <v>30.036170458842509</v>
          </cell>
          <cell r="BU139">
            <v>8.7200406171134031</v>
          </cell>
          <cell r="BX139">
            <v>-1.2005112314078283</v>
          </cell>
          <cell r="BY139">
            <v>8.1931280573482308</v>
          </cell>
          <cell r="BZ139">
            <v>15.791216894269432</v>
          </cell>
          <cell r="CD139">
            <v>0.10002149635836327</v>
          </cell>
          <cell r="CG139">
            <v>-1.2459893996777109</v>
          </cell>
        </row>
        <row r="140">
          <cell r="K140">
            <v>81812537.244800016</v>
          </cell>
          <cell r="L140">
            <v>255926.58300000001</v>
          </cell>
          <cell r="M140">
            <v>82068463.827800021</v>
          </cell>
          <cell r="S140">
            <v>2.3954239428983581</v>
          </cell>
          <cell r="T140">
            <v>643926</v>
          </cell>
          <cell r="U140">
            <v>18799</v>
          </cell>
          <cell r="V140">
            <v>662725</v>
          </cell>
          <cell r="W140">
            <v>28588268</v>
          </cell>
          <cell r="Y140">
            <v>28692191</v>
          </cell>
          <cell r="AC140">
            <v>29232194</v>
          </cell>
          <cell r="AD140">
            <v>122722</v>
          </cell>
          <cell r="AH140">
            <v>0.80588275351155236</v>
          </cell>
          <cell r="AK140">
            <v>0.18614437528529926</v>
          </cell>
          <cell r="AL140">
            <v>773050.79060000007</v>
          </cell>
          <cell r="AM140">
            <v>14236.2209</v>
          </cell>
          <cell r="AN140">
            <v>787287.01150000002</v>
          </cell>
          <cell r="AO140">
            <v>29586317.252600003</v>
          </cell>
          <cell r="AQ140">
            <v>29665571.587300003</v>
          </cell>
          <cell r="AU140">
            <v>30359368.043200005</v>
          </cell>
          <cell r="AV140">
            <v>93490.555600000007</v>
          </cell>
          <cell r="BL140">
            <v>9.6019280372337956</v>
          </cell>
          <cell r="BO140">
            <v>12.634103546890922</v>
          </cell>
          <cell r="BR140">
            <v>-5.0493172353946312</v>
          </cell>
          <cell r="BS140">
            <v>2.3751115363457931</v>
          </cell>
          <cell r="BT140">
            <v>101.93654702543458</v>
          </cell>
          <cell r="BU140">
            <v>3.2960306539916417</v>
          </cell>
          <cell r="BX140">
            <v>10.05259643595857</v>
          </cell>
          <cell r="BY140">
            <v>12.807904814132199</v>
          </cell>
          <cell r="BZ140">
            <v>66.339209092316679</v>
          </cell>
          <cell r="CD140">
            <v>-9.2491966104804608E-3</v>
          </cell>
          <cell r="CG140">
            <v>-0.39700126108531164</v>
          </cell>
        </row>
        <row r="141">
          <cell r="K141">
            <v>84075505.243700013</v>
          </cell>
          <cell r="L141">
            <v>261341.19829999999</v>
          </cell>
          <cell r="M141">
            <v>84336846.442000017</v>
          </cell>
          <cell r="S141">
            <v>2.3998165793309489</v>
          </cell>
          <cell r="T141">
            <v>613141</v>
          </cell>
          <cell r="U141">
            <v>11750</v>
          </cell>
          <cell r="V141">
            <v>624891</v>
          </cell>
          <cell r="W141">
            <v>26419340</v>
          </cell>
          <cell r="Y141">
            <v>26495911</v>
          </cell>
          <cell r="AC141">
            <v>27032481</v>
          </cell>
          <cell r="AD141">
            <v>88321</v>
          </cell>
          <cell r="AH141">
            <v>-7.6106979832611348</v>
          </cell>
          <cell r="AK141">
            <v>-1.9745366147712125</v>
          </cell>
          <cell r="AL141">
            <v>706793.12239999999</v>
          </cell>
          <cell r="AM141">
            <v>8367.2134000000005</v>
          </cell>
          <cell r="AN141">
            <v>715160.3358</v>
          </cell>
          <cell r="AO141">
            <v>25142770.572999999</v>
          </cell>
          <cell r="AQ141">
            <v>25192735.930199999</v>
          </cell>
          <cell r="AU141">
            <v>25849563.6954</v>
          </cell>
          <cell r="AV141">
            <v>58332.570599999999</v>
          </cell>
          <cell r="BL141">
            <v>-14.924583575806244</v>
          </cell>
          <cell r="BO141">
            <v>1.9899641843871163</v>
          </cell>
          <cell r="BR141">
            <v>-9.161420758432012</v>
          </cell>
          <cell r="BS141">
            <v>14.624871056328576</v>
          </cell>
          <cell r="BT141">
            <v>48.052268424180433</v>
          </cell>
          <cell r="BU141">
            <v>14.928464598092237</v>
          </cell>
          <cell r="BX141">
            <v>-15.077530678744274</v>
          </cell>
          <cell r="BY141">
            <v>1.6383188671586661</v>
          </cell>
          <cell r="BZ141">
            <v>17.178338699350078</v>
          </cell>
          <cell r="CD141">
            <v>9.3860994448631482E-2</v>
          </cell>
          <cell r="CG141">
            <v>-0.19438736414305324</v>
          </cell>
        </row>
        <row r="142">
          <cell r="K142">
            <v>83977930.659999996</v>
          </cell>
          <cell r="L142">
            <v>273698.26</v>
          </cell>
          <cell r="M142">
            <v>84251628.920000002</v>
          </cell>
          <cell r="S142">
            <v>2.3980019685060352</v>
          </cell>
          <cell r="T142">
            <v>750325</v>
          </cell>
          <cell r="U142">
            <v>12212</v>
          </cell>
          <cell r="V142">
            <v>762537</v>
          </cell>
          <cell r="W142">
            <v>29507828</v>
          </cell>
          <cell r="Y142">
            <v>29583676</v>
          </cell>
          <cell r="AC142">
            <v>30258153</v>
          </cell>
          <cell r="AD142">
            <v>88060</v>
          </cell>
          <cell r="AH142">
            <v>11.892756711250648</v>
          </cell>
          <cell r="AK142">
            <v>7.1738786323852981</v>
          </cell>
          <cell r="AL142">
            <v>855402.23</v>
          </cell>
          <cell r="AM142">
            <v>8264.34</v>
          </cell>
          <cell r="AN142">
            <v>863666.57</v>
          </cell>
          <cell r="AO142">
            <v>28943500.620000001</v>
          </cell>
          <cell r="AQ142">
            <v>28999850.5</v>
          </cell>
          <cell r="AU142">
            <v>29798902.850000001</v>
          </cell>
          <cell r="AV142">
            <v>64614.22</v>
          </cell>
          <cell r="BL142">
            <v>15.26801235957983</v>
          </cell>
          <cell r="BO142">
            <v>11.690378124853842</v>
          </cell>
          <cell r="BR142">
            <v>20.765446119697952</v>
          </cell>
          <cell r="BS142">
            <v>14.144070123013952</v>
          </cell>
          <cell r="BT142">
            <v>21.215493196029666</v>
          </cell>
          <cell r="BU142">
            <v>14.207824001705779</v>
          </cell>
          <cell r="BX142">
            <v>15.111953621663579</v>
          </cell>
          <cell r="BY142">
            <v>11.593853929481487</v>
          </cell>
          <cell r="BZ142">
            <v>24.993739605347777</v>
          </cell>
          <cell r="CD142">
            <v>0.33619796693166559</v>
          </cell>
          <cell r="CG142">
            <v>1.717912611690375E-2</v>
          </cell>
        </row>
        <row r="143">
          <cell r="K143">
            <v>84599985.277699992</v>
          </cell>
          <cell r="L143">
            <v>268180.33520000003</v>
          </cell>
          <cell r="M143">
            <v>84868165.612899989</v>
          </cell>
          <cell r="S143">
            <v>2.3200929892618158</v>
          </cell>
          <cell r="T143">
            <v>756860</v>
          </cell>
          <cell r="U143">
            <v>12663</v>
          </cell>
          <cell r="V143">
            <v>769523</v>
          </cell>
          <cell r="W143">
            <v>27637629</v>
          </cell>
          <cell r="Y143">
            <v>27709986</v>
          </cell>
          <cell r="AC143">
            <v>28394489</v>
          </cell>
          <cell r="AD143">
            <v>85020</v>
          </cell>
          <cell r="AH143">
            <v>-6.1513573374048347</v>
          </cell>
          <cell r="AK143">
            <v>3.2546626556179374</v>
          </cell>
          <cell r="AL143">
            <v>844418.45979999984</v>
          </cell>
          <cell r="AM143">
            <v>8463.0817000000006</v>
          </cell>
          <cell r="AN143">
            <v>852881.54149999982</v>
          </cell>
          <cell r="AO143">
            <v>27335326.868400004</v>
          </cell>
          <cell r="AQ143">
            <v>27387986.360600002</v>
          </cell>
          <cell r="AU143">
            <v>28179745.328200005</v>
          </cell>
          <cell r="AV143">
            <v>61122.573900000003</v>
          </cell>
          <cell r="BL143">
            <v>-5.4335501210273209</v>
          </cell>
          <cell r="BO143">
            <v>7.904736893781128</v>
          </cell>
          <cell r="BR143">
            <v>-1.2487490976986793</v>
          </cell>
          <cell r="BS143">
            <v>11.17798149008398</v>
          </cell>
          <cell r="BT143">
            <v>27.3469207906763</v>
          </cell>
          <cell r="BU143">
            <v>11.318230302980899</v>
          </cell>
          <cell r="BX143">
            <v>-5.5581808582082104</v>
          </cell>
          <cell r="BY143">
            <v>7.791448820425785</v>
          </cell>
          <cell r="BZ143">
            <v>13.455270551143606</v>
          </cell>
          <cell r="CD143">
            <v>0.16391177292806666</v>
          </cell>
          <cell r="CG143">
            <v>0.12522133198831847</v>
          </cell>
        </row>
        <row r="144">
          <cell r="K144">
            <v>85274744.633100033</v>
          </cell>
          <cell r="L144">
            <v>270003.91330000001</v>
          </cell>
          <cell r="M144">
            <v>85544748.546400025</v>
          </cell>
          <cell r="S144">
            <v>2.2098164711708104</v>
          </cell>
          <cell r="T144">
            <v>773466</v>
          </cell>
          <cell r="U144">
            <v>12116</v>
          </cell>
          <cell r="V144">
            <v>785582</v>
          </cell>
          <cell r="W144">
            <v>27678914</v>
          </cell>
          <cell r="Y144">
            <v>27753747</v>
          </cell>
          <cell r="AC144">
            <v>28452380</v>
          </cell>
          <cell r="AD144">
            <v>86949</v>
          </cell>
          <cell r="AH144">
            <v>0.21004575605569603</v>
          </cell>
          <cell r="AK144">
            <v>8.6195978034576175</v>
          </cell>
          <cell r="AL144">
            <v>858423.20179999992</v>
          </cell>
          <cell r="AM144">
            <v>8158.0051000000003</v>
          </cell>
          <cell r="AN144">
            <v>866581.20689999987</v>
          </cell>
          <cell r="AO144">
            <v>26750572.738100003</v>
          </cell>
          <cell r="AQ144">
            <v>26805092.213800002</v>
          </cell>
          <cell r="AU144">
            <v>27608995.939900003</v>
          </cell>
          <cell r="AV144">
            <v>62677.480800000005</v>
          </cell>
          <cell r="BL144">
            <v>-2.0154992522650925</v>
          </cell>
          <cell r="BO144">
            <v>13.489689778347877</v>
          </cell>
          <cell r="BR144">
            <v>1.6062799736415752</v>
          </cell>
          <cell r="BS144">
            <v>19.511438987628889</v>
          </cell>
          <cell r="BT144">
            <v>22.584852031640395</v>
          </cell>
          <cell r="BU144">
            <v>19.539653387765789</v>
          </cell>
          <cell r="BX144">
            <v>-2.1282840553716067</v>
          </cell>
          <cell r="BY144">
            <v>13.284400671389252</v>
          </cell>
          <cell r="BZ144">
            <v>23.992571306097055</v>
          </cell>
          <cell r="CD144">
            <v>0.25760246895185424</v>
          </cell>
          <cell r="CG144">
            <v>0.70902897260698661</v>
          </cell>
        </row>
        <row r="145">
          <cell r="K145">
            <v>85325671.889300033</v>
          </cell>
          <cell r="L145">
            <v>272256.00260000001</v>
          </cell>
          <cell r="M145">
            <v>85597927.891900033</v>
          </cell>
          <cell r="S145">
            <v>2.1363170963780314</v>
          </cell>
          <cell r="T145">
            <v>819962</v>
          </cell>
          <cell r="U145">
            <v>14183</v>
          </cell>
          <cell r="V145">
            <v>834145</v>
          </cell>
          <cell r="W145">
            <v>29241364</v>
          </cell>
          <cell r="Y145">
            <v>29323218</v>
          </cell>
          <cell r="AC145">
            <v>30061326</v>
          </cell>
          <cell r="AD145">
            <v>96037</v>
          </cell>
          <cell r="AH145">
            <v>5.6694885853833501</v>
          </cell>
          <cell r="AK145">
            <v>1.6084857242924646</v>
          </cell>
          <cell r="AL145">
            <v>905271.66159999999</v>
          </cell>
          <cell r="AM145">
            <v>9781.6371000000017</v>
          </cell>
          <cell r="AN145">
            <v>915053.29870000004</v>
          </cell>
          <cell r="AO145">
            <v>28326155.324500002</v>
          </cell>
          <cell r="AQ145">
            <v>28386291.595000003</v>
          </cell>
          <cell r="AU145">
            <v>29231426.986100003</v>
          </cell>
          <cell r="AV145">
            <v>69917.907600000006</v>
          </cell>
          <cell r="BL145">
            <v>5.8893130466801233</v>
          </cell>
          <cell r="BO145">
            <v>4.5159354204524265</v>
          </cell>
          <cell r="BR145">
            <v>5.5934852283951804</v>
          </cell>
          <cell r="BS145">
            <v>7.6258875749991688</v>
          </cell>
          <cell r="BT145">
            <v>-3.0303872752650287</v>
          </cell>
          <cell r="BU145">
            <v>7.4996054799994409</v>
          </cell>
          <cell r="BX145">
            <v>5.8988768573829251</v>
          </cell>
          <cell r="BY145">
            <v>4.4127639776828254</v>
          </cell>
          <cell r="BZ145">
            <v>9.2235844792894408</v>
          </cell>
          <cell r="CD145">
            <v>0.12813881882157943</v>
          </cell>
          <cell r="CG145">
            <v>0.61733916208524475</v>
          </cell>
        </row>
        <row r="146">
          <cell r="K146">
            <v>86484515.073200002</v>
          </cell>
          <cell r="L146">
            <v>274031.80499999999</v>
          </cell>
          <cell r="M146">
            <v>86758546.878200009</v>
          </cell>
          <cell r="S146">
            <v>2.0662374279005356</v>
          </cell>
          <cell r="T146">
            <v>793735</v>
          </cell>
          <cell r="U146">
            <v>13747</v>
          </cell>
          <cell r="V146">
            <v>807482</v>
          </cell>
          <cell r="W146">
            <v>28792067</v>
          </cell>
          <cell r="Y146">
            <v>28868750</v>
          </cell>
          <cell r="AC146">
            <v>29585802</v>
          </cell>
          <cell r="AD146">
            <v>90430</v>
          </cell>
          <cell r="AH146">
            <v>-1.5954014281686368</v>
          </cell>
          <cell r="AK146">
            <v>4.1855212396758361</v>
          </cell>
          <cell r="AL146">
            <v>879229.96230000025</v>
          </cell>
          <cell r="AM146">
            <v>9416.8763999999992</v>
          </cell>
          <cell r="AN146">
            <v>888646.8387000002</v>
          </cell>
          <cell r="AO146">
            <v>27754797.846499991</v>
          </cell>
          <cell r="AQ146">
            <v>27811203.02649999</v>
          </cell>
          <cell r="AU146">
            <v>28634027.80879999</v>
          </cell>
          <cell r="AV146">
            <v>65822.056400000001</v>
          </cell>
          <cell r="BL146">
            <v>-2.052789831600319</v>
          </cell>
          <cell r="BO146">
            <v>5.3172429778875658</v>
          </cell>
          <cell r="BR146">
            <v>-2.8857838158187108</v>
          </cell>
          <cell r="BS146">
            <v>9.586034593099825</v>
          </cell>
          <cell r="BT146">
            <v>3.1204501405297491</v>
          </cell>
          <cell r="BU146">
            <v>9.5132721263334101</v>
          </cell>
          <cell r="BX146">
            <v>-2.0259376487251646</v>
          </cell>
          <cell r="BY146">
            <v>5.1848140726504992</v>
          </cell>
          <cell r="BZ146">
            <v>7.015062566925061</v>
          </cell>
          <cell r="CD146">
            <v>8.1777691801043703E-2</v>
          </cell>
          <cell r="CG146">
            <v>0.82081128555488836</v>
          </cell>
        </row>
        <row r="147">
          <cell r="K147">
            <v>88671408.803299993</v>
          </cell>
          <cell r="L147">
            <v>284823.06900000002</v>
          </cell>
          <cell r="M147">
            <v>88956231.872299999</v>
          </cell>
          <cell r="S147">
            <v>2.023727591097046</v>
          </cell>
          <cell r="T147">
            <v>784251</v>
          </cell>
          <cell r="U147">
            <v>16256</v>
          </cell>
          <cell r="V147">
            <v>800507</v>
          </cell>
          <cell r="W147">
            <v>31834158</v>
          </cell>
          <cell r="AC147">
            <v>32618409</v>
          </cell>
          <cell r="AD147">
            <v>106707</v>
          </cell>
          <cell r="AH147">
            <v>10.273824520579296</v>
          </cell>
          <cell r="AK147">
            <v>6.7975650437290831</v>
          </cell>
          <cell r="AL147">
            <v>911441.96059999999</v>
          </cell>
          <cell r="AM147">
            <v>11601.1643</v>
          </cell>
          <cell r="AN147">
            <v>923043.12489999994</v>
          </cell>
          <cell r="AO147">
            <v>31839552.2916</v>
          </cell>
          <cell r="AU147">
            <v>32750994.2522</v>
          </cell>
          <cell r="AV147">
            <v>79347.551800000001</v>
          </cell>
          <cell r="BL147">
            <v>14.392033262196385</v>
          </cell>
          <cell r="BO147">
            <v>8.6038863574567745</v>
          </cell>
          <cell r="BR147">
            <v>3.8706361967503313</v>
          </cell>
          <cell r="BS147">
            <v>16.171490970924758</v>
          </cell>
          <cell r="BT147">
            <v>27.274102185773312</v>
          </cell>
          <cell r="BU147">
            <v>16.298999916909118</v>
          </cell>
          <cell r="BX147">
            <v>14.728221748253867</v>
          </cell>
          <cell r="BY147">
            <v>8.381728725185086</v>
          </cell>
          <cell r="BZ147">
            <v>15.762045797259924</v>
          </cell>
          <cell r="CD147">
            <v>0.59720153499542428</v>
          </cell>
          <cell r="CG147">
            <v>1.2267868579613419</v>
          </cell>
        </row>
        <row r="148">
          <cell r="K148">
            <v>87606391.46100001</v>
          </cell>
          <cell r="L148">
            <v>284107.0209</v>
          </cell>
          <cell r="M148">
            <v>87890498.481900007</v>
          </cell>
          <cell r="S148">
            <v>2.1358934120581838</v>
          </cell>
          <cell r="T148">
            <v>821846</v>
          </cell>
          <cell r="U148">
            <v>13858</v>
          </cell>
          <cell r="V148">
            <v>835704</v>
          </cell>
          <cell r="W148">
            <v>29074294</v>
          </cell>
          <cell r="AC148">
            <v>29896140</v>
          </cell>
          <cell r="AD148">
            <v>88848</v>
          </cell>
          <cell r="AH148">
            <v>-8.3731651249150651</v>
          </cell>
          <cell r="AK148">
            <v>3.3517412216129001</v>
          </cell>
          <cell r="AL148">
            <v>924907.08599999989</v>
          </cell>
          <cell r="AM148">
            <v>9884.8685000000005</v>
          </cell>
          <cell r="AN148">
            <v>934791.95449999988</v>
          </cell>
          <cell r="AO148">
            <v>27599448.285899997</v>
          </cell>
          <cell r="AU148">
            <v>28524355.371899996</v>
          </cell>
          <cell r="AV148">
            <v>66437.648799999995</v>
          </cell>
          <cell r="BL148">
            <v>-12.913507902569144</v>
          </cell>
          <cell r="BO148">
            <v>2.0247652736585122</v>
          </cell>
          <cell r="BR148">
            <v>1.2728364778485053</v>
          </cell>
          <cell r="BS148">
            <v>12.876910095576315</v>
          </cell>
          <cell r="BT148">
            <v>18.049028795648201</v>
          </cell>
          <cell r="BU148">
            <v>12.929230171177661</v>
          </cell>
          <cell r="BX148">
            <v>-13.323903272591044</v>
          </cell>
          <cell r="BY148">
            <v>1.6802740988376041</v>
          </cell>
          <cell r="BZ148">
            <v>8.2309135022133368</v>
          </cell>
          <cell r="CD148">
            <v>0.29652788345117193</v>
          </cell>
          <cell r="CG148">
            <v>2.4584904894332391</v>
          </cell>
        </row>
        <row r="149">
          <cell r="K149">
            <v>87239443.80400002</v>
          </cell>
          <cell r="L149">
            <v>270614.30670000002</v>
          </cell>
          <cell r="M149">
            <v>87510058.110700026</v>
          </cell>
          <cell r="S149">
            <v>2.1627742717366369</v>
          </cell>
          <cell r="T149">
            <v>775208</v>
          </cell>
          <cell r="U149">
            <v>11969</v>
          </cell>
          <cell r="V149">
            <v>787177</v>
          </cell>
          <cell r="W149">
            <v>26524446</v>
          </cell>
          <cell r="AC149">
            <v>27299654</v>
          </cell>
          <cell r="AD149">
            <v>79827</v>
          </cell>
          <cell r="AH149">
            <v>-8.689371494829345</v>
          </cell>
          <cell r="AK149">
            <v>3.5160274619842662</v>
          </cell>
          <cell r="AL149">
            <v>857008.89550000033</v>
          </cell>
          <cell r="AM149">
            <v>8430.073699999999</v>
          </cell>
          <cell r="AN149">
            <v>865438.96920000028</v>
          </cell>
          <cell r="AO149">
            <v>24955272.623099998</v>
          </cell>
          <cell r="AU149">
            <v>25812281.518599998</v>
          </cell>
          <cell r="AV149">
            <v>57674.759800000007</v>
          </cell>
          <cell r="BL149">
            <v>-9.5164787501000383</v>
          </cell>
          <cell r="BO149">
            <v>0.20900507025640064</v>
          </cell>
          <cell r="BR149">
            <v>-7.4190823921987015</v>
          </cell>
          <cell r="BS149">
            <v>13.580674471737842</v>
          </cell>
          <cell r="BT149">
            <v>12.048904526105883</v>
          </cell>
          <cell r="BU149">
            <v>13.565551836763193</v>
          </cell>
          <cell r="BX149">
            <v>-9.5873721969172596</v>
          </cell>
          <cell r="BY149">
            <v>-0.20909414631451803</v>
          </cell>
          <cell r="BZ149">
            <v>6.1848139402384064</v>
          </cell>
          <cell r="CD149">
            <v>0.42502068686020472</v>
          </cell>
          <cell r="CG149">
            <v>2.6787723403486314</v>
          </cell>
        </row>
        <row r="150">
          <cell r="K150">
            <v>83829399.973700032</v>
          </cell>
          <cell r="L150">
            <v>266117.08279999997</v>
          </cell>
          <cell r="M150">
            <v>84095517.056500033</v>
          </cell>
          <cell r="S150">
            <v>2.3293633718714273</v>
          </cell>
          <cell r="T150">
            <v>779983</v>
          </cell>
          <cell r="U150">
            <v>12209</v>
          </cell>
          <cell r="V150">
            <v>792192</v>
          </cell>
          <cell r="W150">
            <v>26307254</v>
          </cell>
          <cell r="AC150">
            <v>27087237</v>
          </cell>
          <cell r="AD150">
            <v>81095</v>
          </cell>
          <cell r="AH150">
            <v>-0.77119431153570805</v>
          </cell>
          <cell r="AK150">
            <v>-3.7612156770950524</v>
          </cell>
          <cell r="AL150">
            <v>884082.37580000027</v>
          </cell>
          <cell r="AM150">
            <v>8776.8161999999993</v>
          </cell>
          <cell r="AN150">
            <v>892859.19200000027</v>
          </cell>
          <cell r="AO150">
            <v>23214966.1842</v>
          </cell>
          <cell r="AU150">
            <v>24099048.559999999</v>
          </cell>
          <cell r="AV150">
            <v>59117.162199999999</v>
          </cell>
          <cell r="BL150">
            <v>-6.6169054859564866</v>
          </cell>
          <cell r="BO150">
            <v>-13.997663714100044</v>
          </cell>
          <cell r="BR150">
            <v>3.1683600780476593</v>
          </cell>
          <cell r="BS150">
            <v>10.740678494428796</v>
          </cell>
          <cell r="BT150">
            <v>3.9990232110501478</v>
          </cell>
          <cell r="BU150">
            <v>10.670156946332852</v>
          </cell>
          <cell r="BX150">
            <v>-6.9555862946415763</v>
          </cell>
          <cell r="BY150">
            <v>-14.749768473903238</v>
          </cell>
          <cell r="BZ150">
            <v>-2.8071963579262267</v>
          </cell>
          <cell r="CD150">
            <v>-5.6104835763341146E-2</v>
          </cell>
          <cell r="CG150">
            <v>2.4398250357040898</v>
          </cell>
        </row>
        <row r="151">
          <cell r="K151">
            <v>77000025.13409999</v>
          </cell>
          <cell r="L151">
            <v>256476.36930000002</v>
          </cell>
          <cell r="M151">
            <v>77256501.503399983</v>
          </cell>
          <cell r="S151">
            <v>2.7634676084912324</v>
          </cell>
          <cell r="T151">
            <v>600198</v>
          </cell>
          <cell r="U151">
            <v>5413</v>
          </cell>
          <cell r="V151">
            <v>605611</v>
          </cell>
          <cell r="W151">
            <v>18703618</v>
          </cell>
          <cell r="AC151">
            <v>19303816</v>
          </cell>
          <cell r="AD151">
            <v>61073</v>
          </cell>
          <cell r="AH151">
            <v>-28.722569350227317</v>
          </cell>
          <cell r="AK151">
            <v>-33.500244726683412</v>
          </cell>
          <cell r="AL151">
            <v>689855.32380000025</v>
          </cell>
          <cell r="AM151">
            <v>7829.4556000000002</v>
          </cell>
          <cell r="AN151">
            <v>697684.77940000023</v>
          </cell>
          <cell r="AO151">
            <v>15229669.369700002</v>
          </cell>
          <cell r="AU151">
            <v>15919524.693500001</v>
          </cell>
          <cell r="AV151">
            <v>43088.776599999997</v>
          </cell>
          <cell r="BL151">
            <v>-33.924563422332788</v>
          </cell>
          <cell r="BO151">
            <v>-42.549458627669864</v>
          </cell>
          <cell r="BR151">
            <v>-21.85948404280974</v>
          </cell>
          <cell r="BS151">
            <v>-15.921005137460812</v>
          </cell>
          <cell r="BT151">
            <v>-9.6830456681016113</v>
          </cell>
          <cell r="BU151">
            <v>-15.855786783162115</v>
          </cell>
          <cell r="BX151">
            <v>-34.387588356572678</v>
          </cell>
          <cell r="BY151">
            <v>-43.394394518797391</v>
          </cell>
          <cell r="BZ151">
            <v>-30.774562814189071</v>
          </cell>
          <cell r="CD151">
            <v>1.0206734735044982</v>
          </cell>
          <cell r="CG151">
            <v>3.3819969358475492</v>
          </cell>
        </row>
        <row r="152">
          <cell r="K152">
            <v>74523747.1347</v>
          </cell>
          <cell r="L152">
            <v>244401.8786</v>
          </cell>
          <cell r="M152">
            <v>74768149.013300002</v>
          </cell>
          <cell r="S152">
            <v>3.4915419643939898</v>
          </cell>
          <cell r="T152">
            <v>377863</v>
          </cell>
          <cell r="U152">
            <v>8433</v>
          </cell>
          <cell r="V152">
            <v>386296</v>
          </cell>
          <cell r="W152">
            <v>18168194</v>
          </cell>
          <cell r="AC152">
            <v>18546057</v>
          </cell>
          <cell r="AD152">
            <v>55567</v>
          </cell>
          <cell r="AH152">
            <v>-3.9414891559667606</v>
          </cell>
          <cell r="AK152">
            <v>-36.63199717553271</v>
          </cell>
          <cell r="AL152">
            <v>485557.13599999994</v>
          </cell>
          <cell r="AM152">
            <v>6335.4904999999999</v>
          </cell>
          <cell r="AN152">
            <v>491892.62649999995</v>
          </cell>
          <cell r="AO152">
            <v>14563399.219900001</v>
          </cell>
          <cell r="AU152">
            <v>15048956.355900001</v>
          </cell>
          <cell r="AV152">
            <v>39779.483099999998</v>
          </cell>
          <cell r="BL152">
            <v>-5.4745272930205706</v>
          </cell>
          <cell r="BO152">
            <v>-50.452152824843274</v>
          </cell>
          <cell r="BR152">
            <v>-29.496437212945771</v>
          </cell>
          <cell r="BS152">
            <v>-37.189491052310181</v>
          </cell>
          <cell r="BT152">
            <v>-55.497385545626088</v>
          </cell>
          <cell r="BU152">
            <v>-37.520545961655316</v>
          </cell>
          <cell r="BX152">
            <v>-4.3766039903417671</v>
          </cell>
          <cell r="BY152">
            <v>-50.776573185632998</v>
          </cell>
          <cell r="BZ152">
            <v>-57.801686524030593</v>
          </cell>
          <cell r="CD152">
            <v>-1.7656167197353374</v>
          </cell>
          <cell r="CG152">
            <v>1.5660611574379226</v>
          </cell>
        </row>
        <row r="153">
          <cell r="K153">
            <v>74796985.819200009</v>
          </cell>
          <cell r="L153">
            <v>258136.85949999999</v>
          </cell>
          <cell r="M153">
            <v>75055122.678700015</v>
          </cell>
          <cell r="S153">
            <v>3.900514582771855</v>
          </cell>
          <cell r="T153">
            <v>433003</v>
          </cell>
          <cell r="U153">
            <v>8938</v>
          </cell>
          <cell r="V153">
            <v>441941</v>
          </cell>
          <cell r="W153">
            <v>20398307</v>
          </cell>
          <cell r="AC153">
            <v>20831310</v>
          </cell>
          <cell r="AD153">
            <v>59000</v>
          </cell>
          <cell r="AH153">
            <v>12.303689183267009</v>
          </cell>
          <cell r="AK153">
            <v>-22.973111193393176</v>
          </cell>
          <cell r="AL153">
            <v>508999.6692</v>
          </cell>
          <cell r="AM153">
            <v>6027.4259999999995</v>
          </cell>
          <cell r="AN153">
            <v>515027.09519999998</v>
          </cell>
          <cell r="AO153">
            <v>16551640.029400002</v>
          </cell>
          <cell r="AU153">
            <v>17060639.698600002</v>
          </cell>
          <cell r="AV153">
            <v>41164.218699999998</v>
          </cell>
          <cell r="BL153">
            <v>13.341529070293648</v>
          </cell>
          <cell r="BO153">
            <v>-33.989993854717554</v>
          </cell>
          <cell r="BR153">
            <v>4.7031541953800824</v>
          </cell>
          <cell r="BS153">
            <v>-27.984631843667184</v>
          </cell>
          <cell r="BT153">
            <v>-27.96375911722296</v>
          </cell>
          <cell r="BU153">
            <v>-27.984387637511372</v>
          </cell>
          <cell r="BX153">
            <v>13.632629881890649</v>
          </cell>
          <cell r="BY153">
            <v>-34.169386856775965</v>
          </cell>
          <cell r="BZ153">
            <v>-29.677691366529451</v>
          </cell>
          <cell r="CD153">
            <v>-0.84487245713385528</v>
          </cell>
          <cell r="CG153">
            <v>0.61352062990999034</v>
          </cell>
        </row>
        <row r="154">
          <cell r="K154">
            <v>75157668.189799994</v>
          </cell>
          <cell r="L154">
            <v>257192.97999999998</v>
          </cell>
          <cell r="M154">
            <v>75414861.169799998</v>
          </cell>
          <cell r="S154">
            <v>4.4962103450213009</v>
          </cell>
          <cell r="T154">
            <v>462012</v>
          </cell>
          <cell r="U154">
            <v>9324</v>
          </cell>
          <cell r="V154">
            <v>471336</v>
          </cell>
          <cell r="W154">
            <v>21037342</v>
          </cell>
          <cell r="AC154">
            <v>21499354</v>
          </cell>
          <cell r="AD154">
            <v>62395</v>
          </cell>
          <cell r="AH154">
            <v>3.214116975765319</v>
          </cell>
          <cell r="AK154">
            <v>-28.947480201236313</v>
          </cell>
          <cell r="AL154">
            <v>526115.11510000005</v>
          </cell>
          <cell r="AM154">
            <v>6180.1315000000004</v>
          </cell>
          <cell r="AN154">
            <v>532295.24660000007</v>
          </cell>
          <cell r="AO154">
            <v>17498934.415699996</v>
          </cell>
          <cell r="AU154">
            <v>18025049.530799996</v>
          </cell>
          <cell r="AV154">
            <v>45309.767100000005</v>
          </cell>
          <cell r="BL154">
            <v>5.6634691011760108</v>
          </cell>
          <cell r="BO154">
            <v>-39.490183773253754</v>
          </cell>
          <cell r="BR154">
            <v>3.3528627058532456</v>
          </cell>
          <cell r="BS154">
            <v>-38.495003093456972</v>
          </cell>
          <cell r="BT154">
            <v>-25.219297608762464</v>
          </cell>
          <cell r="BU154">
            <v>-38.367969180513711</v>
          </cell>
          <cell r="BX154">
            <v>5.7352144988923461</v>
          </cell>
          <cell r="BY154">
            <v>-39.541057436541706</v>
          </cell>
          <cell r="BZ154">
            <v>-30.559505006931687</v>
          </cell>
          <cell r="CD154">
            <v>-0.76044049098958177</v>
          </cell>
          <cell r="CG154">
            <v>-0.48614886470227642</v>
          </cell>
        </row>
        <row r="155">
          <cell r="K155">
            <v>75754375.498799995</v>
          </cell>
          <cell r="L155">
            <v>259846.15070000003</v>
          </cell>
          <cell r="M155">
            <v>76014221.649499997</v>
          </cell>
          <cell r="S155">
            <v>4.4531666496676756</v>
          </cell>
          <cell r="T155">
            <v>475950</v>
          </cell>
          <cell r="U155">
            <v>8833</v>
          </cell>
          <cell r="V155">
            <v>484783</v>
          </cell>
          <cell r="W155">
            <v>21959065</v>
          </cell>
          <cell r="AC155">
            <v>22435015</v>
          </cell>
          <cell r="AD155">
            <v>59835</v>
          </cell>
          <cell r="AH155">
            <v>4.3275756526059181</v>
          </cell>
          <cell r="AK155">
            <v>-21.013912142937578</v>
          </cell>
          <cell r="AL155">
            <v>528907.29019999993</v>
          </cell>
          <cell r="AM155">
            <v>5735.5907999999999</v>
          </cell>
          <cell r="AN155">
            <v>534642.88099999994</v>
          </cell>
          <cell r="AO155">
            <v>17664790.566800002</v>
          </cell>
          <cell r="AU155">
            <v>18193697.857000001</v>
          </cell>
          <cell r="AV155">
            <v>43107.503699999994</v>
          </cell>
          <cell r="BL155">
            <v>0.9210999076224895</v>
          </cell>
          <cell r="BO155">
            <v>-35.424061951920713</v>
          </cell>
          <cell r="BR155">
            <v>0.44103989562093976</v>
          </cell>
          <cell r="BS155">
            <v>-37.364314569192217</v>
          </cell>
          <cell r="BT155">
            <v>-32.228105513857919</v>
          </cell>
          <cell r="BU155">
            <v>-37.313348339125703</v>
          </cell>
          <cell r="BX155">
            <v>0.93567013964601442</v>
          </cell>
          <cell r="BY155">
            <v>-35.377430634565663</v>
          </cell>
          <cell r="BZ155">
            <v>-29.031004024759671</v>
          </cell>
          <cell r="CD155">
            <v>7.5102021820889528E-2</v>
          </cell>
          <cell r="CG155">
            <v>-0.57438224331749854</v>
          </cell>
        </row>
        <row r="156">
          <cell r="K156">
            <v>74916451.448100001</v>
          </cell>
          <cell r="L156">
            <v>254176.6085</v>
          </cell>
          <cell r="M156">
            <v>75170628.056600004</v>
          </cell>
          <cell r="S156">
            <v>4.3966123912274835</v>
          </cell>
          <cell r="T156">
            <v>419511</v>
          </cell>
          <cell r="U156">
            <v>7563</v>
          </cell>
          <cell r="V156">
            <v>427074</v>
          </cell>
          <cell r="W156">
            <v>19871717</v>
          </cell>
          <cell r="AC156">
            <v>20291228</v>
          </cell>
          <cell r="AD156">
            <v>54394</v>
          </cell>
          <cell r="AH156">
            <v>-9.5543113201466099</v>
          </cell>
          <cell r="AK156">
            <v>-28.710230012765891</v>
          </cell>
          <cell r="AL156">
            <v>469025.47910000006</v>
          </cell>
          <cell r="AM156">
            <v>4813.0785999999998</v>
          </cell>
          <cell r="AN156">
            <v>473838.55770000006</v>
          </cell>
          <cell r="AO156">
            <v>17019125.056700002</v>
          </cell>
          <cell r="AU156">
            <v>17488150.535800003</v>
          </cell>
          <cell r="AV156">
            <v>39088.373</v>
          </cell>
          <cell r="BL156">
            <v>-3.8908484126781597</v>
          </cell>
          <cell r="BO156">
            <v>-36.659996515828276</v>
          </cell>
          <cell r="BR156">
            <v>-11.372885614088982</v>
          </cell>
          <cell r="BS156">
            <v>-45.361975524832552</v>
          </cell>
          <cell r="BT156">
            <v>-41.001770150891424</v>
          </cell>
          <cell r="BU156">
            <v>-45.320928503048044</v>
          </cell>
          <cell r="BX156">
            <v>-3.6648750080334587</v>
          </cell>
          <cell r="BY156">
            <v>-36.378464777839334</v>
          </cell>
          <cell r="BZ156">
            <v>-37.132017577344392</v>
          </cell>
          <cell r="CD156">
            <v>-1.0539119658010354</v>
          </cell>
          <cell r="CG156">
            <v>-1.8750131148017286</v>
          </cell>
        </row>
        <row r="157">
          <cell r="K157">
            <v>74712373.240199998</v>
          </cell>
          <cell r="L157">
            <v>247654.15039999998</v>
          </cell>
          <cell r="M157">
            <v>74960027.390599996</v>
          </cell>
          <cell r="S157">
            <v>3.8019471749251048</v>
          </cell>
          <cell r="T157">
            <v>404540</v>
          </cell>
          <cell r="U157">
            <v>7727</v>
          </cell>
          <cell r="V157">
            <v>412267</v>
          </cell>
          <cell r="W157">
            <v>19807993</v>
          </cell>
          <cell r="AC157">
            <v>20212533</v>
          </cell>
          <cell r="AD157">
            <v>54346</v>
          </cell>
          <cell r="AH157">
            <v>-0.38702675199608055</v>
          </cell>
          <cell r="AK157">
            <v>-32.796249459874858</v>
          </cell>
          <cell r="AL157">
            <v>455317.90700000001</v>
          </cell>
          <cell r="AM157">
            <v>5018.0182999999997</v>
          </cell>
          <cell r="AN157">
            <v>460335.9253</v>
          </cell>
          <cell r="AO157">
            <v>16716748.651499996</v>
          </cell>
          <cell r="AU157">
            <v>17172066.558499996</v>
          </cell>
          <cell r="AV157">
            <v>39934.239499999996</v>
          </cell>
          <cell r="BL157">
            <v>-1.7985611563823216</v>
          </cell>
          <cell r="BO157">
            <v>-41.258666247429829</v>
          </cell>
          <cell r="BR157">
            <v>-2.8496271948702283</v>
          </cell>
          <cell r="BS157">
            <v>-49.703726923776706</v>
          </cell>
          <cell r="BT157">
            <v>-48.699606735563734</v>
          </cell>
          <cell r="BU157">
            <v>-49.692993189140886</v>
          </cell>
          <cell r="BX157">
            <v>-1.7693566807076226</v>
          </cell>
          <cell r="BY157">
            <v>-40.984759632941568</v>
          </cell>
          <cell r="BZ157">
            <v>-41.938166584507428</v>
          </cell>
          <cell r="CD157">
            <v>-0.41160159437823463</v>
          </cell>
          <cell r="CG157">
            <v>-2.4039555438872844</v>
          </cell>
        </row>
        <row r="158">
          <cell r="K158">
            <v>75105349.669800013</v>
          </cell>
          <cell r="L158">
            <v>245651.62819999998</v>
          </cell>
          <cell r="M158">
            <v>75351001.298000008</v>
          </cell>
          <cell r="S158">
            <v>3.2451201406462284</v>
          </cell>
          <cell r="T158">
            <v>433153</v>
          </cell>
          <cell r="U158">
            <v>7664</v>
          </cell>
          <cell r="V158">
            <v>440817</v>
          </cell>
          <cell r="W158">
            <v>22537511</v>
          </cell>
          <cell r="AC158">
            <v>22970664</v>
          </cell>
          <cell r="AD158">
            <v>57262</v>
          </cell>
          <cell r="AH158">
            <v>13.623444438583759</v>
          </cell>
          <cell r="AK158">
            <v>-22.402796958859199</v>
          </cell>
          <cell r="AL158">
            <v>495277.05920000002</v>
          </cell>
          <cell r="AM158">
            <v>5041.5047999999997</v>
          </cell>
          <cell r="AN158">
            <v>500318.56400000001</v>
          </cell>
          <cell r="AO158">
            <v>19354373.788699992</v>
          </cell>
          <cell r="AU158">
            <v>19849650.847899992</v>
          </cell>
          <cell r="AV158">
            <v>43743.921100000007</v>
          </cell>
          <cell r="BL158">
            <v>15.578630296784359</v>
          </cell>
          <cell r="BO158">
            <v>-30.684673047290989</v>
          </cell>
          <cell r="BR158">
            <v>8.685535171721261</v>
          </cell>
          <cell r="BS158">
            <v>-43.669224157876506</v>
          </cell>
          <cell r="BT158">
            <v>-46.463088333621961</v>
          </cell>
          <cell r="BU158">
            <v>-43.698830377665544</v>
          </cell>
          <cell r="BX158">
            <v>15.768052622666021</v>
          </cell>
          <cell r="BY158">
            <v>-30.266565457472179</v>
          </cell>
          <cell r="BZ158">
            <v>-31.384996377992223</v>
          </cell>
          <cell r="CD158">
            <v>-3.2705078065086414E-2</v>
          </cell>
          <cell r="CG158">
            <v>-2.5155949027695867</v>
          </cell>
        </row>
        <row r="159">
          <cell r="K159">
            <v>75666265.415600002</v>
          </cell>
          <cell r="L159">
            <v>237871.984</v>
          </cell>
          <cell r="M159">
            <v>75904137.399599999</v>
          </cell>
          <cell r="S159">
            <v>2.995255364185168</v>
          </cell>
          <cell r="T159">
            <v>378780</v>
          </cell>
          <cell r="U159">
            <v>8729</v>
          </cell>
          <cell r="V159">
            <v>387509</v>
          </cell>
          <cell r="W159">
            <v>23150961</v>
          </cell>
          <cell r="AC159">
            <v>23529741</v>
          </cell>
          <cell r="AD159">
            <v>66041</v>
          </cell>
          <cell r="AH159">
            <v>2.4659450442910056</v>
          </cell>
          <cell r="AK159">
            <v>-27.897025636211648</v>
          </cell>
          <cell r="AL159">
            <v>445083.51429999998</v>
          </cell>
          <cell r="AM159">
            <v>6288.3709000000008</v>
          </cell>
          <cell r="AN159">
            <v>451371.88519999996</v>
          </cell>
          <cell r="AO159">
            <v>20693737.3827</v>
          </cell>
          <cell r="AU159">
            <v>21138820.897</v>
          </cell>
          <cell r="AV159">
            <v>52920.298800000004</v>
          </cell>
          <cell r="BL159">
            <v>6.5265201936435426</v>
          </cell>
          <cell r="BO159">
            <v>-35.450744551133383</v>
          </cell>
          <cell r="BR159">
            <v>-9.7831026713612115</v>
          </cell>
          <cell r="BS159">
            <v>-51.167102948935707</v>
          </cell>
          <cell r="BT159">
            <v>-45.795346592927736</v>
          </cell>
          <cell r="BU159">
            <v>-51.099588629848647</v>
          </cell>
          <cell r="BX159">
            <v>6.9472892869499825</v>
          </cell>
          <cell r="BY159">
            <v>-35.006192319609092</v>
          </cell>
          <cell r="BZ159">
            <v>-31.166915874296613</v>
          </cell>
          <cell r="CD159">
            <v>-3.4887387855223481E-2</v>
          </cell>
          <cell r="CG159">
            <v>-3.128124989813895</v>
          </cell>
        </row>
        <row r="160">
          <cell r="K160">
            <v>74691070.706799999</v>
          </cell>
          <cell r="L160">
            <v>248123.40459999998</v>
          </cell>
          <cell r="M160">
            <v>74939194.111399993</v>
          </cell>
          <cell r="S160">
            <v>2.9845188337297119</v>
          </cell>
          <cell r="T160">
            <v>395270</v>
          </cell>
          <cell r="U160">
            <v>7835</v>
          </cell>
          <cell r="V160">
            <v>403105</v>
          </cell>
          <cell r="W160">
            <v>20915298</v>
          </cell>
          <cell r="AC160">
            <v>21310568</v>
          </cell>
          <cell r="AD160">
            <v>57256</v>
          </cell>
          <cell r="AH160">
            <v>-9.4421875909855419</v>
          </cell>
          <cell r="AK160">
            <v>-28.738260625617055</v>
          </cell>
          <cell r="AL160">
            <v>456950.02860000002</v>
          </cell>
          <cell r="AM160">
            <v>5632.8958999999995</v>
          </cell>
          <cell r="AN160">
            <v>462582.92450000002</v>
          </cell>
          <cell r="AO160">
            <v>17718879.676599994</v>
          </cell>
          <cell r="AU160">
            <v>18175829.705199994</v>
          </cell>
          <cell r="AV160">
            <v>43940.636899999998</v>
          </cell>
          <cell r="BL160">
            <v>-14.024193794368459</v>
          </cell>
          <cell r="BO160">
            <v>-36.273994467699048</v>
          </cell>
          <cell r="BR160">
            <v>2.4837699616653182</v>
          </cell>
          <cell r="BS160">
            <v>-50.595034299477724</v>
          </cell>
          <cell r="BT160">
            <v>-43.014963729664188</v>
          </cell>
          <cell r="BU160">
            <v>-50.514879565108615</v>
          </cell>
          <cell r="BX160">
            <v>-14.38345599504518</v>
          </cell>
          <cell r="BY160">
            <v>-35.799877254603622</v>
          </cell>
          <cell r="BZ160">
            <v>-32.261966968227021</v>
          </cell>
          <cell r="CD160">
            <v>-0.60890056930207959</v>
          </cell>
          <cell r="CG160">
            <v>-4.0026373359212553</v>
          </cell>
        </row>
        <row r="161">
          <cell r="K161">
            <v>74955674.184600011</v>
          </cell>
          <cell r="L161">
            <v>244500.79969999997</v>
          </cell>
          <cell r="M161">
            <v>75200174.984300017</v>
          </cell>
          <cell r="S161">
            <v>3.0080991352377451</v>
          </cell>
          <cell r="T161">
            <v>379760</v>
          </cell>
          <cell r="U161">
            <v>6931</v>
          </cell>
          <cell r="V161">
            <v>386691</v>
          </cell>
          <cell r="W161">
            <v>20110716</v>
          </cell>
          <cell r="AC161">
            <v>20490476</v>
          </cell>
          <cell r="AD161">
            <v>52289</v>
          </cell>
          <cell r="AH161">
            <v>-3.8612214327486036</v>
          </cell>
          <cell r="AK161">
            <v>-24.97021766044433</v>
          </cell>
          <cell r="AL161">
            <v>438452.44869999995</v>
          </cell>
          <cell r="AM161">
            <v>4864.7997999999998</v>
          </cell>
          <cell r="AN161">
            <v>443317.24849999993</v>
          </cell>
          <cell r="AO161">
            <v>16719106.300599998</v>
          </cell>
          <cell r="AU161">
            <v>17157558.749299999</v>
          </cell>
          <cell r="AV161">
            <v>40166.8272</v>
          </cell>
          <cell r="BL161">
            <v>-5.6095370381172209</v>
          </cell>
          <cell r="BO161">
            <v>-33.522401849363916</v>
          </cell>
          <cell r="BR161">
            <v>-4.1648048338196046</v>
          </cell>
          <cell r="BS161">
            <v>-48.839218472266168</v>
          </cell>
          <cell r="BT161">
            <v>-42.292321833437825</v>
          </cell>
          <cell r="BU161">
            <v>-48.775446417695264</v>
          </cell>
          <cell r="BX161">
            <v>-5.6471729785658207</v>
          </cell>
          <cell r="BY161">
            <v>-33.003712068751931</v>
          </cell>
          <cell r="BZ161">
            <v>-28.313021777998511</v>
          </cell>
          <cell r="CD161">
            <v>-0.2396463670373368</v>
          </cell>
          <cell r="CG161">
            <v>-4.6379997564362014</v>
          </cell>
        </row>
        <row r="162">
          <cell r="K162">
            <v>75019355.22649999</v>
          </cell>
          <cell r="L162">
            <v>244795.99770000001</v>
          </cell>
          <cell r="M162">
            <v>75264151.224199995</v>
          </cell>
          <cell r="S162">
            <v>2.9998517164889469</v>
          </cell>
          <cell r="T162">
            <v>448411</v>
          </cell>
          <cell r="U162">
            <v>7741</v>
          </cell>
          <cell r="V162">
            <v>456152</v>
          </cell>
          <cell r="W162">
            <v>23805583</v>
          </cell>
          <cell r="AC162">
            <v>24253994</v>
          </cell>
          <cell r="AD162">
            <v>61462</v>
          </cell>
          <cell r="AH162">
            <v>18.3650594260315</v>
          </cell>
          <cell r="AK162">
            <v>-10.500740347254297</v>
          </cell>
          <cell r="AL162">
            <v>648679.51040000003</v>
          </cell>
          <cell r="AM162">
            <v>5374.4359999999997</v>
          </cell>
          <cell r="AN162">
            <v>654053.94640000002</v>
          </cell>
          <cell r="AO162">
            <v>20738184.373599995</v>
          </cell>
          <cell r="AU162">
            <v>21386863.883999996</v>
          </cell>
          <cell r="AV162">
            <v>48114.632900000004</v>
          </cell>
          <cell r="BL162">
            <v>24.638449552829435</v>
          </cell>
          <cell r="BO162">
            <v>-11.27232603921394</v>
          </cell>
          <cell r="BR162">
            <v>47.536318203960008</v>
          </cell>
          <cell r="BS162">
            <v>-26.626802189896132</v>
          </cell>
          <cell r="BT162">
            <v>-38.765540059959328</v>
          </cell>
          <cell r="BU162">
            <v>-26.746126123770718</v>
          </cell>
          <cell r="BX162">
            <v>24.032577956040825</v>
          </cell>
          <cell r="BY162">
            <v>-10.668901220651751</v>
          </cell>
          <cell r="BZ162">
            <v>-15.097530517569338</v>
          </cell>
          <cell r="CD162">
            <v>-0.20766177897439966</v>
          </cell>
          <cell r="CG162">
            <v>-4.7826086215565446</v>
          </cell>
        </row>
        <row r="163">
          <cell r="K163">
            <v>75308568.378099993</v>
          </cell>
          <cell r="L163">
            <v>247090.49540000001</v>
          </cell>
          <cell r="M163">
            <v>75555658.87349999</v>
          </cell>
          <cell r="S163">
            <v>3.0198308858904754</v>
          </cell>
          <cell r="T163">
            <v>398179</v>
          </cell>
          <cell r="U163">
            <v>8046</v>
          </cell>
          <cell r="V163">
            <v>406225</v>
          </cell>
          <cell r="W163">
            <v>22791046</v>
          </cell>
          <cell r="AC163">
            <v>23189225</v>
          </cell>
          <cell r="AD163">
            <v>61714</v>
          </cell>
          <cell r="AH163">
            <v>-4.3779438066059706</v>
          </cell>
          <cell r="AK163">
            <v>20.067504647199371</v>
          </cell>
          <cell r="AL163">
            <v>587943.3041999999</v>
          </cell>
          <cell r="AM163">
            <v>5866.3515000000007</v>
          </cell>
          <cell r="AN163">
            <v>593809.65569999989</v>
          </cell>
          <cell r="AO163">
            <v>19392297.782700006</v>
          </cell>
          <cell r="AU163">
            <v>19980241.086900007</v>
          </cell>
          <cell r="AV163">
            <v>48282.239700000006</v>
          </cell>
          <cell r="BL163">
            <v>-6.5614956842205325</v>
          </cell>
          <cell r="BO163">
            <v>25.471454684509936</v>
          </cell>
          <cell r="BR163">
            <v>-9.2109054660693861</v>
          </cell>
          <cell r="BS163">
            <v>-14.772955442110383</v>
          </cell>
          <cell r="BT163">
            <v>-25.073315442263951</v>
          </cell>
          <cell r="BU163">
            <v>-14.888546628368701</v>
          </cell>
          <cell r="BX163">
            <v>-6.4781087820848473</v>
          </cell>
          <cell r="BY163">
            <v>27.332362324829653</v>
          </cell>
          <cell r="BZ163">
            <v>20.296951265737665</v>
          </cell>
          <cell r="CD163">
            <v>-0.28968486002850674</v>
          </cell>
          <cell r="CG163">
            <v>-6.0176914813311946</v>
          </cell>
        </row>
        <row r="164">
          <cell r="K164">
            <v>74555942.097899988</v>
          </cell>
          <cell r="L164">
            <v>246663.9938</v>
          </cell>
          <cell r="M164">
            <v>74802606.091699988</v>
          </cell>
          <cell r="S164">
            <v>2.9388996494387238</v>
          </cell>
          <cell r="T164">
            <v>333568</v>
          </cell>
          <cell r="U164">
            <v>8229</v>
          </cell>
          <cell r="V164">
            <v>341797</v>
          </cell>
          <cell r="W164">
            <v>23056600</v>
          </cell>
          <cell r="AC164">
            <v>23390168</v>
          </cell>
          <cell r="AD164">
            <v>61766</v>
          </cell>
          <cell r="AH164">
            <v>0.86445971063792304</v>
          </cell>
          <cell r="AK164">
            <v>26.074658857742744</v>
          </cell>
          <cell r="AL164">
            <v>491328.06150000007</v>
          </cell>
          <cell r="AM164">
            <v>4847.8870999999999</v>
          </cell>
          <cell r="AN164">
            <v>496175.94860000006</v>
          </cell>
          <cell r="AO164">
            <v>19168304.728100002</v>
          </cell>
          <cell r="AU164">
            <v>19659632.789600004</v>
          </cell>
          <cell r="AV164">
            <v>47354.785500000005</v>
          </cell>
          <cell r="BL164">
            <v>-1.6053892054686114</v>
          </cell>
          <cell r="BO164">
            <v>30.607280725023799</v>
          </cell>
          <cell r="BR164">
            <v>-16.441919757082161</v>
          </cell>
          <cell r="BS164">
            <v>1.1885162573329227</v>
          </cell>
          <cell r="BT164">
            <v>-23.480477162739017</v>
          </cell>
          <cell r="BU164">
            <v>0.87078396162950156</v>
          </cell>
          <cell r="BX164">
            <v>-1.1520727713897627</v>
          </cell>
          <cell r="BY164">
            <v>31.619716239788836</v>
          </cell>
          <cell r="BZ164">
            <v>27.098755547506038</v>
          </cell>
          <cell r="CD164">
            <v>-0.23173429093704717</v>
          </cell>
          <cell r="CG164">
            <v>-4.5502031453643381</v>
          </cell>
        </row>
        <row r="165">
          <cell r="K165">
            <v>73952893.29460001</v>
          </cell>
          <cell r="L165">
            <v>242306.26309999998</v>
          </cell>
          <cell r="M165">
            <v>74195199.557700008</v>
          </cell>
          <cell r="S165">
            <v>2.824492224824152</v>
          </cell>
          <cell r="T165">
            <v>387447</v>
          </cell>
          <cell r="U165">
            <v>6834</v>
          </cell>
          <cell r="V165">
            <v>394281</v>
          </cell>
          <cell r="W165">
            <v>22778771</v>
          </cell>
          <cell r="AC165">
            <v>23166218</v>
          </cell>
          <cell r="AD165">
            <v>55601</v>
          </cell>
          <cell r="AH165">
            <v>-0.98121971518425732</v>
          </cell>
          <cell r="AK165">
            <v>11.160719970167987</v>
          </cell>
          <cell r="AL165">
            <v>570662.10269999993</v>
          </cell>
          <cell r="AM165">
            <v>4936.0876000000007</v>
          </cell>
          <cell r="AN165">
            <v>575598.1902999999</v>
          </cell>
          <cell r="AO165">
            <v>19196579.530299999</v>
          </cell>
          <cell r="AU165">
            <v>19767241.632999998</v>
          </cell>
          <cell r="AV165">
            <v>44206.817899999995</v>
          </cell>
          <cell r="BL165">
            <v>0.53007023727960523</v>
          </cell>
          <cell r="BO165">
            <v>15.84420302503265</v>
          </cell>
          <cell r="BR165">
            <v>16.006870531329866</v>
          </cell>
          <cell r="BS165">
            <v>12.114434886945094</v>
          </cell>
          <cell r="BT165">
            <v>-18.106209848117569</v>
          </cell>
          <cell r="BU165">
            <v>11.760758931814724</v>
          </cell>
          <cell r="BX165">
            <v>0.13033615958973069</v>
          </cell>
          <cell r="BY165">
            <v>15.979924020833577</v>
          </cell>
          <cell r="BZ165">
            <v>11.765267351792179</v>
          </cell>
          <cell r="CD165">
            <v>-0.68848749191648961</v>
          </cell>
          <cell r="CG165">
            <v>-4.3996621342132638</v>
          </cell>
        </row>
        <row r="166">
          <cell r="K166">
            <v>71450428.408599988</v>
          </cell>
          <cell r="L166">
            <v>219113.90669999999</v>
          </cell>
          <cell r="M166">
            <v>71669542.315299988</v>
          </cell>
          <cell r="S166">
            <v>2.8755138879407163</v>
          </cell>
          <cell r="T166">
            <v>374338</v>
          </cell>
          <cell r="U166">
            <v>6578</v>
          </cell>
          <cell r="V166">
            <v>380916</v>
          </cell>
          <cell r="W166">
            <v>20446534</v>
          </cell>
          <cell r="AC166">
            <v>20820872</v>
          </cell>
          <cell r="AD166">
            <v>46528</v>
          </cell>
          <cell r="AH166">
            <v>-10.138822458309575</v>
          </cell>
          <cell r="AK166">
            <v>-3.2202814344977302</v>
          </cell>
          <cell r="AL166">
            <v>528795.3507999999</v>
          </cell>
          <cell r="AM166">
            <v>4597.4970000000003</v>
          </cell>
          <cell r="AN166">
            <v>533392.84779999987</v>
          </cell>
          <cell r="AO166">
            <v>16560714.0164</v>
          </cell>
          <cell r="AU166">
            <v>17089509.367199998</v>
          </cell>
          <cell r="AV166">
            <v>34931.590199999999</v>
          </cell>
          <cell r="BL166">
            <v>-13.562902784010888</v>
          </cell>
          <cell r="BO166">
            <v>-5.2346404678844491</v>
          </cell>
          <cell r="BR166">
            <v>-7.3324314098351735</v>
          </cell>
          <cell r="BS166">
            <v>0.509439022577864</v>
          </cell>
          <cell r="BT166">
            <v>-25.608427587665407</v>
          </cell>
          <cell r="BU166">
            <v>0.20620157835536845</v>
          </cell>
          <cell r="BX166">
            <v>-13.749338423668434</v>
          </cell>
          <cell r="BY166">
            <v>-5.3615858943858159</v>
          </cell>
          <cell r="BZ166">
            <v>-22.477956324234214</v>
          </cell>
          <cell r="CD166">
            <v>3.7307960058880734</v>
          </cell>
          <cell r="CG166">
            <v>-7.3124121943344805E-2</v>
          </cell>
        </row>
        <row r="167">
          <cell r="K167">
            <v>72221973.228799984</v>
          </cell>
          <cell r="L167">
            <v>227372.44050000003</v>
          </cell>
          <cell r="M167">
            <v>72449345.66929999</v>
          </cell>
          <cell r="S167">
            <v>2.7632355108326583</v>
          </cell>
          <cell r="T167">
            <v>416427</v>
          </cell>
          <cell r="U167">
            <v>6986</v>
          </cell>
          <cell r="V167">
            <v>423413</v>
          </cell>
          <cell r="W167">
            <v>22272358</v>
          </cell>
          <cell r="AC167">
            <v>22688785</v>
          </cell>
          <cell r="AD167">
            <v>49217</v>
          </cell>
          <cell r="AH167">
            <v>8.964231288996233</v>
          </cell>
          <cell r="AK167">
            <v>1.0809229668124036</v>
          </cell>
          <cell r="AL167">
            <v>587585.0932</v>
          </cell>
          <cell r="AM167">
            <v>4781.6111000000001</v>
          </cell>
          <cell r="AN167">
            <v>592366.70429999998</v>
          </cell>
          <cell r="AO167">
            <v>19074296.849200003</v>
          </cell>
          <cell r="AU167">
            <v>19661881.942400001</v>
          </cell>
          <cell r="AV167">
            <v>37290.989400000006</v>
          </cell>
          <cell r="BL167">
            <v>15.035422066069732</v>
          </cell>
          <cell r="BO167">
            <v>8.0187705147710613</v>
          </cell>
          <cell r="BR167">
            <v>11.056364318201892</v>
          </cell>
          <cell r="BS167">
            <v>11.094156591755763</v>
          </cell>
          <cell r="BT167">
            <v>-16.632631811878905</v>
          </cell>
          <cell r="BU167">
            <v>10.79670661508351</v>
          </cell>
          <cell r="BX167">
            <v>15.163346530496295</v>
          </cell>
          <cell r="BY167">
            <v>7.979184791746639</v>
          </cell>
          <cell r="BZ167">
            <v>-13.011200719136836</v>
          </cell>
          <cell r="CD167">
            <v>-0.94649475065463995</v>
          </cell>
          <cell r="CG167">
            <v>-1.093207757314772</v>
          </cell>
        </row>
        <row r="168">
          <cell r="K168">
            <v>73421799.794300005</v>
          </cell>
          <cell r="L168">
            <v>231229.5098</v>
          </cell>
          <cell r="M168">
            <v>73653029.304100007</v>
          </cell>
          <cell r="S168">
            <v>2.2563822896385446</v>
          </cell>
          <cell r="T168">
            <v>405132</v>
          </cell>
          <cell r="U168">
            <v>7320</v>
          </cell>
          <cell r="V168">
            <v>412452</v>
          </cell>
          <cell r="W168">
            <v>22674783</v>
          </cell>
          <cell r="AC168">
            <v>23079915</v>
          </cell>
          <cell r="AD168">
            <v>53333</v>
          </cell>
          <cell r="AH168">
            <v>1.7382617874692772</v>
          </cell>
          <cell r="AK168">
            <v>13.701355505376045</v>
          </cell>
          <cell r="AL168">
            <v>607113.75960000011</v>
          </cell>
          <cell r="AM168">
            <v>5032.2282999999998</v>
          </cell>
          <cell r="AN168">
            <v>612145.98790000007</v>
          </cell>
          <cell r="AO168">
            <v>19820712.411700003</v>
          </cell>
          <cell r="AU168">
            <v>20427826.171300001</v>
          </cell>
          <cell r="AV168">
            <v>40819.816400000003</v>
          </cell>
          <cell r="BL168">
            <v>3.9061185896685751</v>
          </cell>
          <cell r="BO168">
            <v>16.781919241274178</v>
          </cell>
          <cell r="BR168">
            <v>3.3390268994563552</v>
          </cell>
          <cell r="BS168">
            <v>29.441530717046295</v>
          </cell>
          <cell r="BT168">
            <v>4.5532125737568458</v>
          </cell>
          <cell r="BU168">
            <v>29.188724292793022</v>
          </cell>
          <cell r="BX168">
            <v>3.9237000855798891</v>
          </cell>
          <cell r="BY168">
            <v>16.461406480452919</v>
          </cell>
          <cell r="BZ168">
            <v>4.4121975506649536</v>
          </cell>
          <cell r="CD168">
            <v>-2.9031083944169302</v>
          </cell>
          <cell r="CG168">
            <v>-2.9416697896673027</v>
          </cell>
        </row>
        <row r="169">
          <cell r="K169">
            <v>74331130.4287</v>
          </cell>
          <cell r="L169">
            <v>232178.56210000001</v>
          </cell>
          <cell r="M169">
            <v>74563308.990799993</v>
          </cell>
          <cell r="S169">
            <v>2.283546589127484</v>
          </cell>
          <cell r="T169">
            <v>412177</v>
          </cell>
          <cell r="U169">
            <v>7366</v>
          </cell>
          <cell r="V169">
            <v>419543</v>
          </cell>
          <cell r="W169">
            <v>24298771</v>
          </cell>
          <cell r="AC169">
            <v>24710948</v>
          </cell>
          <cell r="AD169">
            <v>53396</v>
          </cell>
          <cell r="AH169">
            <v>7.0508732712328159</v>
          </cell>
          <cell r="AK169">
            <v>22.19120664804877</v>
          </cell>
          <cell r="AL169">
            <v>600012.90649999992</v>
          </cell>
          <cell r="AM169">
            <v>5052.0914000000002</v>
          </cell>
          <cell r="AN169">
            <v>605064.99789999996</v>
          </cell>
          <cell r="AO169">
            <v>20787501.051899996</v>
          </cell>
          <cell r="AU169">
            <v>21387513.958399996</v>
          </cell>
          <cell r="AV169">
            <v>41284.528900000005</v>
          </cell>
          <cell r="BL169">
            <v>4.6908452087009911</v>
          </cell>
          <cell r="BO169">
            <v>24.499172053198983</v>
          </cell>
          <cell r="BR169">
            <v>-1.1567485763145857</v>
          </cell>
          <cell r="BS169">
            <v>31.778894982050403</v>
          </cell>
          <cell r="BT169">
            <v>0.6790150605867763</v>
          </cell>
          <cell r="BU169">
            <v>31.43988219161481</v>
          </cell>
          <cell r="BX169">
            <v>4.8711177176729716</v>
          </cell>
          <cell r="BY169">
            <v>24.351340594181455</v>
          </cell>
          <cell r="BZ169">
            <v>3.7696413150229655</v>
          </cell>
          <cell r="CD169">
            <v>0.15184458852241101</v>
          </cell>
          <cell r="CG169">
            <v>-2.3925380981124027</v>
          </cell>
        </row>
        <row r="170">
          <cell r="K170">
            <v>75864328.2412</v>
          </cell>
          <cell r="L170">
            <v>234435.01800000001</v>
          </cell>
          <cell r="M170">
            <v>76098763.259200007</v>
          </cell>
          <cell r="S170">
            <v>2.3706162347939377</v>
          </cell>
          <cell r="T170">
            <v>412912</v>
          </cell>
          <cell r="U170">
            <v>7907</v>
          </cell>
          <cell r="V170">
            <v>420819</v>
          </cell>
          <cell r="W170">
            <v>25916741</v>
          </cell>
          <cell r="AC170">
            <v>26329653</v>
          </cell>
          <cell r="AD170">
            <v>60112</v>
          </cell>
          <cell r="AH170">
            <v>6.5635536317860872</v>
          </cell>
          <cell r="AK170">
            <v>14.598965621133228</v>
          </cell>
          <cell r="AL170">
            <v>603586.78169999993</v>
          </cell>
          <cell r="AM170">
            <v>5714.2451000000001</v>
          </cell>
          <cell r="AN170">
            <v>609301.02679999988</v>
          </cell>
          <cell r="AO170">
            <v>22825948.458299998</v>
          </cell>
          <cell r="AU170">
            <v>23429535.239999998</v>
          </cell>
          <cell r="AV170">
            <v>47163.517999999996</v>
          </cell>
          <cell r="BL170">
            <v>9.5567666657265438</v>
          </cell>
          <cell r="BO170">
            <v>18.012531448799749</v>
          </cell>
          <cell r="BR170">
            <v>0.70009485174351671</v>
          </cell>
          <cell r="BS170">
            <v>21.868511873929315</v>
          </cell>
          <cell r="BT170">
            <v>13.3440376770047</v>
          </cell>
          <cell r="BU170">
            <v>21.782614246550295</v>
          </cell>
          <cell r="BX170">
            <v>9.814110629298531</v>
          </cell>
          <cell r="BY170">
            <v>17.936899987055522</v>
          </cell>
          <cell r="BZ170">
            <v>7.0973775350558448</v>
          </cell>
          <cell r="CD170">
            <v>0.38054687181284819</v>
          </cell>
          <cell r="CG170">
            <v>-1.9890413946646373</v>
          </cell>
        </row>
        <row r="171">
          <cell r="K171">
            <v>76671020.939899996</v>
          </cell>
          <cell r="L171">
            <v>241378.682</v>
          </cell>
          <cell r="M171">
            <v>76912399.621899992</v>
          </cell>
          <cell r="S171">
            <v>2.3208470953644968</v>
          </cell>
          <cell r="T171">
            <v>396032</v>
          </cell>
          <cell r="U171">
            <v>8804</v>
          </cell>
          <cell r="V171">
            <v>404836</v>
          </cell>
          <cell r="W171">
            <v>27395025</v>
          </cell>
          <cell r="AC171">
            <v>27791057</v>
          </cell>
          <cell r="AD171">
            <v>66909</v>
          </cell>
          <cell r="AH171">
            <v>5.5635243436233708</v>
          </cell>
          <cell r="AK171">
            <v>18.063330132478765</v>
          </cell>
          <cell r="AL171">
            <v>582741.70020000008</v>
          </cell>
          <cell r="AM171">
            <v>6923.5598</v>
          </cell>
          <cell r="AN171">
            <v>589665.26000000013</v>
          </cell>
          <cell r="AO171">
            <v>25278563.165300004</v>
          </cell>
          <cell r="AU171">
            <v>25861304.865500003</v>
          </cell>
          <cell r="AV171">
            <v>57488.493999999999</v>
          </cell>
          <cell r="BL171">
            <v>10.402206147778049</v>
          </cell>
          <cell r="BO171">
            <v>22.306105572093617</v>
          </cell>
          <cell r="BR171">
            <v>-3.2226708861997531</v>
          </cell>
          <cell r="BS171">
            <v>30.928619343832679</v>
          </cell>
          <cell r="BT171">
            <v>10.101008832033097</v>
          </cell>
          <cell r="BU171">
            <v>30.638455635916106</v>
          </cell>
          <cell r="BX171">
            <v>10.765240528183279</v>
          </cell>
          <cell r="BY171">
            <v>22.155619827440773</v>
          </cell>
          <cell r="BZ171">
            <v>8.4341490414767808</v>
          </cell>
          <cell r="CD171">
            <v>-0.57359040851014131</v>
          </cell>
          <cell r="CG171">
            <v>-2.5172136547493396</v>
          </cell>
        </row>
        <row r="172">
          <cell r="K172">
            <v>76585619.436948985</v>
          </cell>
          <cell r="L172">
            <v>240680.26588600001</v>
          </cell>
          <cell r="M172">
            <v>76826299.702834979</v>
          </cell>
          <cell r="S172">
            <v>2.2784486626100078</v>
          </cell>
          <cell r="T172">
            <v>424188</v>
          </cell>
          <cell r="U172">
            <v>7705</v>
          </cell>
          <cell r="V172">
            <v>431893</v>
          </cell>
          <cell r="W172">
            <v>25506939</v>
          </cell>
          <cell r="AC172">
            <v>27536976</v>
          </cell>
          <cell r="AD172">
            <v>58865</v>
          </cell>
          <cell r="AH172">
            <v>-0.94093373507599232</v>
          </cell>
          <cell r="AK172">
            <v>29.146706749362966</v>
          </cell>
          <cell r="AL172">
            <v>599786.42971300008</v>
          </cell>
          <cell r="AM172">
            <v>5704.4662079999998</v>
          </cell>
          <cell r="AN172">
            <v>605490.89592100005</v>
          </cell>
          <cell r="AO172">
            <v>22946250.976290002</v>
          </cell>
          <cell r="AU172">
            <v>24700536.251131002</v>
          </cell>
          <cell r="AV172">
            <v>45102.207220999997</v>
          </cell>
          <cell r="BL172">
            <v>-4.5262712846082653</v>
          </cell>
          <cell r="BO172">
            <v>35.817510285367533</v>
          </cell>
          <cell r="BR172">
            <v>2.6838338621135516</v>
          </cell>
          <cell r="BS172">
            <v>31.258648029987246</v>
          </cell>
          <cell r="BT172">
            <v>1.2705775017074308</v>
          </cell>
          <cell r="BU172">
            <v>30.893481763397869</v>
          </cell>
          <cell r="BX172">
            <v>-9.2521123229790927</v>
          </cell>
          <cell r="BY172">
            <v>29.50170324026416</v>
          </cell>
          <cell r="BZ172">
            <v>2.8453779433248156</v>
          </cell>
          <cell r="CD172">
            <v>0.21438663096523397</v>
          </cell>
          <cell r="CG172">
            <v>-1.7097336016647253</v>
          </cell>
        </row>
        <row r="173">
          <cell r="K173">
            <v>75550710.342478991</v>
          </cell>
          <cell r="L173">
            <v>238230.77729999999</v>
          </cell>
          <cell r="M173">
            <v>75788941.119778991</v>
          </cell>
          <cell r="S173">
            <v>2.0746488241008758</v>
          </cell>
          <cell r="T173">
            <v>384826</v>
          </cell>
          <cell r="U173">
            <v>6569</v>
          </cell>
          <cell r="V173">
            <v>391395</v>
          </cell>
          <cell r="W173">
            <v>21908483</v>
          </cell>
          <cell r="AC173">
            <v>24120898</v>
          </cell>
          <cell r="AD173">
            <v>50061</v>
          </cell>
          <cell r="AH173">
            <v>-12.410862926772189</v>
          </cell>
          <cell r="AK173">
            <v>17.66166336420633</v>
          </cell>
          <cell r="AL173">
            <v>538531.31121200009</v>
          </cell>
          <cell r="AM173">
            <v>4967.9299000000001</v>
          </cell>
          <cell r="AN173">
            <v>543499.24111200008</v>
          </cell>
          <cell r="AO173">
            <v>18451517.635203004</v>
          </cell>
          <cell r="AU173">
            <v>20207477.108674005</v>
          </cell>
          <cell r="AV173">
            <v>37496.2327</v>
          </cell>
          <cell r="BL173">
            <v>-18.187710632533545</v>
          </cell>
          <cell r="BO173">
            <v>17.718899812181846</v>
          </cell>
          <cell r="BR173">
            <v>-10.238247218350939</v>
          </cell>
          <cell r="BS173">
            <v>22.825476926570111</v>
          </cell>
          <cell r="BT173">
            <v>2.119924852817177</v>
          </cell>
          <cell r="BU173">
            <v>22.598261843177564</v>
          </cell>
          <cell r="BX173">
            <v>-19.584406055554613</v>
          </cell>
          <cell r="BY173">
            <v>10.361865661090002</v>
          </cell>
          <cell r="BZ173">
            <v>-7.8571255088879157</v>
          </cell>
          <cell r="CD173">
            <v>-0.13585089539408543</v>
          </cell>
          <cell r="CG173">
            <v>-1.607467679510004</v>
          </cell>
        </row>
        <row r="174">
          <cell r="K174">
            <v>76208631.532516986</v>
          </cell>
          <cell r="L174">
            <v>242565.5883</v>
          </cell>
          <cell r="M174">
            <v>76451197.120816991</v>
          </cell>
          <cell r="S174">
            <v>1.9752142476704531</v>
          </cell>
          <cell r="T174">
            <v>453853</v>
          </cell>
          <cell r="U174">
            <v>8014</v>
          </cell>
          <cell r="V174">
            <v>461867</v>
          </cell>
          <cell r="W174">
            <v>26850826</v>
          </cell>
          <cell r="AC174">
            <v>28969308</v>
          </cell>
          <cell r="AD174">
            <v>65064</v>
          </cell>
          <cell r="AH174">
            <v>20.12089383793171</v>
          </cell>
          <cell r="AK174">
            <v>19.407063556611892</v>
          </cell>
          <cell r="AL174">
            <v>659807.06478000002</v>
          </cell>
          <cell r="AM174">
            <v>6251.5576000000001</v>
          </cell>
          <cell r="AN174">
            <v>666058.62238000007</v>
          </cell>
          <cell r="AO174">
            <v>24352098.972445995</v>
          </cell>
          <cell r="AU174">
            <v>26267964.629448995</v>
          </cell>
          <cell r="AV174">
            <v>51131.991300000002</v>
          </cell>
          <cell r="BL174">
            <v>30.00311819112893</v>
          </cell>
          <cell r="BO174">
            <v>22.785738273533649</v>
          </cell>
          <cell r="BR174">
            <v>22.550055638945025</v>
          </cell>
          <cell r="BS174">
            <v>1.7154163499226791</v>
          </cell>
          <cell r="BT174">
            <v>16.320253883384236</v>
          </cell>
          <cell r="BU174">
            <v>1.8354259684656582</v>
          </cell>
          <cell r="BX174">
            <v>31.98938959562993</v>
          </cell>
          <cell r="BY174">
            <v>17.42637896230957</v>
          </cell>
          <cell r="BZ174">
            <v>5.0075501640938835</v>
          </cell>
          <cell r="CD174">
            <v>0.11264303050897999</v>
          </cell>
          <cell r="CG174">
            <v>-1.2916558458429812</v>
          </cell>
        </row>
        <row r="175">
          <cell r="K175">
            <v>76943071.824910998</v>
          </cell>
          <cell r="L175">
            <v>241011.41020000001</v>
          </cell>
          <cell r="M175">
            <v>77184083.235110998</v>
          </cell>
          <cell r="S175">
            <v>1.8190254703010087</v>
          </cell>
          <cell r="T175">
            <v>353622</v>
          </cell>
          <cell r="U175">
            <v>7710</v>
          </cell>
          <cell r="V175">
            <v>361332</v>
          </cell>
          <cell r="W175">
            <v>24722889</v>
          </cell>
          <cell r="AC175">
            <v>26623799</v>
          </cell>
          <cell r="AD175">
            <v>63762</v>
          </cell>
          <cell r="AH175">
            <v>-8.0828715702891731</v>
          </cell>
          <cell r="AK175">
            <v>14.780572948043089</v>
          </cell>
          <cell r="AL175">
            <v>612751.50115600007</v>
          </cell>
          <cell r="AM175">
            <v>6572.7860999999994</v>
          </cell>
          <cell r="AN175">
            <v>619324.2872560001</v>
          </cell>
          <cell r="AO175">
            <v>23781107.730448999</v>
          </cell>
          <cell r="AU175">
            <v>25550609.659982998</v>
          </cell>
          <cell r="AV175">
            <v>55735.919000000002</v>
          </cell>
          <cell r="BL175">
            <v>-2.7081136257696969</v>
          </cell>
          <cell r="BO175">
            <v>27.849393394744453</v>
          </cell>
          <cell r="BR175">
            <v>-7.0165498281526757</v>
          </cell>
          <cell r="BS175">
            <v>4.2194879640233482</v>
          </cell>
          <cell r="BT175">
            <v>12.042145786865969</v>
          </cell>
          <cell r="BU175">
            <v>4.296769395897214</v>
          </cell>
          <cell r="BX175">
            <v>-2.3228635535685718</v>
          </cell>
          <cell r="BY175">
            <v>22.631716967879271</v>
          </cell>
          <cell r="BZ175">
            <v>15.907352141691099</v>
          </cell>
          <cell r="CD175">
            <v>7.3012288790196042E-2</v>
          </cell>
          <cell r="CG175">
            <v>-0.9326033753029882</v>
          </cell>
        </row>
        <row r="176">
          <cell r="K176">
            <v>77646764.299070999</v>
          </cell>
          <cell r="L176">
            <v>246183.58490000002</v>
          </cell>
          <cell r="M176">
            <v>77892947.883971006</v>
          </cell>
          <cell r="S176">
            <v>1.8235957488062975</v>
          </cell>
          <cell r="T176">
            <v>393776</v>
          </cell>
          <cell r="U176">
            <v>6438</v>
          </cell>
          <cell r="V176">
            <v>400214</v>
          </cell>
          <cell r="W176">
            <v>26383299</v>
          </cell>
          <cell r="AC176">
            <v>28302518</v>
          </cell>
          <cell r="AD176">
            <v>57242</v>
          </cell>
          <cell r="AH176">
            <v>6.2658367319516381</v>
          </cell>
          <cell r="AK176">
            <v>20.927169588657378</v>
          </cell>
          <cell r="AL176">
            <v>602430.68698899995</v>
          </cell>
          <cell r="AM176">
            <v>5129.9744000000001</v>
          </cell>
          <cell r="AN176">
            <v>607560.6613889999</v>
          </cell>
          <cell r="AO176">
            <v>23847571.579404</v>
          </cell>
          <cell r="AU176">
            <v>25599184.020997997</v>
          </cell>
          <cell r="AV176">
            <v>44694.556499999999</v>
          </cell>
          <cell r="BL176">
            <v>0.1465769428098655</v>
          </cell>
          <cell r="BO176">
            <v>30.125816945758483</v>
          </cell>
          <cell r="BR176">
            <v>-1.8994291212315495</v>
          </cell>
          <cell r="BS176">
            <v>22.612717285027259</v>
          </cell>
          <cell r="BT176">
            <v>5.8187679329413458</v>
          </cell>
          <cell r="BU176">
            <v>22.448632003078885</v>
          </cell>
          <cell r="BX176">
            <v>0.23862631894151581</v>
          </cell>
          <cell r="BY176">
            <v>24.41147987617482</v>
          </cell>
          <cell r="BZ176">
            <v>-6.921973634284277</v>
          </cell>
          <cell r="CD176">
            <v>0.1873681845524979</v>
          </cell>
          <cell r="CG176">
            <v>-0.51644508217608365</v>
          </cell>
        </row>
        <row r="177">
          <cell r="K177">
            <v>78752294.560138017</v>
          </cell>
          <cell r="L177">
            <v>245716.44330000877</v>
          </cell>
          <cell r="M177">
            <v>78998011.003438026</v>
          </cell>
          <cell r="S177">
            <v>1.7752615407734329</v>
          </cell>
          <cell r="T177">
            <v>418445</v>
          </cell>
          <cell r="U177">
            <v>6966</v>
          </cell>
          <cell r="V177">
            <v>425411</v>
          </cell>
          <cell r="W177">
            <v>25827625</v>
          </cell>
          <cell r="AC177">
            <v>27869772</v>
          </cell>
          <cell r="AD177">
            <v>57060</v>
          </cell>
          <cell r="AH177">
            <v>-1.52655734745287</v>
          </cell>
          <cell r="AK177">
            <v>20.261173338746634</v>
          </cell>
          <cell r="AL177">
            <v>651261.96132699994</v>
          </cell>
          <cell r="AM177">
            <v>5408.8961000000127</v>
          </cell>
          <cell r="AN177">
            <v>656670.85742699995</v>
          </cell>
          <cell r="AO177">
            <v>24682751.425339006</v>
          </cell>
          <cell r="AU177">
            <v>26571293.500013009</v>
          </cell>
          <cell r="AV177">
            <v>46407.775699999649</v>
          </cell>
          <cell r="BL177">
            <v>3.7974859975726063</v>
          </cell>
          <cell r="BO177">
            <v>34.355149961303368</v>
          </cell>
          <cell r="BR177">
            <v>8.0831757483647397</v>
          </cell>
          <cell r="BS177">
            <v>14.123919959929735</v>
          </cell>
          <cell r="BT177">
            <v>9.5786083699165268</v>
          </cell>
          <cell r="BU177">
            <v>14.084941282519537</v>
          </cell>
          <cell r="BX177">
            <v>3.5023626849972693</v>
          </cell>
          <cell r="BY177">
            <v>28.578903269614251</v>
          </cell>
          <cell r="BZ177">
            <v>4.4006039276525524</v>
          </cell>
          <cell r="CD177">
            <v>0.66146166117573613</v>
          </cell>
          <cell r="CG177">
            <v>0.83584265684097225</v>
          </cell>
        </row>
        <row r="178">
          <cell r="K178">
            <v>79057521.333431989</v>
          </cell>
          <cell r="L178">
            <v>245777.84720000625</v>
          </cell>
          <cell r="M178">
            <v>79303299.180631995</v>
          </cell>
          <cell r="S178">
            <v>1.7382787036881187</v>
          </cell>
          <cell r="T178">
            <v>426908</v>
          </cell>
          <cell r="U178">
            <v>7776</v>
          </cell>
          <cell r="V178">
            <v>434684</v>
          </cell>
          <cell r="W178">
            <v>26061429</v>
          </cell>
          <cell r="AC178">
            <v>28068900</v>
          </cell>
          <cell r="AD178">
            <v>61224</v>
          </cell>
          <cell r="AH178">
            <v>0.7279450816333195</v>
          </cell>
          <cell r="AK178">
            <v>34.804163431956063</v>
          </cell>
          <cell r="AL178">
            <v>649877.58544400008</v>
          </cell>
          <cell r="AM178">
            <v>6007.7985000000335</v>
          </cell>
          <cell r="AN178">
            <v>655885.38394400012</v>
          </cell>
          <cell r="AO178">
            <v>24524023.228243001</v>
          </cell>
          <cell r="AU178">
            <v>26379749.7696</v>
          </cell>
          <cell r="AV178">
            <v>50232.352200000081</v>
          </cell>
          <cell r="BL178">
            <v>-0.70524179367918671</v>
          </cell>
          <cell r="BO178">
            <v>54.340700450012569</v>
          </cell>
          <cell r="BR178">
            <v>-0.11961448785431335</v>
          </cell>
          <cell r="BS178">
            <v>22.897749471665779</v>
          </cell>
          <cell r="BT178">
            <v>30.675419690323519</v>
          </cell>
          <cell r="BU178">
            <v>22.964787894930652</v>
          </cell>
          <cell r="BX178">
            <v>-0.62896009334368785</v>
          </cell>
          <cell r="BY178">
            <v>48.085542712451719</v>
          </cell>
          <cell r="BZ178">
            <v>45.791579818842415</v>
          </cell>
          <cell r="CD178">
            <v>0.17792562792595132</v>
          </cell>
          <cell r="CG178">
            <v>-2.6178730400095942</v>
          </cell>
        </row>
        <row r="179">
          <cell r="K179">
            <v>79678498.414147004</v>
          </cell>
          <cell r="L179">
            <v>245228.56260000169</v>
          </cell>
          <cell r="M179">
            <v>79923726.976747006</v>
          </cell>
          <cell r="S179">
            <v>1.7143388529899704</v>
          </cell>
          <cell r="T179">
            <v>463429</v>
          </cell>
          <cell r="U179">
            <v>7878</v>
          </cell>
          <cell r="V179">
            <v>471307</v>
          </cell>
          <cell r="W179">
            <v>27836541</v>
          </cell>
          <cell r="AC179">
            <v>29886446</v>
          </cell>
          <cell r="AD179">
            <v>66320</v>
          </cell>
          <cell r="AH179">
            <v>6.4793244423664822</v>
          </cell>
          <cell r="AK179">
            <v>31.729982256136662</v>
          </cell>
          <cell r="AL179">
            <v>705194.02821499994</v>
          </cell>
          <cell r="AM179">
            <v>5894.1078999999445</v>
          </cell>
          <cell r="AN179">
            <v>711088.13611499988</v>
          </cell>
          <cell r="AO179">
            <v>26373148.091835991</v>
          </cell>
          <cell r="AU179">
            <v>28325536.444751989</v>
          </cell>
          <cell r="AV179">
            <v>51577.719700000016</v>
          </cell>
          <cell r="BL179">
            <v>7.3671334081075805</v>
          </cell>
          <cell r="BO179">
            <v>44.052312565079063</v>
          </cell>
          <cell r="BR179">
            <v>8.4165242163275611</v>
          </cell>
          <cell r="BS179">
            <v>20.015643074690569</v>
          </cell>
          <cell r="BT179">
            <v>23.266149771150239</v>
          </cell>
          <cell r="BU179">
            <v>20.041881313247185</v>
          </cell>
          <cell r="BX179">
            <v>7.5324212704054494</v>
          </cell>
          <cell r="BY179">
            <v>38.265375129370021</v>
          </cell>
          <cell r="BZ179">
            <v>40.524409228705757</v>
          </cell>
          <cell r="CD179">
            <v>1.9792083764305166</v>
          </cell>
          <cell r="CG179">
            <v>0.25846326582679768</v>
          </cell>
        </row>
        <row r="180">
          <cell r="S180">
            <v>1.6677033086054918</v>
          </cell>
          <cell r="AO180">
            <v>25828311.865167007</v>
          </cell>
        </row>
        <row r="181">
          <cell r="S181">
            <v>1.686965650040168</v>
          </cell>
          <cell r="AO181">
            <v>26289626.876010999</v>
          </cell>
        </row>
        <row r="182">
          <cell r="S182">
            <v>1.6606902975926614</v>
          </cell>
          <cell r="AO182">
            <v>27738940.158109006</v>
          </cell>
        </row>
        <row r="183">
          <cell r="S183">
            <v>1.6084298422334493</v>
          </cell>
          <cell r="AO183">
            <v>31530303.160301995</v>
          </cell>
        </row>
        <row r="184">
          <cell r="S184">
            <v>1.6225646914887286</v>
          </cell>
          <cell r="AO184">
            <v>29896352.044820998</v>
          </cell>
        </row>
        <row r="185">
          <cell r="S185">
            <v>1.6048556963196636</v>
          </cell>
          <cell r="AO185">
            <v>29078869.795391999</v>
          </cell>
        </row>
        <row r="186">
          <cell r="S186">
            <v>1.5946157348492849</v>
          </cell>
          <cell r="AO186">
            <v>32162292.549440995</v>
          </cell>
        </row>
        <row r="187">
          <cell r="S187">
            <v>1.6099120470676316</v>
          </cell>
          <cell r="AO187">
            <v>28847063.186543997</v>
          </cell>
        </row>
        <row r="188">
          <cell r="S188">
            <v>1.6414815295549607</v>
          </cell>
          <cell r="AO188">
            <v>30838048.793359004</v>
          </cell>
        </row>
        <row r="189">
          <cell r="S189">
            <v>1.6345621220755473</v>
          </cell>
          <cell r="AO189">
            <v>31576459.89424799</v>
          </cell>
        </row>
        <row r="190">
          <cell r="S190">
            <v>1.6766471140112407</v>
          </cell>
          <cell r="AO190">
            <v>33872061.689401001</v>
          </cell>
        </row>
        <row r="191">
          <cell r="S191">
            <v>1.6942908550346292</v>
          </cell>
          <cell r="AO191">
            <v>32031708.943785999</v>
          </cell>
        </row>
        <row r="192">
          <cell r="S192">
            <v>1.7154451475357533</v>
          </cell>
          <cell r="AO192">
            <v>31063998.339241993</v>
          </cell>
        </row>
        <row r="193">
          <cell r="S193">
            <v>1.7048400290683183</v>
          </cell>
          <cell r="AO193">
            <v>32138780.901844006</v>
          </cell>
        </row>
        <row r="194">
          <cell r="S194">
            <v>1.6946671652680803</v>
          </cell>
          <cell r="AO194">
            <v>32397586.007967997</v>
          </cell>
        </row>
        <row r="195">
          <cell r="S195">
            <v>1.6774811583316673</v>
          </cell>
          <cell r="AO195">
            <v>35776482.063287996</v>
          </cell>
        </row>
        <row r="196">
          <cell r="S196">
            <v>1.7127692196659745</v>
          </cell>
          <cell r="AO196">
            <v>33789862.583381996</v>
          </cell>
        </row>
        <row r="197">
          <cell r="S197">
            <v>1.7298304747319384</v>
          </cell>
          <cell r="AO197">
            <v>31135012.165122993</v>
          </cell>
        </row>
        <row r="198">
          <cell r="S198">
            <v>1.7774084844333258</v>
          </cell>
          <cell r="AO198">
            <v>34070168.245605007</v>
          </cell>
        </row>
        <row r="199">
          <cell r="S199">
            <v>1.7980421359683807</v>
          </cell>
          <cell r="AO199">
            <v>32378431.775571004</v>
          </cell>
        </row>
        <row r="202">
          <cell r="AO202" t="str">
            <v>Belanja</v>
          </cell>
        </row>
        <row r="236">
          <cell r="AH236">
            <v>-0.2534849070081604</v>
          </cell>
          <cell r="AK236">
            <v>12.711672942171829</v>
          </cell>
          <cell r="BL236">
            <v>-4.0850338703924551</v>
          </cell>
          <cell r="BO236">
            <v>5.8156541209650552</v>
          </cell>
          <cell r="CD236">
            <v>0.1704830963193322</v>
          </cell>
          <cell r="CG236">
            <v>4.8529732522561648</v>
          </cell>
        </row>
        <row r="237">
          <cell r="AH237">
            <v>1.6185519975222551</v>
          </cell>
          <cell r="AK237">
            <v>7.0009610537277114</v>
          </cell>
          <cell r="BL237">
            <v>-2.227085855896448E-2</v>
          </cell>
          <cell r="BO237">
            <v>-1.8324594044702269</v>
          </cell>
          <cell r="CD237">
            <v>0.45929008407945926</v>
          </cell>
          <cell r="CG237">
            <v>2.0951854051981247</v>
          </cell>
        </row>
        <row r="238">
          <cell r="AH238">
            <v>0.18474315648535172</v>
          </cell>
          <cell r="AK238">
            <v>5.8533117741863627</v>
          </cell>
          <cell r="BL238">
            <v>-3.0629468346104405</v>
          </cell>
          <cell r="BO238">
            <v>-4.0340878138696441</v>
          </cell>
          <cell r="CD238">
            <v>0.83366833276586716</v>
          </cell>
          <cell r="CG238">
            <v>2.2092262660818389</v>
          </cell>
        </row>
        <row r="239">
          <cell r="AH239">
            <v>6.8269412801115967</v>
          </cell>
          <cell r="AK239">
            <v>8.4808592202869004</v>
          </cell>
          <cell r="BL239">
            <v>8.7395874048328306</v>
          </cell>
          <cell r="BO239">
            <v>1.0804437796560371</v>
          </cell>
          <cell r="CD239">
            <v>1.7220662433956555</v>
          </cell>
          <cell r="CG239">
            <v>3.2168529567580153</v>
          </cell>
        </row>
        <row r="240">
          <cell r="AH240">
            <v>0.31268400215296616</v>
          </cell>
          <cell r="AK240">
            <v>9.0966049400481594</v>
          </cell>
          <cell r="BL240">
            <v>-2.1832897535677356</v>
          </cell>
          <cell r="BO240">
            <v>3.0846058728192478</v>
          </cell>
          <cell r="CD240">
            <v>1.0691686994045326</v>
          </cell>
          <cell r="CG240">
            <v>4.1428692529837932</v>
          </cell>
        </row>
        <row r="241">
          <cell r="AH241">
            <v>1.0761322117532375</v>
          </cell>
          <cell r="AK241">
            <v>8.5142687827572061</v>
          </cell>
          <cell r="BL241">
            <v>2.3906222912121118</v>
          </cell>
          <cell r="BO241">
            <v>5.5724813376189042</v>
          </cell>
          <cell r="CD241">
            <v>-4.664307318545533</v>
          </cell>
          <cell r="CG241">
            <v>-1.1685970530185366</v>
          </cell>
        </row>
        <row r="242">
          <cell r="AH242">
            <v>-2.0915874844070217</v>
          </cell>
          <cell r="AK242">
            <v>6.0486802388170124</v>
          </cell>
          <cell r="BL242">
            <v>0.31504595536062724</v>
          </cell>
          <cell r="BO242">
            <v>9.2513953249192795</v>
          </cell>
          <cell r="CD242">
            <v>0.79570161100151959</v>
          </cell>
          <cell r="CG242">
            <v>-1.2058098653590041</v>
          </cell>
        </row>
        <row r="243">
          <cell r="AH243">
            <v>6.5311921638274208</v>
          </cell>
          <cell r="AK243">
            <v>5.755085728968659</v>
          </cell>
          <cell r="BL243">
            <v>5.521548174014419</v>
          </cell>
          <cell r="BO243">
            <v>6.0182096510731782</v>
          </cell>
          <cell r="CD243">
            <v>2.0041502913964537</v>
          </cell>
          <cell r="CG243">
            <v>-0.9318450698990085</v>
          </cell>
        </row>
        <row r="244">
          <cell r="AH244">
            <v>-3.5923670113168784</v>
          </cell>
          <cell r="AK244">
            <v>1.6381686230856607</v>
          </cell>
          <cell r="BL244">
            <v>-5.9926007970406747</v>
          </cell>
          <cell r="BO244">
            <v>1.8895046903807124</v>
          </cell>
          <cell r="CD244">
            <v>0.88216121349605003</v>
          </cell>
          <cell r="CG244">
            <v>-1.1151500958082539</v>
          </cell>
        </row>
        <row r="245">
          <cell r="AH245">
            <v>3.950403542960589</v>
          </cell>
          <cell r="AK245">
            <v>4.528422413344801</v>
          </cell>
          <cell r="BL245">
            <v>6.4612700381011203</v>
          </cell>
          <cell r="BO245">
            <v>5.940229975748303</v>
          </cell>
          <cell r="CD245">
            <v>-0.84311283674502691</v>
          </cell>
          <cell r="CG245">
            <v>2.8482998163889346</v>
          </cell>
        </row>
        <row r="246">
          <cell r="AH246">
            <v>-3.6747692586362914</v>
          </cell>
          <cell r="AK246">
            <v>2.8381948935452113</v>
          </cell>
          <cell r="BL246">
            <v>-1.0511870395870884</v>
          </cell>
          <cell r="BO246">
            <v>4.4973852229320199</v>
          </cell>
          <cell r="CD246">
            <v>-0.14431657400546263</v>
          </cell>
          <cell r="CG246">
            <v>1.8891391520029881</v>
          </cell>
        </row>
        <row r="247">
          <cell r="AH247">
            <v>8.0744357078866269</v>
          </cell>
          <cell r="AK247">
            <v>4.327940545767941</v>
          </cell>
          <cell r="BL247">
            <v>10.63912358346947</v>
          </cell>
          <cell r="BO247">
            <v>9.565290861383609</v>
          </cell>
          <cell r="CD247">
            <v>0.2928587833599734</v>
          </cell>
          <cell r="CG247">
            <v>0.17977714963477132</v>
          </cell>
        </row>
        <row r="248">
          <cell r="AH248">
            <v>-5.7585921521119277</v>
          </cell>
          <cell r="AK248">
            <v>1.9837505610999986</v>
          </cell>
          <cell r="BL248">
            <v>-4.193467949494619</v>
          </cell>
          <cell r="BO248">
            <v>11.662173823905217</v>
          </cell>
          <cell r="CD248">
            <v>-0.52573850682900869</v>
          </cell>
          <cell r="CG248">
            <v>-1.2183201803055463</v>
          </cell>
        </row>
        <row r="249">
          <cell r="AH249">
            <v>2.2747161894981396</v>
          </cell>
          <cell r="AK249">
            <v>0.3397657832700815</v>
          </cell>
          <cell r="BL249">
            <v>2.705019107935005</v>
          </cell>
          <cell r="BO249">
            <v>7.7224204831804126</v>
          </cell>
          <cell r="CD249">
            <v>0.18470923411163653</v>
          </cell>
          <cell r="CG249">
            <v>-0.19438736414305324</v>
          </cell>
        </row>
        <row r="250">
          <cell r="AH250">
            <v>2.0667938307695111</v>
          </cell>
          <cell r="AK250">
            <v>6.3206193061410785</v>
          </cell>
          <cell r="BL250">
            <v>1.9375166841578817</v>
          </cell>
          <cell r="BO250">
            <v>10.976127016857653</v>
          </cell>
          <cell r="CD250">
            <v>0.7595529914619773</v>
          </cell>
          <cell r="CG250">
            <v>0.70902897260698661</v>
          </cell>
        </row>
        <row r="251">
          <cell r="AH251">
            <v>5.9447799097604825</v>
          </cell>
          <cell r="AK251">
            <v>4.2255232560660048</v>
          </cell>
          <cell r="BL251">
            <v>5.8938103065416012</v>
          </cell>
          <cell r="BO251">
            <v>17.51684942877791</v>
          </cell>
          <cell r="CD251">
            <v>0.8084770850113554</v>
          </cell>
          <cell r="CG251">
            <v>1.5232383943879608</v>
          </cell>
        </row>
        <row r="252">
          <cell r="AH252">
            <v>-8.6711557597209854</v>
          </cell>
          <cell r="AK252">
            <v>1.0043970764826002</v>
          </cell>
          <cell r="BL252">
            <v>-13.445353897699244</v>
          </cell>
          <cell r="BO252">
            <v>-8.0648057945663822</v>
          </cell>
          <cell r="CD252">
            <v>0.66629850866272122</v>
          </cell>
          <cell r="CG252">
            <v>1.9012594291631295</v>
          </cell>
        </row>
        <row r="253">
          <cell r="AH253">
            <v>-30.373982284107683</v>
          </cell>
          <cell r="AK253">
            <v>-31.238783129937243</v>
          </cell>
          <cell r="BL253">
            <v>-38.751185750459669</v>
          </cell>
          <cell r="BO253">
            <v>-41.226119844149842</v>
          </cell>
          <cell r="CD253">
            <v>-1.6013908085591488</v>
          </cell>
          <cell r="CG253">
            <v>0.7993630932782505</v>
          </cell>
        </row>
        <row r="254">
          <cell r="AH254">
            <v>9.4218439211372313</v>
          </cell>
          <cell r="AK254">
            <v>-26.283771069967099</v>
          </cell>
          <cell r="BL254">
            <v>11.798293487217066</v>
          </cell>
          <cell r="BO254">
            <v>-36.022410977395005</v>
          </cell>
          <cell r="CD254">
            <v>-1.7325926580639941</v>
          </cell>
          <cell r="CG254">
            <v>-1.129701841543532</v>
          </cell>
        </row>
        <row r="255">
          <cell r="AH255">
            <v>3.863789107521618</v>
          </cell>
          <cell r="AK255">
            <v>-27.731721544825749</v>
          </cell>
          <cell r="BL255">
            <v>8.2897420602286367</v>
          </cell>
          <cell r="BO255">
            <v>-32.035654406225987</v>
          </cell>
          <cell r="CD255">
            <v>-0.47890448564722959</v>
          </cell>
          <cell r="CG255">
            <v>-2.3449380785356988</v>
          </cell>
        </row>
        <row r="256">
          <cell r="AH256">
            <v>-0.99347610748280624</v>
          </cell>
          <cell r="AK256">
            <v>-21.656393475001497</v>
          </cell>
          <cell r="BL256">
            <v>-2.4781016830690366</v>
          </cell>
          <cell r="BO256">
            <v>-37.40888177518589</v>
          </cell>
          <cell r="CD256">
            <v>-1.0529904297746642</v>
          </cell>
          <cell r="CG256">
            <v>-4.1481765628144291</v>
          </cell>
        </row>
        <row r="257">
          <cell r="AH257">
            <v>5.5848828055487836</v>
          </cell>
          <cell r="AK257">
            <v>18.804733989804376</v>
          </cell>
          <cell r="BL257">
            <v>4.7394329690204682</v>
          </cell>
          <cell r="BO257">
            <v>-24.258736798304685</v>
          </cell>
          <cell r="CD257">
            <v>-1.2056500599015743</v>
          </cell>
          <cell r="CG257">
            <v>-5.9305971577474645</v>
          </cell>
        </row>
      </sheetData>
      <sheetData sheetId="20">
        <row r="64">
          <cell r="AT64">
            <v>95514</v>
          </cell>
          <cell r="BX64">
            <v>1477.96</v>
          </cell>
        </row>
        <row r="65">
          <cell r="AT65">
            <v>77452</v>
          </cell>
          <cell r="BX65">
            <v>1446.2</v>
          </cell>
        </row>
        <row r="66">
          <cell r="AT66">
            <v>95611</v>
          </cell>
          <cell r="BX66">
            <v>1804.9897389999999</v>
          </cell>
        </row>
        <row r="67">
          <cell r="AT67">
            <v>111626</v>
          </cell>
          <cell r="BX67">
            <v>1984.984273</v>
          </cell>
        </row>
        <row r="68">
          <cell r="AT68">
            <v>159380</v>
          </cell>
          <cell r="BX68">
            <v>2578.7885209999999</v>
          </cell>
        </row>
        <row r="69">
          <cell r="AT69">
            <v>164256</v>
          </cell>
          <cell r="BX69">
            <v>3542.3368799999998</v>
          </cell>
        </row>
        <row r="70">
          <cell r="AT70">
            <v>199708</v>
          </cell>
          <cell r="BX70">
            <v>5181.6785260000006</v>
          </cell>
        </row>
        <row r="71">
          <cell r="AT71">
            <v>173591</v>
          </cell>
          <cell r="BX71">
            <v>6471.3771070000003</v>
          </cell>
        </row>
        <row r="72">
          <cell r="AT72">
            <v>382528</v>
          </cell>
          <cell r="BX72">
            <v>9415.2504099999987</v>
          </cell>
        </row>
        <row r="73">
          <cell r="AT73">
            <v>341491</v>
          </cell>
          <cell r="BX73">
            <v>11377.571073999999</v>
          </cell>
        </row>
        <row r="74">
          <cell r="AT74">
            <v>382552</v>
          </cell>
          <cell r="BX74">
            <v>13075.569962</v>
          </cell>
        </row>
        <row r="75">
          <cell r="AT75">
            <v>376882</v>
          </cell>
          <cell r="BX75">
            <v>18318.677774</v>
          </cell>
        </row>
        <row r="76">
          <cell r="AT76">
            <v>492818</v>
          </cell>
          <cell r="BX76">
            <v>21658.380000000005</v>
          </cell>
        </row>
        <row r="77">
          <cell r="AT77">
            <v>760746</v>
          </cell>
          <cell r="BX77">
            <v>23389.156653000005</v>
          </cell>
        </row>
        <row r="78">
          <cell r="AT78">
            <v>1235384</v>
          </cell>
          <cell r="BX78">
            <v>29776.227577999998</v>
          </cell>
        </row>
        <row r="79">
          <cell r="AT79">
            <v>1431314</v>
          </cell>
          <cell r="BX79">
            <v>32526.264139999999</v>
          </cell>
        </row>
        <row r="80">
          <cell r="AT80">
            <v>1664352</v>
          </cell>
          <cell r="BX80">
            <v>39492.500238000001</v>
          </cell>
        </row>
        <row r="81">
          <cell r="AT81">
            <v>1427700</v>
          </cell>
          <cell r="BX81">
            <v>41018.616199000004</v>
          </cell>
        </row>
        <row r="82">
          <cell r="AT82">
            <v>1449281</v>
          </cell>
          <cell r="BX82">
            <v>42192.829862000006</v>
          </cell>
        </row>
        <row r="83">
          <cell r="AT83">
            <v>1366804</v>
          </cell>
          <cell r="BX83">
            <v>42865.2</v>
          </cell>
        </row>
        <row r="84">
          <cell r="AT84">
            <v>2047470</v>
          </cell>
          <cell r="BX84">
            <v>68424.039564999999</v>
          </cell>
        </row>
        <row r="85">
          <cell r="AT85">
            <v>1785942</v>
          </cell>
          <cell r="BX85">
            <v>55257.066858999999</v>
          </cell>
        </row>
        <row r="86">
          <cell r="AT86">
            <v>1737553</v>
          </cell>
          <cell r="BX86">
            <v>57641.841243999996</v>
          </cell>
        </row>
        <row r="87">
          <cell r="AT87">
            <v>2037267</v>
          </cell>
          <cell r="BX87">
            <v>64970.515689000007</v>
          </cell>
        </row>
        <row r="88">
          <cell r="AT88">
            <v>2019147</v>
          </cell>
          <cell r="BX88">
            <v>57412.873803999995</v>
          </cell>
        </row>
        <row r="89">
          <cell r="AT89">
            <v>1914662</v>
          </cell>
          <cell r="BX89">
            <v>55147.913570999997</v>
          </cell>
        </row>
        <row r="90">
          <cell r="AT90">
            <v>1993607</v>
          </cell>
          <cell r="BX90">
            <v>64639.675038000001</v>
          </cell>
        </row>
        <row r="91">
          <cell r="AT91">
            <v>2065037</v>
          </cell>
          <cell r="BX91">
            <v>48985.265914000003</v>
          </cell>
        </row>
        <row r="92">
          <cell r="AT92">
            <v>2126067</v>
          </cell>
          <cell r="BX92">
            <v>51385.782757999994</v>
          </cell>
        </row>
        <row r="93">
          <cell r="AT93">
            <v>2230367</v>
          </cell>
          <cell r="BX93">
            <v>60724.900520999996</v>
          </cell>
        </row>
        <row r="94">
          <cell r="AT94">
            <v>2279353</v>
          </cell>
          <cell r="BX94">
            <v>58542.218023000001</v>
          </cell>
        </row>
        <row r="95">
          <cell r="AT95">
            <v>2243698</v>
          </cell>
          <cell r="BX95">
            <v>56917.281988999996</v>
          </cell>
        </row>
        <row r="96">
          <cell r="AT96">
            <v>1999368</v>
          </cell>
          <cell r="BX96">
            <v>57275.795232999997</v>
          </cell>
        </row>
        <row r="97">
          <cell r="AT97">
            <v>2446354</v>
          </cell>
          <cell r="BX97">
            <v>64234.06</v>
          </cell>
        </row>
        <row r="98">
          <cell r="AT98">
            <v>2326155</v>
          </cell>
          <cell r="BX98">
            <v>54300.76</v>
          </cell>
        </row>
        <row r="99">
          <cell r="AT99">
            <v>2898167</v>
          </cell>
          <cell r="BX99">
            <v>63900.478456999997</v>
          </cell>
        </row>
        <row r="100">
          <cell r="AT100">
            <v>2844018</v>
          </cell>
          <cell r="BX100">
            <v>64164.810580999998</v>
          </cell>
        </row>
        <row r="101">
          <cell r="AT101">
            <v>2339473</v>
          </cell>
          <cell r="BX101">
            <v>51670.054647000004</v>
          </cell>
        </row>
        <row r="102">
          <cell r="AT102">
            <v>3216170</v>
          </cell>
          <cell r="BX102">
            <v>60761.702722000002</v>
          </cell>
        </row>
        <row r="103">
          <cell r="AT103">
            <v>3108815</v>
          </cell>
          <cell r="BX103">
            <v>59242.797500000001</v>
          </cell>
        </row>
        <row r="104">
          <cell r="AT104">
            <v>3162917</v>
          </cell>
          <cell r="BX104">
            <v>67076.292191000015</v>
          </cell>
        </row>
        <row r="105">
          <cell r="AT105">
            <v>3085833</v>
          </cell>
          <cell r="BX105">
            <v>95056.102592999989</v>
          </cell>
        </row>
        <row r="106">
          <cell r="AT106">
            <v>3703291</v>
          </cell>
          <cell r="BX106">
            <v>116734.737243</v>
          </cell>
        </row>
        <row r="107">
          <cell r="AT107">
            <v>3399868</v>
          </cell>
          <cell r="BX107">
            <v>102307.65096200001</v>
          </cell>
        </row>
        <row r="108">
          <cell r="AT108">
            <v>3472472</v>
          </cell>
          <cell r="BX108">
            <v>84094.003786999994</v>
          </cell>
        </row>
        <row r="109">
          <cell r="AT109">
            <v>3937939</v>
          </cell>
          <cell r="BX109">
            <v>78310.644796999986</v>
          </cell>
        </row>
        <row r="110">
          <cell r="AT110">
            <v>4120120</v>
          </cell>
          <cell r="BX110">
            <v>77238.496721999996</v>
          </cell>
        </row>
        <row r="111">
          <cell r="R111">
            <v>0</v>
          </cell>
          <cell r="S111">
            <v>0</v>
          </cell>
          <cell r="AT111">
            <v>4673996</v>
          </cell>
          <cell r="BX111">
            <v>129402.68633099999</v>
          </cell>
        </row>
        <row r="112">
          <cell r="R112">
            <v>0</v>
          </cell>
          <cell r="S112">
            <v>0</v>
          </cell>
          <cell r="AT112">
            <v>4548593</v>
          </cell>
          <cell r="BX112">
            <v>116417.76624200001</v>
          </cell>
        </row>
        <row r="113">
          <cell r="R113">
            <v>0</v>
          </cell>
          <cell r="S113">
            <v>0</v>
          </cell>
          <cell r="AT113">
            <v>5733102</v>
          </cell>
          <cell r="BX113">
            <v>91728.561818000002</v>
          </cell>
        </row>
        <row r="114">
          <cell r="R114">
            <v>0</v>
          </cell>
          <cell r="S114">
            <v>0</v>
          </cell>
          <cell r="AT114">
            <v>6990613</v>
          </cell>
          <cell r="BX114">
            <v>128140.67121499999</v>
          </cell>
        </row>
        <row r="115">
          <cell r="R115">
            <v>0</v>
          </cell>
          <cell r="S115">
            <v>0</v>
          </cell>
          <cell r="AT115">
            <v>7483775</v>
          </cell>
          <cell r="BX115">
            <v>138794.03239799998</v>
          </cell>
        </row>
        <row r="116">
          <cell r="R116">
            <v>0</v>
          </cell>
          <cell r="S116">
            <v>0</v>
          </cell>
          <cell r="AT116">
            <v>8587215</v>
          </cell>
          <cell r="BX116">
            <v>131132.14531200001</v>
          </cell>
        </row>
        <row r="117">
          <cell r="R117">
            <v>0</v>
          </cell>
          <cell r="S117">
            <v>0</v>
          </cell>
          <cell r="AT117">
            <v>8632104</v>
          </cell>
          <cell r="BX117">
            <v>168110.29905900001</v>
          </cell>
        </row>
        <row r="118">
          <cell r="R118">
            <v>0</v>
          </cell>
          <cell r="S118">
            <v>0</v>
          </cell>
          <cell r="AT118">
            <v>9821733</v>
          </cell>
          <cell r="BX118">
            <v>238099.778605</v>
          </cell>
        </row>
        <row r="119">
          <cell r="R119">
            <v>0</v>
          </cell>
          <cell r="S119">
            <v>0</v>
          </cell>
          <cell r="AT119">
            <v>8491618</v>
          </cell>
          <cell r="BX119">
            <v>167967.25997699998</v>
          </cell>
        </row>
        <row r="120">
          <cell r="R120">
            <v>0</v>
          </cell>
          <cell r="S120">
            <v>0</v>
          </cell>
          <cell r="AT120">
            <v>9471354</v>
          </cell>
          <cell r="BX120">
            <v>157435.15910700001</v>
          </cell>
        </row>
        <row r="121">
          <cell r="R121">
            <v>189196.078626</v>
          </cell>
          <cell r="S121">
            <v>6983.992882999999</v>
          </cell>
          <cell r="AT121">
            <v>9977618.2425083276</v>
          </cell>
          <cell r="BX121">
            <v>155310.25999503545</v>
          </cell>
        </row>
        <row r="122">
          <cell r="R122">
            <v>197413.74637800001</v>
          </cell>
          <cell r="S122">
            <v>31217.157187999997</v>
          </cell>
          <cell r="AT122">
            <v>10636700</v>
          </cell>
          <cell r="BX122">
            <v>243795.815779</v>
          </cell>
        </row>
        <row r="123">
          <cell r="R123">
            <v>218367.63297000001</v>
          </cell>
          <cell r="S123">
            <v>36242.458401999997</v>
          </cell>
          <cell r="AT123">
            <v>10260989</v>
          </cell>
          <cell r="BX123">
            <v>246115.77785099996</v>
          </cell>
        </row>
        <row r="124">
          <cell r="R124">
            <v>218013.406743</v>
          </cell>
          <cell r="S124">
            <v>37689.591799000002</v>
          </cell>
          <cell r="AT124">
            <v>9597739</v>
          </cell>
          <cell r="BX124">
            <v>168394.10049899999</v>
          </cell>
        </row>
        <row r="125">
          <cell r="R125">
            <v>219254.746835</v>
          </cell>
          <cell r="S125">
            <v>53606.328368000002</v>
          </cell>
          <cell r="AT125">
            <v>9626119</v>
          </cell>
          <cell r="BX125">
            <v>165335.13024900001</v>
          </cell>
        </row>
        <row r="126">
          <cell r="R126">
            <v>225411.47996900004</v>
          </cell>
          <cell r="S126">
            <v>53831.566634999996</v>
          </cell>
          <cell r="AT126">
            <v>11504179</v>
          </cell>
          <cell r="BX126">
            <v>252790.65447900002</v>
          </cell>
        </row>
        <row r="127">
          <cell r="R127">
            <v>225408.834206</v>
          </cell>
          <cell r="S127">
            <v>44722.898870000005</v>
          </cell>
          <cell r="AT127">
            <v>11383130</v>
          </cell>
          <cell r="BX127">
            <v>219756.59302800003</v>
          </cell>
        </row>
        <row r="128">
          <cell r="R128">
            <v>226169.75850299999</v>
          </cell>
          <cell r="S128">
            <v>43676.706495000006</v>
          </cell>
          <cell r="AT128">
            <v>11583012</v>
          </cell>
          <cell r="BX128">
            <v>214514.68517800001</v>
          </cell>
        </row>
        <row r="129">
          <cell r="R129">
            <v>240326.28862699997</v>
          </cell>
          <cell r="S129">
            <v>41828.008856</v>
          </cell>
          <cell r="AT129">
            <v>11293467</v>
          </cell>
          <cell r="BX129">
            <v>250006.19275399999</v>
          </cell>
        </row>
        <row r="130">
          <cell r="R130">
            <v>264885.32060200005</v>
          </cell>
          <cell r="S130">
            <v>46081.624434999998</v>
          </cell>
          <cell r="AT130">
            <v>12893520</v>
          </cell>
          <cell r="BX130">
            <v>387170.658176</v>
          </cell>
        </row>
        <row r="131">
          <cell r="R131">
            <v>261790.06283415999</v>
          </cell>
          <cell r="S131">
            <v>52135.770845999999</v>
          </cell>
          <cell r="AT131">
            <v>11074802</v>
          </cell>
          <cell r="BX131">
            <v>279902.39064200001</v>
          </cell>
        </row>
        <row r="132">
          <cell r="R132">
            <v>263088.47428000002</v>
          </cell>
          <cell r="S132">
            <v>41453.034454000008</v>
          </cell>
          <cell r="AT132">
            <v>11881737</v>
          </cell>
          <cell r="BX132">
            <v>231601.68300800002</v>
          </cell>
        </row>
        <row r="133">
          <cell r="R133">
            <v>274275.59034700005</v>
          </cell>
          <cell r="S133">
            <v>43356.576216000009</v>
          </cell>
          <cell r="AT133">
            <v>12293987</v>
          </cell>
          <cell r="BX133">
            <v>245149.495214</v>
          </cell>
        </row>
        <row r="134">
          <cell r="R134">
            <v>286136.82806600002</v>
          </cell>
          <cell r="S134">
            <v>50329.160859000003</v>
          </cell>
          <cell r="AT134">
            <v>12326415</v>
          </cell>
          <cell r="BX134">
            <v>244577.31297</v>
          </cell>
        </row>
        <row r="135">
          <cell r="R135">
            <v>293659.09090700001</v>
          </cell>
          <cell r="S135">
            <v>51823.576423999999</v>
          </cell>
          <cell r="AT135">
            <v>12442672</v>
          </cell>
          <cell r="BX135">
            <v>248233.24074900002</v>
          </cell>
        </row>
        <row r="136">
          <cell r="R136">
            <v>300594.18055600004</v>
          </cell>
          <cell r="S136">
            <v>53580.118749000008</v>
          </cell>
          <cell r="AT136">
            <v>12058775</v>
          </cell>
          <cell r="BX136">
            <v>239691.49049399997</v>
          </cell>
        </row>
        <row r="137">
          <cell r="R137">
            <v>313071.320015</v>
          </cell>
          <cell r="S137">
            <v>34877.166807999994</v>
          </cell>
          <cell r="AT137">
            <v>11784180</v>
          </cell>
          <cell r="BX137">
            <v>212100.92375800002</v>
          </cell>
        </row>
        <row r="138">
          <cell r="R138">
            <v>321927.74856199999</v>
          </cell>
          <cell r="S138">
            <v>52346.071560000004</v>
          </cell>
          <cell r="AT138">
            <v>14081329</v>
          </cell>
          <cell r="BX138">
            <v>297160.25133500004</v>
          </cell>
        </row>
        <row r="139">
          <cell r="R139">
            <v>329809.15188199998</v>
          </cell>
          <cell r="S139">
            <v>54230.831170999998</v>
          </cell>
          <cell r="AT139">
            <v>13479270</v>
          </cell>
          <cell r="BX139">
            <v>231800.41851300001</v>
          </cell>
        </row>
        <row r="140">
          <cell r="R140">
            <v>338814.79448799998</v>
          </cell>
          <cell r="S140">
            <v>67212.533695000006</v>
          </cell>
          <cell r="AT140">
            <v>15154984</v>
          </cell>
          <cell r="BX140">
            <v>270600.76301599998</v>
          </cell>
        </row>
        <row r="141">
          <cell r="R141">
            <v>362465.73787900002</v>
          </cell>
          <cell r="S141">
            <v>75141.652176000003</v>
          </cell>
          <cell r="AT141">
            <v>15611532</v>
          </cell>
          <cell r="BX141">
            <v>331491.97105599998</v>
          </cell>
        </row>
        <row r="142">
          <cell r="R142">
            <v>378879.80569699995</v>
          </cell>
          <cell r="S142">
            <v>90745.206357000003</v>
          </cell>
          <cell r="AT142">
            <v>14042034</v>
          </cell>
          <cell r="BX142">
            <v>361063.30959300004</v>
          </cell>
        </row>
        <row r="143">
          <cell r="R143">
            <v>386627.29249399999</v>
          </cell>
          <cell r="S143">
            <v>82752.795108999999</v>
          </cell>
          <cell r="AT143">
            <v>17045282</v>
          </cell>
          <cell r="BX143">
            <v>274585.91203200002</v>
          </cell>
        </row>
        <row r="144">
          <cell r="R144">
            <v>386617.79913000006</v>
          </cell>
          <cell r="S144">
            <v>103686.699826</v>
          </cell>
          <cell r="AT144">
            <v>20554999</v>
          </cell>
          <cell r="BX144">
            <v>305574.25550899998</v>
          </cell>
        </row>
        <row r="145">
          <cell r="R145">
            <v>391374.131926</v>
          </cell>
          <cell r="S145">
            <v>73041.011236000006</v>
          </cell>
          <cell r="AT145">
            <v>20810455</v>
          </cell>
          <cell r="BX145">
            <v>239473.34837800002</v>
          </cell>
        </row>
        <row r="146">
          <cell r="R146">
            <v>417320.18628300005</v>
          </cell>
          <cell r="S146">
            <v>68946.099063999995</v>
          </cell>
          <cell r="AT146">
            <v>22593075</v>
          </cell>
          <cell r="BX146">
            <v>274630.17124499998</v>
          </cell>
        </row>
        <row r="147">
          <cell r="R147">
            <v>422643.17449200002</v>
          </cell>
          <cell r="S147">
            <v>71708.724478000004</v>
          </cell>
          <cell r="AT147">
            <v>26154069</v>
          </cell>
          <cell r="BX147">
            <v>281382.90526599996</v>
          </cell>
        </row>
        <row r="148">
          <cell r="R148">
            <v>431896.20411799999</v>
          </cell>
          <cell r="S148">
            <v>83413.573038000017</v>
          </cell>
          <cell r="AT148">
            <v>25563526</v>
          </cell>
          <cell r="BX148">
            <v>253373.20195999998</v>
          </cell>
        </row>
        <row r="149">
          <cell r="R149">
            <v>440965.43770299997</v>
          </cell>
          <cell r="S149">
            <v>61028.609331</v>
          </cell>
          <cell r="AT149">
            <v>24186944</v>
          </cell>
          <cell r="BX149">
            <v>246222.69272300001</v>
          </cell>
        </row>
        <row r="150">
          <cell r="R150">
            <v>472929.66677799996</v>
          </cell>
          <cell r="S150">
            <v>57620.366457000011</v>
          </cell>
          <cell r="AT150">
            <v>30515495</v>
          </cell>
          <cell r="BX150">
            <v>339241.03906899999</v>
          </cell>
        </row>
        <row r="151">
          <cell r="R151">
            <v>474189.99835700006</v>
          </cell>
          <cell r="S151">
            <v>59007.274182000008</v>
          </cell>
          <cell r="AT151">
            <v>29665397</v>
          </cell>
          <cell r="BX151">
            <v>294805.39955200005</v>
          </cell>
        </row>
        <row r="152">
          <cell r="R152">
            <v>486305.87317800004</v>
          </cell>
          <cell r="S152">
            <v>249172.92606199998</v>
          </cell>
          <cell r="AT152">
            <v>53703513</v>
          </cell>
          <cell r="BX152">
            <v>478024.171332</v>
          </cell>
        </row>
        <row r="153">
          <cell r="R153">
            <v>511953.52553799999</v>
          </cell>
          <cell r="S153">
            <v>186016.83193699998</v>
          </cell>
          <cell r="AT153">
            <v>59724050</v>
          </cell>
          <cell r="BX153">
            <v>663652.47289400001</v>
          </cell>
        </row>
        <row r="154">
          <cell r="R154">
            <v>540718.88885700004</v>
          </cell>
          <cell r="S154">
            <v>107230.24169799998</v>
          </cell>
          <cell r="AT154">
            <v>58746812</v>
          </cell>
          <cell r="BX154">
            <v>665752.50847300002</v>
          </cell>
        </row>
        <row r="155">
          <cell r="R155">
            <v>537833.92906600004</v>
          </cell>
          <cell r="S155">
            <v>115046.398772</v>
          </cell>
          <cell r="AT155">
            <v>59853437</v>
          </cell>
          <cell r="BX155">
            <v>527866.10955199995</v>
          </cell>
        </row>
        <row r="156">
          <cell r="R156">
            <v>559388.28965299996</v>
          </cell>
          <cell r="S156">
            <v>113550.171858</v>
          </cell>
          <cell r="AT156">
            <v>54125251</v>
          </cell>
          <cell r="BX156">
            <v>471545.1444370001</v>
          </cell>
        </row>
        <row r="157">
          <cell r="R157">
            <v>564309.18967099988</v>
          </cell>
          <cell r="S157">
            <v>110907.17884200001</v>
          </cell>
          <cell r="AT157">
            <v>51133278</v>
          </cell>
          <cell r="BX157">
            <v>450389.14319999993</v>
          </cell>
        </row>
        <row r="158">
          <cell r="R158">
            <v>584158.17785400001</v>
          </cell>
          <cell r="S158">
            <v>114721.43584899999</v>
          </cell>
          <cell r="AT158">
            <v>46755243</v>
          </cell>
          <cell r="BX158">
            <v>461043.79251100007</v>
          </cell>
        </row>
        <row r="159">
          <cell r="R159">
            <v>629659.10916200012</v>
          </cell>
          <cell r="S159">
            <v>108125.39625699999</v>
          </cell>
          <cell r="AT159">
            <v>41606578</v>
          </cell>
          <cell r="BX159">
            <v>431101.76763599995</v>
          </cell>
        </row>
        <row r="160">
          <cell r="R160">
            <v>610290.27138099994</v>
          </cell>
          <cell r="S160">
            <v>107809.06970499999</v>
          </cell>
          <cell r="AT160">
            <v>41300860</v>
          </cell>
          <cell r="BX160">
            <v>387404.14514299989</v>
          </cell>
        </row>
        <row r="161">
          <cell r="R161">
            <v>636099.4649299999</v>
          </cell>
          <cell r="S161">
            <v>145472.02831200004</v>
          </cell>
          <cell r="AT161">
            <v>46579696</v>
          </cell>
          <cell r="BX161">
            <v>519364.47219400003</v>
          </cell>
        </row>
        <row r="162">
          <cell r="R162">
            <v>645927.09699800005</v>
          </cell>
          <cell r="S162">
            <v>147460.70539000002</v>
          </cell>
          <cell r="AT162">
            <v>50700307</v>
          </cell>
          <cell r="BX162">
            <v>492166.07290800003</v>
          </cell>
        </row>
        <row r="163">
          <cell r="R163">
            <v>659488.6720100001</v>
          </cell>
          <cell r="S163">
            <v>144869.80842099999</v>
          </cell>
          <cell r="AT163">
            <v>51016407</v>
          </cell>
          <cell r="BX163">
            <v>515231.509747</v>
          </cell>
        </row>
        <row r="164">
          <cell r="R164">
            <v>689509.15627300006</v>
          </cell>
          <cell r="S164">
            <v>146777.822009</v>
          </cell>
          <cell r="AT164">
            <v>63883592</v>
          </cell>
          <cell r="BX164">
            <v>587051.82642500009</v>
          </cell>
        </row>
        <row r="165">
          <cell r="R165">
            <v>802254.69482099998</v>
          </cell>
          <cell r="S165">
            <v>72281.436197999996</v>
          </cell>
          <cell r="AT165">
            <v>54614849</v>
          </cell>
          <cell r="BX165">
            <v>673151.41277699999</v>
          </cell>
        </row>
        <row r="166">
          <cell r="R166">
            <v>736734.88708900008</v>
          </cell>
          <cell r="S166">
            <v>71852.745305999983</v>
          </cell>
          <cell r="AT166">
            <v>49653426</v>
          </cell>
          <cell r="BX166">
            <v>561862.09493700007</v>
          </cell>
        </row>
        <row r="167">
          <cell r="R167">
            <v>725495.64282199997</v>
          </cell>
          <cell r="S167">
            <v>171668.242061</v>
          </cell>
          <cell r="AT167">
            <v>60520930</v>
          </cell>
          <cell r="BX167">
            <v>616484.44819000002</v>
          </cell>
        </row>
        <row r="168">
          <cell r="R168">
            <v>736859.70747399994</v>
          </cell>
          <cell r="S168">
            <v>170750.62647300001</v>
          </cell>
          <cell r="AT168">
            <v>58023844</v>
          </cell>
          <cell r="BX168">
            <v>544915.645196</v>
          </cell>
        </row>
        <row r="169">
          <cell r="R169">
            <v>748863.05238699995</v>
          </cell>
          <cell r="S169">
            <v>179266.55628499997</v>
          </cell>
          <cell r="AT169">
            <v>61294423</v>
          </cell>
          <cell r="BX169">
            <v>584319.17948099994</v>
          </cell>
        </row>
        <row r="170">
          <cell r="R170">
            <v>762522.46606000001</v>
          </cell>
          <cell r="S170">
            <v>176583.36465999999</v>
          </cell>
          <cell r="AT170">
            <v>66316596</v>
          </cell>
          <cell r="BX170">
            <v>831971.70593599998</v>
          </cell>
        </row>
        <row r="171">
          <cell r="R171">
            <v>784271.18540500011</v>
          </cell>
          <cell r="S171">
            <v>198087.51241700005</v>
          </cell>
          <cell r="AK171">
            <v>790175</v>
          </cell>
          <cell r="AN171">
            <v>321344</v>
          </cell>
          <cell r="AT171">
            <v>79228422</v>
          </cell>
          <cell r="BO171">
            <v>150663.955728</v>
          </cell>
          <cell r="BR171">
            <v>127200.8162</v>
          </cell>
          <cell r="BX171">
            <v>749766.45564100007</v>
          </cell>
        </row>
        <row r="172">
          <cell r="E172">
            <v>33307016</v>
          </cell>
          <cell r="F172">
            <v>19396334</v>
          </cell>
          <cell r="R172">
            <v>729463.37700799992</v>
          </cell>
          <cell r="S172">
            <v>187758.91611500003</v>
          </cell>
          <cell r="AK172">
            <v>863847</v>
          </cell>
          <cell r="AN172">
            <v>435902</v>
          </cell>
          <cell r="AR172">
            <v>49565935</v>
          </cell>
          <cell r="AS172">
            <v>8869958</v>
          </cell>
          <cell r="AT172">
            <v>58435893</v>
          </cell>
          <cell r="BO172">
            <v>30255.262507000003</v>
          </cell>
          <cell r="BR172">
            <v>136325.32237900002</v>
          </cell>
          <cell r="BV172">
            <v>456960.58573899994</v>
          </cell>
          <cell r="BW172">
            <v>208830.88387599998</v>
          </cell>
          <cell r="BX172">
            <v>665791.46961499995</v>
          </cell>
          <cell r="BY172">
            <v>1164961.0205079999</v>
          </cell>
          <cell r="BZ172">
            <v>335149.77440499997</v>
          </cell>
          <cell r="CA172">
            <v>1500110.794913</v>
          </cell>
          <cell r="FD172">
            <v>42.157960820641186</v>
          </cell>
          <cell r="FE172">
            <v>66.419998198205931</v>
          </cell>
        </row>
        <row r="173">
          <cell r="E173">
            <v>34114772</v>
          </cell>
          <cell r="F173">
            <v>19838531</v>
          </cell>
          <cell r="R173">
            <v>753673.81769699999</v>
          </cell>
          <cell r="S173">
            <v>180248.468333</v>
          </cell>
          <cell r="AK173">
            <v>970804</v>
          </cell>
          <cell r="AN173">
            <v>546217</v>
          </cell>
          <cell r="AR173">
            <v>48987648</v>
          </cell>
          <cell r="AS173">
            <v>9585632</v>
          </cell>
          <cell r="AT173">
            <v>58573280</v>
          </cell>
          <cell r="BO173">
            <v>206155.49142000001</v>
          </cell>
          <cell r="BR173">
            <v>213513.89453499997</v>
          </cell>
          <cell r="BV173">
            <v>577785.44247000001</v>
          </cell>
          <cell r="BW173">
            <v>234496.551679</v>
          </cell>
          <cell r="BX173">
            <v>812281.99414900003</v>
          </cell>
          <cell r="BY173">
            <v>1603794.882766</v>
          </cell>
          <cell r="BZ173">
            <v>429564.35739200003</v>
          </cell>
          <cell r="CA173">
            <v>2033359.240158</v>
          </cell>
          <cell r="FD173">
            <v>42.545721903325486</v>
          </cell>
          <cell r="FE173">
            <v>66.096346363317451</v>
          </cell>
        </row>
        <row r="174">
          <cell r="E174">
            <v>35648666</v>
          </cell>
          <cell r="F174">
            <v>20408195</v>
          </cell>
          <cell r="R174">
            <v>764493.38316499977</v>
          </cell>
          <cell r="S174">
            <v>220436.13110199998</v>
          </cell>
          <cell r="AK174">
            <v>1367998</v>
          </cell>
          <cell r="AN174">
            <v>752918</v>
          </cell>
          <cell r="AR174">
            <v>54695635</v>
          </cell>
          <cell r="AS174">
            <v>8290135</v>
          </cell>
          <cell r="AT174">
            <v>62985770</v>
          </cell>
          <cell r="BO174">
            <v>277897.66072400002</v>
          </cell>
          <cell r="BR174">
            <v>219574.19819300002</v>
          </cell>
          <cell r="BV174">
            <v>508802.24614200002</v>
          </cell>
          <cell r="BW174">
            <v>237595.07713000002</v>
          </cell>
          <cell r="BX174">
            <v>746397.32327200007</v>
          </cell>
          <cell r="BY174">
            <v>1590194.082043</v>
          </cell>
          <cell r="BZ174">
            <v>736800.41687399999</v>
          </cell>
          <cell r="CA174">
            <v>2326994.4989169999</v>
          </cell>
          <cell r="FD174">
            <v>45.525049533436992</v>
          </cell>
          <cell r="FE174">
            <v>65.690782612733884</v>
          </cell>
        </row>
        <row r="175">
          <cell r="E175">
            <v>36809927</v>
          </cell>
          <cell r="F175">
            <v>20958298</v>
          </cell>
          <cell r="R175">
            <v>768094.84900699998</v>
          </cell>
          <cell r="S175">
            <v>216777.52603800004</v>
          </cell>
          <cell r="AK175">
            <v>1259566</v>
          </cell>
          <cell r="AN175">
            <v>686311</v>
          </cell>
          <cell r="AR175">
            <v>47787196</v>
          </cell>
          <cell r="AS175">
            <v>7844696</v>
          </cell>
          <cell r="AT175">
            <v>55631892</v>
          </cell>
          <cell r="BO175">
            <v>265392.28761900001</v>
          </cell>
          <cell r="BR175">
            <v>206139.46214800002</v>
          </cell>
          <cell r="BV175">
            <v>448056.37505799998</v>
          </cell>
          <cell r="BW175">
            <v>185504.88283999998</v>
          </cell>
          <cell r="BX175">
            <v>633561.25789799995</v>
          </cell>
          <cell r="BY175">
            <v>1449941.861456</v>
          </cell>
          <cell r="BZ175">
            <v>703089.69886499993</v>
          </cell>
          <cell r="CA175">
            <v>2153031.5603209999</v>
          </cell>
          <cell r="FD175">
            <v>48.70572637760818</v>
          </cell>
          <cell r="FE175">
            <v>66.085607759046638</v>
          </cell>
        </row>
        <row r="176">
          <cell r="E176">
            <v>37944790</v>
          </cell>
          <cell r="F176">
            <v>22185692</v>
          </cell>
          <cell r="R176">
            <v>812291.84192299994</v>
          </cell>
          <cell r="S176">
            <v>234456.78869799999</v>
          </cell>
          <cell r="AK176">
            <v>2266031</v>
          </cell>
          <cell r="AN176">
            <v>829652</v>
          </cell>
          <cell r="AR176">
            <v>53352712</v>
          </cell>
          <cell r="AS176">
            <v>7267594</v>
          </cell>
          <cell r="AT176">
            <v>60620306</v>
          </cell>
          <cell r="BO176">
            <v>368256.07410899998</v>
          </cell>
          <cell r="BR176">
            <v>246989.368984</v>
          </cell>
          <cell r="BV176">
            <v>610191.47285600007</v>
          </cell>
          <cell r="BW176">
            <v>268916.05472899997</v>
          </cell>
          <cell r="BX176">
            <v>879107.52758500003</v>
          </cell>
          <cell r="BY176">
            <v>1918169.5365420002</v>
          </cell>
          <cell r="BZ176">
            <v>943072.32657399995</v>
          </cell>
          <cell r="CA176">
            <v>2861241.8631160003</v>
          </cell>
          <cell r="FD176">
            <v>49.228487008653296</v>
          </cell>
          <cell r="FE176">
            <v>71.680124518956617</v>
          </cell>
        </row>
        <row r="177">
          <cell r="E177">
            <v>39097257</v>
          </cell>
          <cell r="F177">
            <v>24610120</v>
          </cell>
          <cell r="R177">
            <v>899780.64660800004</v>
          </cell>
          <cell r="S177">
            <v>311921.15162199998</v>
          </cell>
          <cell r="AK177">
            <v>3146789</v>
          </cell>
          <cell r="AN177">
            <v>696064</v>
          </cell>
          <cell r="AR177">
            <v>45777202</v>
          </cell>
          <cell r="AS177">
            <v>6192634</v>
          </cell>
          <cell r="AT177">
            <v>51969836</v>
          </cell>
          <cell r="BO177">
            <v>346553.141343</v>
          </cell>
          <cell r="BR177">
            <v>225853.35502100002</v>
          </cell>
          <cell r="BV177">
            <v>633439.24630000012</v>
          </cell>
          <cell r="BW177">
            <v>386210.466457</v>
          </cell>
          <cell r="BX177">
            <v>1019649.7127570001</v>
          </cell>
          <cell r="BY177">
            <v>1959802.0886030002</v>
          </cell>
          <cell r="BZ177">
            <v>1048956.692824</v>
          </cell>
          <cell r="CA177">
            <v>3008758.7814270002</v>
          </cell>
          <cell r="FD177">
            <v>49.460830964952038</v>
          </cell>
          <cell r="FE177">
            <v>83.429447609495895</v>
          </cell>
        </row>
        <row r="178">
          <cell r="E178">
            <v>40109676</v>
          </cell>
          <cell r="F178">
            <v>29347916</v>
          </cell>
          <cell r="R178">
            <v>874196.69770300016</v>
          </cell>
          <cell r="S178">
            <v>389413.22171999997</v>
          </cell>
          <cell r="AK178">
            <v>1714045</v>
          </cell>
          <cell r="AN178">
            <v>895626</v>
          </cell>
          <cell r="AR178">
            <v>59309780</v>
          </cell>
          <cell r="AS178">
            <v>9376092</v>
          </cell>
          <cell r="AT178">
            <v>68685872</v>
          </cell>
          <cell r="BO178">
            <v>330492.18869799998</v>
          </cell>
          <cell r="BR178">
            <v>257840.94420299999</v>
          </cell>
          <cell r="BV178">
            <v>566945.90741200012</v>
          </cell>
          <cell r="BW178">
            <v>574557.94996200001</v>
          </cell>
          <cell r="BX178">
            <v>1141503.8573740001</v>
          </cell>
          <cell r="BY178">
            <v>1720043.3928419999</v>
          </cell>
          <cell r="BZ178">
            <v>1308432.7912409999</v>
          </cell>
          <cell r="CA178">
            <v>3028476.1840829998</v>
          </cell>
          <cell r="FD178">
            <v>49.518556424140343</v>
          </cell>
          <cell r="FE178">
            <v>108.8940371500474</v>
          </cell>
        </row>
        <row r="179">
          <cell r="E179">
            <v>41301427</v>
          </cell>
          <cell r="F179">
            <v>27539889</v>
          </cell>
          <cell r="R179">
            <v>931397.89876900008</v>
          </cell>
          <cell r="S179">
            <v>540820.60472199996</v>
          </cell>
          <cell r="AK179">
            <v>1923498</v>
          </cell>
          <cell r="AN179">
            <v>1062063</v>
          </cell>
          <cell r="AR179">
            <v>54553699</v>
          </cell>
          <cell r="AS179">
            <v>8011484</v>
          </cell>
          <cell r="AT179">
            <v>62565183</v>
          </cell>
          <cell r="BO179">
            <v>339639.25341900002</v>
          </cell>
          <cell r="BR179">
            <v>273698.14031699998</v>
          </cell>
          <cell r="BV179">
            <v>476569.475484</v>
          </cell>
          <cell r="BW179">
            <v>314129.56678299996</v>
          </cell>
          <cell r="BX179">
            <v>790699.04226699995</v>
          </cell>
          <cell r="BY179">
            <v>1698691.3556180003</v>
          </cell>
          <cell r="BZ179">
            <v>1100046.8480659998</v>
          </cell>
          <cell r="CA179">
            <v>2798738.2036840003</v>
          </cell>
          <cell r="FD179">
            <v>45.335384473762623</v>
          </cell>
          <cell r="FE179">
            <v>87.739312347802041</v>
          </cell>
        </row>
        <row r="180">
          <cell r="E180">
            <v>43342394</v>
          </cell>
          <cell r="F180">
            <v>28441224</v>
          </cell>
          <cell r="R180">
            <v>1065850.799412</v>
          </cell>
          <cell r="S180">
            <v>473056.02174299996</v>
          </cell>
          <cell r="AK180">
            <v>2231255</v>
          </cell>
          <cell r="AN180">
            <v>1132722</v>
          </cell>
          <cell r="AR180">
            <v>59252645</v>
          </cell>
          <cell r="AS180">
            <v>8300627</v>
          </cell>
          <cell r="AT180">
            <v>67553272</v>
          </cell>
          <cell r="BO180">
            <v>350444.42423599999</v>
          </cell>
          <cell r="BR180">
            <v>302023.658719</v>
          </cell>
          <cell r="BV180">
            <v>534711.93762600003</v>
          </cell>
          <cell r="BW180">
            <v>282654.20568200003</v>
          </cell>
          <cell r="BX180">
            <v>817366.14330800006</v>
          </cell>
          <cell r="BY180">
            <v>2046142.9503800001</v>
          </cell>
          <cell r="BZ180">
            <v>1092624.7500700001</v>
          </cell>
          <cell r="CA180">
            <v>3138767.7004500004</v>
          </cell>
          <cell r="FD180">
            <v>44.268904781557687</v>
          </cell>
          <cell r="FE180">
            <v>89.577840184093233</v>
          </cell>
        </row>
        <row r="181">
          <cell r="E181">
            <v>46035263</v>
          </cell>
          <cell r="F181">
            <v>29811426</v>
          </cell>
          <cell r="R181">
            <v>1342973.351125</v>
          </cell>
          <cell r="S181">
            <v>385053.36381900002</v>
          </cell>
          <cell r="AK181">
            <v>3256948</v>
          </cell>
          <cell r="AN181">
            <v>1319306</v>
          </cell>
          <cell r="AR181">
            <v>94535410</v>
          </cell>
          <cell r="AS181">
            <v>9943335</v>
          </cell>
          <cell r="AT181">
            <v>104478745</v>
          </cell>
          <cell r="BO181">
            <v>439602.37785500003</v>
          </cell>
          <cell r="BR181">
            <v>324568.34583000001</v>
          </cell>
          <cell r="BV181">
            <v>900736.59100900008</v>
          </cell>
          <cell r="BW181">
            <v>363725.78286800004</v>
          </cell>
          <cell r="BX181">
            <v>1264462.3738770001</v>
          </cell>
          <cell r="BY181">
            <v>3075805.5178540004</v>
          </cell>
          <cell r="BZ181">
            <v>1262318.4164209999</v>
          </cell>
          <cell r="CA181">
            <v>4338123.9342750004</v>
          </cell>
          <cell r="FD181">
            <v>49.094880868575466</v>
          </cell>
          <cell r="FE181">
            <v>89.751466748139421</v>
          </cell>
        </row>
        <row r="182">
          <cell r="E182">
            <v>47898330</v>
          </cell>
          <cell r="F182">
            <v>36146733</v>
          </cell>
          <cell r="R182">
            <v>1499575.7962230002</v>
          </cell>
          <cell r="S182">
            <v>532849.81998899998</v>
          </cell>
          <cell r="AK182">
            <v>3177220</v>
          </cell>
          <cell r="AN182">
            <v>1367631</v>
          </cell>
          <cell r="AR182">
            <v>119811189</v>
          </cell>
          <cell r="AS182">
            <v>8707415</v>
          </cell>
          <cell r="AT182">
            <v>128518604</v>
          </cell>
          <cell r="BO182">
            <v>418795.52731099998</v>
          </cell>
          <cell r="BR182">
            <v>346485.14312699996</v>
          </cell>
          <cell r="BV182">
            <v>1279174.643589</v>
          </cell>
          <cell r="BW182">
            <v>368183.78533500002</v>
          </cell>
          <cell r="BX182">
            <v>1647358.4289239999</v>
          </cell>
          <cell r="BY182">
            <v>3647049.3112389995</v>
          </cell>
          <cell r="BZ182">
            <v>1438021.5919859996</v>
          </cell>
          <cell r="CA182">
            <v>5085070.9032249991</v>
          </cell>
          <cell r="FD182">
            <v>53.841679508665862</v>
          </cell>
          <cell r="FE182">
            <v>97.783481217434257</v>
          </cell>
        </row>
        <row r="183">
          <cell r="E183">
            <v>48986887</v>
          </cell>
          <cell r="F183">
            <v>41016961</v>
          </cell>
          <cell r="R183">
            <v>1561050.9790720001</v>
          </cell>
          <cell r="S183">
            <v>860043.43455699983</v>
          </cell>
          <cell r="AK183">
            <v>4023054</v>
          </cell>
          <cell r="AN183">
            <v>1266544</v>
          </cell>
          <cell r="AR183">
            <v>149733774</v>
          </cell>
          <cell r="AS183">
            <v>13567506</v>
          </cell>
          <cell r="AT183">
            <v>163301280</v>
          </cell>
          <cell r="BO183">
            <v>425823.64647799998</v>
          </cell>
          <cell r="BR183">
            <v>320300.74655399995</v>
          </cell>
          <cell r="BV183">
            <v>1505109.243056</v>
          </cell>
          <cell r="BW183">
            <v>452180.34328999993</v>
          </cell>
          <cell r="BX183">
            <v>1957289.586346</v>
          </cell>
          <cell r="BY183">
            <v>3839805.334675</v>
          </cell>
          <cell r="BZ183">
            <v>2056554.0013349999</v>
          </cell>
          <cell r="CA183">
            <v>5896359.3360099997</v>
          </cell>
          <cell r="FD183">
            <v>52.126665002348815</v>
          </cell>
          <cell r="FE183">
            <v>115.84265094199775</v>
          </cell>
        </row>
        <row r="184">
          <cell r="E184">
            <v>50164303</v>
          </cell>
          <cell r="F184">
            <v>46999236</v>
          </cell>
          <cell r="R184">
            <v>1568095.9051300001</v>
          </cell>
          <cell r="S184">
            <v>611996.43962400011</v>
          </cell>
          <cell r="AK184">
            <v>4445337</v>
          </cell>
          <cell r="AN184">
            <v>1294707</v>
          </cell>
          <cell r="AR184">
            <v>160524768</v>
          </cell>
          <cell r="AS184">
            <v>54921745</v>
          </cell>
          <cell r="AT184">
            <v>215446513</v>
          </cell>
          <cell r="BO184">
            <v>456796.10523000004</v>
          </cell>
          <cell r="BR184">
            <v>296497.163673</v>
          </cell>
          <cell r="BV184">
            <v>1754099.859007</v>
          </cell>
          <cell r="BW184">
            <v>1737703.1417720001</v>
          </cell>
          <cell r="BX184">
            <v>3491803.0007790001</v>
          </cell>
          <cell r="BY184">
            <v>3965798.5741519998</v>
          </cell>
          <cell r="BZ184">
            <v>3619024.4909950001</v>
          </cell>
          <cell r="CA184">
            <v>7584823.0651469994</v>
          </cell>
          <cell r="FD184">
            <v>50.61182004416127</v>
          </cell>
          <cell r="FE184">
            <v>142.30989216828294</v>
          </cell>
        </row>
        <row r="185">
          <cell r="E185">
            <v>51040809</v>
          </cell>
          <cell r="F185">
            <v>52666596</v>
          </cell>
          <cell r="R185">
            <v>1614964.8967510003</v>
          </cell>
          <cell r="S185">
            <v>631403.88031899987</v>
          </cell>
          <cell r="AK185">
            <v>4701955</v>
          </cell>
          <cell r="AN185">
            <v>1015014</v>
          </cell>
          <cell r="AR185">
            <v>132274896</v>
          </cell>
          <cell r="AS185">
            <v>54857586</v>
          </cell>
          <cell r="AT185">
            <v>187132482</v>
          </cell>
          <cell r="BO185">
            <v>359333.91108599998</v>
          </cell>
          <cell r="BR185">
            <v>443739.08567300002</v>
          </cell>
          <cell r="BV185">
            <v>1585427.4951229999</v>
          </cell>
          <cell r="BW185">
            <v>1775363.0346949999</v>
          </cell>
          <cell r="BX185">
            <v>3360790.5298179998</v>
          </cell>
          <cell r="BY185">
            <v>3466530.5754579999</v>
          </cell>
          <cell r="BZ185">
            <v>3435150.440103</v>
          </cell>
          <cell r="CA185">
            <v>6901681.0155609995</v>
          </cell>
          <cell r="FD185">
            <v>49.614979106411731</v>
          </cell>
          <cell r="FE185">
            <v>165.47628954986638</v>
          </cell>
        </row>
        <row r="186">
          <cell r="E186">
            <v>52020470</v>
          </cell>
          <cell r="F186">
            <v>57755302</v>
          </cell>
          <cell r="R186">
            <v>1660790.4227639998</v>
          </cell>
          <cell r="S186">
            <v>749934.16098599997</v>
          </cell>
          <cell r="AK186">
            <v>3092193</v>
          </cell>
          <cell r="AN186">
            <v>931476</v>
          </cell>
          <cell r="AR186">
            <v>152948525</v>
          </cell>
          <cell r="AS186">
            <v>56388357</v>
          </cell>
          <cell r="AT186">
            <v>209336882</v>
          </cell>
          <cell r="BO186">
            <v>291616.48451099999</v>
          </cell>
          <cell r="BR186">
            <v>467426.21463900001</v>
          </cell>
          <cell r="BV186">
            <v>1732821.9419770001</v>
          </cell>
          <cell r="BW186">
            <v>1725804.8286489998</v>
          </cell>
          <cell r="BX186">
            <v>3458626.7706260001</v>
          </cell>
          <cell r="BY186">
            <v>3742321.8060980001</v>
          </cell>
          <cell r="BZ186">
            <v>3261159.0368929999</v>
          </cell>
          <cell r="CA186">
            <v>7003480.842991</v>
          </cell>
          <cell r="FD186">
            <v>45.925432385043521</v>
          </cell>
          <cell r="FE186">
            <v>183.0005397341607</v>
          </cell>
        </row>
        <row r="187">
          <cell r="E187">
            <v>53084127</v>
          </cell>
          <cell r="F187">
            <v>60753425</v>
          </cell>
          <cell r="R187">
            <v>1634814.687096</v>
          </cell>
          <cell r="S187">
            <v>690186.90177699993</v>
          </cell>
          <cell r="AK187">
            <v>2859233</v>
          </cell>
          <cell r="AN187">
            <v>921443</v>
          </cell>
          <cell r="AR187">
            <v>150256448</v>
          </cell>
          <cell r="AS187">
            <v>53852442</v>
          </cell>
          <cell r="AT187">
            <v>204108890</v>
          </cell>
          <cell r="BO187">
            <v>308069.13750399998</v>
          </cell>
          <cell r="BR187">
            <v>491082.21527099994</v>
          </cell>
          <cell r="BV187">
            <v>1622353.223309</v>
          </cell>
          <cell r="BW187">
            <v>1730540.4232820002</v>
          </cell>
          <cell r="BX187">
            <v>3352893.6465910003</v>
          </cell>
          <cell r="BY187">
            <v>3679429.0707759997</v>
          </cell>
          <cell r="BZ187">
            <v>3386599.3633580003</v>
          </cell>
          <cell r="CA187">
            <v>7066028.434134</v>
          </cell>
          <cell r="FD187">
            <v>44.211443288110843</v>
          </cell>
          <cell r="FE187">
            <v>189.8776656386888</v>
          </cell>
        </row>
        <row r="188">
          <cell r="E188">
            <v>53880902</v>
          </cell>
          <cell r="F188">
            <v>64770068</v>
          </cell>
          <cell r="R188">
            <v>1711919.9525030002</v>
          </cell>
          <cell r="S188">
            <v>631314.77276699978</v>
          </cell>
          <cell r="AK188">
            <v>2321884</v>
          </cell>
          <cell r="AN188">
            <v>866202</v>
          </cell>
          <cell r="AR188">
            <v>163318607</v>
          </cell>
          <cell r="AS188">
            <v>59608902</v>
          </cell>
          <cell r="AT188">
            <v>222927509</v>
          </cell>
          <cell r="BO188">
            <v>338685.50205899996</v>
          </cell>
          <cell r="BR188">
            <v>493674.53178399999</v>
          </cell>
          <cell r="BV188">
            <v>1929849.177536</v>
          </cell>
          <cell r="BW188">
            <v>1604719.672611</v>
          </cell>
          <cell r="BX188">
            <v>3534568.850147</v>
          </cell>
          <cell r="BY188">
            <v>4216392.4337870004</v>
          </cell>
          <cell r="BZ188">
            <v>3526100.0492270002</v>
          </cell>
          <cell r="CA188">
            <v>7742492.4830140006</v>
          </cell>
          <cell r="FD188">
            <v>41.998155741539222</v>
          </cell>
          <cell r="FE188">
            <v>191.94522307440309</v>
          </cell>
        </row>
        <row r="189">
          <cell r="E189">
            <v>54735442</v>
          </cell>
          <cell r="F189">
            <v>70447364</v>
          </cell>
          <cell r="R189">
            <v>1884593.7858390003</v>
          </cell>
          <cell r="S189">
            <v>781546.55537800002</v>
          </cell>
          <cell r="AK189">
            <v>3510206</v>
          </cell>
          <cell r="AN189">
            <v>551707</v>
          </cell>
          <cell r="AR189">
            <v>148383366</v>
          </cell>
          <cell r="AS189">
            <v>58505404</v>
          </cell>
          <cell r="AT189">
            <v>206888770</v>
          </cell>
          <cell r="BO189">
            <v>351225.09377899999</v>
          </cell>
          <cell r="BR189">
            <v>475767.46932000003</v>
          </cell>
          <cell r="BV189">
            <v>1744606.3019490005</v>
          </cell>
          <cell r="BW189">
            <v>1725120.4630639998</v>
          </cell>
          <cell r="BX189">
            <v>3469726.765013</v>
          </cell>
          <cell r="BY189">
            <v>3926545.2930950001</v>
          </cell>
          <cell r="BZ189">
            <v>3951309.4049439998</v>
          </cell>
          <cell r="CA189">
            <v>7877854.6980389999</v>
          </cell>
          <cell r="FD189">
            <v>39.998164065576262</v>
          </cell>
          <cell r="FE189">
            <v>186.25363874698701</v>
          </cell>
        </row>
        <row r="190">
          <cell r="E190">
            <v>55876569</v>
          </cell>
          <cell r="F190">
            <v>75930393</v>
          </cell>
          <cell r="R190">
            <v>1889036.430007</v>
          </cell>
          <cell r="S190">
            <v>870144.14315399993</v>
          </cell>
          <cell r="AK190">
            <v>4481997</v>
          </cell>
          <cell r="AN190">
            <v>955597</v>
          </cell>
          <cell r="AR190">
            <v>173391417</v>
          </cell>
          <cell r="AS190">
            <v>68006369</v>
          </cell>
          <cell r="AT190">
            <v>241397786</v>
          </cell>
          <cell r="BO190">
            <v>393195.275585</v>
          </cell>
          <cell r="BR190">
            <v>214958.430964</v>
          </cell>
          <cell r="BV190">
            <v>1970304.4065439999</v>
          </cell>
          <cell r="BW190">
            <v>1612372.6931840002</v>
          </cell>
          <cell r="BX190">
            <v>3582677.0997280004</v>
          </cell>
          <cell r="BY190">
            <v>4129264.3134310003</v>
          </cell>
          <cell r="BZ190">
            <v>4144424.5849609999</v>
          </cell>
          <cell r="CA190">
            <v>8273688.8983920002</v>
          </cell>
          <cell r="FD190">
            <v>39.309449919266363</v>
          </cell>
          <cell r="FE190">
            <v>158.72499089884269</v>
          </cell>
        </row>
        <row r="191">
          <cell r="E191">
            <v>56171567</v>
          </cell>
          <cell r="F191">
            <v>79641026</v>
          </cell>
          <cell r="R191">
            <v>1898921.2342140002</v>
          </cell>
          <cell r="S191">
            <v>1012148.5090039999</v>
          </cell>
          <cell r="AK191">
            <v>3497788</v>
          </cell>
          <cell r="AN191">
            <v>1083992</v>
          </cell>
          <cell r="AR191">
            <v>238706343</v>
          </cell>
          <cell r="AS191">
            <v>58760430</v>
          </cell>
          <cell r="AT191">
            <v>297466773</v>
          </cell>
          <cell r="BO191">
            <v>334269.84235699999</v>
          </cell>
          <cell r="BR191">
            <v>226233.22151899998</v>
          </cell>
          <cell r="BV191">
            <v>2395371.5207680003</v>
          </cell>
          <cell r="BW191">
            <v>1504102.4252200001</v>
          </cell>
          <cell r="BX191">
            <v>3899473.9459880004</v>
          </cell>
          <cell r="BY191">
            <v>4611017.4838050008</v>
          </cell>
          <cell r="BZ191">
            <v>3396658.4755159998</v>
          </cell>
          <cell r="CA191">
            <v>8007675.9593210006</v>
          </cell>
          <cell r="FD191">
            <v>36.003937587919175</v>
          </cell>
          <cell r="FE191">
            <v>189.1842665015825</v>
          </cell>
        </row>
        <row r="192">
          <cell r="E192">
            <v>57572060</v>
          </cell>
          <cell r="F192">
            <v>84905236</v>
          </cell>
          <cell r="R192">
            <v>1913732.7096520001</v>
          </cell>
          <cell r="S192">
            <v>1053042.730187</v>
          </cell>
          <cell r="AK192">
            <v>4908634</v>
          </cell>
          <cell r="AN192">
            <v>1135578</v>
          </cell>
          <cell r="AR192">
            <v>135823897</v>
          </cell>
          <cell r="AS192">
            <v>70986031</v>
          </cell>
          <cell r="AT192">
            <v>206809928</v>
          </cell>
          <cell r="BO192">
            <v>384449.91519599996</v>
          </cell>
          <cell r="BR192">
            <v>238600.53150899999</v>
          </cell>
          <cell r="BV192">
            <v>1522534.719822</v>
          </cell>
          <cell r="BW192">
            <v>1995300.0402770001</v>
          </cell>
          <cell r="BX192">
            <v>3517834.7600990003</v>
          </cell>
          <cell r="BY192">
            <v>3622952.9438519999</v>
          </cell>
          <cell r="BZ192">
            <v>4904829.2348470008</v>
          </cell>
          <cell r="CA192">
            <v>8527782.1786990017</v>
          </cell>
          <cell r="FD192">
            <v>32.830826096038898</v>
          </cell>
          <cell r="FE192">
            <v>198.52876936660672</v>
          </cell>
        </row>
        <row r="193">
          <cell r="E193">
            <v>57530632</v>
          </cell>
          <cell r="F193">
            <v>86830660</v>
          </cell>
          <cell r="R193">
            <v>1955329.0984659998</v>
          </cell>
          <cell r="S193">
            <v>1109992.75893134</v>
          </cell>
          <cell r="AK193">
            <v>5090592</v>
          </cell>
          <cell r="AN193">
            <v>1363906</v>
          </cell>
          <cell r="AR193">
            <v>214178526</v>
          </cell>
          <cell r="AS193">
            <v>75613750.5</v>
          </cell>
          <cell r="AT193">
            <v>289792276.5</v>
          </cell>
          <cell r="BO193">
            <v>506773.74187151995</v>
          </cell>
          <cell r="BR193">
            <v>290142.84186000004</v>
          </cell>
          <cell r="BV193">
            <v>2308395.279778</v>
          </cell>
          <cell r="BW193">
            <v>2140178.7818111102</v>
          </cell>
          <cell r="BX193">
            <v>4448574.0615891106</v>
          </cell>
          <cell r="BY193">
            <v>4718125.3844405003</v>
          </cell>
          <cell r="BZ193">
            <v>49553484.601525627</v>
          </cell>
          <cell r="CA193">
            <v>54271609.985966131</v>
          </cell>
          <cell r="FD193">
            <v>24.970790326537291</v>
          </cell>
          <cell r="FE193">
            <v>191.26637551655529</v>
          </cell>
        </row>
        <row r="194">
          <cell r="E194">
            <v>58296538</v>
          </cell>
          <cell r="F194">
            <v>93776750</v>
          </cell>
          <cell r="R194">
            <v>2358997.6122219996</v>
          </cell>
          <cell r="S194">
            <v>1400084.6394519999</v>
          </cell>
          <cell r="AK194">
            <v>5953800</v>
          </cell>
          <cell r="AN194">
            <v>1565810</v>
          </cell>
          <cell r="AR194">
            <v>246971826</v>
          </cell>
          <cell r="AS194">
            <v>83699664</v>
          </cell>
          <cell r="AT194">
            <v>330671490</v>
          </cell>
          <cell r="BO194">
            <v>615989.337298</v>
          </cell>
          <cell r="BR194">
            <v>386277.85963600001</v>
          </cell>
          <cell r="BV194">
            <v>2455750.470034</v>
          </cell>
          <cell r="BW194">
            <v>2739744.6206079996</v>
          </cell>
          <cell r="BX194">
            <v>5195495.0906419996</v>
          </cell>
          <cell r="BY194">
            <v>4955028.5222009998</v>
          </cell>
          <cell r="BZ194">
            <v>49044344.835370019</v>
          </cell>
          <cell r="CA194">
            <v>53999373.357571021</v>
          </cell>
          <cell r="FD194">
            <v>21.7089155300404</v>
          </cell>
          <cell r="FE194">
            <v>159.43354272155108</v>
          </cell>
        </row>
        <row r="195">
          <cell r="E195">
            <v>59469931</v>
          </cell>
          <cell r="F195">
            <v>107735647</v>
          </cell>
          <cell r="R195">
            <v>2564472.4899829999</v>
          </cell>
          <cell r="S195">
            <v>1468535.6698779501</v>
          </cell>
          <cell r="AK195">
            <v>6851924</v>
          </cell>
          <cell r="AN195">
            <v>1792079</v>
          </cell>
          <cell r="AR195">
            <v>204704508</v>
          </cell>
          <cell r="AS195">
            <v>106015097</v>
          </cell>
          <cell r="AT195">
            <v>310719605</v>
          </cell>
          <cell r="BO195">
            <v>633443.30580293993</v>
          </cell>
          <cell r="BR195">
            <v>451699.74189100001</v>
          </cell>
          <cell r="BV195">
            <v>2615784.9239299996</v>
          </cell>
          <cell r="BW195">
            <v>3270366.6601981707</v>
          </cell>
          <cell r="BX195">
            <v>5886151.5841281703</v>
          </cell>
          <cell r="BY195">
            <v>5299601.2613209989</v>
          </cell>
          <cell r="BZ195">
            <v>50764014.9259101</v>
          </cell>
          <cell r="CA195">
            <v>56063616.187231101</v>
          </cell>
          <cell r="FD195">
            <v>21.399694167134971</v>
          </cell>
          <cell r="FE195">
            <v>162.66121227264983</v>
          </cell>
        </row>
        <row r="196">
          <cell r="E196">
            <v>60340056</v>
          </cell>
          <cell r="F196">
            <v>113485863</v>
          </cell>
          <cell r="R196">
            <v>2543963.8609459996</v>
          </cell>
          <cell r="S196">
            <v>1798209.6606131</v>
          </cell>
          <cell r="AK196">
            <v>7835126</v>
          </cell>
          <cell r="AN196">
            <v>1884881.2693124991</v>
          </cell>
          <cell r="AR196">
            <v>162054128</v>
          </cell>
          <cell r="AS196">
            <v>112633420</v>
          </cell>
          <cell r="AT196">
            <v>274687548</v>
          </cell>
          <cell r="BO196">
            <v>776659.01351586008</v>
          </cell>
          <cell r="BR196">
            <v>449828.04585790529</v>
          </cell>
          <cell r="BV196">
            <v>2086643.6223889997</v>
          </cell>
          <cell r="BW196">
            <v>3730719.5699465205</v>
          </cell>
          <cell r="BX196">
            <v>5817363.1923355199</v>
          </cell>
          <cell r="BY196">
            <v>4891326.6122630443</v>
          </cell>
          <cell r="BZ196">
            <v>48710419.053042755</v>
          </cell>
          <cell r="CA196">
            <v>53601745.665305801</v>
          </cell>
          <cell r="FD196">
            <v>20.284848769851344</v>
          </cell>
          <cell r="FE196">
            <v>141.46320804023281</v>
          </cell>
        </row>
        <row r="197">
          <cell r="E197">
            <v>68259604</v>
          </cell>
          <cell r="F197">
            <v>120962942</v>
          </cell>
          <cell r="R197">
            <v>2610517.6815789999</v>
          </cell>
          <cell r="S197">
            <v>1792792.8999030001</v>
          </cell>
          <cell r="AK197">
            <v>15937570</v>
          </cell>
          <cell r="AN197">
            <v>1927262.7499044184</v>
          </cell>
          <cell r="AR197">
            <v>176398310</v>
          </cell>
          <cell r="AS197">
            <v>117703522</v>
          </cell>
          <cell r="AT197">
            <v>294101832</v>
          </cell>
          <cell r="BO197">
            <v>1029627.4369407</v>
          </cell>
          <cell r="BR197">
            <v>499186.99149540247</v>
          </cell>
          <cell r="BV197">
            <v>2220259.1933999998</v>
          </cell>
          <cell r="BW197">
            <v>3750002.7034571199</v>
          </cell>
          <cell r="BX197">
            <v>5970261.8968571201</v>
          </cell>
          <cell r="BY197">
            <v>4915836.4493016992</v>
          </cell>
          <cell r="BZ197">
            <v>46465821.273382492</v>
          </cell>
          <cell r="CA197">
            <v>51381657.72268419</v>
          </cell>
          <cell r="FD197">
            <v>33.735348904834169</v>
          </cell>
          <cell r="FE197">
            <v>129.6767803258065</v>
          </cell>
        </row>
        <row r="198">
          <cell r="E198">
            <v>68897118</v>
          </cell>
          <cell r="F198">
            <v>130277035</v>
          </cell>
          <cell r="R198">
            <v>2601097.482942</v>
          </cell>
          <cell r="S198">
            <v>1815300.9299908604</v>
          </cell>
          <cell r="AK198">
            <v>10945210</v>
          </cell>
          <cell r="AN198">
            <v>2161243.4218564853</v>
          </cell>
          <cell r="AR198">
            <v>213010836</v>
          </cell>
          <cell r="AS198">
            <v>210732792</v>
          </cell>
          <cell r="AT198">
            <v>423743628</v>
          </cell>
          <cell r="BO198">
            <v>1026293.8318481699</v>
          </cell>
          <cell r="BR198">
            <v>628972.13339666103</v>
          </cell>
          <cell r="BV198">
            <v>2780963.2929678201</v>
          </cell>
          <cell r="BW198">
            <v>6174830.0724766208</v>
          </cell>
          <cell r="BX198">
            <v>8955793.3654444404</v>
          </cell>
          <cell r="BY198">
            <v>5100333.0357023347</v>
          </cell>
          <cell r="BZ198">
            <v>24266049.434067935</v>
          </cell>
          <cell r="CA198">
            <v>29366382.469770268</v>
          </cell>
          <cell r="FD198">
            <v>32.442321263148912</v>
          </cell>
          <cell r="FE198">
            <v>125.56723017395008</v>
          </cell>
        </row>
        <row r="199">
          <cell r="E199">
            <v>58807423</v>
          </cell>
          <cell r="F199">
            <v>138606522</v>
          </cell>
          <cell r="R199">
            <v>2613790.3565219995</v>
          </cell>
          <cell r="S199">
            <v>2199516.5159594794</v>
          </cell>
          <cell r="AK199">
            <v>11665929</v>
          </cell>
          <cell r="AN199">
            <v>1901303.5402049853</v>
          </cell>
          <cell r="AR199">
            <v>237314293</v>
          </cell>
          <cell r="AS199">
            <v>214335772</v>
          </cell>
          <cell r="AT199">
            <v>451650065</v>
          </cell>
          <cell r="BO199">
            <v>986819.94554672996</v>
          </cell>
          <cell r="BR199">
            <v>588795.23687327909</v>
          </cell>
          <cell r="BV199">
            <v>2734808.6862580003</v>
          </cell>
          <cell r="BW199">
            <v>7936362.6485075336</v>
          </cell>
          <cell r="BX199">
            <v>10671171.334765535</v>
          </cell>
          <cell r="BY199">
            <v>4961249.6318768067</v>
          </cell>
          <cell r="BZ199">
            <v>23051696.338627905</v>
          </cell>
          <cell r="CA199">
            <v>28012945.970504712</v>
          </cell>
          <cell r="FD199">
            <v>10.781558110581718</v>
          </cell>
          <cell r="FE199">
            <v>128.14602139714756</v>
          </cell>
        </row>
        <row r="200">
          <cell r="E200">
            <v>60236989</v>
          </cell>
          <cell r="F200">
            <v>138553797</v>
          </cell>
          <cell r="R200">
            <v>2902169.3499999996</v>
          </cell>
          <cell r="S200">
            <v>2483909.5999999996</v>
          </cell>
          <cell r="AK200">
            <v>17050922</v>
          </cell>
          <cell r="AN200">
            <v>1923833.1509152423</v>
          </cell>
          <cell r="AR200">
            <v>178993610</v>
          </cell>
          <cell r="AS200">
            <v>243608606</v>
          </cell>
          <cell r="AT200">
            <v>422602216</v>
          </cell>
          <cell r="BO200">
            <v>1287027.1399999997</v>
          </cell>
          <cell r="BR200">
            <v>639539.26136055938</v>
          </cell>
          <cell r="BV200">
            <v>2545942.3400000003</v>
          </cell>
          <cell r="BW200">
            <v>10269743.797710164</v>
          </cell>
          <cell r="BX200">
            <v>12815686.137710163</v>
          </cell>
          <cell r="BY200">
            <v>5036654.6256223265</v>
          </cell>
          <cell r="BZ200">
            <v>59633891.773448393</v>
          </cell>
          <cell r="CA200">
            <v>64670546.399070717</v>
          </cell>
          <cell r="FD200">
            <v>11.79654898873074</v>
          </cell>
          <cell r="FE200">
            <v>113.91639885263052</v>
          </cell>
        </row>
        <row r="201">
          <cell r="E201">
            <v>61229214</v>
          </cell>
          <cell r="F201">
            <v>148662633</v>
          </cell>
          <cell r="R201">
            <v>2952719.7874909998</v>
          </cell>
          <cell r="S201">
            <v>2562143.7090409999</v>
          </cell>
          <cell r="AK201">
            <v>15982308</v>
          </cell>
          <cell r="AN201">
            <v>1318258.6449914263</v>
          </cell>
          <cell r="AR201">
            <v>178984334</v>
          </cell>
          <cell r="AS201">
            <v>214711636</v>
          </cell>
          <cell r="AT201">
            <v>393695970</v>
          </cell>
          <cell r="BO201">
            <v>1085254.7670880002</v>
          </cell>
          <cell r="BR201">
            <v>393085.37407507602</v>
          </cell>
          <cell r="BV201">
            <v>2791717.2949753068</v>
          </cell>
          <cell r="BW201">
            <v>9081466.7276476901</v>
          </cell>
          <cell r="BX201">
            <v>11873184.022622997</v>
          </cell>
          <cell r="BY201">
            <v>5169005.1005898025</v>
          </cell>
          <cell r="BZ201">
            <v>21102770.183476273</v>
          </cell>
          <cell r="CA201">
            <v>26271775.284066074</v>
          </cell>
          <cell r="FD201">
            <v>11.863925388599219</v>
          </cell>
          <cell r="FE201">
            <v>111.02653748691009</v>
          </cell>
        </row>
        <row r="202">
          <cell r="E202">
            <v>61785723</v>
          </cell>
          <cell r="F202">
            <v>170563248</v>
          </cell>
          <cell r="R202">
            <v>2749092.8099999991</v>
          </cell>
          <cell r="S202">
            <v>2925004.56</v>
          </cell>
          <cell r="AK202">
            <v>23321755</v>
          </cell>
          <cell r="AN202">
            <v>1949704.9118713993</v>
          </cell>
          <cell r="AR202">
            <v>214543684</v>
          </cell>
          <cell r="AS202">
            <v>261493431</v>
          </cell>
          <cell r="AT202">
            <v>476037115</v>
          </cell>
          <cell r="BO202">
            <v>1487693.09</v>
          </cell>
          <cell r="BR202">
            <v>551330.81390858907</v>
          </cell>
          <cell r="BV202">
            <v>3121816.41</v>
          </cell>
          <cell r="BW202">
            <v>9817626.2500000019</v>
          </cell>
          <cell r="BX202">
            <v>12939442.660000002</v>
          </cell>
          <cell r="BY202">
            <v>5554963.9445719998</v>
          </cell>
          <cell r="BZ202">
            <v>23651251.609336585</v>
          </cell>
          <cell r="CA202">
            <v>29206215.553908587</v>
          </cell>
          <cell r="FD202">
            <v>10.575370152022041</v>
          </cell>
          <cell r="FE202">
            <v>124.63106176732155</v>
          </cell>
        </row>
        <row r="203">
          <cell r="E203">
            <v>62717320</v>
          </cell>
          <cell r="F203">
            <v>187760618</v>
          </cell>
          <cell r="R203">
            <v>2640378.0700000008</v>
          </cell>
          <cell r="S203">
            <v>3179230.14</v>
          </cell>
          <cell r="AK203">
            <v>31505016</v>
          </cell>
          <cell r="AN203">
            <v>2164153.354175848</v>
          </cell>
          <cell r="AR203">
            <v>207316478</v>
          </cell>
          <cell r="AS203">
            <v>285000538</v>
          </cell>
          <cell r="AT203">
            <v>492317016</v>
          </cell>
          <cell r="BO203">
            <v>2014342.5899999999</v>
          </cell>
          <cell r="BR203">
            <v>672931.24607164552</v>
          </cell>
          <cell r="BV203">
            <v>2882548.47</v>
          </cell>
          <cell r="BW203">
            <v>9995554.1799999978</v>
          </cell>
          <cell r="BX203">
            <v>12878102.649999999</v>
          </cell>
          <cell r="BY203">
            <v>6280315.6825954625</v>
          </cell>
          <cell r="BZ203">
            <v>25254105.853476182</v>
          </cell>
          <cell r="CA203">
            <v>31534421.536071643</v>
          </cell>
          <cell r="FD203">
            <v>11.653142950418314</v>
          </cell>
          <cell r="FE203">
            <v>135.75866287810004</v>
          </cell>
        </row>
        <row r="204">
          <cell r="E204">
            <v>63698585</v>
          </cell>
          <cell r="F204">
            <v>193380164</v>
          </cell>
          <cell r="R204">
            <v>2686390.14</v>
          </cell>
          <cell r="S204">
            <v>2472377.19</v>
          </cell>
          <cell r="AK204">
            <v>33045406</v>
          </cell>
          <cell r="AN204">
            <v>1847574.831304505</v>
          </cell>
          <cell r="AR204">
            <v>179693597</v>
          </cell>
          <cell r="AS204">
            <v>310525129</v>
          </cell>
          <cell r="AT204">
            <v>490218726</v>
          </cell>
          <cell r="BO204">
            <v>2062784.1</v>
          </cell>
          <cell r="BR204">
            <v>490912.66618357715</v>
          </cell>
          <cell r="BV204">
            <v>2642590.1500000004</v>
          </cell>
          <cell r="BW204">
            <v>11177823.18</v>
          </cell>
          <cell r="BX204">
            <v>13820413.33</v>
          </cell>
          <cell r="BY204">
            <v>5885415.0065590832</v>
          </cell>
          <cell r="BZ204">
            <v>28115248.649624493</v>
          </cell>
          <cell r="CA204">
            <v>34000663.656183578</v>
          </cell>
          <cell r="FD204">
            <v>10.641489986635879</v>
          </cell>
          <cell r="FE204">
            <v>127.75999821730663</v>
          </cell>
        </row>
        <row r="205">
          <cell r="E205">
            <v>65283988</v>
          </cell>
          <cell r="F205">
            <v>204056230</v>
          </cell>
          <cell r="R205">
            <v>2691861.87</v>
          </cell>
          <cell r="S205">
            <v>3750045.7799999993</v>
          </cell>
          <cell r="AK205">
            <v>29502241</v>
          </cell>
          <cell r="AN205">
            <v>2279840.0002664886</v>
          </cell>
          <cell r="AR205">
            <v>189262251</v>
          </cell>
          <cell r="AS205">
            <v>320454088</v>
          </cell>
          <cell r="AT205">
            <v>509716339</v>
          </cell>
          <cell r="BO205">
            <v>1950310.83</v>
          </cell>
          <cell r="BR205">
            <v>666151.14241143921</v>
          </cell>
          <cell r="BV205">
            <v>2928875.0199999991</v>
          </cell>
          <cell r="BW205">
            <v>13441839.830000002</v>
          </cell>
          <cell r="BX205">
            <v>16370714.850000001</v>
          </cell>
          <cell r="BY205">
            <v>6465359.2664768538</v>
          </cell>
          <cell r="BZ205">
            <v>33130085.955934592</v>
          </cell>
          <cell r="CA205">
            <v>39595445.222411446</v>
          </cell>
          <cell r="FD205">
            <v>13.476917827010833</v>
          </cell>
          <cell r="FE205">
            <v>135.00481281611818</v>
          </cell>
        </row>
        <row r="206">
          <cell r="E206">
            <v>65304875</v>
          </cell>
          <cell r="F206">
            <v>212620137</v>
          </cell>
          <cell r="R206">
            <v>2663435.4900000007</v>
          </cell>
          <cell r="S206">
            <v>3704085.45</v>
          </cell>
          <cell r="AK206">
            <v>27861262</v>
          </cell>
          <cell r="AN206">
            <v>2205334.6761531495</v>
          </cell>
          <cell r="AR206">
            <v>182058383</v>
          </cell>
          <cell r="AS206">
            <v>300676012</v>
          </cell>
          <cell r="AT206">
            <v>482734395</v>
          </cell>
          <cell r="BO206">
            <v>1956157.33</v>
          </cell>
          <cell r="BR206">
            <v>640042.42939064885</v>
          </cell>
          <cell r="BV206">
            <v>2956704.13</v>
          </cell>
          <cell r="BW206">
            <v>13123996.770000001</v>
          </cell>
          <cell r="BX206">
            <v>16080700.900000002</v>
          </cell>
          <cell r="BY206">
            <v>6462865.3160623331</v>
          </cell>
          <cell r="BZ206">
            <v>32266882.403328322</v>
          </cell>
          <cell r="CA206">
            <v>38729747.719390653</v>
          </cell>
          <cell r="FD206">
            <v>12.021875124042529</v>
          </cell>
          <cell r="FE206">
            <v>126.73011913933891</v>
          </cell>
        </row>
        <row r="207">
          <cell r="E207">
            <v>66221055</v>
          </cell>
          <cell r="F207">
            <v>226078265</v>
          </cell>
          <cell r="R207">
            <v>2811720.62</v>
          </cell>
          <cell r="S207">
            <v>3330991.39</v>
          </cell>
          <cell r="AK207">
            <v>24496337</v>
          </cell>
          <cell r="AN207">
            <v>2410313.525234553</v>
          </cell>
          <cell r="AR207">
            <v>198062699</v>
          </cell>
          <cell r="AS207">
            <v>317132370</v>
          </cell>
          <cell r="AT207">
            <v>515195069</v>
          </cell>
          <cell r="BO207">
            <v>1789474.5299999998</v>
          </cell>
          <cell r="BR207">
            <v>805769.86359983217</v>
          </cell>
          <cell r="BV207">
            <v>3313570.8</v>
          </cell>
          <cell r="BW207">
            <v>13656562.039999999</v>
          </cell>
          <cell r="BX207">
            <v>16970132.84</v>
          </cell>
          <cell r="BY207">
            <v>7242142.4759742972</v>
          </cell>
          <cell r="BZ207">
            <v>33084620.717625536</v>
          </cell>
          <cell r="CA207">
            <v>40326763.193599835</v>
          </cell>
          <cell r="FD207">
            <v>11.352163835535642</v>
          </cell>
          <cell r="FE207">
            <v>109.84536807951781</v>
          </cell>
        </row>
        <row r="208">
          <cell r="E208">
            <v>67018818</v>
          </cell>
          <cell r="F208">
            <v>246766480</v>
          </cell>
          <cell r="R208">
            <v>2729387.48</v>
          </cell>
          <cell r="S208">
            <v>4094335.68</v>
          </cell>
          <cell r="AK208">
            <v>17584759</v>
          </cell>
          <cell r="AN208">
            <v>2178256.7256345623</v>
          </cell>
          <cell r="AR208">
            <v>182611818</v>
          </cell>
          <cell r="AS208">
            <v>275333101</v>
          </cell>
          <cell r="AT208">
            <v>457944919</v>
          </cell>
          <cell r="BO208">
            <v>1418957.22</v>
          </cell>
          <cell r="BR208">
            <v>704083.47399610491</v>
          </cell>
          <cell r="BV208">
            <v>3089384.33</v>
          </cell>
          <cell r="BW208">
            <v>12783049.01</v>
          </cell>
          <cell r="BX208">
            <v>15872433.34</v>
          </cell>
          <cell r="BY208">
            <v>6348136.0561500313</v>
          </cell>
          <cell r="BZ208">
            <v>30521110.907846071</v>
          </cell>
          <cell r="CA208">
            <v>36869246.963996105</v>
          </cell>
          <cell r="FD208">
            <v>11.068537954290264</v>
          </cell>
          <cell r="FE208">
            <v>117.44248444407566</v>
          </cell>
        </row>
        <row r="209">
          <cell r="E209">
            <v>67246390</v>
          </cell>
          <cell r="F209">
            <v>252047624</v>
          </cell>
          <cell r="R209">
            <v>2762430.7399999998</v>
          </cell>
          <cell r="S209">
            <v>4514788.0900000008</v>
          </cell>
          <cell r="AK209">
            <v>17998713</v>
          </cell>
          <cell r="AN209">
            <v>2070574.1524486146</v>
          </cell>
          <cell r="AR209">
            <v>174265453</v>
          </cell>
          <cell r="AS209">
            <v>257202237</v>
          </cell>
          <cell r="AT209">
            <v>431467690</v>
          </cell>
          <cell r="BO209">
            <v>1301555.8699999999</v>
          </cell>
          <cell r="BR209">
            <v>680820.21860376303</v>
          </cell>
          <cell r="BV209">
            <v>3020009.6999999997</v>
          </cell>
          <cell r="BW209">
            <v>12158615.509999998</v>
          </cell>
          <cell r="BX209">
            <v>15178625.209999997</v>
          </cell>
          <cell r="BY209">
            <v>6406013.4810592709</v>
          </cell>
          <cell r="BZ209">
            <v>29506099.56754449</v>
          </cell>
          <cell r="CA209">
            <v>35912113.048603758</v>
          </cell>
          <cell r="FD209">
            <v>-1.4843537621460563</v>
          </cell>
          <cell r="FE209">
            <v>108.36763709004367</v>
          </cell>
        </row>
        <row r="210">
          <cell r="E210">
            <v>68341145</v>
          </cell>
          <cell r="F210">
            <v>262050219</v>
          </cell>
          <cell r="R210">
            <v>2694991.1399999997</v>
          </cell>
          <cell r="S210">
            <v>4993786.17</v>
          </cell>
          <cell r="AK210">
            <v>19102170</v>
          </cell>
          <cell r="AN210">
            <v>2967206.2204186907</v>
          </cell>
          <cell r="AR210">
            <v>150913324</v>
          </cell>
          <cell r="AS210">
            <v>250095194</v>
          </cell>
          <cell r="AT210">
            <v>401008518</v>
          </cell>
          <cell r="BO210">
            <v>1356137.67</v>
          </cell>
          <cell r="BR210">
            <v>802796.75626530719</v>
          </cell>
          <cell r="BV210">
            <v>2767556.3599999994</v>
          </cell>
          <cell r="BW210">
            <v>12268513.220000003</v>
          </cell>
          <cell r="BX210">
            <v>15036069.580000002</v>
          </cell>
          <cell r="BY210">
            <v>6103565.1076102732</v>
          </cell>
          <cell r="BZ210">
            <v>30244468.728655037</v>
          </cell>
          <cell r="CA210">
            <v>36348033.836265311</v>
          </cell>
          <cell r="FD210">
            <v>-0.80696118522693494</v>
          </cell>
          <cell r="FE210">
            <v>101.14843648383615</v>
          </cell>
        </row>
        <row r="211">
          <cell r="E211">
            <v>69336682</v>
          </cell>
          <cell r="F211">
            <v>342719188</v>
          </cell>
          <cell r="R211">
            <v>2658110.4899999998</v>
          </cell>
          <cell r="S211">
            <v>5448827.9299999997</v>
          </cell>
          <cell r="AK211">
            <v>15771808</v>
          </cell>
          <cell r="AN211">
            <v>1883251.9082452501</v>
          </cell>
          <cell r="AR211">
            <v>91640406</v>
          </cell>
          <cell r="AS211">
            <v>233238162</v>
          </cell>
          <cell r="AT211">
            <v>324878568</v>
          </cell>
          <cell r="BO211">
            <v>1226343.2799999998</v>
          </cell>
          <cell r="BR211">
            <v>579061.27245760988</v>
          </cell>
          <cell r="BV211">
            <v>1763996.1600000004</v>
          </cell>
          <cell r="BW211">
            <v>15788123.15</v>
          </cell>
          <cell r="BX211">
            <v>17552119.310000002</v>
          </cell>
          <cell r="BY211">
            <v>3397265.1815344291</v>
          </cell>
          <cell r="BZ211">
            <v>32423807.000923187</v>
          </cell>
          <cell r="CA211">
            <v>35821072.182457618</v>
          </cell>
          <cell r="FD211">
            <v>17.904642752327369</v>
          </cell>
          <cell r="FE211">
            <v>147.260506255254</v>
          </cell>
        </row>
        <row r="212">
          <cell r="E212">
            <v>69824835</v>
          </cell>
          <cell r="F212">
            <v>277056782</v>
          </cell>
          <cell r="R212">
            <v>2650891.8699999992</v>
          </cell>
          <cell r="S212">
            <v>6070247.0299999993</v>
          </cell>
          <cell r="AK212">
            <v>13298901</v>
          </cell>
          <cell r="AN212">
            <v>2654740.8039552337</v>
          </cell>
          <cell r="AR212">
            <v>86244657</v>
          </cell>
          <cell r="AS212">
            <v>211942691</v>
          </cell>
          <cell r="AT212">
            <v>298187348</v>
          </cell>
          <cell r="BO212">
            <v>1195542.54</v>
          </cell>
          <cell r="BR212">
            <v>804003.38968726841</v>
          </cell>
          <cell r="BV212">
            <v>1447668.27</v>
          </cell>
          <cell r="BW212">
            <v>13586039.68</v>
          </cell>
          <cell r="BX212">
            <v>15033707.949999999</v>
          </cell>
          <cell r="BY212">
            <v>3021742.4329280369</v>
          </cell>
          <cell r="BZ212">
            <v>32716298.746759232</v>
          </cell>
          <cell r="CA212">
            <v>35738041.179687269</v>
          </cell>
          <cell r="FD212">
            <v>15.91687459676977</v>
          </cell>
          <cell r="FE212">
            <v>99.963326880172048</v>
          </cell>
        </row>
        <row r="213">
          <cell r="E213">
            <v>70264000</v>
          </cell>
          <cell r="F213">
            <v>283323670</v>
          </cell>
          <cell r="R213">
            <v>2787227.6700000004</v>
          </cell>
          <cell r="S213">
            <v>6486860.8099999996</v>
          </cell>
          <cell r="AK213">
            <v>17457618</v>
          </cell>
          <cell r="AN213">
            <v>2074750.5838085287</v>
          </cell>
          <cell r="AR213">
            <v>125760648</v>
          </cell>
          <cell r="AS213">
            <v>214134297</v>
          </cell>
          <cell r="AT213">
            <v>339894945</v>
          </cell>
          <cell r="BO213">
            <v>1329067.23</v>
          </cell>
          <cell r="BR213">
            <v>626166.34245020396</v>
          </cell>
          <cell r="BV213">
            <v>2018360.03</v>
          </cell>
          <cell r="BW213">
            <v>12936900.980000002</v>
          </cell>
          <cell r="BX213">
            <v>14955261.010000002</v>
          </cell>
          <cell r="BY213">
            <v>4039521.165814843</v>
          </cell>
          <cell r="BZ213">
            <v>31241547.576635361</v>
          </cell>
          <cell r="CA213">
            <v>35281068.742450207</v>
          </cell>
          <cell r="FD213">
            <v>14.755678555664623</v>
          </cell>
          <cell r="FE213">
            <v>90.581630556751946</v>
          </cell>
        </row>
        <row r="214">
          <cell r="E214">
            <v>71338180</v>
          </cell>
          <cell r="F214">
            <v>288331839</v>
          </cell>
          <cell r="R214">
            <v>2830771.0100000002</v>
          </cell>
          <cell r="S214">
            <v>3777554.1399999987</v>
          </cell>
          <cell r="AK214">
            <v>20824208</v>
          </cell>
          <cell r="AN214">
            <v>2398387.3259360255</v>
          </cell>
          <cell r="AR214">
            <v>165127888</v>
          </cell>
          <cell r="AS214">
            <v>216447407</v>
          </cell>
          <cell r="AT214">
            <v>381575295</v>
          </cell>
          <cell r="BO214">
            <v>1441695.4099999997</v>
          </cell>
          <cell r="BR214">
            <v>723667.26128446741</v>
          </cell>
          <cell r="BV214">
            <v>2527460.04</v>
          </cell>
          <cell r="BW214">
            <v>13572095.869999997</v>
          </cell>
          <cell r="BX214">
            <v>16099555.909999996</v>
          </cell>
          <cell r="BY214">
            <v>4951625.312509316</v>
          </cell>
          <cell r="BZ214">
            <v>33988106.358775154</v>
          </cell>
          <cell r="CA214">
            <v>38939731.671284467</v>
          </cell>
          <cell r="FD214">
            <v>15.460621865669516</v>
          </cell>
          <cell r="FE214">
            <v>69.046874037014121</v>
          </cell>
        </row>
        <row r="215">
          <cell r="E215">
            <v>71962335</v>
          </cell>
          <cell r="F215">
            <v>304180212</v>
          </cell>
          <cell r="R215">
            <v>2846308.74</v>
          </cell>
          <cell r="S215">
            <v>3837524.4200000004</v>
          </cell>
          <cell r="AK215">
            <v>22347715</v>
          </cell>
          <cell r="AN215">
            <v>2403345.770195582</v>
          </cell>
          <cell r="AR215">
            <v>156584827</v>
          </cell>
          <cell r="AS215">
            <v>230124455</v>
          </cell>
          <cell r="AT215">
            <v>386709282</v>
          </cell>
          <cell r="BO215">
            <v>1517193.3199999998</v>
          </cell>
          <cell r="BR215">
            <v>728235.18511096539</v>
          </cell>
          <cell r="BV215">
            <v>2546507.4</v>
          </cell>
          <cell r="BW215">
            <v>14684039.410000002</v>
          </cell>
          <cell r="BX215">
            <v>17230546.810000002</v>
          </cell>
          <cell r="BY215">
            <v>5101894.2271944378</v>
          </cell>
          <cell r="BZ215">
            <v>36002205.987916522</v>
          </cell>
          <cell r="CA215">
            <v>41104100.215110958</v>
          </cell>
          <cell r="FD215">
            <v>14.740768578759425</v>
          </cell>
          <cell r="FE215">
            <v>62.004266517699676</v>
          </cell>
        </row>
        <row r="216">
          <cell r="E216">
            <v>72964505</v>
          </cell>
          <cell r="F216">
            <v>320939496</v>
          </cell>
          <cell r="R216">
            <v>2861849.52</v>
          </cell>
          <cell r="S216">
            <v>3976406.0999999996</v>
          </cell>
          <cell r="AK216">
            <v>22739698</v>
          </cell>
          <cell r="AN216">
            <v>2963576.594993745</v>
          </cell>
          <cell r="AR216">
            <v>136183642</v>
          </cell>
          <cell r="AS216">
            <v>230602161</v>
          </cell>
          <cell r="AT216">
            <v>366785803</v>
          </cell>
          <cell r="BO216">
            <v>1686747.9900000002</v>
          </cell>
          <cell r="BR216">
            <v>964934.19561202952</v>
          </cell>
          <cell r="BV216">
            <v>2279934.84</v>
          </cell>
          <cell r="BW216">
            <v>15401920.919999996</v>
          </cell>
          <cell r="BX216">
            <v>17681855.759999998</v>
          </cell>
          <cell r="BY216">
            <v>4579164.2185669001</v>
          </cell>
          <cell r="BZ216">
            <v>39847245.377045117</v>
          </cell>
          <cell r="CA216">
            <v>44426409.595612019</v>
          </cell>
          <cell r="FD216">
            <v>14.546508372203245</v>
          </cell>
          <cell r="FE216">
            <v>65.962986772521305</v>
          </cell>
        </row>
        <row r="217">
          <cell r="E217">
            <v>73663862</v>
          </cell>
          <cell r="F217">
            <v>336992809</v>
          </cell>
          <cell r="R217">
            <v>2917342.2500000005</v>
          </cell>
          <cell r="S217">
            <v>4592096.4000000013</v>
          </cell>
          <cell r="AK217">
            <v>25001617</v>
          </cell>
          <cell r="AN217">
            <v>3676887.9526338172</v>
          </cell>
          <cell r="AR217">
            <v>147343165</v>
          </cell>
          <cell r="AS217">
            <v>245538157</v>
          </cell>
          <cell r="AT217">
            <v>392881322</v>
          </cell>
          <cell r="BO217">
            <v>1828936.3300000005</v>
          </cell>
          <cell r="BR217">
            <v>1239279.1990280268</v>
          </cell>
          <cell r="BV217">
            <v>2502006.4600000004</v>
          </cell>
          <cell r="BW217">
            <v>16290999.620000003</v>
          </cell>
          <cell r="BX217">
            <v>18793006.080000002</v>
          </cell>
          <cell r="BY217">
            <v>5036969.6937205009</v>
          </cell>
          <cell r="BZ217">
            <v>43133600.835307524</v>
          </cell>
          <cell r="CA217">
            <v>48170570.529028028</v>
          </cell>
          <cell r="FD217">
            <v>12.836032627173449</v>
          </cell>
          <cell r="FE217">
            <v>65.147032756608311</v>
          </cell>
        </row>
        <row r="218">
          <cell r="E218">
            <v>74555169</v>
          </cell>
          <cell r="F218">
            <v>345857773</v>
          </cell>
          <cell r="R218">
            <v>2936394.98</v>
          </cell>
          <cell r="S218">
            <v>4429171.0843000021</v>
          </cell>
          <cell r="AK218">
            <v>23907612</v>
          </cell>
          <cell r="AN218">
            <v>3910284.6278060749</v>
          </cell>
          <cell r="AR218">
            <v>150178658</v>
          </cell>
          <cell r="AS218">
            <v>256143421</v>
          </cell>
          <cell r="AT218">
            <v>406322079</v>
          </cell>
          <cell r="BO218">
            <v>1918571.2478079998</v>
          </cell>
          <cell r="BR218">
            <v>1324567.1520031514</v>
          </cell>
          <cell r="BV218">
            <v>2641623.84</v>
          </cell>
          <cell r="BW218">
            <v>16699205.691917997</v>
          </cell>
          <cell r="BX218">
            <v>19340829.531917997</v>
          </cell>
          <cell r="BY218">
            <v>5281284.8543522898</v>
          </cell>
          <cell r="BZ218">
            <v>44801778.944808863</v>
          </cell>
          <cell r="CA218">
            <v>50083063.799161151</v>
          </cell>
          <cell r="FD218">
            <v>14.164783256992683</v>
          </cell>
          <cell r="FE218">
            <v>62.664636510887014</v>
          </cell>
        </row>
        <row r="219">
          <cell r="E219">
            <v>75518592</v>
          </cell>
          <cell r="F219">
            <v>356762788</v>
          </cell>
          <cell r="R219">
            <v>3016679.4599999995</v>
          </cell>
          <cell r="S219">
            <v>4876641.8500000015</v>
          </cell>
          <cell r="AK219">
            <v>28569183</v>
          </cell>
          <cell r="AN219">
            <v>4359906.8645714279</v>
          </cell>
          <cell r="AR219">
            <v>155368630</v>
          </cell>
          <cell r="AS219">
            <v>282679162</v>
          </cell>
          <cell r="AT219">
            <v>438047792</v>
          </cell>
          <cell r="BO219">
            <v>2115535.6799999997</v>
          </cell>
          <cell r="BR219">
            <v>1411534.4442235231</v>
          </cell>
          <cell r="BV219">
            <v>2765606.8099999996</v>
          </cell>
          <cell r="BW219">
            <v>19369552.720000003</v>
          </cell>
          <cell r="BX219">
            <v>22135159.530000001</v>
          </cell>
          <cell r="BY219">
            <v>5620622.2485356266</v>
          </cell>
          <cell r="BZ219">
            <v>50652095.795687906</v>
          </cell>
          <cell r="CA219">
            <v>56272718.044223532</v>
          </cell>
          <cell r="FD219">
            <v>14.040152335235373</v>
          </cell>
          <cell r="FE219">
            <v>57.804992001331925</v>
          </cell>
        </row>
        <row r="220">
          <cell r="E220">
            <v>76392838</v>
          </cell>
          <cell r="F220">
            <v>366219729</v>
          </cell>
          <cell r="R220">
            <v>2943139.9699999993</v>
          </cell>
          <cell r="S220">
            <v>4714205.7700000023</v>
          </cell>
          <cell r="AK220">
            <v>23681512</v>
          </cell>
          <cell r="AN220">
            <v>4197596.9712609891</v>
          </cell>
          <cell r="AR220">
            <v>134814478</v>
          </cell>
          <cell r="AS220">
            <v>246891469</v>
          </cell>
          <cell r="AT220">
            <v>381705947</v>
          </cell>
          <cell r="BO220">
            <v>1964654.39</v>
          </cell>
          <cell r="BR220">
            <v>1388287.1336552808</v>
          </cell>
          <cell r="BV220">
            <v>2341979.5099999998</v>
          </cell>
          <cell r="BW220">
            <v>18404499.869999986</v>
          </cell>
          <cell r="BX220">
            <v>20746479.379999988</v>
          </cell>
          <cell r="BY220">
            <v>4852283.357877031</v>
          </cell>
          <cell r="BZ220">
            <v>47965994.465778247</v>
          </cell>
          <cell r="CA220">
            <v>52818277.823655277</v>
          </cell>
          <cell r="FD220">
            <v>13.98714611767698</v>
          </cell>
          <cell r="FE220">
            <v>48.40740484688196</v>
          </cell>
        </row>
        <row r="221">
          <cell r="E221">
            <v>77206653</v>
          </cell>
          <cell r="F221">
            <v>379529822</v>
          </cell>
          <cell r="R221">
            <v>2966669.8800000004</v>
          </cell>
          <cell r="S221">
            <v>4739809.6100000013</v>
          </cell>
          <cell r="AK221">
            <v>24322880</v>
          </cell>
          <cell r="AN221">
            <v>3135986.3155735983</v>
          </cell>
          <cell r="AR221">
            <v>118392506</v>
          </cell>
          <cell r="AS221">
            <v>241671796</v>
          </cell>
          <cell r="AT221">
            <v>360064302</v>
          </cell>
          <cell r="BO221">
            <v>1829119.37</v>
          </cell>
          <cell r="BR221">
            <v>964616.11914956593</v>
          </cell>
          <cell r="BV221">
            <v>2141155.6800000006</v>
          </cell>
          <cell r="BW221">
            <v>17047927.420000002</v>
          </cell>
          <cell r="BX221">
            <v>19189083.100000001</v>
          </cell>
          <cell r="BY221">
            <v>4549567.8593129208</v>
          </cell>
          <cell r="BZ221">
            <v>43491169.829836644</v>
          </cell>
          <cell r="CA221">
            <v>48040737.689149566</v>
          </cell>
          <cell r="FD221">
            <v>14.81159509082941</v>
          </cell>
          <cell r="FE221">
            <v>50.578615254075956</v>
          </cell>
        </row>
        <row r="222">
          <cell r="E222">
            <v>78200913</v>
          </cell>
          <cell r="F222">
            <v>392610438</v>
          </cell>
          <cell r="R222">
            <v>2992472.2099999995</v>
          </cell>
          <cell r="S222">
            <v>4445819.4300000016</v>
          </cell>
          <cell r="AK222">
            <v>28416493</v>
          </cell>
          <cell r="AN222">
            <v>3983322.421285124</v>
          </cell>
          <cell r="AR222">
            <v>143897963</v>
          </cell>
          <cell r="AS222">
            <v>276612680</v>
          </cell>
          <cell r="AT222">
            <v>420510643</v>
          </cell>
          <cell r="BO222">
            <v>2164292.7199999997</v>
          </cell>
          <cell r="BR222">
            <v>1325460.4974717277</v>
          </cell>
          <cell r="BV222">
            <v>2416016.3299999996</v>
          </cell>
          <cell r="BW222">
            <v>19004758.559999999</v>
          </cell>
          <cell r="BX222">
            <v>21420774.889999997</v>
          </cell>
          <cell r="BY222">
            <v>5123567.7741481271</v>
          </cell>
          <cell r="BZ222">
            <v>49846478.333323598</v>
          </cell>
          <cell r="CA222">
            <v>54970046.107471727</v>
          </cell>
          <cell r="FD222">
            <v>14.427279496121992</v>
          </cell>
          <cell r="FE222">
            <v>49.822594882090137</v>
          </cell>
        </row>
        <row r="223">
          <cell r="E223">
            <v>79290973</v>
          </cell>
          <cell r="F223">
            <v>404063051</v>
          </cell>
          <cell r="R223">
            <v>3022941.9000000013</v>
          </cell>
          <cell r="S223">
            <v>4667164.22</v>
          </cell>
          <cell r="AK223">
            <v>25887505</v>
          </cell>
          <cell r="AN223">
            <v>4321851.5838767579</v>
          </cell>
          <cell r="AR223">
            <v>142904603</v>
          </cell>
          <cell r="AS223">
            <v>278701816</v>
          </cell>
          <cell r="AT223">
            <v>421606419</v>
          </cell>
          <cell r="BO223">
            <v>2301505.2300000004</v>
          </cell>
          <cell r="BR223">
            <v>1552647.0790075092</v>
          </cell>
          <cell r="BV223">
            <v>2472442.629999999</v>
          </cell>
          <cell r="BW223">
            <v>20375700.959999997</v>
          </cell>
          <cell r="BX223">
            <v>22848143.589999996</v>
          </cell>
          <cell r="BY223">
            <v>5340386.3115090001</v>
          </cell>
          <cell r="BZ223">
            <v>54548019.057498515</v>
          </cell>
          <cell r="CA223">
            <v>59888405.369007513</v>
          </cell>
          <cell r="FD223">
            <v>14.356457091500282</v>
          </cell>
          <cell r="FE223">
            <v>17.899162097687977</v>
          </cell>
        </row>
        <row r="224">
          <cell r="E224">
            <v>80600344</v>
          </cell>
          <cell r="F224">
            <v>417602072</v>
          </cell>
          <cell r="R224">
            <v>3058813.1599999992</v>
          </cell>
          <cell r="S224">
            <v>4886978.4300000016</v>
          </cell>
          <cell r="AK224">
            <v>33090391</v>
          </cell>
          <cell r="AN224">
            <v>4439735.5052869581</v>
          </cell>
          <cell r="AR224">
            <v>134497965</v>
          </cell>
          <cell r="AS224">
            <v>315916377</v>
          </cell>
          <cell r="AT224">
            <v>450414342</v>
          </cell>
          <cell r="BO224">
            <v>2773276.54</v>
          </cell>
          <cell r="BR224">
            <v>1629519.566420601</v>
          </cell>
          <cell r="BV224">
            <v>2271454.2199999993</v>
          </cell>
          <cell r="BW224">
            <v>21388383.489999998</v>
          </cell>
          <cell r="BX224">
            <v>23659837.709999997</v>
          </cell>
          <cell r="BY224">
            <v>4999630.5996982334</v>
          </cell>
          <cell r="BZ224">
            <v>64217288.546722382</v>
          </cell>
          <cell r="CA224">
            <v>69216919.146420613</v>
          </cell>
          <cell r="FD224">
            <v>15.432201164528351</v>
          </cell>
          <cell r="FE224">
            <v>50.727973156058667</v>
          </cell>
        </row>
        <row r="225">
          <cell r="E225">
            <v>81908894</v>
          </cell>
          <cell r="F225">
            <v>429345631</v>
          </cell>
          <cell r="R225">
            <v>3057872.2200000011</v>
          </cell>
          <cell r="S225">
            <v>5033957.1699999962</v>
          </cell>
          <cell r="AK225">
            <v>45023910</v>
          </cell>
          <cell r="AN225">
            <v>4513675.9306218931</v>
          </cell>
          <cell r="AR225">
            <v>139737566</v>
          </cell>
          <cell r="AS225">
            <v>304599141</v>
          </cell>
          <cell r="AT225">
            <v>444336707</v>
          </cell>
          <cell r="BO225">
            <v>2836216.6299999994</v>
          </cell>
          <cell r="BR225">
            <v>1587302.3696010699</v>
          </cell>
          <cell r="BV225">
            <v>2467992.48</v>
          </cell>
          <cell r="BW225">
            <v>21692782.32</v>
          </cell>
          <cell r="BX225">
            <v>24160774.800000001</v>
          </cell>
          <cell r="BY225">
            <v>5306993.4479552442</v>
          </cell>
          <cell r="BZ225">
            <v>57795885.001645826</v>
          </cell>
          <cell r="CA225">
            <v>63102878.449601069</v>
          </cell>
          <cell r="FD225">
            <v>16.57305874985768</v>
          </cell>
          <cell r="FE225">
            <v>51.538920486241061</v>
          </cell>
        </row>
        <row r="226">
          <cell r="E226">
            <v>83324622</v>
          </cell>
          <cell r="F226">
            <v>411955802</v>
          </cell>
          <cell r="R226">
            <v>3123282.8499999996</v>
          </cell>
          <cell r="S226">
            <v>5172884.42</v>
          </cell>
          <cell r="AK226">
            <v>35306569</v>
          </cell>
          <cell r="AN226">
            <v>4563659.4209310282</v>
          </cell>
          <cell r="AR226">
            <v>94170933</v>
          </cell>
          <cell r="AS226">
            <v>321087656</v>
          </cell>
          <cell r="AT226">
            <v>415258589</v>
          </cell>
          <cell r="BO226">
            <v>2945715.4499999997</v>
          </cell>
          <cell r="BR226">
            <v>1455457.6967269038</v>
          </cell>
          <cell r="BV226">
            <v>1799311.9499999995</v>
          </cell>
          <cell r="BW226">
            <v>23590935.25</v>
          </cell>
          <cell r="BX226">
            <v>25390247.199999999</v>
          </cell>
          <cell r="BY226">
            <v>3957168.3361443952</v>
          </cell>
          <cell r="BZ226">
            <v>62003589.260582499</v>
          </cell>
          <cell r="CA226">
            <v>65960757.596726894</v>
          </cell>
          <cell r="FD226">
            <v>16.802281751510904</v>
          </cell>
          <cell r="FE226">
            <v>42.875585099708672</v>
          </cell>
        </row>
        <row r="227">
          <cell r="E227">
            <v>88309260</v>
          </cell>
          <cell r="F227">
            <v>425659433</v>
          </cell>
          <cell r="R227">
            <v>3179448.2300000004</v>
          </cell>
          <cell r="S227">
            <v>4663537.870000001</v>
          </cell>
          <cell r="AK227">
            <v>39341157</v>
          </cell>
          <cell r="AN227">
            <v>4329872.7444669185</v>
          </cell>
          <cell r="AR227">
            <v>114070275</v>
          </cell>
          <cell r="AS227">
            <v>324944902</v>
          </cell>
          <cell r="AT227">
            <v>439015177</v>
          </cell>
          <cell r="BO227">
            <v>3255459.5399999991</v>
          </cell>
          <cell r="BR227">
            <v>1385774.1180165324</v>
          </cell>
          <cell r="BV227">
            <v>2122035.2799999998</v>
          </cell>
          <cell r="BW227">
            <v>22632066.589999996</v>
          </cell>
          <cell r="BX227">
            <v>24754101.869999997</v>
          </cell>
          <cell r="BY227">
            <v>3957875.9985614242</v>
          </cell>
          <cell r="BZ227">
            <v>60812467.589455105</v>
          </cell>
          <cell r="CA227">
            <v>64770343.588016532</v>
          </cell>
          <cell r="FD227">
            <v>22.715945779135708</v>
          </cell>
          <cell r="FE227">
            <v>39.936595546852992</v>
          </cell>
        </row>
        <row r="228">
          <cell r="R228">
            <v>3215509.8699999992</v>
          </cell>
          <cell r="S228">
            <v>5001472.1699999971</v>
          </cell>
          <cell r="AK228">
            <v>42670285</v>
          </cell>
          <cell r="AN228">
            <v>4924263.8628310701</v>
          </cell>
          <cell r="AT228">
            <v>470906025</v>
          </cell>
          <cell r="BO228">
            <v>3694363.87</v>
          </cell>
          <cell r="BR228">
            <v>1701286.4097963753</v>
          </cell>
          <cell r="BX228">
            <v>25512948.862556003</v>
          </cell>
        </row>
        <row r="229">
          <cell r="R229">
            <v>3264188.37</v>
          </cell>
          <cell r="S229">
            <v>5126184.0200000014</v>
          </cell>
          <cell r="AK229">
            <v>49121478</v>
          </cell>
          <cell r="AN229">
            <v>5934602.4156934638</v>
          </cell>
          <cell r="AT229">
            <v>514266736</v>
          </cell>
          <cell r="BO229">
            <v>4301907.82</v>
          </cell>
          <cell r="BR229">
            <v>1991064.1300565349</v>
          </cell>
          <cell r="BX229">
            <v>27441044.483701997</v>
          </cell>
        </row>
        <row r="230">
          <cell r="R230">
            <v>3246382.03</v>
          </cell>
          <cell r="S230">
            <v>5152642.5500000007</v>
          </cell>
          <cell r="AK230">
            <v>56270431</v>
          </cell>
          <cell r="AN230">
            <v>5041908.5566447228</v>
          </cell>
          <cell r="AT230">
            <v>530022350</v>
          </cell>
          <cell r="BO230">
            <v>4827220.21</v>
          </cell>
          <cell r="BR230">
            <v>1763424.5029186739</v>
          </cell>
          <cell r="BX230">
            <v>28309332.916864</v>
          </cell>
        </row>
        <row r="231">
          <cell r="R231">
            <v>5678849.8900000015</v>
          </cell>
          <cell r="S231">
            <v>5432675.7800000012</v>
          </cell>
          <cell r="AK231">
            <v>66774994</v>
          </cell>
          <cell r="AN231">
            <v>4830016.2310546562</v>
          </cell>
          <cell r="AT231">
            <v>602293039</v>
          </cell>
          <cell r="BF231">
            <v>0</v>
          </cell>
          <cell r="BO231">
            <v>5823216.3899999997</v>
          </cell>
          <cell r="BR231">
            <v>1836532.3211867579</v>
          </cell>
          <cell r="BX231">
            <v>30327302.837202005</v>
          </cell>
        </row>
        <row r="232">
          <cell r="R232">
            <v>5355052.5129580013</v>
          </cell>
          <cell r="S232">
            <v>5289496.0438059997</v>
          </cell>
          <cell r="AB232">
            <v>1400273</v>
          </cell>
          <cell r="AK232">
            <v>71963332</v>
          </cell>
          <cell r="AN232">
            <v>3822058</v>
          </cell>
          <cell r="AT232">
            <v>536220213</v>
          </cell>
          <cell r="BF232">
            <v>205736.005339</v>
          </cell>
          <cell r="BO232">
            <v>5846285.8121420015</v>
          </cell>
          <cell r="BR232">
            <v>1356384.1109156648</v>
          </cell>
          <cell r="BX232">
            <v>29005592.925726999</v>
          </cell>
        </row>
        <row r="233">
          <cell r="R233">
            <v>7747135.4209979996</v>
          </cell>
          <cell r="S233">
            <v>5694538.0900000026</v>
          </cell>
          <cell r="AB233">
            <v>1232536</v>
          </cell>
          <cell r="AK233">
            <v>72071625</v>
          </cell>
          <cell r="AN233">
            <v>3232702</v>
          </cell>
          <cell r="AT233">
            <v>477599945</v>
          </cell>
          <cell r="BF233">
            <v>175077.34676399999</v>
          </cell>
          <cell r="BO233">
            <v>5728303.7341820002</v>
          </cell>
          <cell r="BR233">
            <v>1082091.6778641376</v>
          </cell>
        </row>
        <row r="234">
          <cell r="R234">
            <v>5533145.7776130009</v>
          </cell>
          <cell r="S234">
            <v>5645874.3599999994</v>
          </cell>
          <cell r="AB234">
            <v>1413877</v>
          </cell>
          <cell r="AK234">
            <v>91034792</v>
          </cell>
          <cell r="AN234">
            <v>3587654</v>
          </cell>
          <cell r="AT234">
            <v>534026413</v>
          </cell>
          <cell r="BF234">
            <v>205782.77433300004</v>
          </cell>
          <cell r="BO234">
            <v>7008428.0496170018</v>
          </cell>
          <cell r="BR234">
            <v>1211291.9949431864</v>
          </cell>
        </row>
        <row r="235">
          <cell r="R235">
            <v>3657876.8032669993</v>
          </cell>
          <cell r="S235">
            <v>6282461.669999999</v>
          </cell>
          <cell r="AB235">
            <v>1487909</v>
          </cell>
          <cell r="AK235">
            <v>100883459</v>
          </cell>
          <cell r="AN235">
            <v>3686077</v>
          </cell>
          <cell r="BF235">
            <v>229251.56117600002</v>
          </cell>
          <cell r="BO235">
            <v>7924852.1503760042</v>
          </cell>
          <cell r="BR235">
            <v>1459291.3563863181</v>
          </cell>
        </row>
        <row r="236">
          <cell r="R236">
            <v>3588992.0706460001</v>
          </cell>
          <cell r="S236">
            <v>5824228.4099999983</v>
          </cell>
          <cell r="AB236">
            <v>1595501</v>
          </cell>
          <cell r="AK236">
            <v>118594489</v>
          </cell>
          <cell r="AN236">
            <v>3348307</v>
          </cell>
          <cell r="BF236">
            <v>231583.97342099997</v>
          </cell>
          <cell r="BO236">
            <v>8601240.3253920004</v>
          </cell>
          <cell r="BR236">
            <v>1273525.8595469433</v>
          </cell>
        </row>
        <row r="237">
          <cell r="R237">
            <v>3626807.370039999</v>
          </cell>
          <cell r="S237">
            <v>5737145.2399999984</v>
          </cell>
          <cell r="AB237">
            <v>1508542</v>
          </cell>
          <cell r="AK237">
            <v>149740935</v>
          </cell>
          <cell r="AN237">
            <v>3660050</v>
          </cell>
          <cell r="BF237">
            <v>220444.447961</v>
          </cell>
          <cell r="BO237">
            <v>13627320.715858003</v>
          </cell>
          <cell r="BR237">
            <v>1406159.5776929068</v>
          </cell>
        </row>
        <row r="238">
          <cell r="R238">
            <v>3621298.6538499994</v>
          </cell>
          <cell r="S238">
            <v>6240278.6599999992</v>
          </cell>
          <cell r="AB238">
            <v>1528341</v>
          </cell>
          <cell r="AK238">
            <v>181000137</v>
          </cell>
          <cell r="AN238">
            <v>3735906</v>
          </cell>
          <cell r="BF238">
            <v>221667.12496099999</v>
          </cell>
          <cell r="BO238">
            <v>17242221.154476006</v>
          </cell>
          <cell r="BR238">
            <v>1444223.3518432423</v>
          </cell>
        </row>
        <row r="239">
          <cell r="R239">
            <v>3542578.3719209996</v>
          </cell>
          <cell r="S239">
            <v>5957022.6400000062</v>
          </cell>
          <cell r="AB239">
            <v>1610453</v>
          </cell>
          <cell r="AK239">
            <v>178092599</v>
          </cell>
          <cell r="AN239">
            <v>3644315</v>
          </cell>
          <cell r="BF239">
            <v>248034.91212700002</v>
          </cell>
          <cell r="BO239">
            <v>16893929.375308003</v>
          </cell>
          <cell r="BR239">
            <v>1430053.0656200477</v>
          </cell>
        </row>
        <row r="240">
          <cell r="R240">
            <v>3522402.9697270002</v>
          </cell>
          <cell r="S240">
            <v>6254545.1799999978</v>
          </cell>
          <cell r="AB240">
            <v>1642475</v>
          </cell>
          <cell r="AK240">
            <v>172142962</v>
          </cell>
          <cell r="AN240">
            <v>3603413</v>
          </cell>
          <cell r="BF240">
            <v>253859.04395400005</v>
          </cell>
          <cell r="BO240">
            <v>17732321.290589001</v>
          </cell>
          <cell r="BR240">
            <v>1439884.6670605824</v>
          </cell>
        </row>
        <row r="241">
          <cell r="R241">
            <v>3531584.1533569996</v>
          </cell>
          <cell r="S241">
            <v>6237227.4299999997</v>
          </cell>
          <cell r="AB241">
            <v>1693201</v>
          </cell>
          <cell r="AK241">
            <v>192305969</v>
          </cell>
          <cell r="AN241">
            <v>3671532</v>
          </cell>
          <cell r="BF241">
            <v>248068.61738400004</v>
          </cell>
          <cell r="BO241">
            <v>20399716.798705999</v>
          </cell>
          <cell r="BR241">
            <v>1459608.2321478471</v>
          </cell>
        </row>
        <row r="242">
          <cell r="R242">
            <v>3586916.6815960007</v>
          </cell>
          <cell r="S242">
            <v>6548940.5800000029</v>
          </cell>
          <cell r="AB242">
            <v>1703753</v>
          </cell>
          <cell r="AK242">
            <v>204939021</v>
          </cell>
          <cell r="AN242">
            <v>3685470</v>
          </cell>
          <cell r="BF242">
            <v>265149.17476500006</v>
          </cell>
          <cell r="BO242">
            <v>21147001.323688</v>
          </cell>
          <cell r="BR242">
            <v>1440597.6096448775</v>
          </cell>
        </row>
        <row r="243">
          <cell r="R243">
            <v>3651070.1629049988</v>
          </cell>
          <cell r="S243">
            <v>6955398.4299999978</v>
          </cell>
          <cell r="AB243">
            <v>1948072</v>
          </cell>
          <cell r="AK243">
            <v>233661173</v>
          </cell>
          <cell r="AN243">
            <v>3614440</v>
          </cell>
          <cell r="BF243">
            <v>318918.79166899994</v>
          </cell>
          <cell r="BO243">
            <v>23369817.969986998</v>
          </cell>
          <cell r="BR243">
            <v>1525797.0701542313</v>
          </cell>
        </row>
        <row r="244">
          <cell r="R244">
            <v>3621998.9237530003</v>
          </cell>
          <cell r="S244">
            <v>6975538.0700000022</v>
          </cell>
          <cell r="AB244">
            <v>2055719</v>
          </cell>
          <cell r="AK244">
            <v>238994370</v>
          </cell>
          <cell r="AN244">
            <v>3195682.3896739734</v>
          </cell>
          <cell r="BF244">
            <v>333767.07315399993</v>
          </cell>
          <cell r="BO244">
            <v>23081925.247838005</v>
          </cell>
          <cell r="BR244">
            <v>1331551.4858035867</v>
          </cell>
        </row>
        <row r="245">
          <cell r="R245">
            <v>3632449.9131510002</v>
          </cell>
          <cell r="S245">
            <v>7156291.5100000016</v>
          </cell>
          <cell r="AB245">
            <v>1793848</v>
          </cell>
          <cell r="AK245">
            <v>228610652</v>
          </cell>
          <cell r="AN245">
            <v>2776198.7821565317</v>
          </cell>
          <cell r="BF245">
            <v>290818.91794099996</v>
          </cell>
          <cell r="BO245">
            <v>22105393.377483003</v>
          </cell>
          <cell r="BR245">
            <v>1131358.4413620611</v>
          </cell>
        </row>
        <row r="246">
          <cell r="R246">
            <v>4065820.5345030008</v>
          </cell>
          <cell r="S246">
            <v>7368009.1600000011</v>
          </cell>
          <cell r="AB246">
            <v>1991743</v>
          </cell>
          <cell r="AK246">
            <v>263348431</v>
          </cell>
          <cell r="AN246">
            <v>3082768.2402559523</v>
          </cell>
          <cell r="BF246">
            <v>333966.13207499997</v>
          </cell>
          <cell r="BO246">
            <v>25089327.354071002</v>
          </cell>
          <cell r="BR246">
            <v>1245575.7306262655</v>
          </cell>
        </row>
        <row r="247">
          <cell r="R247">
            <v>3737648.6424349993</v>
          </cell>
          <cell r="S247">
            <v>7368874.3400000008</v>
          </cell>
          <cell r="AB247">
            <v>2122892</v>
          </cell>
          <cell r="AK247">
            <v>304116884</v>
          </cell>
          <cell r="AN247">
            <v>2874737.5471236035</v>
          </cell>
          <cell r="BF247">
            <v>369523.13194200001</v>
          </cell>
          <cell r="BO247">
            <v>28537780.402978998</v>
          </cell>
          <cell r="BR247">
            <v>1148003.2983123872</v>
          </cell>
        </row>
        <row r="248">
          <cell r="R248">
            <v>3710609.0842489996</v>
          </cell>
          <cell r="S248">
            <v>7485442.700000003</v>
          </cell>
          <cell r="AB248">
            <v>2080338</v>
          </cell>
          <cell r="AK248">
            <v>324882303</v>
          </cell>
          <cell r="AN248">
            <v>2900136.7913500215</v>
          </cell>
          <cell r="BF248">
            <v>356970.86468300008</v>
          </cell>
          <cell r="BO248">
            <v>29480539.211257998</v>
          </cell>
          <cell r="BR248">
            <v>1039996.0405365345</v>
          </cell>
        </row>
        <row r="249">
          <cell r="R249">
            <v>3878866.8244750006</v>
          </cell>
          <cell r="S249">
            <v>7576685.2000000002</v>
          </cell>
          <cell r="AB249">
            <v>2089804</v>
          </cell>
          <cell r="AK249">
            <v>338962328</v>
          </cell>
          <cell r="AN249">
            <v>2795192.4772758661</v>
          </cell>
          <cell r="BF249">
            <v>364362.85908099997</v>
          </cell>
          <cell r="BO249">
            <v>30390328.254679002</v>
          </cell>
          <cell r="BR249">
            <v>992700.10516619531</v>
          </cell>
        </row>
        <row r="250">
          <cell r="R250">
            <v>3858156.5695279995</v>
          </cell>
          <cell r="S250">
            <v>7445833.9600000037</v>
          </cell>
          <cell r="AB250">
            <v>2210720.952881732</v>
          </cell>
          <cell r="AK250">
            <v>361029117.04711819</v>
          </cell>
          <cell r="AN250">
            <v>2904041</v>
          </cell>
          <cell r="BF250">
            <v>391919.67950999993</v>
          </cell>
          <cell r="BO250">
            <v>32269624.153939005</v>
          </cell>
          <cell r="BR250">
            <v>1046077.7775000001</v>
          </cell>
        </row>
        <row r="251">
          <cell r="R251">
            <v>3831101.2904129992</v>
          </cell>
          <cell r="S251">
            <v>7496042.629999999</v>
          </cell>
          <cell r="AB251">
            <v>2247896</v>
          </cell>
          <cell r="AK251">
            <v>350864180</v>
          </cell>
          <cell r="AN251">
            <v>2899798</v>
          </cell>
          <cell r="BF251">
            <v>384329.15808000002</v>
          </cell>
          <cell r="BO251">
            <v>31696526.713732988</v>
          </cell>
          <cell r="BR251">
            <v>1065490.71346</v>
          </cell>
        </row>
        <row r="252">
          <cell r="R252">
            <v>3907484.1575869992</v>
          </cell>
          <cell r="S252">
            <v>7619579.8000000045</v>
          </cell>
          <cell r="AB252">
            <v>2172402</v>
          </cell>
          <cell r="AK252">
            <v>350980385</v>
          </cell>
          <cell r="AN252">
            <v>2704567</v>
          </cell>
          <cell r="BF252">
            <v>376127.02152899996</v>
          </cell>
          <cell r="BO252">
            <v>31908113.381047003</v>
          </cell>
          <cell r="BR252">
            <v>1018125.3210560001</v>
          </cell>
        </row>
        <row r="253">
          <cell r="R253">
            <v>3929480.7653569998</v>
          </cell>
          <cell r="S253">
            <v>7730793.700000002</v>
          </cell>
          <cell r="AB253">
            <v>2171498</v>
          </cell>
          <cell r="AK253">
            <v>364745215</v>
          </cell>
          <cell r="AN253">
            <v>2784883</v>
          </cell>
          <cell r="BF253">
            <v>389079.87601199996</v>
          </cell>
          <cell r="BO253">
            <v>33614061.990498997</v>
          </cell>
          <cell r="BR253">
            <v>988433.09720399999</v>
          </cell>
        </row>
        <row r="254">
          <cell r="R254">
            <v>3951645.8375049997</v>
          </cell>
          <cell r="S254">
            <v>7935543.700000002</v>
          </cell>
          <cell r="AB254">
            <v>2042726.1760377097</v>
          </cell>
          <cell r="AK254">
            <v>380831516.82396221</v>
          </cell>
          <cell r="AN254">
            <v>2714943</v>
          </cell>
          <cell r="BF254">
            <v>344864.12722312193</v>
          </cell>
          <cell r="BO254">
            <v>35061937.216578297</v>
          </cell>
          <cell r="BR254">
            <v>973448.8781819999</v>
          </cell>
        </row>
        <row r="255">
          <cell r="R255">
            <v>4091040.2100420003</v>
          </cell>
          <cell r="S255">
            <v>8297795.7100000009</v>
          </cell>
          <cell r="AB255">
            <v>2159370</v>
          </cell>
          <cell r="AK255">
            <v>420569309</v>
          </cell>
          <cell r="AN255">
            <v>2803900</v>
          </cell>
          <cell r="AT255">
            <v>731088155</v>
          </cell>
          <cell r="BF255">
            <v>375072.3075949999</v>
          </cell>
          <cell r="BO255">
            <v>38764809.895825028</v>
          </cell>
          <cell r="BR255">
            <v>1028083.5125039999</v>
          </cell>
          <cell r="BX255">
            <v>43259410.404326007</v>
          </cell>
        </row>
        <row r="256">
          <cell r="R256">
            <v>4017975.6229960006</v>
          </cell>
          <cell r="S256">
            <v>8061015.5700000012</v>
          </cell>
          <cell r="AB256">
            <v>2100096</v>
          </cell>
          <cell r="AK256">
            <v>416553679</v>
          </cell>
          <cell r="AN256">
            <v>2790506</v>
          </cell>
          <cell r="AT256">
            <v>717887485</v>
          </cell>
          <cell r="BF256">
            <v>360579.83332399995</v>
          </cell>
          <cell r="BO256">
            <v>37722613.309373997</v>
          </cell>
          <cell r="BR256">
            <v>1035273.1666770001</v>
          </cell>
          <cell r="BX256">
            <v>42381133.823508009</v>
          </cell>
        </row>
        <row r="257">
          <cell r="R257">
            <v>4017945.02305</v>
          </cell>
          <cell r="S257">
            <v>8338477.7100000028</v>
          </cell>
          <cell r="AB257">
            <v>1962575</v>
          </cell>
          <cell r="AK257">
            <v>430899046</v>
          </cell>
          <cell r="AN257">
            <v>2684464</v>
          </cell>
          <cell r="AT257">
            <v>692803472</v>
          </cell>
          <cell r="BF257">
            <v>346200.65937699989</v>
          </cell>
          <cell r="BO257">
            <v>38684902.839874007</v>
          </cell>
          <cell r="BR257">
            <v>1001433.7897380001</v>
          </cell>
          <cell r="BX257">
            <v>41364638.009118006</v>
          </cell>
        </row>
        <row r="258">
          <cell r="R258">
            <v>4127860.8760179998</v>
          </cell>
          <cell r="S258">
            <v>8867560.9132320005</v>
          </cell>
          <cell r="AB258">
            <v>1987211</v>
          </cell>
          <cell r="AK258">
            <v>477082734</v>
          </cell>
          <cell r="AN258">
            <v>2877454</v>
          </cell>
          <cell r="AT258">
            <v>765298723</v>
          </cell>
          <cell r="BF258">
            <v>369627.59500599996</v>
          </cell>
          <cell r="BO258">
            <v>43270334.655371033</v>
          </cell>
          <cell r="BR258">
            <v>1105330.8399519997</v>
          </cell>
          <cell r="BX258">
            <v>45752754.007296003</v>
          </cell>
        </row>
        <row r="259">
          <cell r="AB259">
            <v>1941108</v>
          </cell>
          <cell r="AK259">
            <v>519450195</v>
          </cell>
          <cell r="AN259">
            <v>2620001</v>
          </cell>
          <cell r="AT259">
            <v>742307801</v>
          </cell>
          <cell r="BF259">
            <v>373821.20563599997</v>
          </cell>
          <cell r="BO259">
            <v>45345046.369100012</v>
          </cell>
          <cell r="BR259">
            <v>1023221.2629520001</v>
          </cell>
          <cell r="BX259">
            <v>43696180.423652977</v>
          </cell>
        </row>
        <row r="265">
          <cell r="E265">
            <v>35648666</v>
          </cell>
          <cell r="F265">
            <v>20408195</v>
          </cell>
          <cell r="G265">
            <v>56056861</v>
          </cell>
          <cell r="R265">
            <v>764493.38316499977</v>
          </cell>
          <cell r="S265">
            <v>220436.13110199998</v>
          </cell>
          <cell r="AR265">
            <v>153249218</v>
          </cell>
          <cell r="AS265">
            <v>26745725</v>
          </cell>
          <cell r="AT265">
            <v>179994943</v>
          </cell>
          <cell r="AU265">
            <v>173091548</v>
          </cell>
          <cell r="AV265">
            <v>32377979</v>
          </cell>
          <cell r="BV265">
            <v>1543548.2743509999</v>
          </cell>
          <cell r="BW265">
            <v>680922.51268499997</v>
          </cell>
          <cell r="BX265">
            <v>2224470.7870359998</v>
          </cell>
          <cell r="BY265">
            <v>4358949.9853169993</v>
          </cell>
          <cell r="BZ265">
            <v>1501514.5486709997</v>
          </cell>
          <cell r="FD265">
            <v>10.705394902162736</v>
          </cell>
          <cell r="FE265">
            <v>7.3935952919872285</v>
          </cell>
        </row>
        <row r="266">
          <cell r="E266">
            <v>39097257</v>
          </cell>
          <cell r="F266">
            <v>24610120</v>
          </cell>
          <cell r="G266">
            <v>63707377</v>
          </cell>
          <cell r="R266">
            <v>899780.64660800004</v>
          </cell>
          <cell r="S266">
            <v>311921.15162199998</v>
          </cell>
          <cell r="AR266">
            <v>146917110</v>
          </cell>
          <cell r="AS266">
            <v>21304924</v>
          </cell>
          <cell r="AT266">
            <v>168222034</v>
          </cell>
          <cell r="AU266">
            <v>169992397</v>
          </cell>
          <cell r="AV266">
            <v>42567405</v>
          </cell>
          <cell r="BV266">
            <v>1691687.0942140003</v>
          </cell>
          <cell r="BW266">
            <v>840631.40402599995</v>
          </cell>
          <cell r="BX266">
            <v>2532318.4982400001</v>
          </cell>
          <cell r="BY266">
            <v>5327913.4866010007</v>
          </cell>
          <cell r="BZ266">
            <v>2695118.7182629998</v>
          </cell>
          <cell r="FD266">
            <v>9.6738290291143016</v>
          </cell>
          <cell r="FE266">
            <v>20.589400483482247</v>
          </cell>
        </row>
        <row r="267">
          <cell r="E267">
            <v>43342394</v>
          </cell>
          <cell r="F267">
            <v>28441224</v>
          </cell>
          <cell r="G267">
            <v>71783618</v>
          </cell>
          <cell r="R267">
            <v>1065850.799412</v>
          </cell>
          <cell r="S267">
            <v>473056.02174299996</v>
          </cell>
          <cell r="AR267">
            <v>173116124</v>
          </cell>
          <cell r="AS267">
            <v>25688203</v>
          </cell>
          <cell r="AT267">
            <v>198804327</v>
          </cell>
          <cell r="AU267">
            <v>201725603</v>
          </cell>
          <cell r="AV267">
            <v>47989438</v>
          </cell>
          <cell r="BV267">
            <v>1578227.3205220001</v>
          </cell>
          <cell r="BW267">
            <v>1171341.7224269998</v>
          </cell>
          <cell r="BX267">
            <v>2749569.0429489999</v>
          </cell>
          <cell r="BY267">
            <v>5464877.6988399997</v>
          </cell>
          <cell r="BZ267">
            <v>3501104.3893769993</v>
          </cell>
          <cell r="FD267">
            <v>10.857889595681867</v>
          </cell>
          <cell r="FE267">
            <v>15.567189432639905</v>
          </cell>
        </row>
        <row r="268">
          <cell r="E268">
            <v>48986887</v>
          </cell>
          <cell r="F268">
            <v>41016961</v>
          </cell>
          <cell r="G268">
            <v>90003848</v>
          </cell>
          <cell r="R268">
            <v>1561050.9790720001</v>
          </cell>
          <cell r="S268">
            <v>860043.43455699983</v>
          </cell>
          <cell r="AR268">
            <v>364080373</v>
          </cell>
          <cell r="AS268">
            <v>32218256</v>
          </cell>
          <cell r="AT268">
            <v>396298629</v>
          </cell>
          <cell r="AU268">
            <v>422255079</v>
          </cell>
          <cell r="AV268">
            <v>69031399</v>
          </cell>
          <cell r="BV268">
            <v>3685020.4776539998</v>
          </cell>
          <cell r="BW268">
            <v>1184089.9114930001</v>
          </cell>
          <cell r="BX268">
            <v>4869110.3891470004</v>
          </cell>
          <cell r="BY268">
            <v>10562660.163767999</v>
          </cell>
          <cell r="BZ268">
            <v>4756894.0097419992</v>
          </cell>
          <cell r="FD268">
            <v>13.023030061514367</v>
          </cell>
          <cell r="FE268">
            <v>44.216581536715857</v>
          </cell>
        </row>
        <row r="269">
          <cell r="E269">
            <v>52020470</v>
          </cell>
          <cell r="F269">
            <v>57755302</v>
          </cell>
          <cell r="G269">
            <v>109775772</v>
          </cell>
          <cell r="R269">
            <v>1660790.4227639998</v>
          </cell>
          <cell r="S269">
            <v>749934.16098599997</v>
          </cell>
          <cell r="AR269">
            <v>445748189</v>
          </cell>
          <cell r="AS269">
            <v>166167688</v>
          </cell>
          <cell r="AT269">
            <v>611915877</v>
          </cell>
          <cell r="AU269">
            <v>499588093</v>
          </cell>
          <cell r="AV269">
            <v>209059044</v>
          </cell>
          <cell r="BV269">
            <v>5072349.2961069997</v>
          </cell>
          <cell r="BW269">
            <v>5238871.0051159998</v>
          </cell>
          <cell r="BX269">
            <v>10311220.301222999</v>
          </cell>
          <cell r="BY269">
            <v>11174650.955707999</v>
          </cell>
          <cell r="BZ269">
            <v>10315333.967991</v>
          </cell>
          <cell r="FD269">
            <v>6.1926429413651043</v>
          </cell>
          <cell r="FE269">
            <v>40.808340237590976</v>
          </cell>
        </row>
        <row r="270">
          <cell r="E270">
            <v>54735442</v>
          </cell>
          <cell r="F270">
            <v>70447364</v>
          </cell>
          <cell r="G270">
            <v>125182806</v>
          </cell>
          <cell r="R270">
            <v>1884593.7858390003</v>
          </cell>
          <cell r="S270">
            <v>781546.55537800002</v>
          </cell>
          <cell r="AR270">
            <v>461958421</v>
          </cell>
          <cell r="AS270">
            <v>171966748</v>
          </cell>
          <cell r="AT270">
            <v>633925169</v>
          </cell>
          <cell r="AU270">
            <v>518138681</v>
          </cell>
          <cell r="AV270">
            <v>219492671</v>
          </cell>
          <cell r="BV270">
            <v>5296808.7027940005</v>
          </cell>
          <cell r="BW270">
            <v>5060380.5589570003</v>
          </cell>
          <cell r="BX270">
            <v>10357189.261751</v>
          </cell>
          <cell r="BY270">
            <v>11822366.797658</v>
          </cell>
          <cell r="BZ270">
            <v>10864008.817529</v>
          </cell>
          <cell r="FD270">
            <v>5.2190455026646241</v>
          </cell>
          <cell r="FE270">
            <v>21.975578969355922</v>
          </cell>
        </row>
        <row r="271">
          <cell r="E271">
            <v>57572060</v>
          </cell>
          <cell r="F271">
            <v>84905236</v>
          </cell>
          <cell r="G271">
            <v>142477296</v>
          </cell>
          <cell r="R271">
            <v>1913732.7096520001</v>
          </cell>
          <cell r="S271">
            <v>1053042.730187</v>
          </cell>
          <cell r="AR271">
            <v>547921657</v>
          </cell>
          <cell r="AS271">
            <v>197752830</v>
          </cell>
          <cell r="AT271">
            <v>745674487</v>
          </cell>
          <cell r="AU271">
            <v>606925094</v>
          </cell>
          <cell r="AV271">
            <v>268328218</v>
          </cell>
          <cell r="BV271">
            <v>5888210.6471339995</v>
          </cell>
          <cell r="BW271">
            <v>5111775.1586809997</v>
          </cell>
          <cell r="BX271">
            <v>10999985.805815</v>
          </cell>
          <cell r="BY271">
            <v>12363234.741087999</v>
          </cell>
          <cell r="BZ271">
            <v>12445912.295324</v>
          </cell>
          <cell r="FD271">
            <v>5.1824154448227526</v>
          </cell>
          <cell r="FE271">
            <v>20.522942490793554</v>
          </cell>
        </row>
        <row r="272">
          <cell r="E272">
            <v>59469931</v>
          </cell>
          <cell r="F272">
            <v>107735647</v>
          </cell>
          <cell r="G272">
            <v>167205578</v>
          </cell>
          <cell r="R272">
            <v>2564472.4899829999</v>
          </cell>
          <cell r="S272">
            <v>1468535.6698779501</v>
          </cell>
          <cell r="AR272">
            <v>665854860</v>
          </cell>
          <cell r="AS272">
            <v>265328511.5</v>
          </cell>
          <cell r="AT272">
            <v>931183371.5</v>
          </cell>
          <cell r="AU272">
            <v>732451496.5</v>
          </cell>
          <cell r="AV272">
            <v>372302566</v>
          </cell>
          <cell r="BV272">
            <v>7379930.6737419991</v>
          </cell>
          <cell r="BW272">
            <v>8150290.0626172805</v>
          </cell>
          <cell r="BX272">
            <v>15530220.73635928</v>
          </cell>
          <cell r="BY272">
            <v>14972755.167962499</v>
          </cell>
          <cell r="BZ272">
            <v>149361844.36280572</v>
          </cell>
          <cell r="FD272">
            <v>3.2965139687549829</v>
          </cell>
          <cell r="FE272">
            <v>26.88928513195582</v>
          </cell>
        </row>
        <row r="273">
          <cell r="E273">
            <v>68897118</v>
          </cell>
          <cell r="F273">
            <v>130277035</v>
          </cell>
          <cell r="G273">
            <v>199174153</v>
          </cell>
          <cell r="R273">
            <v>2601097.482942</v>
          </cell>
          <cell r="S273">
            <v>1815300.9299908604</v>
          </cell>
          <cell r="AR273">
            <v>551463274</v>
          </cell>
          <cell r="AS273">
            <v>441069734</v>
          </cell>
          <cell r="AT273">
            <v>992533008</v>
          </cell>
          <cell r="AU273">
            <v>626896872.28490448</v>
          </cell>
          <cell r="AV273">
            <v>669646039.15616894</v>
          </cell>
          <cell r="BV273">
            <v>7087866.1087568197</v>
          </cell>
          <cell r="BW273">
            <v>13655552.345880263</v>
          </cell>
          <cell r="BX273">
            <v>20743418.45463708</v>
          </cell>
          <cell r="BY273">
            <v>14907496.09726708</v>
          </cell>
          <cell r="BZ273">
            <v>119442289.76049316</v>
          </cell>
          <cell r="FD273">
            <v>15.852022764243664</v>
          </cell>
          <cell r="FE273">
            <v>20.922868732574649</v>
          </cell>
        </row>
        <row r="274">
          <cell r="E274">
            <v>61229214</v>
          </cell>
          <cell r="F274">
            <v>148662633</v>
          </cell>
          <cell r="G274">
            <v>209891847</v>
          </cell>
          <cell r="R274">
            <v>2952719.7874909998</v>
          </cell>
          <cell r="S274">
            <v>2562143.7090409999</v>
          </cell>
          <cell r="AR274">
            <v>595292237</v>
          </cell>
          <cell r="AS274">
            <v>672656014</v>
          </cell>
          <cell r="AT274">
            <v>1267948251</v>
          </cell>
          <cell r="AU274">
            <v>675924203.9704808</v>
          </cell>
          <cell r="AV274">
            <v>987188620.36563087</v>
          </cell>
          <cell r="BV274">
            <v>8072468.3212333079</v>
          </cell>
          <cell r="BW274">
            <v>27287573.173865385</v>
          </cell>
          <cell r="BX274">
            <v>35360041.495098695</v>
          </cell>
          <cell r="BY274">
            <v>15166909.358088937</v>
          </cell>
          <cell r="BZ274">
            <v>103788358.29555258</v>
          </cell>
          <cell r="FD274">
            <v>-11.12949891459901</v>
          </cell>
          <cell r="FE274">
            <v>14.112693000727258</v>
          </cell>
        </row>
        <row r="275">
          <cell r="E275">
            <v>63698585</v>
          </cell>
          <cell r="F275">
            <v>193380164</v>
          </cell>
          <cell r="G275">
            <v>257078749</v>
          </cell>
          <cell r="R275">
            <v>2686390.14</v>
          </cell>
          <cell r="S275">
            <v>2472377.19</v>
          </cell>
          <cell r="AR275">
            <v>601553759</v>
          </cell>
          <cell r="AS275">
            <v>857019098</v>
          </cell>
          <cell r="AT275">
            <v>1458572857</v>
          </cell>
          <cell r="AU275">
            <v>680418969.05145502</v>
          </cell>
          <cell r="AV275">
            <v>1272480398.0458968</v>
          </cell>
          <cell r="BV275">
            <v>8646955.0300000012</v>
          </cell>
          <cell r="BW275">
            <v>30991003.609999999</v>
          </cell>
          <cell r="BX275">
            <v>39637958.640000001</v>
          </cell>
          <cell r="BY275">
            <v>17720694.633726548</v>
          </cell>
          <cell r="BZ275">
            <v>77020606.112437263</v>
          </cell>
          <cell r="FD275">
            <v>4.0329947727240132</v>
          </cell>
          <cell r="FE275">
            <v>30.079872862200684</v>
          </cell>
        </row>
        <row r="276">
          <cell r="E276">
            <v>66221055</v>
          </cell>
          <cell r="F276">
            <v>226078265</v>
          </cell>
          <cell r="G276">
            <v>292299320</v>
          </cell>
          <cell r="R276">
            <v>2811720.62</v>
          </cell>
          <cell r="S276">
            <v>3330991.39</v>
          </cell>
          <cell r="AR276">
            <v>569383333</v>
          </cell>
          <cell r="AS276">
            <v>938262470</v>
          </cell>
          <cell r="AT276">
            <v>1507645803</v>
          </cell>
          <cell r="AU276">
            <v>649239232.2536788</v>
          </cell>
          <cell r="AV276">
            <v>1437738510.9479754</v>
          </cell>
          <cell r="BV276">
            <v>9199149.9499999993</v>
          </cell>
          <cell r="BW276">
            <v>40222398.640000001</v>
          </cell>
          <cell r="BX276">
            <v>49421548.590000004</v>
          </cell>
          <cell r="BY276">
            <v>20170367.058513485</v>
          </cell>
          <cell r="BZ276">
            <v>98481589.076888442</v>
          </cell>
          <cell r="FD276">
            <v>3.9600094727378949</v>
          </cell>
          <cell r="FE276">
            <v>16.908715104823262</v>
          </cell>
        </row>
        <row r="277">
          <cell r="E277">
            <v>68341145</v>
          </cell>
          <cell r="F277">
            <v>262050219</v>
          </cell>
          <cell r="G277">
            <v>330391364</v>
          </cell>
          <cell r="R277">
            <v>2694991.1399999997</v>
          </cell>
          <cell r="S277">
            <v>4993786.17</v>
          </cell>
          <cell r="AR277">
            <v>507790595</v>
          </cell>
          <cell r="AS277">
            <v>782630532</v>
          </cell>
          <cell r="AT277">
            <v>1290421127</v>
          </cell>
          <cell r="AU277">
            <v>581860950.28954685</v>
          </cell>
          <cell r="AV277">
            <v>5773156943.8089552</v>
          </cell>
          <cell r="BV277">
            <v>8876950.3899999987</v>
          </cell>
          <cell r="BW277">
            <v>37210177.739999995</v>
          </cell>
          <cell r="BX277">
            <v>46087128.129999995</v>
          </cell>
          <cell r="BY277">
            <v>18857714.644819576</v>
          </cell>
          <cell r="BZ277">
            <v>90271679.204045594</v>
          </cell>
          <cell r="FD277">
            <v>3.2015346176529507</v>
          </cell>
          <cell r="FE277">
            <v>15.911283643299367</v>
          </cell>
        </row>
        <row r="278">
          <cell r="E278">
            <v>70264000</v>
          </cell>
          <cell r="F278">
            <v>283323670</v>
          </cell>
          <cell r="G278">
            <v>353587670</v>
          </cell>
          <cell r="R278">
            <v>2787227.6700000004</v>
          </cell>
          <cell r="S278">
            <v>6486860.8099999996</v>
          </cell>
          <cell r="AR278">
            <v>303645711</v>
          </cell>
          <cell r="AS278">
            <v>659315150</v>
          </cell>
          <cell r="AT278">
            <v>962960861</v>
          </cell>
          <cell r="AU278">
            <v>340868833.49215233</v>
          </cell>
          <cell r="AV278">
            <v>1683567085.8038568</v>
          </cell>
          <cell r="BV278">
            <v>5230024.4600000009</v>
          </cell>
          <cell r="BW278">
            <v>42311063.810000002</v>
          </cell>
          <cell r="BX278">
            <v>47541088.270000003</v>
          </cell>
          <cell r="BY278">
            <v>10458528.780277308</v>
          </cell>
          <cell r="BZ278">
            <v>96381653.324317783</v>
          </cell>
          <cell r="FD278">
            <v>2.813612502395153</v>
          </cell>
          <cell r="FE278">
            <v>8.1180817482926813</v>
          </cell>
        </row>
        <row r="279">
          <cell r="E279">
            <v>72964505</v>
          </cell>
          <cell r="F279">
            <v>320939496</v>
          </cell>
          <cell r="G279">
            <v>393904001</v>
          </cell>
          <cell r="R279">
            <v>2861849.52</v>
          </cell>
          <cell r="S279">
            <v>3976406.0999999996</v>
          </cell>
          <cell r="AR279">
            <v>457896357</v>
          </cell>
          <cell r="AS279">
            <v>677174023</v>
          </cell>
          <cell r="AT279">
            <v>1135070380</v>
          </cell>
          <cell r="AU279">
            <v>510591513.81659681</v>
          </cell>
          <cell r="AV279">
            <v>3004265125.8745284</v>
          </cell>
          <cell r="BV279">
            <v>7353902.2799999993</v>
          </cell>
          <cell r="BW279">
            <v>43658056.199999996</v>
          </cell>
          <cell r="BX279">
            <v>51011958.479999997</v>
          </cell>
          <cell r="BY279">
            <v>14632683.758270653</v>
          </cell>
          <cell r="BZ279">
            <v>109837557.72373679</v>
          </cell>
          <cell r="FD279">
            <v>3.8433692929522945</v>
          </cell>
          <cell r="FE279">
            <v>13.27662669342099</v>
          </cell>
        </row>
        <row r="280">
          <cell r="E280">
            <v>75518592</v>
          </cell>
          <cell r="F280">
            <v>356762788</v>
          </cell>
          <cell r="G280">
            <v>432281380</v>
          </cell>
          <cell r="R280">
            <v>3016679.4599999995</v>
          </cell>
          <cell r="S280">
            <v>4876641.8500000015</v>
          </cell>
          <cell r="AR280">
            <v>452890453</v>
          </cell>
          <cell r="AS280">
            <v>784360740</v>
          </cell>
          <cell r="AT280">
            <v>1237251193</v>
          </cell>
          <cell r="AU280">
            <v>510406183.68607241</v>
          </cell>
          <cell r="AV280">
            <v>2606399262.7589388</v>
          </cell>
          <cell r="BV280">
            <v>7909237.1100000003</v>
          </cell>
          <cell r="BW280">
            <v>52359758.031918004</v>
          </cell>
          <cell r="BX280">
            <v>60268995.141918004</v>
          </cell>
          <cell r="BY280">
            <v>15938876.796608416</v>
          </cell>
          <cell r="BZ280">
            <v>138587475.57580429</v>
          </cell>
          <cell r="FD280">
            <v>3.5004513495979994</v>
          </cell>
          <cell r="FE280">
            <v>11.162007931862645</v>
          </cell>
        </row>
        <row r="281">
          <cell r="E281">
            <v>78200913</v>
          </cell>
          <cell r="F281">
            <v>392610438</v>
          </cell>
          <cell r="G281">
            <v>470811351</v>
          </cell>
          <cell r="R281">
            <v>2992472.2099999995</v>
          </cell>
          <cell r="S281">
            <v>4445819.4300000016</v>
          </cell>
          <cell r="AR281">
            <v>397104947</v>
          </cell>
          <cell r="AS281">
            <v>765175945</v>
          </cell>
          <cell r="AT281">
            <v>1162280892</v>
          </cell>
          <cell r="AU281">
            <v>452831360.30250829</v>
          </cell>
          <cell r="AV281">
            <v>3251466540.4056115</v>
          </cell>
          <cell r="BV281">
            <v>6899151.5199999996</v>
          </cell>
          <cell r="BW281">
            <v>54457185.849999994</v>
          </cell>
          <cell r="BX281">
            <v>61356337.36999999</v>
          </cell>
          <cell r="BY281">
            <v>14525418.99133808</v>
          </cell>
          <cell r="BZ281">
            <v>141303642.6289385</v>
          </cell>
          <cell r="FD281">
            <v>3.5518683928852912</v>
          </cell>
          <cell r="FE281">
            <v>10.048035054597678</v>
          </cell>
        </row>
      </sheetData>
      <sheetData sheetId="21">
        <row r="9">
          <cell r="AC9">
            <v>13745</v>
          </cell>
          <cell r="AD9">
            <v>2229384.2541359998</v>
          </cell>
          <cell r="AE9">
            <v>40167</v>
          </cell>
          <cell r="AF9">
            <v>2872868.2238420001</v>
          </cell>
          <cell r="AG9">
            <v>28856</v>
          </cell>
          <cell r="AH9">
            <v>230075.18256700001</v>
          </cell>
          <cell r="AI9">
            <v>88013914.000457644</v>
          </cell>
          <cell r="AJ9">
            <v>159945044.26785794</v>
          </cell>
          <cell r="AK9">
            <v>25534870.454992194</v>
          </cell>
          <cell r="AL9">
            <v>57858523.066806994</v>
          </cell>
          <cell r="AM9">
            <v>85658947.560507864</v>
          </cell>
          <cell r="AN9">
            <v>58208360.891853951</v>
          </cell>
          <cell r="AO9">
            <v>46480440.207037069</v>
          </cell>
          <cell r="AP9">
            <v>848176066.96295595</v>
          </cell>
          <cell r="AQ9">
            <v>7809771.289801565</v>
          </cell>
          <cell r="AR9">
            <v>937117414.85037315</v>
          </cell>
          <cell r="AS9">
            <v>47599094.487203665</v>
          </cell>
          <cell r="AT9">
            <v>121272634.33813122</v>
          </cell>
        </row>
        <row r="10">
          <cell r="AC10">
            <v>14727</v>
          </cell>
          <cell r="AD10">
            <v>1176720</v>
          </cell>
          <cell r="AE10">
            <v>39959</v>
          </cell>
          <cell r="AF10">
            <v>2445180</v>
          </cell>
          <cell r="AG10">
            <v>27378</v>
          </cell>
          <cell r="AH10">
            <v>187843</v>
          </cell>
          <cell r="AI10">
            <v>84501108.862135634</v>
          </cell>
          <cell r="AJ10">
            <v>148240426.40115958</v>
          </cell>
          <cell r="AK10">
            <v>24781452.646557093</v>
          </cell>
          <cell r="AL10">
            <v>54177817.719790272</v>
          </cell>
          <cell r="AM10">
            <v>82625180.589543819</v>
          </cell>
          <cell r="AN10">
            <v>76707735.627842352</v>
          </cell>
          <cell r="AO10">
            <v>43345622.56973888</v>
          </cell>
          <cell r="AP10">
            <v>749956970.58438313</v>
          </cell>
          <cell r="AQ10">
            <v>7496826.6678177584</v>
          </cell>
          <cell r="AR10">
            <v>777499455.5263859</v>
          </cell>
          <cell r="AS10">
            <v>38826205.664206825</v>
          </cell>
          <cell r="AT10">
            <v>112087485.21498773</v>
          </cell>
        </row>
        <row r="11">
          <cell r="AC11">
            <v>20699</v>
          </cell>
          <cell r="AD11">
            <v>2275697.783237</v>
          </cell>
          <cell r="AE11">
            <v>50986</v>
          </cell>
          <cell r="AF11">
            <v>3185589.3544609998</v>
          </cell>
          <cell r="AG11">
            <v>30997</v>
          </cell>
          <cell r="AH11">
            <v>206077.16445499999</v>
          </cell>
          <cell r="AI11">
            <v>105112339.51261579</v>
          </cell>
          <cell r="AJ11">
            <v>186388128.90556267</v>
          </cell>
          <cell r="AK11">
            <v>34269854.489465654</v>
          </cell>
          <cell r="AL11">
            <v>87894602.675413147</v>
          </cell>
          <cell r="AM11">
            <v>40437190.663000047</v>
          </cell>
          <cell r="AN11">
            <v>16754720.167061498</v>
          </cell>
          <cell r="AO11">
            <v>46791355.723877907</v>
          </cell>
          <cell r="AP11">
            <v>829660239.55972219</v>
          </cell>
          <cell r="AQ11">
            <v>8949011.8956725765</v>
          </cell>
          <cell r="AR11">
            <v>837222866.85395336</v>
          </cell>
          <cell r="AS11">
            <v>6050385.7153680287</v>
          </cell>
          <cell r="AT11">
            <v>49712934.284143947</v>
          </cell>
        </row>
        <row r="12">
          <cell r="AC12">
            <v>23741</v>
          </cell>
          <cell r="AD12">
            <v>1665204.6000010001</v>
          </cell>
          <cell r="AE12">
            <v>59364</v>
          </cell>
          <cell r="AF12">
            <v>3599413.3564889999</v>
          </cell>
          <cell r="AG12">
            <v>34328</v>
          </cell>
          <cell r="AH12">
            <v>238516.55262</v>
          </cell>
          <cell r="AI12">
            <v>117449601.32487208</v>
          </cell>
          <cell r="AJ12">
            <v>206322333.74287692</v>
          </cell>
          <cell r="AK12">
            <v>35589018.602793887</v>
          </cell>
          <cell r="AL12">
            <v>87332663.538621813</v>
          </cell>
          <cell r="AM12">
            <v>42386674.358687341</v>
          </cell>
          <cell r="AN12">
            <v>17607929.272859439</v>
          </cell>
          <cell r="AO12">
            <v>50225226.232023701</v>
          </cell>
          <cell r="AP12">
            <v>879449429.02229929</v>
          </cell>
          <cell r="AQ12">
            <v>8678490.1694635712</v>
          </cell>
          <cell r="AR12">
            <v>1547382394.0485079</v>
          </cell>
          <cell r="AS12">
            <v>5909174.3121594116</v>
          </cell>
          <cell r="AT12">
            <v>39438204.98620382</v>
          </cell>
        </row>
        <row r="13">
          <cell r="AC13">
            <v>32816</v>
          </cell>
          <cell r="AD13">
            <v>2697264.7</v>
          </cell>
          <cell r="AE13">
            <v>77479</v>
          </cell>
          <cell r="AF13">
            <v>5367368.79</v>
          </cell>
          <cell r="AG13">
            <v>38632</v>
          </cell>
          <cell r="AH13">
            <v>266679.73</v>
          </cell>
          <cell r="AI13">
            <v>134431237.96066424</v>
          </cell>
          <cell r="AJ13">
            <v>240640976.54021534</v>
          </cell>
          <cell r="AK13">
            <v>41949160.086099416</v>
          </cell>
          <cell r="AL13">
            <v>104817480.70467556</v>
          </cell>
          <cell r="AM13">
            <v>47578138.614920631</v>
          </cell>
          <cell r="AN13">
            <v>20049869.040283754</v>
          </cell>
          <cell r="AO13">
            <v>55249910.445372529</v>
          </cell>
          <cell r="AP13">
            <v>985975595.88935983</v>
          </cell>
          <cell r="AQ13">
            <v>9185613.1964698285</v>
          </cell>
          <cell r="AR13">
            <v>997302348.02712464</v>
          </cell>
          <cell r="AS13">
            <v>6375015.6964733535</v>
          </cell>
          <cell r="AT13">
            <v>36963259.708340071</v>
          </cell>
        </row>
        <row r="14">
          <cell r="AC14">
            <v>40403</v>
          </cell>
          <cell r="AD14">
            <v>1514464.518748</v>
          </cell>
          <cell r="AE14">
            <v>70588</v>
          </cell>
          <cell r="AF14">
            <v>4365468.0305460002</v>
          </cell>
          <cell r="AG14">
            <v>40411</v>
          </cell>
          <cell r="AH14">
            <v>279486.88124700001</v>
          </cell>
          <cell r="AI14">
            <v>104090984.13287231</v>
          </cell>
          <cell r="AJ14">
            <v>164132429.18541959</v>
          </cell>
          <cell r="AK14">
            <v>31292693.371277519</v>
          </cell>
          <cell r="AL14">
            <v>72885628.163652271</v>
          </cell>
          <cell r="AM14">
            <v>41883575.341381103</v>
          </cell>
          <cell r="AN14">
            <v>15579205.627657088</v>
          </cell>
          <cell r="AO14">
            <v>38984854.740444265</v>
          </cell>
          <cell r="AP14">
            <v>713720853.48323667</v>
          </cell>
          <cell r="AQ14">
            <v>6565358.0707197096</v>
          </cell>
          <cell r="AR14">
            <v>748744452.68285871</v>
          </cell>
          <cell r="AS14">
            <v>5292903.3433050811</v>
          </cell>
          <cell r="AT14">
            <v>31290634.368747767</v>
          </cell>
        </row>
        <row r="15">
          <cell r="AC15">
            <v>54088</v>
          </cell>
          <cell r="AD15">
            <v>2527673.29</v>
          </cell>
          <cell r="AE15">
            <v>127383</v>
          </cell>
          <cell r="AF15">
            <v>6893867.8600000003</v>
          </cell>
          <cell r="AG15">
            <v>45408</v>
          </cell>
          <cell r="AH15">
            <v>397911.78</v>
          </cell>
          <cell r="AI15">
            <v>140958547.46632811</v>
          </cell>
          <cell r="AJ15">
            <v>239652599.96699834</v>
          </cell>
          <cell r="AK15">
            <v>41333454.697946236</v>
          </cell>
          <cell r="AL15">
            <v>101186849.32706413</v>
          </cell>
          <cell r="AM15">
            <v>48013633.21092128</v>
          </cell>
          <cell r="AN15">
            <v>19469444.246592656</v>
          </cell>
          <cell r="AO15">
            <v>54775919.374002337</v>
          </cell>
          <cell r="AP15">
            <v>951936286.24877167</v>
          </cell>
          <cell r="AQ15">
            <v>8421598.9820841942</v>
          </cell>
          <cell r="AR15">
            <v>955322896.5752008</v>
          </cell>
          <cell r="AS15">
            <v>6469862.2687178422</v>
          </cell>
          <cell r="AT15">
            <v>39918677.985371992</v>
          </cell>
        </row>
        <row r="16">
          <cell r="AC16">
            <v>59070</v>
          </cell>
          <cell r="AD16">
            <v>2165804.77</v>
          </cell>
          <cell r="AE16">
            <v>130678</v>
          </cell>
          <cell r="AF16">
            <v>6345759.5700000003</v>
          </cell>
          <cell r="AG16">
            <v>46683</v>
          </cell>
          <cell r="AH16">
            <v>348924.74</v>
          </cell>
          <cell r="AI16">
            <v>134904392.44330296</v>
          </cell>
          <cell r="AJ16">
            <v>224112188.77544737</v>
          </cell>
          <cell r="AK16">
            <v>39939708.468190446</v>
          </cell>
          <cell r="AL16">
            <v>94059281.11182633</v>
          </cell>
          <cell r="AM16">
            <v>46739543.088508703</v>
          </cell>
          <cell r="AN16">
            <v>19311009.579306178</v>
          </cell>
          <cell r="AO16">
            <v>50480068.219340809</v>
          </cell>
          <cell r="AP16">
            <v>1659566462.731261</v>
          </cell>
          <cell r="AQ16">
            <v>9200804.0456721336</v>
          </cell>
          <cell r="AR16">
            <v>876661271.96027088</v>
          </cell>
          <cell r="AS16">
            <v>5517238.7349849418</v>
          </cell>
          <cell r="AT16">
            <v>37541833.431888275</v>
          </cell>
        </row>
        <row r="17">
          <cell r="AC17">
            <v>65177</v>
          </cell>
          <cell r="AD17">
            <v>2107372.0099999998</v>
          </cell>
          <cell r="AE17">
            <v>134436</v>
          </cell>
          <cell r="AF17">
            <v>6033089.3600000003</v>
          </cell>
          <cell r="AG17">
            <v>46359</v>
          </cell>
          <cell r="AH17">
            <v>335542.07</v>
          </cell>
          <cell r="AI17">
            <v>143224318.1393545</v>
          </cell>
          <cell r="AJ17">
            <v>222493217.46800339</v>
          </cell>
          <cell r="AK17">
            <v>37960358.76376158</v>
          </cell>
          <cell r="AL17">
            <v>84518390.436611533</v>
          </cell>
          <cell r="AM17">
            <v>43198756.230049729</v>
          </cell>
          <cell r="AN17">
            <v>16574430.23952052</v>
          </cell>
          <cell r="AO17">
            <v>52593125.360076092</v>
          </cell>
          <cell r="AP17">
            <v>906844099.05253589</v>
          </cell>
          <cell r="AQ17">
            <v>8735738.0805798341</v>
          </cell>
          <cell r="AR17">
            <v>849228879.48363042</v>
          </cell>
          <cell r="AS17">
            <v>6266366.4261782728</v>
          </cell>
          <cell r="AT17">
            <v>35327491.76969818</v>
          </cell>
        </row>
        <row r="18">
          <cell r="AC18">
            <v>76503</v>
          </cell>
          <cell r="AD18">
            <v>2378206.98</v>
          </cell>
          <cell r="AE18">
            <v>145248</v>
          </cell>
          <cell r="AF18">
            <v>6364992.1200000001</v>
          </cell>
          <cell r="AG18">
            <v>51079</v>
          </cell>
          <cell r="AH18">
            <v>362833.32</v>
          </cell>
          <cell r="AI18">
            <v>160519992.16216385</v>
          </cell>
          <cell r="AJ18">
            <v>256308659.75324512</v>
          </cell>
          <cell r="AK18">
            <v>45200225.966235101</v>
          </cell>
          <cell r="AL18">
            <v>105713105.89957412</v>
          </cell>
          <cell r="AM18">
            <v>57513532.373140767</v>
          </cell>
          <cell r="AN18">
            <v>21774961.019190211</v>
          </cell>
          <cell r="AO18">
            <v>54554809.706503764</v>
          </cell>
          <cell r="AP18">
            <v>952427081.73676991</v>
          </cell>
          <cell r="AQ18">
            <v>8794640.5589115806</v>
          </cell>
          <cell r="AR18">
            <v>936682957.14301753</v>
          </cell>
          <cell r="AS18">
            <v>6657982.2330449447</v>
          </cell>
          <cell r="AT18">
            <v>38644570.028202996</v>
          </cell>
        </row>
        <row r="19">
          <cell r="AC19">
            <v>81653</v>
          </cell>
          <cell r="AD19">
            <v>2638022.21</v>
          </cell>
          <cell r="AE19">
            <v>150660</v>
          </cell>
          <cell r="AF19">
            <v>7058768.8600000003</v>
          </cell>
          <cell r="AG19">
            <v>52478</v>
          </cell>
          <cell r="AH19">
            <v>364733.2</v>
          </cell>
          <cell r="AI19">
            <v>159792488.70789683</v>
          </cell>
          <cell r="AJ19">
            <v>248192108.44057906</v>
          </cell>
          <cell r="AK19">
            <v>45222754.263735563</v>
          </cell>
          <cell r="AL19">
            <v>103563590.16944611</v>
          </cell>
          <cell r="AM19">
            <v>58918668.018268347</v>
          </cell>
          <cell r="AN19">
            <v>21686469.228788327</v>
          </cell>
          <cell r="AO19">
            <v>51405273.308099136</v>
          </cell>
          <cell r="AP19">
            <v>889466577.57574236</v>
          </cell>
          <cell r="AQ19">
            <v>8122997.1555083804</v>
          </cell>
          <cell r="AR19">
            <v>890746687.43008637</v>
          </cell>
          <cell r="AS19">
            <v>6247300.5464917636</v>
          </cell>
          <cell r="AT19">
            <v>34319504.325358212</v>
          </cell>
        </row>
        <row r="20">
          <cell r="AC20">
            <v>62901</v>
          </cell>
          <cell r="AD20">
            <v>2956403.25</v>
          </cell>
          <cell r="AE20">
            <v>122924</v>
          </cell>
          <cell r="AF20">
            <v>7872698.9299999997</v>
          </cell>
          <cell r="AG20">
            <v>54567</v>
          </cell>
          <cell r="AH20">
            <v>412551.06</v>
          </cell>
          <cell r="AI20">
            <v>178221079.81814274</v>
          </cell>
          <cell r="AJ20">
            <v>279975737.41491354</v>
          </cell>
          <cell r="AK20">
            <v>50557365.072937585</v>
          </cell>
          <cell r="AL20">
            <v>119334313.38522349</v>
          </cell>
          <cell r="AM20">
            <v>64277381.037095413</v>
          </cell>
          <cell r="AN20">
            <v>24195687.873810343</v>
          </cell>
          <cell r="AO20">
            <v>55526991.91381412</v>
          </cell>
          <cell r="AP20">
            <v>984415528.57981765</v>
          </cell>
          <cell r="AQ20">
            <v>9149871.3645788077</v>
          </cell>
          <cell r="AR20">
            <v>990683806.68079281</v>
          </cell>
          <cell r="AS20">
            <v>5265398.7934313435</v>
          </cell>
          <cell r="AT20">
            <v>37014893.845441945</v>
          </cell>
        </row>
        <row r="21">
          <cell r="AC21">
            <v>22937</v>
          </cell>
          <cell r="AD21">
            <v>3565694.6</v>
          </cell>
          <cell r="AE21">
            <v>45058</v>
          </cell>
          <cell r="AF21">
            <v>6579183</v>
          </cell>
          <cell r="AG21">
            <v>51162</v>
          </cell>
          <cell r="AH21">
            <v>551545.29</v>
          </cell>
          <cell r="AI21">
            <v>168188829.80057859</v>
          </cell>
          <cell r="AJ21">
            <v>268027684.57487828</v>
          </cell>
          <cell r="AK21">
            <v>48287796.095393367</v>
          </cell>
          <cell r="AL21">
            <v>112552001.39936867</v>
          </cell>
          <cell r="AM21">
            <v>61410190.786818638</v>
          </cell>
          <cell r="AN21">
            <v>23645383.075962991</v>
          </cell>
          <cell r="AO21">
            <v>48559347.621899664</v>
          </cell>
          <cell r="AP21">
            <v>899188647.66757691</v>
          </cell>
          <cell r="AQ21">
            <v>8726888.6760998443</v>
          </cell>
          <cell r="AR21">
            <v>898543192.68132293</v>
          </cell>
          <cell r="AS21">
            <v>5022842.0192099009</v>
          </cell>
          <cell r="AT21">
            <v>32390653.420889597</v>
          </cell>
        </row>
        <row r="22">
          <cell r="AC22">
            <v>21830</v>
          </cell>
          <cell r="AD22">
            <v>2266806.1</v>
          </cell>
          <cell r="AE22">
            <v>45016</v>
          </cell>
          <cell r="AF22">
            <v>5446767.0999999996</v>
          </cell>
          <cell r="AG22">
            <v>41340</v>
          </cell>
          <cell r="AH22">
            <v>398340.31</v>
          </cell>
          <cell r="AI22">
            <v>167549114.83711672</v>
          </cell>
          <cell r="AJ22">
            <v>261474248.13710919</v>
          </cell>
          <cell r="AK22">
            <v>48391998.522288777</v>
          </cell>
          <cell r="AL22">
            <v>111840470.5402794</v>
          </cell>
          <cell r="AM22">
            <v>62703694.262533307</v>
          </cell>
          <cell r="AN22">
            <v>28733732.344772864</v>
          </cell>
          <cell r="AO22">
            <v>49240464.930234514</v>
          </cell>
          <cell r="AP22">
            <v>822254442.40994895</v>
          </cell>
          <cell r="AQ22">
            <v>10063733.153514251</v>
          </cell>
          <cell r="AR22">
            <v>825742603.37528372</v>
          </cell>
          <cell r="AS22">
            <v>4133662.2943124101</v>
          </cell>
          <cell r="AT22">
            <v>29761420.722606298</v>
          </cell>
        </row>
        <row r="23">
          <cell r="AC23">
            <v>31398</v>
          </cell>
          <cell r="AD23">
            <v>3238654.86</v>
          </cell>
          <cell r="AE23">
            <v>46928</v>
          </cell>
          <cell r="AF23">
            <v>6114918.8300000001</v>
          </cell>
          <cell r="AG23">
            <v>47363</v>
          </cell>
          <cell r="AH23">
            <v>407212.18</v>
          </cell>
          <cell r="AI23">
            <v>193689723.97607911</v>
          </cell>
          <cell r="AJ23">
            <v>294054101.30272532</v>
          </cell>
          <cell r="AK23">
            <v>56157103.272588342</v>
          </cell>
          <cell r="AL23">
            <v>125698710.52566627</v>
          </cell>
          <cell r="AM23">
            <v>69212156.47039324</v>
          </cell>
          <cell r="AN23">
            <v>31307005.748311169</v>
          </cell>
          <cell r="AO23">
            <v>53778445.77215372</v>
          </cell>
          <cell r="AP23">
            <v>947730041.57915413</v>
          </cell>
          <cell r="AQ23">
            <v>10895742.532200465</v>
          </cell>
          <cell r="AR23">
            <v>963546865.03900635</v>
          </cell>
          <cell r="AS23">
            <v>4846774.9765851321</v>
          </cell>
          <cell r="AT23">
            <v>30541992.285136722</v>
          </cell>
        </row>
        <row r="24">
          <cell r="AC24">
            <v>35248</v>
          </cell>
          <cell r="AD24">
            <v>3479946.01</v>
          </cell>
          <cell r="AE24">
            <v>55371</v>
          </cell>
          <cell r="AF24">
            <v>6864117.9900000002</v>
          </cell>
          <cell r="AG24">
            <v>53457</v>
          </cell>
          <cell r="AH24">
            <v>493409.4</v>
          </cell>
          <cell r="AI24">
            <v>178493831.92070448</v>
          </cell>
          <cell r="AJ24">
            <v>257978643.14082709</v>
          </cell>
          <cell r="AK24">
            <v>51885724.224269263</v>
          </cell>
          <cell r="AL24">
            <v>114868908.78366736</v>
          </cell>
          <cell r="AM24">
            <v>66315043.471674696</v>
          </cell>
          <cell r="AN24">
            <v>26259402.541463241</v>
          </cell>
          <cell r="AO24">
            <v>47950147.557505943</v>
          </cell>
          <cell r="AP24">
            <v>835740602.69462359</v>
          </cell>
          <cell r="AQ24">
            <v>8111040.3142366856</v>
          </cell>
          <cell r="AR24">
            <v>856153514.3405689</v>
          </cell>
          <cell r="AS24">
            <v>4687902.511608948</v>
          </cell>
          <cell r="AT24">
            <v>37056752.138849854</v>
          </cell>
        </row>
        <row r="25">
          <cell r="AC25">
            <v>41965</v>
          </cell>
          <cell r="AD25">
            <v>4573155.33</v>
          </cell>
          <cell r="AE25">
            <v>71096</v>
          </cell>
          <cell r="AF25">
            <v>9207821.8900000006</v>
          </cell>
          <cell r="AG25">
            <v>61535</v>
          </cell>
          <cell r="AH25">
            <v>587386.44999999995</v>
          </cell>
          <cell r="AI25">
            <v>190726940.91005486</v>
          </cell>
          <cell r="AJ25">
            <v>255099910.01106068</v>
          </cell>
          <cell r="AK25">
            <v>57803513.887246266</v>
          </cell>
          <cell r="AL25">
            <v>121878229.45912112</v>
          </cell>
          <cell r="AM25">
            <v>72954269.812856972</v>
          </cell>
          <cell r="AN25">
            <v>25755240.580383889</v>
          </cell>
          <cell r="AO25">
            <v>50095032.745710663</v>
          </cell>
          <cell r="AP25">
            <v>731903949.75915849</v>
          </cell>
          <cell r="AQ25">
            <v>8297184.4390784465</v>
          </cell>
          <cell r="AR25">
            <v>716760748.27331007</v>
          </cell>
          <cell r="AS25">
            <v>4302673.2050527977</v>
          </cell>
          <cell r="AT25">
            <v>22276177.096965231</v>
          </cell>
        </row>
        <row r="26">
          <cell r="AC26">
            <v>36576</v>
          </cell>
          <cell r="AD26">
            <v>3579336.44</v>
          </cell>
          <cell r="AE26">
            <v>60213</v>
          </cell>
          <cell r="AF26">
            <v>7631229.2199999997</v>
          </cell>
          <cell r="AG26">
            <v>49907</v>
          </cell>
          <cell r="AH26">
            <v>418225.38</v>
          </cell>
          <cell r="AI26">
            <v>205114064.81151038</v>
          </cell>
          <cell r="AJ26">
            <v>292890780.32628375</v>
          </cell>
          <cell r="AK26">
            <v>54692129.760820583</v>
          </cell>
          <cell r="AL26">
            <v>122656161.55408274</v>
          </cell>
          <cell r="AM26">
            <v>73246014.597048819</v>
          </cell>
          <cell r="AN26">
            <v>26361153.724227984</v>
          </cell>
          <cell r="AO26">
            <v>50628424.426924005</v>
          </cell>
          <cell r="AP26">
            <v>866296860.81012344</v>
          </cell>
          <cell r="AQ26">
            <v>7753895.5319901891</v>
          </cell>
          <cell r="AR26">
            <v>809723037.80756629</v>
          </cell>
          <cell r="AS26">
            <v>4371459.8717060378</v>
          </cell>
          <cell r="AT26">
            <v>23491768.677715532</v>
          </cell>
        </row>
        <row r="27">
          <cell r="AC27">
            <v>41750</v>
          </cell>
          <cell r="AD27">
            <v>5925099.8700000001</v>
          </cell>
          <cell r="AE27">
            <v>67550</v>
          </cell>
          <cell r="AF27">
            <v>13574077.25</v>
          </cell>
          <cell r="AG27">
            <v>55939</v>
          </cell>
          <cell r="AH27">
            <v>619122.71</v>
          </cell>
          <cell r="AI27">
            <v>213205839.32283565</v>
          </cell>
          <cell r="AJ27">
            <v>315050296.02370584</v>
          </cell>
          <cell r="AK27">
            <v>60442839.205553249</v>
          </cell>
          <cell r="AL27">
            <v>136717279.49569741</v>
          </cell>
          <cell r="AM27">
            <v>77158055.720298529</v>
          </cell>
          <cell r="AN27">
            <v>27297732.43124767</v>
          </cell>
          <cell r="AO27">
            <v>52177925.662029691</v>
          </cell>
          <cell r="AP27">
            <v>887934834.99392736</v>
          </cell>
          <cell r="AQ27">
            <v>9063885.5542338006</v>
          </cell>
          <cell r="AR27">
            <v>835316930.09235549</v>
          </cell>
          <cell r="AS27">
            <v>4336725.5350490734</v>
          </cell>
          <cell r="AT27">
            <v>25655357.153065991</v>
          </cell>
        </row>
        <row r="28">
          <cell r="AC28">
            <v>43033</v>
          </cell>
          <cell r="AD28">
            <v>6039386.6399999997</v>
          </cell>
          <cell r="AE28">
            <v>75008</v>
          </cell>
          <cell r="AF28">
            <v>14010120.5</v>
          </cell>
          <cell r="AG28">
            <v>60957</v>
          </cell>
          <cell r="AH28">
            <v>829653.27</v>
          </cell>
          <cell r="AI28">
            <v>225125124.2064991</v>
          </cell>
          <cell r="AJ28">
            <v>325401105.5829497</v>
          </cell>
          <cell r="AK28">
            <v>62356764.110934667</v>
          </cell>
          <cell r="AL28">
            <v>141923644.37347308</v>
          </cell>
          <cell r="AM28">
            <v>81679672.079144076</v>
          </cell>
          <cell r="AN28">
            <v>29601531.180919036</v>
          </cell>
          <cell r="AO28">
            <v>55500125.624096431</v>
          </cell>
          <cell r="AP28">
            <v>856550647.27674532</v>
          </cell>
          <cell r="AQ28">
            <v>9433345.0807009712</v>
          </cell>
          <cell r="AR28">
            <v>766995304.23771596</v>
          </cell>
          <cell r="AS28">
            <v>4134379.8986247564</v>
          </cell>
          <cell r="AT28">
            <v>23138876.618196536</v>
          </cell>
        </row>
        <row r="29">
          <cell r="AC29">
            <v>44207</v>
          </cell>
          <cell r="AD29">
            <v>5767486.4900000002</v>
          </cell>
          <cell r="AE29">
            <v>72588</v>
          </cell>
          <cell r="AF29">
            <v>14283430.09</v>
          </cell>
          <cell r="AG29">
            <v>59131</v>
          </cell>
          <cell r="AH29">
            <v>667021.27</v>
          </cell>
          <cell r="AI29">
            <v>227979389.3318834</v>
          </cell>
          <cell r="AJ29">
            <v>334451607.53981745</v>
          </cell>
          <cell r="AK29">
            <v>62867515.596392132</v>
          </cell>
          <cell r="AL29">
            <v>144009864.37185988</v>
          </cell>
          <cell r="AM29">
            <v>79674189.105756715</v>
          </cell>
          <cell r="AN29">
            <v>29402613.699534103</v>
          </cell>
          <cell r="AO29">
            <v>57238302.401271932</v>
          </cell>
          <cell r="AP29">
            <v>933417552.06595182</v>
          </cell>
          <cell r="AQ29">
            <v>9306178.0205513649</v>
          </cell>
          <cell r="AR29">
            <v>868012081.63555241</v>
          </cell>
          <cell r="AS29">
            <v>4468063.5441444498</v>
          </cell>
          <cell r="AT29">
            <v>27870476.213764772</v>
          </cell>
        </row>
        <row r="30">
          <cell r="AC30">
            <v>45235</v>
          </cell>
          <cell r="AD30">
            <v>8853708.1400000006</v>
          </cell>
          <cell r="AE30">
            <v>72954</v>
          </cell>
          <cell r="AF30">
            <v>14164567.449999999</v>
          </cell>
          <cell r="AG30">
            <v>59583</v>
          </cell>
          <cell r="AH30">
            <v>617630.77</v>
          </cell>
          <cell r="AI30">
            <v>220480545.7054275</v>
          </cell>
          <cell r="AJ30">
            <v>319284009.98226482</v>
          </cell>
          <cell r="AK30">
            <v>63217822.511734746</v>
          </cell>
          <cell r="AL30">
            <v>142775149.34256941</v>
          </cell>
          <cell r="AM30">
            <v>81524699.655015841</v>
          </cell>
          <cell r="AN30">
            <v>28993723.882037938</v>
          </cell>
          <cell r="AO30">
            <v>55361719.498131663</v>
          </cell>
          <cell r="AP30">
            <v>1060096103.7384297</v>
          </cell>
          <cell r="AQ30">
            <v>8974675.6087884381</v>
          </cell>
          <cell r="AR30">
            <v>818179840.53702223</v>
          </cell>
          <cell r="AS30">
            <v>4283363.0209018309</v>
          </cell>
          <cell r="AT30">
            <v>25087953.395425275</v>
          </cell>
        </row>
        <row r="31">
          <cell r="AC31">
            <v>48216</v>
          </cell>
          <cell r="AD31">
            <v>6214428.7800000003</v>
          </cell>
          <cell r="AE31">
            <v>79001</v>
          </cell>
          <cell r="AF31">
            <v>15144545.220000001</v>
          </cell>
          <cell r="AG31">
            <v>62030</v>
          </cell>
          <cell r="AH31">
            <v>610058.37</v>
          </cell>
          <cell r="AI31">
            <v>268751597.09383667</v>
          </cell>
          <cell r="AJ31">
            <v>387656706.03109115</v>
          </cell>
          <cell r="AK31">
            <v>70187124.054724902</v>
          </cell>
          <cell r="AL31">
            <v>160809848.07364547</v>
          </cell>
          <cell r="AM31">
            <v>85661059.8617111</v>
          </cell>
          <cell r="AN31">
            <v>31140889.262177702</v>
          </cell>
          <cell r="AO31">
            <v>68519454.597971588</v>
          </cell>
          <cell r="AP31">
            <v>1073824126.4815331</v>
          </cell>
          <cell r="AQ31">
            <v>10657480.145926125</v>
          </cell>
          <cell r="AR31">
            <v>955338827.54762328</v>
          </cell>
          <cell r="AS31">
            <v>4625918.2458295748</v>
          </cell>
          <cell r="AT31">
            <v>27500111.523929927</v>
          </cell>
        </row>
        <row r="32">
          <cell r="AC32">
            <v>54918</v>
          </cell>
          <cell r="AD32">
            <v>5931869.6100000003</v>
          </cell>
          <cell r="AE32">
            <v>90930</v>
          </cell>
          <cell r="AF32">
            <v>12316155.17</v>
          </cell>
          <cell r="AG32">
            <v>67773</v>
          </cell>
          <cell r="AH32">
            <v>627738.15</v>
          </cell>
          <cell r="AI32">
            <v>268212222.27050841</v>
          </cell>
          <cell r="AJ32">
            <v>391740030.94408113</v>
          </cell>
          <cell r="AK32">
            <v>73225404.937971041</v>
          </cell>
          <cell r="AL32">
            <v>170396320.68847036</v>
          </cell>
          <cell r="AM32">
            <v>90653248.702822804</v>
          </cell>
          <cell r="AN32">
            <v>32955601.849590126</v>
          </cell>
          <cell r="AO32">
            <v>66223112.109511495</v>
          </cell>
          <cell r="AP32">
            <v>1147899940.6041648</v>
          </cell>
          <cell r="AQ32">
            <v>10819168.26536697</v>
          </cell>
          <cell r="AR32">
            <v>1002756514.3675077</v>
          </cell>
          <cell r="AS32">
            <v>4617388.7138193082</v>
          </cell>
          <cell r="AT32">
            <v>28732935.496186197</v>
          </cell>
        </row>
        <row r="33">
          <cell r="AC33">
            <v>43708</v>
          </cell>
          <cell r="AD33">
            <v>6062919.5300000003</v>
          </cell>
          <cell r="AE33">
            <v>74593</v>
          </cell>
          <cell r="AF33">
            <v>10462992.550000001</v>
          </cell>
          <cell r="AG33">
            <v>63377</v>
          </cell>
          <cell r="AH33">
            <v>922267.25</v>
          </cell>
          <cell r="AI33">
            <v>250273562.94876227</v>
          </cell>
          <cell r="AJ33">
            <v>359857310.94999522</v>
          </cell>
          <cell r="AK33">
            <v>67202265.134913668</v>
          </cell>
          <cell r="AL33">
            <v>154789032.99913386</v>
          </cell>
          <cell r="AM33">
            <v>78908113.636040285</v>
          </cell>
          <cell r="AN33">
            <v>30372953.270024251</v>
          </cell>
          <cell r="AO33">
            <v>64206330.703953594</v>
          </cell>
          <cell r="AP33">
            <v>1091900368.6099582</v>
          </cell>
          <cell r="AQ33">
            <v>10022973.631920084</v>
          </cell>
          <cell r="AR33">
            <v>985148206.94574988</v>
          </cell>
          <cell r="AS33">
            <v>4448725.9444101015</v>
          </cell>
          <cell r="AT33">
            <v>27670172.525138684</v>
          </cell>
        </row>
        <row r="34">
          <cell r="AC34">
            <v>40400</v>
          </cell>
          <cell r="AD34">
            <v>4362868.04</v>
          </cell>
          <cell r="AE34">
            <v>66772</v>
          </cell>
          <cell r="AF34">
            <v>9045507.9299999997</v>
          </cell>
          <cell r="AG34">
            <v>57660</v>
          </cell>
          <cell r="AH34">
            <v>551564</v>
          </cell>
          <cell r="AI34">
            <v>243534389.78977677</v>
          </cell>
          <cell r="AJ34">
            <v>361233027.57928014</v>
          </cell>
          <cell r="AK34">
            <v>64464249.011188313</v>
          </cell>
          <cell r="AL34">
            <v>156899030.14594463</v>
          </cell>
          <cell r="AM34">
            <v>79658546.955880493</v>
          </cell>
          <cell r="AN34">
            <v>33455135.601669572</v>
          </cell>
          <cell r="AO34">
            <v>61488175.327416107</v>
          </cell>
          <cell r="AP34">
            <v>1036728105.8096343</v>
          </cell>
          <cell r="AQ34">
            <v>11412339.123027466</v>
          </cell>
          <cell r="AR34">
            <v>928776795.00407875</v>
          </cell>
          <cell r="AS34">
            <v>4301082.7927108593</v>
          </cell>
          <cell r="AT34">
            <v>30454557.709391437</v>
          </cell>
        </row>
        <row r="35">
          <cell r="AC35">
            <v>3924</v>
          </cell>
          <cell r="AD35">
            <v>159823.25682899999</v>
          </cell>
          <cell r="AE35">
            <v>2279</v>
          </cell>
          <cell r="AF35">
            <v>28787.666352</v>
          </cell>
          <cell r="AG35">
            <v>5144</v>
          </cell>
          <cell r="AH35">
            <v>5908.1842559999996</v>
          </cell>
          <cell r="AI35">
            <v>298643579.31227881</v>
          </cell>
          <cell r="AJ35">
            <v>455057116.33528048</v>
          </cell>
          <cell r="AK35">
            <v>75457286.566509068</v>
          </cell>
          <cell r="AL35">
            <v>201054078.39590764</v>
          </cell>
          <cell r="AM35">
            <v>88023353.975606188</v>
          </cell>
          <cell r="AN35">
            <v>39307094.807364203</v>
          </cell>
          <cell r="AO35">
            <v>74475927.308503494</v>
          </cell>
          <cell r="AP35">
            <v>1197719878.7203922</v>
          </cell>
          <cell r="AQ35">
            <v>12047973.006471341</v>
          </cell>
          <cell r="AR35">
            <v>1100730409.5633564</v>
          </cell>
          <cell r="AS35">
            <v>4961726.8306311164</v>
          </cell>
          <cell r="AT35">
            <v>31778637.485863388</v>
          </cell>
        </row>
        <row r="36">
          <cell r="AC36">
            <v>3493</v>
          </cell>
          <cell r="AD36">
            <v>145501.09</v>
          </cell>
          <cell r="AE36">
            <v>2279</v>
          </cell>
          <cell r="AF36">
            <v>15762.43</v>
          </cell>
          <cell r="AG36">
            <v>5124</v>
          </cell>
          <cell r="AH36">
            <v>7793.49</v>
          </cell>
          <cell r="AI36">
            <v>303955685.41522145</v>
          </cell>
          <cell r="AJ36">
            <v>485660175.79903853</v>
          </cell>
          <cell r="AK36">
            <v>78685549.715920269</v>
          </cell>
          <cell r="AL36">
            <v>217186280.15876251</v>
          </cell>
          <cell r="AM36">
            <v>101877980.92359769</v>
          </cell>
          <cell r="AN36">
            <v>39148952.103520051</v>
          </cell>
          <cell r="AO36">
            <v>71026145.455716282</v>
          </cell>
          <cell r="AP36">
            <v>1186841218.012538</v>
          </cell>
          <cell r="AQ36">
            <v>12448014.789820168</v>
          </cell>
          <cell r="AR36">
            <v>1144002312.0043428</v>
          </cell>
          <cell r="AS36">
            <v>4853615.6997241694</v>
          </cell>
          <cell r="AT36">
            <v>41249842.981797703</v>
          </cell>
        </row>
        <row r="37">
          <cell r="AC37">
            <v>3263</v>
          </cell>
          <cell r="AD37">
            <v>105257.13999999998</v>
          </cell>
          <cell r="AE37">
            <v>2246</v>
          </cell>
          <cell r="AF37">
            <v>17882.98</v>
          </cell>
          <cell r="AG37">
            <v>5129</v>
          </cell>
          <cell r="AH37">
            <v>1856.27</v>
          </cell>
          <cell r="AI37">
            <v>321224099.46534234</v>
          </cell>
          <cell r="AJ37">
            <v>437432134.68963617</v>
          </cell>
          <cell r="AK37">
            <v>81790771.678501606</v>
          </cell>
          <cell r="AL37">
            <v>209199654.12209633</v>
          </cell>
          <cell r="AM37">
            <v>103280408.72976404</v>
          </cell>
          <cell r="AN37">
            <v>38700027.951728329</v>
          </cell>
          <cell r="AO37">
            <v>74049313.159826398</v>
          </cell>
          <cell r="AP37">
            <v>1256624325.3330033</v>
          </cell>
          <cell r="AQ37">
            <v>16041765.873236559</v>
          </cell>
          <cell r="AR37">
            <v>1139892296.8488624</v>
          </cell>
          <cell r="AS37">
            <v>4827241.0933290413</v>
          </cell>
          <cell r="AT37">
            <v>35621721.004672639</v>
          </cell>
        </row>
        <row r="38">
          <cell r="AC38">
            <v>3358</v>
          </cell>
          <cell r="AD38">
            <v>106497.45</v>
          </cell>
          <cell r="AE38">
            <v>2448</v>
          </cell>
          <cell r="AF38">
            <v>23421.239999999998</v>
          </cell>
          <cell r="AG38">
            <v>5110</v>
          </cell>
          <cell r="AH38">
            <v>686.52</v>
          </cell>
          <cell r="AI38">
            <v>341176466.00773847</v>
          </cell>
          <cell r="AJ38">
            <v>484417857.42696005</v>
          </cell>
          <cell r="AK38">
            <v>83717728.640129045</v>
          </cell>
          <cell r="AL38">
            <v>226872298.33391377</v>
          </cell>
          <cell r="AM38">
            <v>106297569.81909353</v>
          </cell>
          <cell r="AN38">
            <v>41283344.031983271</v>
          </cell>
          <cell r="AO38">
            <v>77135330.021449044</v>
          </cell>
          <cell r="AP38">
            <v>1362143205.6651144</v>
          </cell>
          <cell r="AQ38">
            <v>17436898.183195371</v>
          </cell>
          <cell r="AR38">
            <v>1297871726.9406188</v>
          </cell>
          <cell r="AS38">
            <v>5107236.328394508</v>
          </cell>
          <cell r="AT38">
            <v>34679918.591409326</v>
          </cell>
        </row>
        <row r="39">
          <cell r="AC39">
            <v>2489</v>
          </cell>
          <cell r="AD39">
            <v>119149.42</v>
          </cell>
          <cell r="AE39">
            <v>2368</v>
          </cell>
          <cell r="AF39">
            <v>31919.68</v>
          </cell>
          <cell r="AG39">
            <v>5111</v>
          </cell>
          <cell r="AH39">
            <v>5501.96</v>
          </cell>
          <cell r="AI39">
            <v>355927800.38873529</v>
          </cell>
          <cell r="AJ39">
            <v>487420659.72099268</v>
          </cell>
          <cell r="AK39">
            <v>87795765.719478309</v>
          </cell>
          <cell r="AL39">
            <v>233184780.19213271</v>
          </cell>
          <cell r="AM39">
            <v>109761596.34907144</v>
          </cell>
          <cell r="AN39">
            <v>48894690.100490198</v>
          </cell>
          <cell r="AO39">
            <v>77691571.392640427</v>
          </cell>
          <cell r="AP39">
            <v>1351220450.0001671</v>
          </cell>
          <cell r="AQ39">
            <v>13810093.73462134</v>
          </cell>
          <cell r="AR39">
            <v>1250573718.2105076</v>
          </cell>
          <cell r="AS39">
            <v>4838893.4154531471</v>
          </cell>
          <cell r="AT39">
            <v>39386151.768619709</v>
          </cell>
        </row>
        <row r="40">
          <cell r="AC40">
            <v>2554</v>
          </cell>
          <cell r="AD40">
            <v>89746.33</v>
          </cell>
          <cell r="AE40">
            <v>3006</v>
          </cell>
          <cell r="AF40">
            <v>31298.71</v>
          </cell>
          <cell r="AG40">
            <v>5115</v>
          </cell>
          <cell r="AH40">
            <v>3820.56</v>
          </cell>
          <cell r="AI40">
            <v>387428719.43636805</v>
          </cell>
          <cell r="AJ40">
            <v>535067033.22240955</v>
          </cell>
          <cell r="AK40">
            <v>89479389.068627998</v>
          </cell>
          <cell r="AL40">
            <v>241388612.14205506</v>
          </cell>
          <cell r="AM40">
            <v>111358059.09251511</v>
          </cell>
          <cell r="AN40">
            <v>45537042.977940418</v>
          </cell>
          <cell r="AO40">
            <v>85749125.770065993</v>
          </cell>
          <cell r="AP40">
            <v>1344249003.8472264</v>
          </cell>
          <cell r="AQ40">
            <v>13695270.000614358</v>
          </cell>
          <cell r="AR40">
            <v>1261598500.6404889</v>
          </cell>
          <cell r="AS40">
            <v>5111579.6318084868</v>
          </cell>
          <cell r="AT40">
            <v>40572389.132790044</v>
          </cell>
        </row>
        <row r="41">
          <cell r="AC41">
            <v>2470</v>
          </cell>
          <cell r="AD41">
            <v>73798.259999999995</v>
          </cell>
          <cell r="AE41">
            <v>3159</v>
          </cell>
          <cell r="AF41">
            <v>35530.15</v>
          </cell>
          <cell r="AG41">
            <v>5115</v>
          </cell>
          <cell r="AH41">
            <v>737.63</v>
          </cell>
          <cell r="AI41">
            <v>408338233.80308807</v>
          </cell>
          <cell r="AJ41">
            <v>609280526.88937557</v>
          </cell>
          <cell r="AK41">
            <v>95434719.150673717</v>
          </cell>
          <cell r="AL41">
            <v>284832644.41105163</v>
          </cell>
          <cell r="AM41">
            <v>137848826.78145355</v>
          </cell>
          <cell r="AN41">
            <v>57044936.363778539</v>
          </cell>
          <cell r="AO41">
            <v>90095798.197360173</v>
          </cell>
          <cell r="AP41">
            <v>1457772923.1441436</v>
          </cell>
          <cell r="AQ41">
            <v>13789369.426126568</v>
          </cell>
          <cell r="AR41">
            <v>1378457035.5914974</v>
          </cell>
          <cell r="AS41">
            <v>5334806.6412979616</v>
          </cell>
          <cell r="AT41">
            <v>117237865.03939685</v>
          </cell>
        </row>
        <row r="42">
          <cell r="AC42">
            <v>2398</v>
          </cell>
          <cell r="AD42">
            <v>87387.64</v>
          </cell>
          <cell r="AE42">
            <v>3285</v>
          </cell>
          <cell r="AF42">
            <v>46621.130000000005</v>
          </cell>
          <cell r="AG42">
            <v>5119</v>
          </cell>
          <cell r="AH42">
            <v>4085.7999999999997</v>
          </cell>
          <cell r="AI42">
            <v>409026514.37636769</v>
          </cell>
          <cell r="AJ42">
            <v>560620353.92814946</v>
          </cell>
          <cell r="AK42">
            <v>93680967.759543478</v>
          </cell>
          <cell r="AL42">
            <v>267289135.32409263</v>
          </cell>
          <cell r="AM42">
            <v>125414570.79824325</v>
          </cell>
          <cell r="AN42">
            <v>52273331.294742852</v>
          </cell>
          <cell r="AO42">
            <v>95928153.416388839</v>
          </cell>
          <cell r="AP42">
            <v>1423547546.468576</v>
          </cell>
          <cell r="AQ42">
            <v>15013550.835138677</v>
          </cell>
          <cell r="AR42">
            <v>1329472728.1981533</v>
          </cell>
          <cell r="AS42">
            <v>5249217.8143180432</v>
          </cell>
          <cell r="AT42">
            <v>112978427.79307887</v>
          </cell>
        </row>
        <row r="43">
          <cell r="AC43">
            <v>2411</v>
          </cell>
          <cell r="AD43">
            <v>100139.73</v>
          </cell>
          <cell r="AE43">
            <v>3160</v>
          </cell>
          <cell r="AF43">
            <v>39207.15</v>
          </cell>
          <cell r="AG43">
            <v>5080</v>
          </cell>
          <cell r="AH43">
            <v>1544.79</v>
          </cell>
          <cell r="AI43">
            <v>448096984.84723997</v>
          </cell>
          <cell r="AJ43">
            <v>604639055.57751238</v>
          </cell>
          <cell r="AK43">
            <v>103920138.16921119</v>
          </cell>
          <cell r="AL43">
            <v>291630684.48525852</v>
          </cell>
          <cell r="AM43">
            <v>152267178.74351984</v>
          </cell>
          <cell r="AN43">
            <v>54897809.66717875</v>
          </cell>
          <cell r="AO43">
            <v>96633902.184949249</v>
          </cell>
          <cell r="AP43">
            <v>1484340896.0591102</v>
          </cell>
          <cell r="AQ43">
            <v>14891906.086564116</v>
          </cell>
          <cell r="AR43">
            <v>1450347197.1269977</v>
          </cell>
          <cell r="AS43">
            <v>5100880.9685156522</v>
          </cell>
          <cell r="AT43">
            <v>119314129.16847706</v>
          </cell>
        </row>
        <row r="44">
          <cell r="AC44">
            <v>2409</v>
          </cell>
          <cell r="AD44">
            <v>110224.95</v>
          </cell>
          <cell r="AE44">
            <v>3252</v>
          </cell>
          <cell r="AF44">
            <v>47918.54</v>
          </cell>
          <cell r="AG44">
            <v>49607</v>
          </cell>
          <cell r="AH44">
            <v>5269.75</v>
          </cell>
          <cell r="AI44">
            <v>454899723.10836422</v>
          </cell>
          <cell r="AJ44">
            <v>618527523.77266395</v>
          </cell>
          <cell r="AK44">
            <v>102650929.0266394</v>
          </cell>
          <cell r="AL44">
            <v>303660216.94672048</v>
          </cell>
          <cell r="AM44">
            <v>132999425.77329955</v>
          </cell>
          <cell r="AN44">
            <v>49527358.643230341</v>
          </cell>
          <cell r="AO44">
            <v>103736554.16374443</v>
          </cell>
          <cell r="AP44">
            <v>1648511383.0740523</v>
          </cell>
          <cell r="AQ44">
            <v>15459026.864458792</v>
          </cell>
          <cell r="AR44">
            <v>1634368312.9061584</v>
          </cell>
          <cell r="AS44">
            <v>5292575.0634936066</v>
          </cell>
          <cell r="AT44">
            <v>128832296.12717418</v>
          </cell>
        </row>
        <row r="45">
          <cell r="AC45">
            <v>2006</v>
          </cell>
          <cell r="AD45">
            <v>98843.855976999999</v>
          </cell>
          <cell r="AE45">
            <v>3161</v>
          </cell>
          <cell r="AF45">
            <v>31099.949572999998</v>
          </cell>
          <cell r="AG45">
            <v>5097</v>
          </cell>
          <cell r="AH45">
            <v>2447.2357159999997</v>
          </cell>
          <cell r="AI45">
            <v>453675185.10836422</v>
          </cell>
          <cell r="AJ45">
            <v>586354978.72553754</v>
          </cell>
          <cell r="AK45">
            <v>100173015.0266394</v>
          </cell>
          <cell r="AL45">
            <v>262508289.56288445</v>
          </cell>
          <cell r="AM45">
            <v>131649461.77329955</v>
          </cell>
          <cell r="AN45">
            <v>51682600.714540333</v>
          </cell>
          <cell r="AO45">
            <v>101767117.16374443</v>
          </cell>
          <cell r="AP45">
            <v>1437553722.8396499</v>
          </cell>
          <cell r="AQ45">
            <v>15198641.864458792</v>
          </cell>
          <cell r="AR45">
            <v>1373279860.7330809</v>
          </cell>
          <cell r="AS45">
            <v>5168296.0634936066</v>
          </cell>
          <cell r="AT45">
            <v>118505847.75426118</v>
          </cell>
        </row>
        <row r="46">
          <cell r="AC46">
            <v>437014</v>
          </cell>
          <cell r="AD46">
            <v>874507.2665090001</v>
          </cell>
          <cell r="AE46">
            <v>73268</v>
          </cell>
          <cell r="AF46">
            <v>140535.874939</v>
          </cell>
          <cell r="AG46">
            <v>40827</v>
          </cell>
          <cell r="AH46">
            <v>9247.5153730000002</v>
          </cell>
          <cell r="AI46">
            <v>437705163.83948946</v>
          </cell>
          <cell r="AJ46">
            <v>549310485.45555913</v>
          </cell>
          <cell r="AK46">
            <v>103917521.1650587</v>
          </cell>
          <cell r="AL46">
            <v>214653457.26793721</v>
          </cell>
          <cell r="AM46">
            <v>112690445.19622892</v>
          </cell>
          <cell r="AN46">
            <v>48901574.494603567</v>
          </cell>
          <cell r="AO46">
            <v>94817744.447016388</v>
          </cell>
          <cell r="AP46">
            <v>1241158240.183634</v>
          </cell>
          <cell r="AQ46">
            <v>14185205.140416101</v>
          </cell>
          <cell r="AR46">
            <v>1215578953.5462778</v>
          </cell>
          <cell r="AS46">
            <v>5216145.2117904611</v>
          </cell>
          <cell r="AT46">
            <v>106818258.52849624</v>
          </cell>
        </row>
        <row r="47">
          <cell r="AC47">
            <v>33592</v>
          </cell>
          <cell r="AD47">
            <v>149237.16360200002</v>
          </cell>
          <cell r="AE47">
            <v>88245</v>
          </cell>
          <cell r="AF47">
            <v>179096.480702</v>
          </cell>
          <cell r="AG47">
            <v>40018</v>
          </cell>
          <cell r="AH47">
            <v>8991.694716</v>
          </cell>
          <cell r="AI47">
            <v>521140738.08347499</v>
          </cell>
          <cell r="AJ47">
            <v>683724146.95412457</v>
          </cell>
          <cell r="AK47">
            <v>119343400.53039598</v>
          </cell>
          <cell r="AL47">
            <v>267608382.39810026</v>
          </cell>
          <cell r="AM47">
            <v>163903225.54765677</v>
          </cell>
          <cell r="AN47">
            <v>61619679.239527293</v>
          </cell>
          <cell r="AO47">
            <v>111813197.86940917</v>
          </cell>
          <cell r="AP47">
            <v>1711257175.1524804</v>
          </cell>
          <cell r="AQ47">
            <v>16863933.674725302</v>
          </cell>
          <cell r="AR47">
            <v>1641636527.1185164</v>
          </cell>
          <cell r="AS47">
            <v>5889835.2943377364</v>
          </cell>
          <cell r="AT47">
            <v>133682035.79252157</v>
          </cell>
        </row>
        <row r="48">
          <cell r="AC48">
            <v>41196</v>
          </cell>
          <cell r="AD48">
            <v>186018.96994100002</v>
          </cell>
          <cell r="AE48">
            <v>111369</v>
          </cell>
          <cell r="AF48">
            <v>210652.084581</v>
          </cell>
          <cell r="AG48">
            <v>50342</v>
          </cell>
          <cell r="AH48">
            <v>8563.7871749999995</v>
          </cell>
          <cell r="AI48">
            <v>493885659.28473097</v>
          </cell>
          <cell r="AJ48">
            <v>608658080.56773376</v>
          </cell>
          <cell r="AK48">
            <v>103979308.59751907</v>
          </cell>
          <cell r="AL48">
            <v>240268976.59300366</v>
          </cell>
          <cell r="AM48">
            <v>122403227.56751937</v>
          </cell>
          <cell r="AN48">
            <v>46701201.891640171</v>
          </cell>
          <cell r="AO48">
            <v>128770053.48741177</v>
          </cell>
          <cell r="AP48">
            <v>1749689352.949477</v>
          </cell>
          <cell r="AQ48">
            <v>18126929.288514234</v>
          </cell>
          <cell r="AR48">
            <v>1523981616.4404354</v>
          </cell>
          <cell r="AS48">
            <v>5674660.7743046004</v>
          </cell>
          <cell r="AT48">
            <v>153209028.6363315</v>
          </cell>
        </row>
        <row r="49">
          <cell r="AC49">
            <v>28382</v>
          </cell>
          <cell r="AD49">
            <v>136691.79910100001</v>
          </cell>
          <cell r="AE49">
            <v>83578</v>
          </cell>
          <cell r="AF49">
            <v>159166.98760600001</v>
          </cell>
          <cell r="AG49">
            <v>50555</v>
          </cell>
          <cell r="AH49">
            <v>12928.834293</v>
          </cell>
          <cell r="AI49">
            <v>505122648.47968304</v>
          </cell>
          <cell r="AJ49">
            <v>595364991.76986253</v>
          </cell>
          <cell r="AK49">
            <v>101587454.68715814</v>
          </cell>
          <cell r="AL49">
            <v>231214703.99412</v>
          </cell>
          <cell r="AM49">
            <v>167752171.35858154</v>
          </cell>
          <cell r="AN49">
            <v>57414890.63560795</v>
          </cell>
          <cell r="AO49">
            <v>107682008.78723167</v>
          </cell>
          <cell r="AP49">
            <v>1389196945.4329607</v>
          </cell>
          <cell r="AQ49">
            <v>14319746.359603219</v>
          </cell>
          <cell r="AR49">
            <v>1367978330.0662045</v>
          </cell>
          <cell r="AS49">
            <v>5425429.3277423531</v>
          </cell>
          <cell r="AT49">
            <v>125497017.01214893</v>
          </cell>
        </row>
        <row r="50">
          <cell r="AC50">
            <v>2205</v>
          </cell>
          <cell r="AD50">
            <v>120865.11998600001</v>
          </cell>
          <cell r="AE50">
            <v>2837</v>
          </cell>
          <cell r="AF50">
            <v>39836.395436999999</v>
          </cell>
          <cell r="AG50">
            <v>4986</v>
          </cell>
          <cell r="AH50">
            <v>2709.4697209999999</v>
          </cell>
          <cell r="AI50">
            <v>536274266.70084405</v>
          </cell>
          <cell r="AJ50">
            <v>684460600.10541785</v>
          </cell>
          <cell r="AK50">
            <v>102225187.22470137</v>
          </cell>
          <cell r="AL50">
            <v>253425375.17847437</v>
          </cell>
          <cell r="AM50">
            <v>176679258.60760805</v>
          </cell>
          <cell r="AN50">
            <v>66050780.277856134</v>
          </cell>
          <cell r="AO50">
            <v>115590634.20861539</v>
          </cell>
          <cell r="AP50">
            <v>1625950706.4329643</v>
          </cell>
          <cell r="AQ50">
            <v>15988957.001090385</v>
          </cell>
          <cell r="AR50">
            <v>1528456276.1862953</v>
          </cell>
          <cell r="AS50">
            <v>5907550.2571407594</v>
          </cell>
          <cell r="AT50">
            <v>136811799.59533983</v>
          </cell>
        </row>
        <row r="51">
          <cell r="AC51">
            <v>2023</v>
          </cell>
          <cell r="AD51">
            <v>101420.66608699999</v>
          </cell>
          <cell r="AE51">
            <v>2805</v>
          </cell>
          <cell r="AF51">
            <v>33219.609643999996</v>
          </cell>
          <cell r="AG51">
            <v>4952</v>
          </cell>
          <cell r="AH51">
            <v>5567.4646659999999</v>
          </cell>
          <cell r="AI51">
            <v>588383252.04386544</v>
          </cell>
          <cell r="AJ51">
            <v>764203091.96921253</v>
          </cell>
          <cell r="AK51">
            <v>113565402.32761216</v>
          </cell>
          <cell r="AL51">
            <v>290645052.40621996</v>
          </cell>
          <cell r="AM51">
            <v>200030323.9460049</v>
          </cell>
          <cell r="AN51">
            <v>73242082.442927107</v>
          </cell>
          <cell r="AO51">
            <v>120932312.06765343</v>
          </cell>
          <cell r="AP51">
            <v>1609844997.9845395</v>
          </cell>
          <cell r="AQ51">
            <v>16357084.180263756</v>
          </cell>
          <cell r="AR51">
            <v>1490698504.7161727</v>
          </cell>
          <cell r="AS51">
            <v>6113178.4346002443</v>
          </cell>
          <cell r="AT51">
            <v>130914306.34447131</v>
          </cell>
        </row>
        <row r="52">
          <cell r="AC52">
            <v>1956</v>
          </cell>
          <cell r="AD52">
            <v>92300.967382000003</v>
          </cell>
          <cell r="AE52">
            <v>2779</v>
          </cell>
          <cell r="AF52">
            <v>36388.076516000001</v>
          </cell>
          <cell r="AG52">
            <v>4903</v>
          </cell>
          <cell r="AH52">
            <v>5908.3831449999998</v>
          </cell>
          <cell r="AI52">
            <v>581264428.34052324</v>
          </cell>
          <cell r="AJ52">
            <v>776042504.50796187</v>
          </cell>
          <cell r="AK52">
            <v>117297258.04332517</v>
          </cell>
          <cell r="AL52">
            <v>298221204.1485967</v>
          </cell>
          <cell r="AM52">
            <v>197432176.75012368</v>
          </cell>
          <cell r="AN52">
            <v>77493366.349033907</v>
          </cell>
          <cell r="AO52">
            <v>120376826.61312866</v>
          </cell>
          <cell r="AP52">
            <v>1643037933.8135095</v>
          </cell>
          <cell r="AQ52">
            <v>18442211.782150351</v>
          </cell>
          <cell r="AR52">
            <v>1625063937.4225459</v>
          </cell>
          <cell r="AS52">
            <v>6214279.4707489638</v>
          </cell>
          <cell r="AT52">
            <v>137505996.64868578</v>
          </cell>
        </row>
        <row r="53">
          <cell r="AC53">
            <v>1890</v>
          </cell>
          <cell r="AD53">
            <v>94158.517865000002</v>
          </cell>
          <cell r="AE53">
            <v>3493</v>
          </cell>
          <cell r="AF53">
            <v>60121.309365999994</v>
          </cell>
          <cell r="AG53">
            <v>4904</v>
          </cell>
          <cell r="AH53">
            <v>3569.2706589999998</v>
          </cell>
          <cell r="AI53">
            <v>569467198.1872921</v>
          </cell>
          <cell r="AJ53">
            <v>753789112.16221642</v>
          </cell>
          <cell r="AK53">
            <v>115835460.53721409</v>
          </cell>
          <cell r="AL53">
            <v>289796928.89528322</v>
          </cell>
          <cell r="AM53">
            <v>198848917.23341238</v>
          </cell>
          <cell r="AN53">
            <v>75542994.836565211</v>
          </cell>
          <cell r="AO53">
            <v>112379316.86586966</v>
          </cell>
          <cell r="AP53">
            <v>1633133659.1454396</v>
          </cell>
          <cell r="AQ53">
            <v>20394678.596553154</v>
          </cell>
          <cell r="AR53">
            <v>1621968779.1144509</v>
          </cell>
          <cell r="AS53">
            <v>6101888.5796586089</v>
          </cell>
          <cell r="AT53">
            <v>135390122.41858417</v>
          </cell>
        </row>
        <row r="54">
          <cell r="AC54">
            <v>1653</v>
          </cell>
          <cell r="AD54">
            <v>66087.331681000011</v>
          </cell>
          <cell r="AE54">
            <v>3489</v>
          </cell>
          <cell r="AF54">
            <v>47544.409792999999</v>
          </cell>
          <cell r="AG54">
            <v>4892</v>
          </cell>
          <cell r="AH54">
            <v>897.24291200000005</v>
          </cell>
          <cell r="AI54">
            <v>603841293.80401349</v>
          </cell>
          <cell r="AJ54">
            <v>766033593.69156027</v>
          </cell>
          <cell r="AK54">
            <v>124022226.26325157</v>
          </cell>
          <cell r="AL54">
            <v>295630860.89075869</v>
          </cell>
          <cell r="AM54">
            <v>211678973.89954969</v>
          </cell>
          <cell r="AN54">
            <v>75186963.572636873</v>
          </cell>
          <cell r="AO54">
            <v>119565257.96458353</v>
          </cell>
          <cell r="AP54">
            <v>1610788253.3579216</v>
          </cell>
          <cell r="AQ54">
            <v>20487635.960940573</v>
          </cell>
          <cell r="AR54">
            <v>1544972819.2025545</v>
          </cell>
          <cell r="AS54">
            <v>6004976.107661197</v>
          </cell>
          <cell r="AT54">
            <v>136574353.9590168</v>
          </cell>
        </row>
        <row r="55">
          <cell r="AC55">
            <v>1633</v>
          </cell>
          <cell r="AD55">
            <v>61288.199263999995</v>
          </cell>
          <cell r="AE55">
            <v>3338</v>
          </cell>
          <cell r="AF55">
            <v>45526.653585</v>
          </cell>
          <cell r="AG55">
            <v>4871</v>
          </cell>
          <cell r="AH55">
            <v>669.99605999999994</v>
          </cell>
          <cell r="AI55">
            <v>610727336.9424789</v>
          </cell>
          <cell r="AJ55">
            <v>782006465.77909493</v>
          </cell>
          <cell r="AK55">
            <v>127961575.93808687</v>
          </cell>
          <cell r="AL55">
            <v>301673415.93313414</v>
          </cell>
          <cell r="AM55">
            <v>215788659.44289708</v>
          </cell>
          <cell r="AN55">
            <v>76863507.530295059</v>
          </cell>
          <cell r="AO55">
            <v>126547586.11359297</v>
          </cell>
          <cell r="AP55">
            <v>1665546193.2828808</v>
          </cell>
          <cell r="AQ55">
            <v>25596281.547384739</v>
          </cell>
          <cell r="AR55">
            <v>1598793541.8425162</v>
          </cell>
          <cell r="AS55">
            <v>6164538.0155594926</v>
          </cell>
          <cell r="AT55">
            <v>136358528.6115312</v>
          </cell>
        </row>
        <row r="56">
          <cell r="AC56">
            <v>1601</v>
          </cell>
          <cell r="AD56">
            <v>45611.423032999999</v>
          </cell>
          <cell r="AE56">
            <v>3488</v>
          </cell>
          <cell r="AF56">
            <v>56779.705852999999</v>
          </cell>
          <cell r="AG56">
            <v>4872</v>
          </cell>
          <cell r="AH56">
            <v>3327.0301969999996</v>
          </cell>
          <cell r="AI56">
            <v>666889359.48372984</v>
          </cell>
          <cell r="AJ56">
            <v>870148616.3488735</v>
          </cell>
          <cell r="AK56">
            <v>138068224.92797166</v>
          </cell>
          <cell r="AL56">
            <v>333625431.80439681</v>
          </cell>
          <cell r="AM56">
            <v>240838082.08692873</v>
          </cell>
          <cell r="AN56">
            <v>82597126.613548711</v>
          </cell>
          <cell r="AO56">
            <v>133601672.95240372</v>
          </cell>
          <cell r="AP56">
            <v>1824343458.2885146</v>
          </cell>
          <cell r="AQ56">
            <v>29938511.920200396</v>
          </cell>
          <cell r="AR56">
            <v>1773095650.9843688</v>
          </cell>
          <cell r="AS56">
            <v>6643944.6287656613</v>
          </cell>
          <cell r="AT56">
            <v>140172843.22560832</v>
          </cell>
        </row>
        <row r="57">
          <cell r="AC57">
            <v>1508</v>
          </cell>
          <cell r="AD57">
            <v>62835.490927999999</v>
          </cell>
          <cell r="AE57">
            <v>2751</v>
          </cell>
          <cell r="AF57">
            <v>38832.512538999996</v>
          </cell>
          <cell r="AG57">
            <v>4854</v>
          </cell>
          <cell r="AH57">
            <v>1202.8439470000001</v>
          </cell>
          <cell r="AI57">
            <v>637721323.42319572</v>
          </cell>
          <cell r="AJ57">
            <v>820628654.65565944</v>
          </cell>
          <cell r="AK57">
            <v>135385367.34627211</v>
          </cell>
          <cell r="AL57">
            <v>321359985.65549552</v>
          </cell>
          <cell r="AM57">
            <v>233810988.25260234</v>
          </cell>
          <cell r="AN57">
            <v>85405760.055307776</v>
          </cell>
          <cell r="AO57">
            <v>126869991.62059307</v>
          </cell>
          <cell r="AP57">
            <v>1634789025.3837938</v>
          </cell>
          <cell r="AQ57">
            <v>29808134.403263532</v>
          </cell>
          <cell r="AR57">
            <v>1548413307.632257</v>
          </cell>
          <cell r="AS57">
            <v>6459632.9540732382</v>
          </cell>
          <cell r="AT57">
            <v>142025207.07942516</v>
          </cell>
        </row>
        <row r="58">
          <cell r="AC58">
            <v>1518</v>
          </cell>
          <cell r="AD58">
            <v>71892.781281999996</v>
          </cell>
          <cell r="AE58">
            <v>2657</v>
          </cell>
          <cell r="AF58">
            <v>59248.722106999994</v>
          </cell>
          <cell r="AG58">
            <v>4855</v>
          </cell>
          <cell r="AH58">
            <v>1514.5543090000001</v>
          </cell>
          <cell r="AI58">
            <v>590594720.00996041</v>
          </cell>
          <cell r="AJ58">
            <v>754867069.11083293</v>
          </cell>
          <cell r="AK58">
            <v>127208006.3017032</v>
          </cell>
          <cell r="AL58">
            <v>301375748.44394261</v>
          </cell>
          <cell r="AM58">
            <v>218324304.97029012</v>
          </cell>
          <cell r="AN58">
            <v>77066734.036783963</v>
          </cell>
          <cell r="AO58">
            <v>121281466.882401</v>
          </cell>
          <cell r="AP58">
            <v>1520129001.7643912</v>
          </cell>
          <cell r="AQ58">
            <v>31573384.383422829</v>
          </cell>
          <cell r="AR58">
            <v>1479030325.0173509</v>
          </cell>
          <cell r="AS58">
            <v>6104625.4522224097</v>
          </cell>
          <cell r="AT58">
            <v>130150470.70195261</v>
          </cell>
        </row>
        <row r="59">
          <cell r="AC59">
            <v>1605</v>
          </cell>
          <cell r="AD59">
            <v>77823.77197300001</v>
          </cell>
          <cell r="AE59">
            <v>2896</v>
          </cell>
          <cell r="AF59">
            <v>51607.831830999996</v>
          </cell>
          <cell r="AG59">
            <v>4883</v>
          </cell>
          <cell r="AH59">
            <v>6291.5629899999994</v>
          </cell>
          <cell r="AI59">
            <v>662884664</v>
          </cell>
          <cell r="AJ59">
            <v>866836448.59637702</v>
          </cell>
          <cell r="AK59">
            <v>148734854</v>
          </cell>
          <cell r="AL59">
            <v>354668242.72455513</v>
          </cell>
          <cell r="AM59">
            <v>235992493</v>
          </cell>
          <cell r="AN59">
            <v>84871823.798069015</v>
          </cell>
          <cell r="AO59">
            <v>142870819</v>
          </cell>
          <cell r="AP59">
            <v>1730849407.1732218</v>
          </cell>
          <cell r="AQ59">
            <v>36481092</v>
          </cell>
          <cell r="AR59">
            <v>1672853201.7109323</v>
          </cell>
          <cell r="AS59">
            <v>6925174</v>
          </cell>
          <cell r="AT59">
            <v>147464813.90193802</v>
          </cell>
        </row>
        <row r="60">
          <cell r="AC60">
            <v>1436</v>
          </cell>
          <cell r="AD60">
            <v>66566.880730000004</v>
          </cell>
          <cell r="AE60">
            <v>2377</v>
          </cell>
          <cell r="AF60">
            <v>40250.767745999998</v>
          </cell>
          <cell r="AG60">
            <v>4891</v>
          </cell>
          <cell r="AH60">
            <v>2293.9549700000002</v>
          </cell>
          <cell r="AI60">
            <v>693534347</v>
          </cell>
          <cell r="AJ60">
            <v>851127983.46127737</v>
          </cell>
          <cell r="AK60">
            <v>154167245</v>
          </cell>
          <cell r="AL60">
            <v>352214753.11437279</v>
          </cell>
          <cell r="AM60">
            <v>265810532</v>
          </cell>
          <cell r="AN60">
            <v>87003560.745747998</v>
          </cell>
          <cell r="AO60">
            <v>145841933</v>
          </cell>
          <cell r="AP60">
            <v>1531364097.5920658</v>
          </cell>
          <cell r="AQ60">
            <v>31231094</v>
          </cell>
          <cell r="AR60">
            <v>1510262971.9188254</v>
          </cell>
          <cell r="AS60">
            <v>6574905</v>
          </cell>
          <cell r="AT60">
            <v>153090158.59989405</v>
          </cell>
        </row>
        <row r="61">
          <cell r="AC61">
            <v>1543</v>
          </cell>
          <cell r="AD61">
            <v>81083.860161999997</v>
          </cell>
          <cell r="AE61">
            <v>2765</v>
          </cell>
          <cell r="AF61">
            <v>53225.248874999997</v>
          </cell>
          <cell r="AG61">
            <v>4852</v>
          </cell>
          <cell r="AH61">
            <v>5892.9718829999993</v>
          </cell>
          <cell r="AI61">
            <v>707413216</v>
          </cell>
          <cell r="AJ61">
            <v>909361016.16232383</v>
          </cell>
          <cell r="AK61">
            <v>149917848</v>
          </cell>
          <cell r="AL61">
            <v>360677226.51007199</v>
          </cell>
          <cell r="AM61">
            <v>266020054</v>
          </cell>
          <cell r="AN61">
            <v>93823395.198035032</v>
          </cell>
          <cell r="AO61">
            <v>170921889</v>
          </cell>
          <cell r="AP61">
            <v>1812395009.3326821</v>
          </cell>
          <cell r="AQ61">
            <v>27781332</v>
          </cell>
          <cell r="AR61">
            <v>1693458083.3560352</v>
          </cell>
          <cell r="AS61">
            <v>6913853</v>
          </cell>
          <cell r="AT61">
            <v>156827770.89369291</v>
          </cell>
        </row>
        <row r="62">
          <cell r="AC62">
            <v>1354</v>
          </cell>
          <cell r="AD62">
            <v>47326.545977000002</v>
          </cell>
          <cell r="AE62">
            <v>2411</v>
          </cell>
          <cell r="AF62">
            <v>57033.741590999998</v>
          </cell>
          <cell r="AG62">
            <v>4562</v>
          </cell>
          <cell r="AH62">
            <v>934.2316800000001</v>
          </cell>
          <cell r="AI62">
            <v>717510934</v>
          </cell>
          <cell r="AJ62">
            <v>902817223.40577412</v>
          </cell>
          <cell r="AK62">
            <v>155652725</v>
          </cell>
          <cell r="AL62">
            <v>360928636.03523302</v>
          </cell>
          <cell r="AM62">
            <v>284327542</v>
          </cell>
          <cell r="AN62">
            <v>97724467.164533988</v>
          </cell>
          <cell r="AO62">
            <v>174024214</v>
          </cell>
          <cell r="AP62">
            <v>1582367350.8424361</v>
          </cell>
          <cell r="AQ62">
            <v>23443989</v>
          </cell>
          <cell r="AR62">
            <v>1536177348.0585608</v>
          </cell>
          <cell r="AS62">
            <v>6586163</v>
          </cell>
          <cell r="AT62">
            <v>136175582.56864807</v>
          </cell>
        </row>
        <row r="63">
          <cell r="AC63">
            <v>1554</v>
          </cell>
          <cell r="AD63">
            <v>70003.54237499999</v>
          </cell>
          <cell r="AE63">
            <v>2487</v>
          </cell>
          <cell r="AF63">
            <v>68780.043524000008</v>
          </cell>
          <cell r="AG63">
            <v>4288</v>
          </cell>
          <cell r="AH63">
            <v>3331.9249490000002</v>
          </cell>
          <cell r="AI63">
            <v>748509867</v>
          </cell>
          <cell r="AJ63">
            <v>947349922.72937918</v>
          </cell>
          <cell r="AK63">
            <v>160040663</v>
          </cell>
          <cell r="AL63">
            <v>377407552.08051789</v>
          </cell>
          <cell r="AM63">
            <v>289773627</v>
          </cell>
          <cell r="AN63">
            <v>110756056.11283295</v>
          </cell>
          <cell r="AO63">
            <v>184628163</v>
          </cell>
          <cell r="AP63">
            <v>1802053290.1572042</v>
          </cell>
          <cell r="AQ63">
            <v>24531374</v>
          </cell>
          <cell r="AR63">
            <v>1668148963.7839067</v>
          </cell>
          <cell r="AS63">
            <v>6565554</v>
          </cell>
          <cell r="AT63">
            <v>152305541.53975692</v>
          </cell>
        </row>
        <row r="64">
          <cell r="AC64">
            <v>1544</v>
          </cell>
          <cell r="AD64">
            <v>76177.333543999994</v>
          </cell>
          <cell r="AE64">
            <v>2219</v>
          </cell>
          <cell r="AF64">
            <v>64711.156690999996</v>
          </cell>
          <cell r="AG64">
            <v>3353</v>
          </cell>
          <cell r="AH64">
            <v>2811.067638</v>
          </cell>
          <cell r="AI64">
            <v>759857585</v>
          </cell>
          <cell r="AJ64">
            <v>958574071.48614371</v>
          </cell>
          <cell r="AK64">
            <v>165120070</v>
          </cell>
          <cell r="AL64">
            <v>384618849.32842582</v>
          </cell>
          <cell r="AM64">
            <v>294066629</v>
          </cell>
          <cell r="AN64">
            <v>100646671.357195</v>
          </cell>
          <cell r="AO64">
            <v>175639118</v>
          </cell>
          <cell r="AP64">
            <v>1780141680.4810405</v>
          </cell>
          <cell r="AQ64">
            <v>26534998</v>
          </cell>
          <cell r="AR64">
            <v>1683616809.8432469</v>
          </cell>
          <cell r="AS64">
            <v>5992859</v>
          </cell>
          <cell r="AT64">
            <v>143360166.63228402</v>
          </cell>
        </row>
        <row r="65">
          <cell r="AC65">
            <v>1364</v>
          </cell>
          <cell r="AD65">
            <v>45987.594769000003</v>
          </cell>
          <cell r="AE65">
            <v>2173</v>
          </cell>
          <cell r="AF65">
            <v>59924.000586000002</v>
          </cell>
          <cell r="AG65">
            <v>3302</v>
          </cell>
          <cell r="AH65">
            <v>5459.0034800000003</v>
          </cell>
          <cell r="AI65">
            <v>749524519</v>
          </cell>
          <cell r="AJ65">
            <v>944892238.22430539</v>
          </cell>
          <cell r="AK65">
            <v>154180132</v>
          </cell>
          <cell r="AL65">
            <v>387838613.52309531</v>
          </cell>
          <cell r="AM65">
            <v>307251050</v>
          </cell>
          <cell r="AN65">
            <v>106462755.17780098</v>
          </cell>
          <cell r="AO65">
            <v>129134894</v>
          </cell>
          <cell r="AP65">
            <v>1653832298.8146851</v>
          </cell>
          <cell r="AQ65">
            <v>27801629</v>
          </cell>
          <cell r="AR65">
            <v>1602679331.1881142</v>
          </cell>
          <cell r="AS65">
            <v>5734688</v>
          </cell>
          <cell r="AT65">
            <v>141748916.78618395</v>
          </cell>
        </row>
        <row r="66">
          <cell r="AC66">
            <v>1506</v>
          </cell>
          <cell r="AD66">
            <v>64044.546671000004</v>
          </cell>
          <cell r="AE66">
            <v>1935</v>
          </cell>
          <cell r="AF66">
            <v>58928.026641000004</v>
          </cell>
          <cell r="AG66">
            <v>3317</v>
          </cell>
          <cell r="AH66">
            <v>2700.1678450000004</v>
          </cell>
          <cell r="AI66">
            <v>765213860</v>
          </cell>
          <cell r="AJ66">
            <v>973840992.08191323</v>
          </cell>
          <cell r="AK66">
            <v>173509416</v>
          </cell>
          <cell r="AL66">
            <v>399293413.19406199</v>
          </cell>
          <cell r="AM66">
            <v>325370638</v>
          </cell>
          <cell r="AN66">
            <v>105434818.31037898</v>
          </cell>
          <cell r="AO66">
            <v>130328036</v>
          </cell>
          <cell r="AP66">
            <v>1803050544.8604701</v>
          </cell>
          <cell r="AQ66">
            <v>29969966</v>
          </cell>
          <cell r="AR66">
            <v>1689662492.9601607</v>
          </cell>
          <cell r="AS66">
            <v>6027114</v>
          </cell>
          <cell r="AT66">
            <v>147612724.88372394</v>
          </cell>
        </row>
        <row r="67">
          <cell r="AC67">
            <v>1262</v>
          </cell>
          <cell r="AD67">
            <v>70149.766417999999</v>
          </cell>
          <cell r="AE67">
            <v>1425</v>
          </cell>
          <cell r="AF67">
            <v>53528.086854000001</v>
          </cell>
          <cell r="AG67">
            <v>3288</v>
          </cell>
          <cell r="AH67">
            <v>2427.5493449999999</v>
          </cell>
          <cell r="AI67">
            <v>776283673</v>
          </cell>
          <cell r="AJ67">
            <v>991366796.46053386</v>
          </cell>
          <cell r="AK67">
            <v>184749829</v>
          </cell>
          <cell r="AL67">
            <v>424955450.83645087</v>
          </cell>
          <cell r="AM67">
            <v>335108167</v>
          </cell>
          <cell r="AN67">
            <v>111306095.03762703</v>
          </cell>
          <cell r="AO67">
            <v>128384941</v>
          </cell>
          <cell r="AP67">
            <v>1755869687.2639351</v>
          </cell>
          <cell r="AQ67">
            <v>26827733</v>
          </cell>
          <cell r="AR67">
            <v>1719830216.5735221</v>
          </cell>
          <cell r="AS67">
            <v>6050061</v>
          </cell>
          <cell r="AT67">
            <v>160427913.75506499</v>
          </cell>
        </row>
        <row r="68">
          <cell r="AC68">
            <v>1000</v>
          </cell>
          <cell r="AD68">
            <v>64430.317313</v>
          </cell>
          <cell r="AE68">
            <v>1214</v>
          </cell>
          <cell r="AF68">
            <v>33406.129364</v>
          </cell>
          <cell r="AG68">
            <v>3274</v>
          </cell>
          <cell r="AH68">
            <v>1419.5002179999999</v>
          </cell>
          <cell r="AI68">
            <v>838365312</v>
          </cell>
          <cell r="AJ68">
            <v>1068548990.1230464</v>
          </cell>
          <cell r="AK68">
            <v>195247640</v>
          </cell>
          <cell r="AL68">
            <v>454915272.10599905</v>
          </cell>
          <cell r="AM68">
            <v>371800996</v>
          </cell>
          <cell r="AN68">
            <v>116829685.26833101</v>
          </cell>
          <cell r="AO68">
            <v>141809490</v>
          </cell>
          <cell r="AP68">
            <v>2025593777.8048849</v>
          </cell>
          <cell r="AQ68">
            <v>26631902</v>
          </cell>
          <cell r="AR68">
            <v>1777091428.4090464</v>
          </cell>
          <cell r="AS68">
            <v>6050056</v>
          </cell>
          <cell r="AT68">
            <v>145058989.57708302</v>
          </cell>
        </row>
        <row r="69">
          <cell r="AC69">
            <v>959</v>
          </cell>
          <cell r="AD69">
            <v>58741.036230999998</v>
          </cell>
          <cell r="AE69">
            <v>1098</v>
          </cell>
          <cell r="AF69">
            <v>21987.842229999998</v>
          </cell>
          <cell r="AG69">
            <v>3273</v>
          </cell>
          <cell r="AH69">
            <v>4142.3033909999995</v>
          </cell>
        </row>
        <row r="70">
          <cell r="AC70">
            <v>863</v>
          </cell>
          <cell r="AD70">
            <v>70931.566221000001</v>
          </cell>
          <cell r="AE70">
            <v>928</v>
          </cell>
          <cell r="AF70">
            <v>23946.314660999997</v>
          </cell>
          <cell r="AG70">
            <v>3262</v>
          </cell>
          <cell r="AH70">
            <v>772.41896800000006</v>
          </cell>
        </row>
        <row r="71">
          <cell r="AC71">
            <v>794</v>
          </cell>
          <cell r="AD71">
            <v>71550.603464</v>
          </cell>
          <cell r="AE71">
            <v>837</v>
          </cell>
          <cell r="AF71">
            <v>31928.764153</v>
          </cell>
          <cell r="AG71">
            <v>2969</v>
          </cell>
          <cell r="AH71">
            <v>2112.7458149999998</v>
          </cell>
        </row>
      </sheetData>
      <sheetData sheetId="22"/>
      <sheetData sheetId="23">
        <row r="64">
          <cell r="Q64">
            <v>188213</v>
          </cell>
          <cell r="R64">
            <v>0</v>
          </cell>
        </row>
        <row r="65">
          <cell r="Q65">
            <v>196094</v>
          </cell>
          <cell r="R65">
            <v>0</v>
          </cell>
        </row>
        <row r="66">
          <cell r="Q66">
            <v>205835</v>
          </cell>
          <cell r="R66">
            <v>0</v>
          </cell>
        </row>
        <row r="67">
          <cell r="Q67">
            <v>213175</v>
          </cell>
          <cell r="R67">
            <v>0</v>
          </cell>
        </row>
        <row r="68">
          <cell r="Q68">
            <v>217940</v>
          </cell>
          <cell r="R68">
            <v>0</v>
          </cell>
        </row>
        <row r="69">
          <cell r="Q69">
            <v>238710</v>
          </cell>
          <cell r="R69">
            <v>0</v>
          </cell>
        </row>
        <row r="70">
          <cell r="Q70">
            <v>223566</v>
          </cell>
          <cell r="R70">
            <v>0</v>
          </cell>
        </row>
        <row r="71">
          <cell r="Q71">
            <v>230662</v>
          </cell>
          <cell r="R71">
            <v>0</v>
          </cell>
        </row>
        <row r="72">
          <cell r="Q72">
            <v>235944</v>
          </cell>
          <cell r="R72">
            <v>0</v>
          </cell>
        </row>
        <row r="73">
          <cell r="Q73">
            <v>244434</v>
          </cell>
          <cell r="R73">
            <v>0</v>
          </cell>
        </row>
        <row r="74">
          <cell r="Q74">
            <v>249407</v>
          </cell>
          <cell r="R74">
            <v>1358</v>
          </cell>
        </row>
        <row r="75">
          <cell r="Q75">
            <v>251400</v>
          </cell>
          <cell r="R75">
            <v>1955</v>
          </cell>
        </row>
        <row r="76">
          <cell r="Q76">
            <v>254450</v>
          </cell>
          <cell r="R76">
            <v>8701</v>
          </cell>
        </row>
        <row r="77">
          <cell r="Q77">
            <v>261656</v>
          </cell>
          <cell r="R77">
            <v>4</v>
          </cell>
        </row>
        <row r="78">
          <cell r="Q78">
            <v>265325</v>
          </cell>
          <cell r="R78">
            <v>17899</v>
          </cell>
        </row>
        <row r="79">
          <cell r="Q79">
            <v>268596</v>
          </cell>
          <cell r="R79">
            <v>17899</v>
          </cell>
        </row>
        <row r="80">
          <cell r="Q80">
            <v>275773</v>
          </cell>
          <cell r="R80">
            <v>33307</v>
          </cell>
        </row>
        <row r="81">
          <cell r="Q81">
            <v>275890</v>
          </cell>
          <cell r="R81">
            <v>38190</v>
          </cell>
        </row>
        <row r="82">
          <cell r="Q82">
            <v>284003</v>
          </cell>
          <cell r="R82">
            <v>64515</v>
          </cell>
        </row>
        <row r="83">
          <cell r="Q83">
            <v>396292</v>
          </cell>
          <cell r="R83">
            <v>70517</v>
          </cell>
        </row>
        <row r="84">
          <cell r="Q84">
            <v>400383</v>
          </cell>
          <cell r="R84">
            <v>87869</v>
          </cell>
        </row>
        <row r="85">
          <cell r="Q85">
            <v>397962</v>
          </cell>
          <cell r="R85">
            <v>122022</v>
          </cell>
        </row>
        <row r="86">
          <cell r="Q86">
            <v>396689</v>
          </cell>
          <cell r="R86">
            <v>130547</v>
          </cell>
        </row>
        <row r="87">
          <cell r="Q87">
            <v>351981</v>
          </cell>
          <cell r="R87">
            <v>147732</v>
          </cell>
        </row>
        <row r="88">
          <cell r="Q88">
            <v>347563</v>
          </cell>
          <cell r="R88">
            <v>191732</v>
          </cell>
        </row>
        <row r="89">
          <cell r="Q89">
            <v>341220</v>
          </cell>
          <cell r="R89">
            <v>274220</v>
          </cell>
        </row>
        <row r="90">
          <cell r="Q90">
            <v>345160</v>
          </cell>
          <cell r="R90">
            <v>297873</v>
          </cell>
        </row>
        <row r="91">
          <cell r="Q91">
            <v>347023</v>
          </cell>
          <cell r="R91">
            <v>262101</v>
          </cell>
        </row>
        <row r="92">
          <cell r="Q92">
            <v>275830</v>
          </cell>
          <cell r="R92">
            <v>398787</v>
          </cell>
        </row>
        <row r="93">
          <cell r="Q93">
            <v>278339</v>
          </cell>
          <cell r="R93">
            <v>427479</v>
          </cell>
        </row>
        <row r="94">
          <cell r="Q94">
            <v>284585</v>
          </cell>
          <cell r="R94">
            <v>487744</v>
          </cell>
        </row>
        <row r="95">
          <cell r="Q95">
            <v>283980</v>
          </cell>
          <cell r="R95">
            <v>490275</v>
          </cell>
        </row>
        <row r="96">
          <cell r="Q96">
            <v>292716</v>
          </cell>
          <cell r="R96">
            <v>527956</v>
          </cell>
        </row>
        <row r="97">
          <cell r="Q97">
            <v>308529</v>
          </cell>
          <cell r="R97">
            <v>556301</v>
          </cell>
        </row>
        <row r="98">
          <cell r="Q98">
            <v>314167</v>
          </cell>
          <cell r="R98">
            <v>588014</v>
          </cell>
        </row>
        <row r="99">
          <cell r="Q99">
            <v>318061</v>
          </cell>
          <cell r="R99">
            <v>622113</v>
          </cell>
        </row>
        <row r="100">
          <cell r="Q100">
            <v>358716</v>
          </cell>
          <cell r="R100">
            <v>654134</v>
          </cell>
        </row>
        <row r="101">
          <cell r="Q101">
            <v>361976</v>
          </cell>
          <cell r="R101">
            <v>679979</v>
          </cell>
        </row>
        <row r="102">
          <cell r="Q102">
            <v>365062</v>
          </cell>
          <cell r="R102">
            <v>679949</v>
          </cell>
        </row>
        <row r="103">
          <cell r="Q103">
            <v>365732</v>
          </cell>
          <cell r="R103">
            <v>750746</v>
          </cell>
        </row>
        <row r="104">
          <cell r="Q104">
            <v>396301</v>
          </cell>
          <cell r="R104">
            <v>769864</v>
          </cell>
        </row>
        <row r="105">
          <cell r="Q105">
            <v>396914</v>
          </cell>
          <cell r="R105">
            <v>827319</v>
          </cell>
        </row>
        <row r="106">
          <cell r="Q106">
            <v>395236</v>
          </cell>
          <cell r="R106">
            <v>899877</v>
          </cell>
        </row>
        <row r="107">
          <cell r="Q107">
            <v>402731</v>
          </cell>
          <cell r="R107">
            <v>961467</v>
          </cell>
        </row>
        <row r="108">
          <cell r="Q108">
            <v>422319</v>
          </cell>
          <cell r="R108">
            <v>1038207</v>
          </cell>
        </row>
        <row r="109">
          <cell r="Q109">
            <v>421196</v>
          </cell>
          <cell r="R109">
            <v>1239626</v>
          </cell>
        </row>
        <row r="110">
          <cell r="Q110">
            <v>430574</v>
          </cell>
          <cell r="R110">
            <v>1273730</v>
          </cell>
        </row>
        <row r="111">
          <cell r="Q111">
            <v>437791</v>
          </cell>
          <cell r="R111">
            <v>1418324</v>
          </cell>
        </row>
        <row r="112">
          <cell r="Q112">
            <v>440733</v>
          </cell>
          <cell r="R112">
            <v>1543360</v>
          </cell>
        </row>
        <row r="113">
          <cell r="Q113">
            <v>442125</v>
          </cell>
          <cell r="R113">
            <v>1606226</v>
          </cell>
        </row>
        <row r="114">
          <cell r="Q114">
            <v>585306</v>
          </cell>
          <cell r="R114">
            <v>1676379</v>
          </cell>
        </row>
        <row r="115">
          <cell r="Q115">
            <v>578097</v>
          </cell>
          <cell r="R115">
            <v>1727669</v>
          </cell>
        </row>
        <row r="116">
          <cell r="Q116">
            <v>384190</v>
          </cell>
          <cell r="R116">
            <v>1764964</v>
          </cell>
        </row>
      </sheetData>
      <sheetData sheetId="24"/>
      <sheetData sheetId="25">
        <row r="159">
          <cell r="H159">
            <v>13086532.580645161</v>
          </cell>
          <cell r="I159">
            <v>774060.61290322582</v>
          </cell>
          <cell r="Q159">
            <v>13879433.330863833</v>
          </cell>
          <cell r="R159">
            <v>739584.76657806418</v>
          </cell>
          <cell r="S159">
            <v>12496.907907838706</v>
          </cell>
          <cell r="Z159">
            <v>6.1635563556330268</v>
          </cell>
          <cell r="AA159">
            <v>52.898626273886443</v>
          </cell>
          <cell r="AK159">
            <v>5996090.3145452905</v>
          </cell>
          <cell r="AM159">
            <v>613498.27840529021</v>
          </cell>
          <cell r="AN159">
            <v>5223070.5542996069</v>
          </cell>
          <cell r="AO159">
            <v>2046774.1836136451</v>
          </cell>
          <cell r="AS159">
            <v>754927.03225806449</v>
          </cell>
          <cell r="AT159">
            <v>19133.580645161292</v>
          </cell>
          <cell r="AV159">
            <v>718758.8004373872</v>
          </cell>
          <cell r="AW159">
            <v>20825.966140677428</v>
          </cell>
          <cell r="AY159">
            <v>6.2345823764550587</v>
          </cell>
          <cell r="AZ159">
            <v>3.7691500574806054</v>
          </cell>
          <cell r="BE159">
            <v>6281979.7795996629</v>
          </cell>
          <cell r="BG159">
            <v>2581236.6490590968</v>
          </cell>
          <cell r="BH159">
            <v>31974288.853058066</v>
          </cell>
          <cell r="BJ159">
            <v>34555525.502117164</v>
          </cell>
        </row>
        <row r="160">
          <cell r="H160">
            <v>13354193.517241379</v>
          </cell>
          <cell r="I160">
            <v>833519.58620689658</v>
          </cell>
          <cell r="Q160">
            <v>14231681.530733967</v>
          </cell>
          <cell r="R160">
            <v>763936.88983072422</v>
          </cell>
          <cell r="S160">
            <v>17909.119730827588</v>
          </cell>
          <cell r="Z160">
            <v>4.8617150563473688</v>
          </cell>
          <cell r="AA160">
            <v>103.65927564089661</v>
          </cell>
          <cell r="AK160">
            <v>6055480.2329943478</v>
          </cell>
          <cell r="AM160">
            <v>562168.04170382745</v>
          </cell>
          <cell r="AN160">
            <v>5398316.9717234131</v>
          </cell>
          <cell r="AO160">
            <v>2215716.2843123795</v>
          </cell>
          <cell r="AS160">
            <v>812756.41379310342</v>
          </cell>
          <cell r="AT160">
            <v>20763.172413793105</v>
          </cell>
          <cell r="AV160">
            <v>741229.42021393066</v>
          </cell>
          <cell r="AW160">
            <v>22707.469616793103</v>
          </cell>
          <cell r="AY160">
            <v>4.6622117006477097</v>
          </cell>
          <cell r="AZ160">
            <v>11.819341955588538</v>
          </cell>
          <cell r="BE160">
            <v>6418860.1927514654</v>
          </cell>
          <cell r="BG160">
            <v>2743080.6012468967</v>
          </cell>
          <cell r="BH160">
            <v>34977049.666948415</v>
          </cell>
          <cell r="BJ160">
            <v>37720130.268195309</v>
          </cell>
        </row>
        <row r="161">
          <cell r="H161">
            <v>13769574.741935484</v>
          </cell>
          <cell r="I161">
            <v>833590.03225806449</v>
          </cell>
          <cell r="Q161">
            <v>14699242.304174064</v>
          </cell>
          <cell r="R161">
            <v>799221.87947370938</v>
          </cell>
          <cell r="S161">
            <v>15876.324932516131</v>
          </cell>
          <cell r="Z161">
            <v>3.1329171519947465</v>
          </cell>
          <cell r="AA161">
            <v>45.07857724368538</v>
          </cell>
          <cell r="AK161">
            <v>6088490.1317812223</v>
          </cell>
          <cell r="AM161">
            <v>606692.23907464533</v>
          </cell>
          <cell r="AN161">
            <v>5699626.5697913896</v>
          </cell>
          <cell r="AO161">
            <v>2304433.3635268058</v>
          </cell>
          <cell r="AS161">
            <v>813108.70967741939</v>
          </cell>
          <cell r="AT161">
            <v>20481.322580645163</v>
          </cell>
          <cell r="AV161">
            <v>776895.39187225816</v>
          </cell>
          <cell r="AW161">
            <v>22326.487601451608</v>
          </cell>
          <cell r="AY161">
            <v>3.026224342786533</v>
          </cell>
          <cell r="AZ161">
            <v>6.9882841778758236</v>
          </cell>
          <cell r="BE161">
            <v>6409625.366357646</v>
          </cell>
          <cell r="BG161">
            <v>2850211.1407731613</v>
          </cell>
          <cell r="BH161">
            <v>36295945.993711486</v>
          </cell>
          <cell r="BJ161">
            <v>39146157.134484641</v>
          </cell>
        </row>
        <row r="162">
          <cell r="H162">
            <v>13962511.433333334</v>
          </cell>
          <cell r="I162">
            <v>789224.4</v>
          </cell>
          <cell r="Q162">
            <v>14840129.06693616</v>
          </cell>
          <cell r="R162">
            <v>738275.5319837</v>
          </cell>
          <cell r="S162">
            <v>17174.383658233335</v>
          </cell>
          <cell r="Z162">
            <v>-3.5533608253769473</v>
          </cell>
          <cell r="AA162">
            <v>74.770038313399198</v>
          </cell>
          <cell r="AK162">
            <v>6227075.7538091643</v>
          </cell>
          <cell r="AM162">
            <v>639050.35978019971</v>
          </cell>
          <cell r="AN162">
            <v>5621271.5198957976</v>
          </cell>
          <cell r="AO162">
            <v>2352731.4334509987</v>
          </cell>
          <cell r="AS162">
            <v>769059.83333333337</v>
          </cell>
          <cell r="AT162">
            <v>20164.566666666666</v>
          </cell>
          <cell r="AV162">
            <v>716613.31328233343</v>
          </cell>
          <cell r="AW162">
            <v>21662.21870136667</v>
          </cell>
          <cell r="AY162">
            <v>-3.8170863813884939</v>
          </cell>
          <cell r="AZ162">
            <v>6.0676126636049235</v>
          </cell>
          <cell r="BE162">
            <v>6473706.1210803268</v>
          </cell>
          <cell r="BG162">
            <v>2959580.594176</v>
          </cell>
          <cell r="BH162">
            <v>33995062.090137601</v>
          </cell>
          <cell r="BJ162">
            <v>36954642.684313603</v>
          </cell>
        </row>
        <row r="163">
          <cell r="H163">
            <v>14097536.903225806</v>
          </cell>
          <cell r="I163">
            <v>832087.12903225806</v>
          </cell>
          <cell r="Q163">
            <v>15194217.246653419</v>
          </cell>
          <cell r="R163">
            <v>766512.79983080656</v>
          </cell>
          <cell r="S163">
            <v>18937.155691129035</v>
          </cell>
          <cell r="Z163">
            <v>0.87189535718999611</v>
          </cell>
          <cell r="AA163">
            <v>22.807979518943114</v>
          </cell>
          <cell r="AK163">
            <v>6344179.6740147742</v>
          </cell>
          <cell r="AM163">
            <v>683213.44001458015</v>
          </cell>
          <cell r="AN163">
            <v>5758376.7211265471</v>
          </cell>
          <cell r="AO163">
            <v>2408447.4114975175</v>
          </cell>
          <cell r="AS163">
            <v>811175.61290322582</v>
          </cell>
          <cell r="AT163">
            <v>20911.516129032258</v>
          </cell>
          <cell r="AV163">
            <v>743716.53366232256</v>
          </cell>
          <cell r="AW163">
            <v>22796.266168483875</v>
          </cell>
          <cell r="AY163">
            <v>0.45869811668310129</v>
          </cell>
          <cell r="AZ163">
            <v>16.505536889011683</v>
          </cell>
          <cell r="BE163">
            <v>6453015.2806805242</v>
          </cell>
          <cell r="BG163">
            <v>3049284.715024516</v>
          </cell>
          <cell r="BH163">
            <v>36753511.546879999</v>
          </cell>
          <cell r="BJ163">
            <v>39802796.261904515</v>
          </cell>
        </row>
        <row r="164">
          <cell r="H164">
            <v>15243509.766666668</v>
          </cell>
          <cell r="I164">
            <v>857856.1</v>
          </cell>
          <cell r="Q164">
            <v>17405713.804353192</v>
          </cell>
          <cell r="R164">
            <v>797715.1761869</v>
          </cell>
          <cell r="S164">
            <v>22438.380425899999</v>
          </cell>
          <cell r="Z164">
            <v>-2.8146464276920238</v>
          </cell>
          <cell r="AA164">
            <v>1.4313123616608752</v>
          </cell>
          <cell r="AK164">
            <v>7428119.535524263</v>
          </cell>
          <cell r="AM164">
            <v>845239.64720523299</v>
          </cell>
          <cell r="AN164">
            <v>6402505.3094216315</v>
          </cell>
          <cell r="AO164">
            <v>2729849.3122020657</v>
          </cell>
          <cell r="AS164">
            <v>839405.3666666667</v>
          </cell>
          <cell r="AT164">
            <v>18450.733333333334</v>
          </cell>
          <cell r="AV164">
            <v>776601.8509952001</v>
          </cell>
          <cell r="AW164">
            <v>21113.325191700002</v>
          </cell>
          <cell r="AY164">
            <v>-2.9009057686719975</v>
          </cell>
          <cell r="AZ164">
            <v>0.46828436706441434</v>
          </cell>
          <cell r="BE164">
            <v>7292902.4867061945</v>
          </cell>
          <cell r="BG164">
            <v>3495811.4553856002</v>
          </cell>
          <cell r="BH164">
            <v>40132679.967266127</v>
          </cell>
          <cell r="BJ164">
            <v>43628491.42265173</v>
          </cell>
        </row>
        <row r="165">
          <cell r="H165">
            <v>13561085.129032258</v>
          </cell>
          <cell r="I165">
            <v>788427.58064516133</v>
          </cell>
          <cell r="Q165">
            <v>14451836.651752479</v>
          </cell>
          <cell r="R165">
            <v>695612.47261390334</v>
          </cell>
          <cell r="S165">
            <v>18124.583707645164</v>
          </cell>
          <cell r="Z165">
            <v>-12.569248475179053</v>
          </cell>
          <cell r="AA165">
            <v>-15.604960133652016</v>
          </cell>
          <cell r="AK165">
            <v>6322354.7378763231</v>
          </cell>
          <cell r="AM165">
            <v>704861.80297709652</v>
          </cell>
          <cell r="AN165">
            <v>5155302.775289448</v>
          </cell>
          <cell r="AO165">
            <v>2269317.335609613</v>
          </cell>
          <cell r="AS165">
            <v>771794.51612903224</v>
          </cell>
          <cell r="AT165">
            <v>16633.064516129034</v>
          </cell>
          <cell r="AV165">
            <v>676808.22858661297</v>
          </cell>
          <cell r="AW165">
            <v>18804.244027290326</v>
          </cell>
          <cell r="AY165">
            <v>-13.030022950869261</v>
          </cell>
          <cell r="AZ165">
            <v>8.0312782406419938</v>
          </cell>
          <cell r="BE165">
            <v>6651929.0190800857</v>
          </cell>
          <cell r="BG165">
            <v>2734680.2547943229</v>
          </cell>
          <cell r="BH165">
            <v>30678693.783882324</v>
          </cell>
          <cell r="BJ165">
            <v>33413374.038676646</v>
          </cell>
        </row>
        <row r="166">
          <cell r="H166">
            <v>14226644.935483871</v>
          </cell>
          <cell r="I166">
            <v>843924.12903225806</v>
          </cell>
          <cell r="Q166">
            <v>15636915.528349809</v>
          </cell>
          <cell r="R166">
            <v>766149.24491219362</v>
          </cell>
          <cell r="S166">
            <v>19886.595102903226</v>
          </cell>
          <cell r="Z166">
            <v>3.2445206535133289</v>
          </cell>
          <cell r="AA166">
            <v>16.788033373313255</v>
          </cell>
          <cell r="AK166">
            <v>6396844.9623417761</v>
          </cell>
          <cell r="AM166">
            <v>722465.67700112925</v>
          </cell>
          <cell r="AN166">
            <v>5986133.1496795826</v>
          </cell>
          <cell r="AO166">
            <v>2531471.7393273222</v>
          </cell>
          <cell r="AS166">
            <v>823292.16129032255</v>
          </cell>
          <cell r="AT166">
            <v>20631.967741935485</v>
          </cell>
          <cell r="AV166">
            <v>743733.31328519341</v>
          </cell>
          <cell r="AW166">
            <v>22415.931626999998</v>
          </cell>
          <cell r="AY166">
            <v>3.0011282522132263</v>
          </cell>
          <cell r="AZ166">
            <v>12.02768121567922</v>
          </cell>
          <cell r="BE166">
            <v>6958084.7983436799</v>
          </cell>
          <cell r="BG166">
            <v>3374283.742967742</v>
          </cell>
          <cell r="BH166">
            <v>37231014.927062713</v>
          </cell>
          <cell r="BJ166">
            <v>40605298.670030452</v>
          </cell>
        </row>
        <row r="167">
          <cell r="H167">
            <v>14426786.166666666</v>
          </cell>
          <cell r="I167">
            <v>824771.76666666672</v>
          </cell>
          <cell r="Q167">
            <v>15623489.334533203</v>
          </cell>
          <cell r="R167">
            <v>746259.77225236676</v>
          </cell>
          <cell r="S167">
            <v>18163.854839866668</v>
          </cell>
          <cell r="Z167">
            <v>-2.1515352623241504</v>
          </cell>
          <cell r="AA167">
            <v>15.559592040036902</v>
          </cell>
          <cell r="AK167">
            <v>6455586.180039932</v>
          </cell>
          <cell r="AM167">
            <v>685916.65046756703</v>
          </cell>
          <cell r="AN167">
            <v>5939659.0513713388</v>
          </cell>
          <cell r="AO167">
            <v>2542327.4526543645</v>
          </cell>
          <cell r="AS167">
            <v>803851.6333333333</v>
          </cell>
          <cell r="AT167">
            <v>20920.133333333335</v>
          </cell>
          <cell r="AV167">
            <v>723398.64837660012</v>
          </cell>
          <cell r="AW167">
            <v>22861.123875766669</v>
          </cell>
          <cell r="AY167">
            <v>-2.4769820778036693</v>
          </cell>
          <cell r="AZ167">
            <v>9.4009107438969597</v>
          </cell>
          <cell r="BE167">
            <v>7107716.9790797951</v>
          </cell>
          <cell r="BG167">
            <v>3251364.9016831997</v>
          </cell>
          <cell r="BH167">
            <v>34599021.733478397</v>
          </cell>
          <cell r="BJ167">
            <v>37850386.635161601</v>
          </cell>
        </row>
        <row r="168">
          <cell r="H168">
            <v>14408383.64516129</v>
          </cell>
          <cell r="I168">
            <v>832197.09677419357</v>
          </cell>
          <cell r="Q168">
            <v>15463035.430512425</v>
          </cell>
          <cell r="R168">
            <v>758156.07931758068</v>
          </cell>
          <cell r="S168">
            <v>18849.005789709674</v>
          </cell>
          <cell r="Z168">
            <v>1.3714302548030759</v>
          </cell>
          <cell r="AA168">
            <v>29.736515256436125</v>
          </cell>
          <cell r="AK168">
            <v>6373477.0776453568</v>
          </cell>
          <cell r="AM168">
            <v>676841.6299317095</v>
          </cell>
          <cell r="AN168">
            <v>5869478.9197246153</v>
          </cell>
          <cell r="AO168">
            <v>2543237.8032107442</v>
          </cell>
          <cell r="AS168">
            <v>810939.06451612909</v>
          </cell>
          <cell r="AT168">
            <v>21258.032258064515</v>
          </cell>
          <cell r="AV168">
            <v>735320.12959287106</v>
          </cell>
          <cell r="AW168">
            <v>22835.949724709681</v>
          </cell>
          <cell r="AY168">
            <v>1.0885790116370158</v>
          </cell>
          <cell r="AZ168">
            <v>11.409128962491135</v>
          </cell>
          <cell r="BE168">
            <v>7581787.2510839431</v>
          </cell>
          <cell r="BG168">
            <v>3506724.7096732901</v>
          </cell>
          <cell r="BH168">
            <v>37218645.24806606</v>
          </cell>
          <cell r="BJ168">
            <v>40725369.957739353</v>
          </cell>
        </row>
        <row r="169">
          <cell r="H169">
            <v>14900106.5</v>
          </cell>
          <cell r="I169">
            <v>878075</v>
          </cell>
          <cell r="Q169">
            <v>16104584.285922002</v>
          </cell>
          <cell r="R169">
            <v>791516.04678900004</v>
          </cell>
          <cell r="S169">
            <v>27732.390197866665</v>
          </cell>
          <cell r="Z169">
            <v>2.9247537993310768</v>
          </cell>
          <cell r="AA169">
            <v>80.453943735973823</v>
          </cell>
          <cell r="AK169">
            <v>6566028.9234279683</v>
          </cell>
          <cell r="AM169">
            <v>710396.73114646669</v>
          </cell>
          <cell r="AN169">
            <v>6155505.1845851662</v>
          </cell>
          <cell r="AO169">
            <v>2672653.4467624025</v>
          </cell>
          <cell r="AS169">
            <v>855971.56666666665</v>
          </cell>
          <cell r="AT169">
            <v>22103.433333333334</v>
          </cell>
          <cell r="AV169">
            <v>768049.68304146663</v>
          </cell>
          <cell r="AW169">
            <v>23466.363747533331</v>
          </cell>
          <cell r="AY169">
            <v>2.7411477752582769</v>
          </cell>
          <cell r="AZ169">
            <v>9.3188799832732947</v>
          </cell>
          <cell r="BE169">
            <v>7877385.2781673092</v>
          </cell>
          <cell r="BG169">
            <v>3695985.7322666664</v>
          </cell>
          <cell r="BH169">
            <v>39218102.472977065</v>
          </cell>
          <cell r="BJ169">
            <v>42914088.205243729</v>
          </cell>
        </row>
        <row r="170">
          <cell r="H170">
            <v>15342288</v>
          </cell>
          <cell r="I170">
            <v>914500.87096774194</v>
          </cell>
          <cell r="Q170">
            <v>16868106.175850742</v>
          </cell>
          <cell r="R170">
            <v>850677.33973609668</v>
          </cell>
          <cell r="S170">
            <v>33149.394437709678</v>
          </cell>
          <cell r="Z170">
            <v>-0.77440799968320118</v>
          </cell>
          <cell r="AA170">
            <v>138.37323451586462</v>
          </cell>
          <cell r="AK170">
            <v>6915014.9949833853</v>
          </cell>
          <cell r="AM170">
            <v>802927.8724441611</v>
          </cell>
          <cell r="AN170">
            <v>6344731.5656883242</v>
          </cell>
          <cell r="AO170">
            <v>2805431.7427348704</v>
          </cell>
          <cell r="AS170">
            <v>893581.80645161285</v>
          </cell>
          <cell r="AT170">
            <v>20919.064516129034</v>
          </cell>
          <cell r="AV170">
            <v>827815.78568929038</v>
          </cell>
          <cell r="AW170">
            <v>22861.55404680645</v>
          </cell>
          <cell r="AY170">
            <v>-1.026345012281729</v>
          </cell>
          <cell r="AZ170">
            <v>9.3000242329425067</v>
          </cell>
          <cell r="BE170">
            <v>7867623.4224253111</v>
          </cell>
          <cell r="BG170">
            <v>3764286.6355034839</v>
          </cell>
          <cell r="BH170">
            <v>40522812.94636593</v>
          </cell>
          <cell r="BJ170">
            <v>44287099.581869416</v>
          </cell>
        </row>
        <row r="171">
          <cell r="H171">
            <v>14246220.35483871</v>
          </cell>
          <cell r="I171">
            <v>885801.45161290327</v>
          </cell>
          <cell r="Q171">
            <v>15579680.743001677</v>
          </cell>
          <cell r="R171">
            <v>779652.99353103223</v>
          </cell>
          <cell r="S171">
            <v>26850.711435516128</v>
          </cell>
          <cell r="Z171">
            <v>5.4176652580821907</v>
          </cell>
          <cell r="AA171">
            <v>114.85884055106123</v>
          </cell>
          <cell r="AK171">
            <v>6350002.1390817082</v>
          </cell>
          <cell r="AM171">
            <v>726124.25631848385</v>
          </cell>
          <cell r="AN171">
            <v>5947932.7047974523</v>
          </cell>
          <cell r="AO171">
            <v>2555621.6428040322</v>
          </cell>
          <cell r="AS171">
            <v>862916.54838709673</v>
          </cell>
          <cell r="AT171">
            <v>22884.903225806451</v>
          </cell>
          <cell r="AV171">
            <v>755494.80661316111</v>
          </cell>
          <cell r="AW171">
            <v>24158.186917870964</v>
          </cell>
          <cell r="AY171">
            <v>5.1110339314689304</v>
          </cell>
          <cell r="AZ171">
            <v>16.000317846887388</v>
          </cell>
          <cell r="BE171">
            <v>7907502.6837300602</v>
          </cell>
          <cell r="BG171">
            <v>3662802.8795210323</v>
          </cell>
          <cell r="BH171">
            <v>36605538.666562065</v>
          </cell>
          <cell r="BJ171">
            <v>40268341.5460831</v>
          </cell>
        </row>
        <row r="172">
          <cell r="H172">
            <v>14444050.464285715</v>
          </cell>
          <cell r="I172">
            <v>908133.42857142852</v>
          </cell>
          <cell r="Q172">
            <v>15624797.060239421</v>
          </cell>
          <cell r="R172">
            <v>792403.90024828573</v>
          </cell>
          <cell r="S172">
            <v>43998.263575142853</v>
          </cell>
          <cell r="Z172">
            <v>3.7263562993887271</v>
          </cell>
          <cell r="AA172">
            <v>145.67518804068925</v>
          </cell>
          <cell r="AK172">
            <v>6336416.3212878555</v>
          </cell>
          <cell r="AM172">
            <v>708653.75551582186</v>
          </cell>
          <cell r="AN172">
            <v>6083567.6528088506</v>
          </cell>
          <cell r="AO172">
            <v>2496159.3306268947</v>
          </cell>
          <cell r="AS172">
            <v>884771.82142857148</v>
          </cell>
          <cell r="AT172">
            <v>23361.607142857141</v>
          </cell>
          <cell r="AV172">
            <v>767497.99375367875</v>
          </cell>
          <cell r="AW172">
            <v>24905.90649460713</v>
          </cell>
          <cell r="AY172">
            <v>3.5439194429393481</v>
          </cell>
          <cell r="AZ172">
            <v>9.6815581608802113</v>
          </cell>
          <cell r="BE172">
            <v>8282730.5815403694</v>
          </cell>
          <cell r="BG172">
            <v>3804186.9914697143</v>
          </cell>
          <cell r="BH172">
            <v>44324594.572141714</v>
          </cell>
          <cell r="BJ172">
            <v>48128781.563611433</v>
          </cell>
        </row>
        <row r="173">
          <cell r="H173">
            <v>15118949.870967742</v>
          </cell>
          <cell r="I173">
            <v>898515.6451612903</v>
          </cell>
          <cell r="Q173">
            <v>16212892.582520481</v>
          </cell>
          <cell r="R173">
            <v>827594.91530977434</v>
          </cell>
          <cell r="S173">
            <v>40124.812328677421</v>
          </cell>
          <cell r="Z173">
            <v>3.5500824695576036</v>
          </cell>
          <cell r="AA173">
            <v>152.73363010162524</v>
          </cell>
          <cell r="AK173">
            <v>6601651.9636186119</v>
          </cell>
          <cell r="AM173">
            <v>730381.65212106425</v>
          </cell>
          <cell r="AN173">
            <v>6249109.9123516111</v>
          </cell>
          <cell r="AO173">
            <v>2631749.054429193</v>
          </cell>
          <cell r="AS173">
            <v>875456.12903225806</v>
          </cell>
          <cell r="AT173">
            <v>23059.516129032258</v>
          </cell>
          <cell r="AV173">
            <v>802313.33377883863</v>
          </cell>
          <cell r="AW173">
            <v>25281.58153093548</v>
          </cell>
          <cell r="AY173">
            <v>3.2717328706668192</v>
          </cell>
          <cell r="AZ173">
            <v>13.235820977464183</v>
          </cell>
          <cell r="BE173">
            <v>8618193.1553541962</v>
          </cell>
          <cell r="BG173">
            <v>4029155.5801021936</v>
          </cell>
          <cell r="BH173">
            <v>40106980.447397165</v>
          </cell>
          <cell r="BJ173">
            <v>44136136.027499355</v>
          </cell>
        </row>
        <row r="174">
          <cell r="H174">
            <v>15060905.800000001</v>
          </cell>
          <cell r="I174">
            <v>890161.1</v>
          </cell>
          <cell r="Q174">
            <v>16244425.482776066</v>
          </cell>
          <cell r="R174">
            <v>780334.85779259994</v>
          </cell>
          <cell r="S174">
            <v>36836.43358883333</v>
          </cell>
          <cell r="Z174">
            <v>5.6969686772483401</v>
          </cell>
          <cell r="AA174">
            <v>114.48474845951215</v>
          </cell>
          <cell r="AK174">
            <v>6596314.0846887641</v>
          </cell>
          <cell r="AM174">
            <v>758042.41847616655</v>
          </cell>
          <cell r="AN174">
            <v>6095818.1990135666</v>
          </cell>
          <cell r="AO174">
            <v>2794250.7805975671</v>
          </cell>
          <cell r="AS174">
            <v>867657.4</v>
          </cell>
          <cell r="AT174">
            <v>22503.7</v>
          </cell>
          <cell r="AV174">
            <v>756161.41973760002</v>
          </cell>
          <cell r="AW174">
            <v>24173.438055000002</v>
          </cell>
          <cell r="AY174">
            <v>5.5187512877932416</v>
          </cell>
          <cell r="AZ174">
            <v>11.59262302838305</v>
          </cell>
          <cell r="BE174">
            <v>8371126.4589731367</v>
          </cell>
          <cell r="BG174">
            <v>3973245.7242624001</v>
          </cell>
          <cell r="BH174">
            <v>39454500.157303467</v>
          </cell>
          <cell r="BJ174">
            <v>43427745.881565861</v>
          </cell>
        </row>
        <row r="175">
          <cell r="H175">
            <v>15833962.451612903</v>
          </cell>
          <cell r="I175">
            <v>917389.83870967745</v>
          </cell>
          <cell r="Q175">
            <v>17429376.953050975</v>
          </cell>
          <cell r="R175">
            <v>833144.91380274179</v>
          </cell>
          <cell r="S175">
            <v>48204.934538000001</v>
          </cell>
          <cell r="Z175">
            <v>8.6928899278189533</v>
          </cell>
          <cell r="AA175">
            <v>154.552137207074</v>
          </cell>
          <cell r="AK175">
            <v>7106140.5553359436</v>
          </cell>
          <cell r="AM175">
            <v>792365.40522603213</v>
          </cell>
          <cell r="AN175">
            <v>6520628.9384616138</v>
          </cell>
          <cell r="AO175">
            <v>3010242.0540273846</v>
          </cell>
          <cell r="AS175">
            <v>894016.77419354836</v>
          </cell>
          <cell r="AT175">
            <v>23373.064516129034</v>
          </cell>
          <cell r="AV175">
            <v>807776.67855622584</v>
          </cell>
          <cell r="AW175">
            <v>25368.235246516135</v>
          </cell>
          <cell r="AY175">
            <v>8.613516305526856</v>
          </cell>
          <cell r="AZ175">
            <v>11.282413791027055</v>
          </cell>
          <cell r="BE175">
            <v>8362162.1844458617</v>
          </cell>
          <cell r="BG175">
            <v>4272680.3881455483</v>
          </cell>
          <cell r="BH175">
            <v>43243220.119948387</v>
          </cell>
          <cell r="BJ175">
            <v>47515900.508093931</v>
          </cell>
        </row>
        <row r="176">
          <cell r="H176">
            <v>16504320.800000001</v>
          </cell>
          <cell r="I176">
            <v>882217.8</v>
          </cell>
          <cell r="Q176">
            <v>18365877.532350857</v>
          </cell>
          <cell r="R176">
            <v>816533.03697909997</v>
          </cell>
          <cell r="S176">
            <v>53068.540304033333</v>
          </cell>
          <cell r="Z176">
            <v>2.3589698872409381</v>
          </cell>
          <cell r="AA176">
            <v>136.50789092949771</v>
          </cell>
          <cell r="AK176">
            <v>7998911.648920198</v>
          </cell>
          <cell r="AM176">
            <v>858950.22146340017</v>
          </cell>
          <cell r="AN176">
            <v>6339323.0155796977</v>
          </cell>
          <cell r="AO176">
            <v>3168692.6463875645</v>
          </cell>
          <cell r="AS176">
            <v>865209.5</v>
          </cell>
          <cell r="AT176">
            <v>17008.3</v>
          </cell>
          <cell r="AV176">
            <v>796008.21534460003</v>
          </cell>
          <cell r="AW176">
            <v>20524.821634499996</v>
          </cell>
          <cell r="AY176">
            <v>2.4988820622215941</v>
          </cell>
          <cell r="AZ176">
            <v>-2.787356097898571</v>
          </cell>
          <cell r="BE176">
            <v>8628370.539155744</v>
          </cell>
          <cell r="BG176">
            <v>4088365.3880490665</v>
          </cell>
          <cell r="BH176">
            <v>38817417.815654397</v>
          </cell>
          <cell r="BJ176">
            <v>42905783.203703471</v>
          </cell>
        </row>
        <row r="177">
          <cell r="H177">
            <v>15222603.967741935</v>
          </cell>
          <cell r="I177">
            <v>868895.41935483867</v>
          </cell>
          <cell r="Q177">
            <v>16928870.850705646</v>
          </cell>
          <cell r="R177">
            <v>811557.25173793558</v>
          </cell>
          <cell r="S177">
            <v>55801.193234677427</v>
          </cell>
          <cell r="Z177">
            <v>16.668013252888709</v>
          </cell>
          <cell r="AA177">
            <v>207.87572357394239</v>
          </cell>
          <cell r="AK177">
            <v>6899588.0042689983</v>
          </cell>
          <cell r="AM177">
            <v>790008.50522312883</v>
          </cell>
          <cell r="AN177">
            <v>6250212.7829499366</v>
          </cell>
          <cell r="AO177">
            <v>2989061.5582635798</v>
          </cell>
          <cell r="AS177">
            <v>847689.12903225806</v>
          </cell>
          <cell r="AT177">
            <v>21206.290322580644</v>
          </cell>
          <cell r="AV177">
            <v>787771.48660912912</v>
          </cell>
          <cell r="AW177">
            <v>23785.765128806455</v>
          </cell>
          <cell r="AY177">
            <v>16.395081108018161</v>
          </cell>
          <cell r="AZ177">
            <v>26.491472320219415</v>
          </cell>
          <cell r="BE177">
            <v>8310916.698869545</v>
          </cell>
          <cell r="BG177">
            <v>4096141.0503845164</v>
          </cell>
          <cell r="BH177">
            <v>42262136.153913803</v>
          </cell>
          <cell r="BJ177">
            <v>46358277.204298317</v>
          </cell>
        </row>
        <row r="178">
          <cell r="H178">
            <v>15890741.064516129</v>
          </cell>
          <cell r="I178">
            <v>871523.09677419357</v>
          </cell>
          <cell r="Q178">
            <v>17582699.070223164</v>
          </cell>
          <cell r="R178">
            <v>809689.67031874205</v>
          </cell>
          <cell r="S178">
            <v>45291.497935580635</v>
          </cell>
          <cell r="Z178">
            <v>5.6830213820204811</v>
          </cell>
          <cell r="AA178">
            <v>127.7488816020022</v>
          </cell>
          <cell r="AK178">
            <v>7130692.0687309327</v>
          </cell>
          <cell r="AM178">
            <v>778463.16767883848</v>
          </cell>
          <cell r="AN178">
            <v>6523585.2727687182</v>
          </cell>
          <cell r="AO178">
            <v>3149958.5610446748</v>
          </cell>
          <cell r="AS178">
            <v>848864.90322580643</v>
          </cell>
          <cell r="AT178">
            <v>22658.193548387098</v>
          </cell>
          <cell r="AV178">
            <v>784855.12792267743</v>
          </cell>
          <cell r="AW178">
            <v>24834.542396064517</v>
          </cell>
          <cell r="AY178">
            <v>5.5291075312792097</v>
          </cell>
          <cell r="AZ178">
            <v>10.789695513486047</v>
          </cell>
          <cell r="BE178">
            <v>8648523.6450296361</v>
          </cell>
          <cell r="BG178">
            <v>4696039.0920918705</v>
          </cell>
          <cell r="BH178">
            <v>41828110.658394836</v>
          </cell>
          <cell r="BJ178">
            <v>46524149.750486702</v>
          </cell>
        </row>
        <row r="179">
          <cell r="H179">
            <v>15554492.233333332</v>
          </cell>
          <cell r="I179">
            <v>865017.46666666667</v>
          </cell>
          <cell r="Q179">
            <v>16735290.517207941</v>
          </cell>
          <cell r="R179">
            <v>790238.9696225666</v>
          </cell>
          <cell r="S179">
            <v>48994.474208766675</v>
          </cell>
          <cell r="Z179">
            <v>5.8932826082077954</v>
          </cell>
          <cell r="AA179">
            <v>169.73610305028356</v>
          </cell>
          <cell r="AK179">
            <v>6778926.0185348047</v>
          </cell>
          <cell r="AM179">
            <v>758462.3930349669</v>
          </cell>
          <cell r="AN179">
            <v>6262563.2128933035</v>
          </cell>
          <cell r="AO179">
            <v>2935338.8927448657</v>
          </cell>
          <cell r="AS179">
            <v>842175</v>
          </cell>
          <cell r="AT179">
            <v>22842.466666666667</v>
          </cell>
          <cell r="AV179">
            <v>765298.36494346661</v>
          </cell>
          <cell r="AW179">
            <v>24940.604679100004</v>
          </cell>
          <cell r="AY179">
            <v>5.7920645360472909</v>
          </cell>
          <cell r="AZ179">
            <v>9.0961442430992392</v>
          </cell>
          <cell r="BE179">
            <v>8721584.900281772</v>
          </cell>
          <cell r="BG179">
            <v>4354124.5984768001</v>
          </cell>
          <cell r="BH179">
            <v>41199992.762094937</v>
          </cell>
          <cell r="BJ179">
            <v>45554117.360571735</v>
          </cell>
        </row>
        <row r="180">
          <cell r="H180">
            <v>16020046.290322581</v>
          </cell>
          <cell r="I180">
            <v>910511.06451612909</v>
          </cell>
          <cell r="Q180">
            <v>17219040.706012417</v>
          </cell>
          <cell r="R180">
            <v>824378.74233796773</v>
          </cell>
          <cell r="S180">
            <v>65439.777340709683</v>
          </cell>
          <cell r="Z180">
            <v>8.7347005223507992</v>
          </cell>
          <cell r="AA180">
            <v>247.17893384294851</v>
          </cell>
          <cell r="AK180">
            <v>6877069.4998811278</v>
          </cell>
          <cell r="AM180">
            <v>786063.87904474174</v>
          </cell>
          <cell r="AN180">
            <v>6528355.1801993232</v>
          </cell>
          <cell r="AO180">
            <v>3027552.1468872242</v>
          </cell>
          <cell r="AS180">
            <v>886983.48387096776</v>
          </cell>
          <cell r="AT180">
            <v>23527.580645161292</v>
          </cell>
          <cell r="AV180">
            <v>798938.1962403548</v>
          </cell>
          <cell r="AW180">
            <v>25440.546097612907</v>
          </cell>
          <cell r="AY180">
            <v>8.6517509975835303</v>
          </cell>
          <cell r="AZ180">
            <v>11.405684476897049</v>
          </cell>
          <cell r="BE180">
            <v>8713230.7956411894</v>
          </cell>
          <cell r="BG180">
            <v>4592756.7377536772</v>
          </cell>
          <cell r="BH180">
            <v>45234413.718098581</v>
          </cell>
          <cell r="BJ180">
            <v>49827170.455852255</v>
          </cell>
        </row>
        <row r="181">
          <cell r="H181">
            <v>16114108.699999999</v>
          </cell>
          <cell r="I181">
            <v>922404.9</v>
          </cell>
          <cell r="Q181">
            <v>17284548.022629689</v>
          </cell>
          <cell r="R181">
            <v>842218.48038039985</v>
          </cell>
          <cell r="S181">
            <v>80421.303312066666</v>
          </cell>
          <cell r="Z181">
            <v>6.4057366615734468</v>
          </cell>
          <cell r="AA181">
            <v>189.99052277236865</v>
          </cell>
          <cell r="AK181">
            <v>6889023.9774092631</v>
          </cell>
          <cell r="AM181">
            <v>808635.60014016635</v>
          </cell>
          <cell r="AN181">
            <v>6546492.1937830281</v>
          </cell>
          <cell r="AO181">
            <v>3040396.2512972327</v>
          </cell>
          <cell r="AS181">
            <v>899437.23333333328</v>
          </cell>
          <cell r="AT181">
            <v>22967.666666666668</v>
          </cell>
          <cell r="AV181">
            <v>817048.44495283358</v>
          </cell>
          <cell r="AW181">
            <v>25170.035427566669</v>
          </cell>
          <cell r="AY181">
            <v>6.3796344160097167</v>
          </cell>
          <cell r="AZ181">
            <v>7.2600582619555603</v>
          </cell>
          <cell r="BE181">
            <v>8946343.4309999477</v>
          </cell>
          <cell r="BG181">
            <v>4720792.6114986669</v>
          </cell>
          <cell r="BH181">
            <v>47458408.831385598</v>
          </cell>
          <cell r="BJ181">
            <v>52179201.442884259</v>
          </cell>
        </row>
        <row r="182">
          <cell r="H182">
            <v>17079679.64516129</v>
          </cell>
          <cell r="I182">
            <v>942714.80645161285</v>
          </cell>
          <cell r="Q182">
            <v>18532570.442322001</v>
          </cell>
          <cell r="R182">
            <v>878309.25273951632</v>
          </cell>
          <cell r="S182">
            <v>87206.902560580638</v>
          </cell>
          <cell r="Z182">
            <v>3.2482248806570793</v>
          </cell>
          <cell r="AA182">
            <v>163.07238500072538</v>
          </cell>
          <cell r="AK182">
            <v>7536935.8507286469</v>
          </cell>
          <cell r="AM182">
            <v>907852.45710793545</v>
          </cell>
          <cell r="AN182">
            <v>6819278.0071999356</v>
          </cell>
          <cell r="AO182">
            <v>3268504.1272854856</v>
          </cell>
          <cell r="AS182">
            <v>922258.90322580643</v>
          </cell>
          <cell r="AT182">
            <v>20455.903225806451</v>
          </cell>
          <cell r="AV182">
            <v>855993.55992645142</v>
          </cell>
          <cell r="AW182">
            <v>22315.692813064514</v>
          </cell>
          <cell r="AY182">
            <v>3.4038701271803466</v>
          </cell>
          <cell r="AZ182">
            <v>-2.3876820999322574</v>
          </cell>
          <cell r="BE182">
            <v>9117121.3618459497</v>
          </cell>
          <cell r="BG182">
            <v>5034511.8480846453</v>
          </cell>
          <cell r="BH182">
            <v>47060588.784474842</v>
          </cell>
          <cell r="BJ182">
            <v>52095100.632559486</v>
          </cell>
        </row>
        <row r="183">
          <cell r="H183">
            <v>17271521.124195367</v>
          </cell>
          <cell r="I183">
            <v>934656.6451612903</v>
          </cell>
          <cell r="J183">
            <v>7135050.2258064514</v>
          </cell>
          <cell r="Q183">
            <v>15905790.739771171</v>
          </cell>
          <cell r="R183">
            <v>843802.78385235462</v>
          </cell>
          <cell r="S183">
            <v>136938.58934458066</v>
          </cell>
          <cell r="Z183">
            <v>8.227992562535972</v>
          </cell>
          <cell r="AA183">
            <v>409.99985483978077</v>
          </cell>
          <cell r="AK183">
            <v>7445216.0813686308</v>
          </cell>
          <cell r="AM183">
            <v>839857.26494665002</v>
          </cell>
          <cell r="AN183">
            <v>0</v>
          </cell>
          <cell r="AO183">
            <v>0</v>
          </cell>
          <cell r="AS183">
            <v>911346.51612903224</v>
          </cell>
          <cell r="AT183">
            <v>23310.129032258064</v>
          </cell>
          <cell r="AV183">
            <v>818028.23373616138</v>
          </cell>
          <cell r="AW183">
            <v>25774.55011619355</v>
          </cell>
          <cell r="AY183">
            <v>8.2771485092444177</v>
          </cell>
          <cell r="AZ183">
            <v>6.6907471318838283</v>
          </cell>
          <cell r="BB183">
            <v>4755499.1693104934</v>
          </cell>
          <cell r="BC183">
            <v>4494053.7479464831</v>
          </cell>
          <cell r="BE183">
            <v>9249552.9172569774</v>
          </cell>
          <cell r="BG183">
            <v>5072691.9208960002</v>
          </cell>
          <cell r="BH183">
            <v>45871960.914910972</v>
          </cell>
          <cell r="BJ183">
            <v>50944652.835806973</v>
          </cell>
        </row>
        <row r="184">
          <cell r="H184">
            <v>18544651.644984987</v>
          </cell>
          <cell r="I184">
            <v>896870.03571428568</v>
          </cell>
          <cell r="J184">
            <v>6887480.3928571427</v>
          </cell>
          <cell r="Q184">
            <v>16948590.346729416</v>
          </cell>
          <cell r="R184">
            <v>773713.93420210737</v>
          </cell>
          <cell r="S184">
            <v>148709.4116634643</v>
          </cell>
          <cell r="Z184">
            <v>-2.3586413494837912</v>
          </cell>
          <cell r="AA184">
            <v>237.98927407553143</v>
          </cell>
          <cell r="AK184">
            <v>7933241.8622255428</v>
          </cell>
          <cell r="AM184">
            <v>894762.26125549839</v>
          </cell>
          <cell r="AN184">
            <v>0</v>
          </cell>
          <cell r="AO184">
            <v>0</v>
          </cell>
          <cell r="AS184">
            <v>874455.17857142852</v>
          </cell>
          <cell r="AT184">
            <v>22414.857142857141</v>
          </cell>
          <cell r="AV184">
            <v>749153.29248760734</v>
          </cell>
          <cell r="AW184">
            <v>24560.641714499998</v>
          </cell>
          <cell r="AY184">
            <v>-2.3901953380166057</v>
          </cell>
          <cell r="AZ184">
            <v>-1.3862767058163197</v>
          </cell>
          <cell r="BB184">
            <v>4857652.9702694854</v>
          </cell>
          <cell r="BC184">
            <v>4507127.0010846546</v>
          </cell>
          <cell r="BE184">
            <v>9364779.97135414</v>
          </cell>
          <cell r="BG184">
            <v>5238371.1232000003</v>
          </cell>
          <cell r="BH184">
            <v>45914422.734262861</v>
          </cell>
          <cell r="BJ184">
            <v>51152793.857462861</v>
          </cell>
        </row>
        <row r="185">
          <cell r="H185">
            <v>18580483.978301067</v>
          </cell>
          <cell r="I185">
            <v>902501.03225806449</v>
          </cell>
          <cell r="J185">
            <v>6882598.4193548383</v>
          </cell>
          <cell r="Q185">
            <v>17109291.595108654</v>
          </cell>
          <cell r="R185">
            <v>824218.96565809683</v>
          </cell>
          <cell r="S185">
            <v>136053.85386374194</v>
          </cell>
          <cell r="Z185">
            <v>-0.40792295714067678</v>
          </cell>
          <cell r="AA185">
            <v>239.07661112349555</v>
          </cell>
          <cell r="AK185">
            <v>7919991.5658474257</v>
          </cell>
          <cell r="AM185">
            <v>933774.80780045723</v>
          </cell>
          <cell r="AN185">
            <v>0</v>
          </cell>
          <cell r="AO185">
            <v>0</v>
          </cell>
          <cell r="AS185">
            <v>880304.61290322582</v>
          </cell>
          <cell r="AT185">
            <v>22196.419354838708</v>
          </cell>
          <cell r="AV185">
            <v>799854.85321141942</v>
          </cell>
          <cell r="AW185">
            <v>24364.112446677413</v>
          </cell>
          <cell r="AY185">
            <v>-0.30642399470540199</v>
          </cell>
          <cell r="AZ185">
            <v>-3.6290019401492679</v>
          </cell>
          <cell r="BB185">
            <v>4533493.6365922634</v>
          </cell>
          <cell r="BC185">
            <v>4101983.8966527064</v>
          </cell>
          <cell r="BE185">
            <v>8635477.5332449693</v>
          </cell>
          <cell r="BG185">
            <v>5431290.3004820645</v>
          </cell>
          <cell r="BH185">
            <v>46455756.076461419</v>
          </cell>
          <cell r="BJ185">
            <v>51887046.376943491</v>
          </cell>
        </row>
        <row r="186">
          <cell r="H186">
            <v>17887418.537361208</v>
          </cell>
          <cell r="I186">
            <v>944621.46666666667</v>
          </cell>
          <cell r="J186">
            <v>6929652.2000000002</v>
          </cell>
          <cell r="Q186">
            <v>16684312.83129086</v>
          </cell>
          <cell r="R186">
            <v>855803.13366413338</v>
          </cell>
          <cell r="S186">
            <v>138401.49997886669</v>
          </cell>
          <cell r="Z186">
            <v>9.6712680611266055</v>
          </cell>
          <cell r="AA186">
            <v>275.71905446574505</v>
          </cell>
          <cell r="AK186">
            <v>7647778.3019279819</v>
          </cell>
          <cell r="AM186">
            <v>890570.6441439155</v>
          </cell>
          <cell r="AN186">
            <v>0</v>
          </cell>
          <cell r="AO186">
            <v>0</v>
          </cell>
          <cell r="AS186">
            <v>921123.4</v>
          </cell>
          <cell r="AT186">
            <v>23498.066666666666</v>
          </cell>
          <cell r="AV186">
            <v>830381.46032143349</v>
          </cell>
          <cell r="AW186">
            <v>25421.673342699996</v>
          </cell>
          <cell r="AY186">
            <v>9.8153699258537941</v>
          </cell>
          <cell r="AZ186">
            <v>5.1636647003209815</v>
          </cell>
          <cell r="BB186">
            <v>4885959.5537457373</v>
          </cell>
          <cell r="BC186">
            <v>4375677.903682529</v>
          </cell>
          <cell r="BE186">
            <v>9261637.4574282672</v>
          </cell>
          <cell r="BG186">
            <v>5676534.6829653336</v>
          </cell>
          <cell r="BH186">
            <v>49355388.511846401</v>
          </cell>
          <cell r="BJ186">
            <v>55031923.194811732</v>
          </cell>
        </row>
        <row r="187">
          <cell r="H187">
            <v>18375549.966855135</v>
          </cell>
          <cell r="I187">
            <v>945173.38709677418</v>
          </cell>
          <cell r="J187">
            <v>7294051.4516129028</v>
          </cell>
          <cell r="Q187">
            <v>17432598.998088453</v>
          </cell>
          <cell r="R187">
            <v>872160.60362364526</v>
          </cell>
          <cell r="S187">
            <v>140868.67367709678</v>
          </cell>
          <cell r="Z187">
            <v>4.6829416076998287</v>
          </cell>
          <cell r="AA187">
            <v>192.22874178171503</v>
          </cell>
          <cell r="AK187">
            <v>8038900.1091737188</v>
          </cell>
          <cell r="AM187">
            <v>904376.12736804446</v>
          </cell>
          <cell r="AN187">
            <v>0</v>
          </cell>
          <cell r="AO187">
            <v>0</v>
          </cell>
          <cell r="AS187">
            <v>923044.74193548388</v>
          </cell>
          <cell r="AT187">
            <v>22128.645161290322</v>
          </cell>
          <cell r="AV187">
            <v>847574.61029080651</v>
          </cell>
          <cell r="AW187">
            <v>24585.993332838716</v>
          </cell>
          <cell r="AY187">
            <v>4.9268483222012822</v>
          </cell>
          <cell r="AZ187">
            <v>-3.0835488006003313</v>
          </cell>
          <cell r="BB187">
            <v>5031781.8940280182</v>
          </cell>
          <cell r="BC187">
            <v>4259791.3624748094</v>
          </cell>
          <cell r="BE187">
            <v>9291573.2565028276</v>
          </cell>
          <cell r="BG187">
            <v>6166853.7815700648</v>
          </cell>
          <cell r="BH187">
            <v>51925630.72654032</v>
          </cell>
          <cell r="BJ187">
            <v>58092484.508110382</v>
          </cell>
        </row>
        <row r="188">
          <cell r="H188">
            <v>18197313.438964367</v>
          </cell>
          <cell r="I188">
            <v>922236.6333333333</v>
          </cell>
          <cell r="J188">
            <v>7031689.4333333336</v>
          </cell>
          <cell r="Q188">
            <v>17399788.544464845</v>
          </cell>
          <cell r="R188">
            <v>846746.58835913322</v>
          </cell>
          <cell r="S188">
            <v>143223.97760373336</v>
          </cell>
          <cell r="Z188">
            <v>3.7002239972816438</v>
          </cell>
          <cell r="AA188">
            <v>169.88490126766877</v>
          </cell>
          <cell r="AK188">
            <v>8429130.3185288329</v>
          </cell>
          <cell r="AM188">
            <v>919729.6957675817</v>
          </cell>
          <cell r="AN188">
            <v>0</v>
          </cell>
          <cell r="AO188">
            <v>0</v>
          </cell>
          <cell r="AS188">
            <v>904718.23333333328</v>
          </cell>
          <cell r="AT188">
            <v>17518.400000000001</v>
          </cell>
          <cell r="AV188">
            <v>826004.40064840007</v>
          </cell>
          <cell r="AW188">
            <v>20742.187710733335</v>
          </cell>
          <cell r="AY188">
            <v>3.7683260958323639</v>
          </cell>
          <cell r="AZ188">
            <v>1.0590400253124228</v>
          </cell>
          <cell r="BB188">
            <v>5056376.1275261445</v>
          </cell>
          <cell r="BC188">
            <v>4314477.2852817504</v>
          </cell>
          <cell r="BE188">
            <v>9370853.412807893</v>
          </cell>
          <cell r="BG188">
            <v>5495049.3858474661</v>
          </cell>
          <cell r="BH188">
            <v>47405688.107827</v>
          </cell>
          <cell r="BJ188">
            <v>52900737.493674472</v>
          </cell>
        </row>
        <row r="189">
          <cell r="H189">
            <v>18211015.375355311</v>
          </cell>
          <cell r="I189">
            <v>913384.96774193551</v>
          </cell>
          <cell r="J189">
            <v>7962431.6129032262</v>
          </cell>
          <cell r="Q189">
            <v>17408217.579384923</v>
          </cell>
          <cell r="R189">
            <v>862508.72859048413</v>
          </cell>
          <cell r="S189">
            <v>135188.09052506453</v>
          </cell>
          <cell r="Z189">
            <v>6.2782356689484136</v>
          </cell>
          <cell r="AA189">
            <v>142.26738298680758</v>
          </cell>
          <cell r="AK189">
            <v>7937168.5570466332</v>
          </cell>
          <cell r="AM189">
            <v>878999.93541959941</v>
          </cell>
          <cell r="AN189">
            <v>0</v>
          </cell>
          <cell r="AO189">
            <v>0</v>
          </cell>
          <cell r="AS189">
            <v>891611.41935483867</v>
          </cell>
          <cell r="AT189">
            <v>21773.548387096773</v>
          </cell>
          <cell r="AV189">
            <v>838114.41744848376</v>
          </cell>
          <cell r="AW189">
            <v>24394.311142000006</v>
          </cell>
          <cell r="AY189">
            <v>6.3905500129295021</v>
          </cell>
          <cell r="AZ189">
            <v>2.5584462383198803</v>
          </cell>
          <cell r="BB189">
            <v>5029327.1616296507</v>
          </cell>
          <cell r="BC189">
            <v>4168642.1685919035</v>
          </cell>
          <cell r="BE189">
            <v>9197969.3302215543</v>
          </cell>
          <cell r="BG189">
            <v>6467449.5370405158</v>
          </cell>
          <cell r="BH189">
            <v>50752953.118587874</v>
          </cell>
          <cell r="BJ189">
            <v>57220402.655628391</v>
          </cell>
        </row>
        <row r="190">
          <cell r="H190">
            <v>17997105.132636577</v>
          </cell>
          <cell r="I190">
            <v>889735.93548387091</v>
          </cell>
          <cell r="J190">
            <v>9743501.7096774187</v>
          </cell>
          <cell r="Q190">
            <v>17139572.11683717</v>
          </cell>
          <cell r="R190">
            <v>844259.26516477426</v>
          </cell>
          <cell r="S190">
            <v>143870.22612464518</v>
          </cell>
          <cell r="Z190">
            <v>4.2694869544801728</v>
          </cell>
          <cell r="AA190">
            <v>217.6539365716626</v>
          </cell>
          <cell r="AK190">
            <v>8015142.3506328119</v>
          </cell>
          <cell r="AM190">
            <v>839694.97688717663</v>
          </cell>
          <cell r="AN190">
            <v>0</v>
          </cell>
          <cell r="AO190">
            <v>0</v>
          </cell>
          <cell r="AS190">
            <v>867431.90322580643</v>
          </cell>
          <cell r="AT190">
            <v>22304.032258064515</v>
          </cell>
          <cell r="AV190">
            <v>819544.25872293534</v>
          </cell>
          <cell r="AW190">
            <v>24715.006441838708</v>
          </cell>
          <cell r="AY190">
            <v>4.419813232547984</v>
          </cell>
          <cell r="AZ190">
            <v>-0.48132940128081853</v>
          </cell>
          <cell r="BB190">
            <v>5504264.1612903224</v>
          </cell>
          <cell r="BC190">
            <v>3500217.064516129</v>
          </cell>
          <cell r="BE190">
            <v>9004481.2258064523</v>
          </cell>
          <cell r="BG190">
            <v>7119618.7019706452</v>
          </cell>
          <cell r="BH190">
            <v>61960931.391179159</v>
          </cell>
          <cell r="BJ190">
            <v>69080550.093149811</v>
          </cell>
        </row>
        <row r="191">
          <cell r="H191">
            <v>18086910.318307482</v>
          </cell>
          <cell r="I191">
            <v>875818.9</v>
          </cell>
          <cell r="J191">
            <v>7095138</v>
          </cell>
          <cell r="Q191">
            <v>17145178.241993215</v>
          </cell>
          <cell r="R191">
            <v>812751.46299616655</v>
          </cell>
          <cell r="S191">
            <v>138029.50689346666</v>
          </cell>
          <cell r="Z191">
            <v>2.8488209565711942</v>
          </cell>
          <cell r="AA191">
            <v>181.72464165105535</v>
          </cell>
          <cell r="AK191">
            <v>7994491.5859272722</v>
          </cell>
          <cell r="AM191">
            <v>875427.68228176981</v>
          </cell>
          <cell r="AN191">
            <v>0</v>
          </cell>
          <cell r="AO191">
            <v>0</v>
          </cell>
          <cell r="AS191">
            <v>853746.46666666667</v>
          </cell>
          <cell r="AT191">
            <v>22072.433333333334</v>
          </cell>
          <cell r="AV191">
            <v>788587.06280646671</v>
          </cell>
          <cell r="AW191">
            <v>24164.400189699998</v>
          </cell>
          <cell r="AY191">
            <v>3.043087366940926</v>
          </cell>
          <cell r="AZ191">
            <v>-3.1122119907961117</v>
          </cell>
          <cell r="BB191">
            <v>6069997</v>
          </cell>
          <cell r="BC191">
            <v>3576893.8666666667</v>
          </cell>
          <cell r="BE191">
            <v>9646890.8666666672</v>
          </cell>
          <cell r="BG191">
            <v>6778988.2546372665</v>
          </cell>
          <cell r="BH191">
            <v>62066540.42783577</v>
          </cell>
          <cell r="BJ191">
            <v>68845528.682473034</v>
          </cell>
        </row>
        <row r="192">
          <cell r="H192">
            <v>18211138.961474959</v>
          </cell>
          <cell r="I192">
            <v>957418.22580645164</v>
          </cell>
          <cell r="J192">
            <v>9556347.564516129</v>
          </cell>
          <cell r="Q192">
            <v>17409297.561049078</v>
          </cell>
          <cell r="R192">
            <v>904364.17201635486</v>
          </cell>
          <cell r="S192">
            <v>169209.37565550421</v>
          </cell>
          <cell r="Z192">
            <v>9.7025099715144982</v>
          </cell>
          <cell r="AA192">
            <v>158.57266410691179</v>
          </cell>
          <cell r="AK192">
            <v>8040721.7089147102</v>
          </cell>
          <cell r="AM192">
            <v>830100.21395442507</v>
          </cell>
          <cell r="AN192">
            <v>0</v>
          </cell>
          <cell r="AO192">
            <v>0</v>
          </cell>
          <cell r="AS192">
            <v>932313.38709677418</v>
          </cell>
          <cell r="AT192">
            <v>25104.83870967742</v>
          </cell>
          <cell r="AV192">
            <v>876905.60766780633</v>
          </cell>
          <cell r="AW192">
            <v>27458.564348548385</v>
          </cell>
          <cell r="AY192">
            <v>9.7588789463754217</v>
          </cell>
          <cell r="AZ192">
            <v>7.9322914028360003</v>
          </cell>
          <cell r="BB192">
            <v>6383211.4516129028</v>
          </cell>
          <cell r="BC192">
            <v>3839732.8709677421</v>
          </cell>
          <cell r="BE192">
            <v>10222944.322580645</v>
          </cell>
          <cell r="BG192">
            <v>7409192.1077657742</v>
          </cell>
          <cell r="BH192">
            <v>60409881.519117832</v>
          </cell>
          <cell r="BJ192">
            <v>67819073.626883611</v>
          </cell>
        </row>
        <row r="193">
          <cell r="H193">
            <v>18655074.810825538</v>
          </cell>
          <cell r="I193">
            <v>949467.56666666665</v>
          </cell>
          <cell r="J193">
            <v>11273036.666666666</v>
          </cell>
          <cell r="Q193">
            <v>17658031.002133951</v>
          </cell>
          <cell r="R193">
            <v>908361.85521320021</v>
          </cell>
          <cell r="S193">
            <v>206592.07625253333</v>
          </cell>
          <cell r="Z193">
            <v>7.8534698980869875</v>
          </cell>
          <cell r="AA193">
            <v>156.88725218848273</v>
          </cell>
          <cell r="AK193">
            <v>8161678.3057771409</v>
          </cell>
          <cell r="AM193">
            <v>878344.33941779961</v>
          </cell>
          <cell r="AN193">
            <v>0</v>
          </cell>
          <cell r="AO193">
            <v>0</v>
          </cell>
          <cell r="AS193">
            <v>924854.4</v>
          </cell>
          <cell r="AT193">
            <v>24613.166666666668</v>
          </cell>
          <cell r="AV193">
            <v>881313.47950963327</v>
          </cell>
          <cell r="AW193">
            <v>27048.375703566664</v>
          </cell>
          <cell r="AY193">
            <v>7.8655109074357963</v>
          </cell>
          <cell r="AZ193">
            <v>7.4626048159741725</v>
          </cell>
          <cell r="BB193">
            <v>6599628.7999999998</v>
          </cell>
          <cell r="BC193">
            <v>3775828.8333333335</v>
          </cell>
          <cell r="BE193">
            <v>10375457.633333333</v>
          </cell>
          <cell r="BG193">
            <v>7607874.5640559662</v>
          </cell>
          <cell r="BH193">
            <v>59515218.91941864</v>
          </cell>
          <cell r="BJ193">
            <v>67123093.483474597</v>
          </cell>
        </row>
        <row r="194">
          <cell r="H194">
            <v>19116523.241995003</v>
          </cell>
          <cell r="I194">
            <v>988457.83870967745</v>
          </cell>
          <cell r="J194">
            <v>10302051.870967742</v>
          </cell>
          <cell r="Q194">
            <v>18590983.763940848</v>
          </cell>
          <cell r="R194">
            <v>975143.08144948399</v>
          </cell>
          <cell r="S194">
            <v>224880.47199426164</v>
          </cell>
          <cell r="Z194">
            <v>11.025026596034969</v>
          </cell>
          <cell r="AA194">
            <v>157.87003710863635</v>
          </cell>
          <cell r="AK194">
            <v>8698802.0701307859</v>
          </cell>
          <cell r="AM194">
            <v>918984.98806856782</v>
          </cell>
          <cell r="AN194">
            <v>0</v>
          </cell>
          <cell r="AO194">
            <v>0</v>
          </cell>
          <cell r="AS194">
            <v>965807.25806451612</v>
          </cell>
          <cell r="AT194">
            <v>22650.580645161292</v>
          </cell>
          <cell r="AV194">
            <v>949540.46689951653</v>
          </cell>
          <cell r="AW194">
            <v>25602.61454996774</v>
          </cell>
          <cell r="AY194">
            <v>10.928459202555548</v>
          </cell>
          <cell r="AZ194">
            <v>14.72919422416018</v>
          </cell>
          <cell r="BB194">
            <v>6991172.1935483869</v>
          </cell>
          <cell r="BC194">
            <v>3913772.8064516131</v>
          </cell>
          <cell r="BE194">
            <v>10904945</v>
          </cell>
          <cell r="BG194">
            <v>7986954.5370689994</v>
          </cell>
          <cell r="BH194">
            <v>59878214.482885189</v>
          </cell>
          <cell r="BJ194">
            <v>67865169.01995419</v>
          </cell>
        </row>
        <row r="195">
          <cell r="H195">
            <v>17812403.112171933</v>
          </cell>
          <cell r="I195">
            <v>935889.09677419357</v>
          </cell>
          <cell r="J195">
            <v>9174437.2667520158</v>
          </cell>
          <cell r="Q195">
            <v>17668567.998401828</v>
          </cell>
          <cell r="R195">
            <v>903980.16928067768</v>
          </cell>
          <cell r="S195">
            <v>227220.97586158983</v>
          </cell>
          <cell r="Z195">
            <v>7.1316884205554683</v>
          </cell>
          <cell r="AA195">
            <v>65.929105118667636</v>
          </cell>
          <cell r="AK195">
            <v>8286654.8926735763</v>
          </cell>
          <cell r="AM195">
            <v>817216.567522528</v>
          </cell>
          <cell r="AN195">
            <v>0</v>
          </cell>
          <cell r="AO195">
            <v>0</v>
          </cell>
          <cell r="AS195">
            <v>911700.90322580643</v>
          </cell>
          <cell r="AT195">
            <v>24188.193548387098</v>
          </cell>
          <cell r="AV195">
            <v>877277.97788903234</v>
          </cell>
          <cell r="AW195">
            <v>26702.191391645159</v>
          </cell>
          <cell r="AY195">
            <v>7.2429950103630265</v>
          </cell>
          <cell r="AZ195">
            <v>3.5990590379647176</v>
          </cell>
          <cell r="BB195">
            <v>6426055.8714825073</v>
          </cell>
          <cell r="BC195">
            <v>3286751.8059368483</v>
          </cell>
          <cell r="BE195">
            <v>9712807.6774193551</v>
          </cell>
          <cell r="BG195">
            <v>8903610.5879522208</v>
          </cell>
          <cell r="BH195">
            <v>61502132.77907937</v>
          </cell>
          <cell r="BJ195">
            <v>70405743.367031589</v>
          </cell>
        </row>
        <row r="196">
          <cell r="H196">
            <v>19426902.786879957</v>
          </cell>
          <cell r="I196">
            <v>944625.32142857148</v>
          </cell>
          <cell r="J196">
            <v>11141666.598210871</v>
          </cell>
          <cell r="Q196">
            <v>18971760.687130619</v>
          </cell>
          <cell r="R196">
            <v>921999.98323014274</v>
          </cell>
          <cell r="S196">
            <v>267824.15447475796</v>
          </cell>
          <cell r="Z196">
            <v>19.16548771749282</v>
          </cell>
          <cell r="AA196">
            <v>80.098994057521651</v>
          </cell>
          <cell r="AK196">
            <v>9043234.1983031165</v>
          </cell>
          <cell r="AM196">
            <v>887373.22662034712</v>
          </cell>
          <cell r="AN196">
            <v>0</v>
          </cell>
          <cell r="AO196">
            <v>0</v>
          </cell>
          <cell r="AS196">
            <v>919690.64285714284</v>
          </cell>
          <cell r="AT196">
            <v>24934.678571428572</v>
          </cell>
          <cell r="AV196">
            <v>894783.51299389277</v>
          </cell>
          <cell r="AW196">
            <v>27216.470236250003</v>
          </cell>
          <cell r="AY196">
            <v>19.439308612355124</v>
          </cell>
          <cell r="AZ196">
            <v>10.813351510201256</v>
          </cell>
          <cell r="BB196">
            <v>6853847.9320798768</v>
          </cell>
          <cell r="BC196">
            <v>3202451.9607772669</v>
          </cell>
          <cell r="BE196">
            <v>10056299.892857144</v>
          </cell>
          <cell r="BG196">
            <v>9968784.991028294</v>
          </cell>
          <cell r="BH196">
            <v>58555139.690205596</v>
          </cell>
          <cell r="BJ196">
            <v>68523924.681233898</v>
          </cell>
        </row>
        <row r="197">
          <cell r="H197">
            <v>18898142.214728616</v>
          </cell>
          <cell r="I197">
            <v>910649.29032258061</v>
          </cell>
          <cell r="J197">
            <v>14091938.110382466</v>
          </cell>
          <cell r="Q197">
            <v>18024410.112177741</v>
          </cell>
          <cell r="R197">
            <v>906133.13790387113</v>
          </cell>
          <cell r="S197">
            <v>342292.23647384747</v>
          </cell>
          <cell r="Z197">
            <v>9.9383993403221442</v>
          </cell>
          <cell r="AA197">
            <v>151.58584395312567</v>
          </cell>
          <cell r="AK197">
            <v>8305013.5861707367</v>
          </cell>
          <cell r="AM197">
            <v>920393.28905551345</v>
          </cell>
          <cell r="AN197">
            <v>0</v>
          </cell>
          <cell r="AO197">
            <v>0</v>
          </cell>
          <cell r="AS197">
            <v>887470.09677419357</v>
          </cell>
          <cell r="AT197">
            <v>23179.193548387098</v>
          </cell>
          <cell r="AV197">
            <v>880108.13693335478</v>
          </cell>
          <cell r="AW197">
            <v>26025.000970516128</v>
          </cell>
          <cell r="AY197">
            <v>10.033480874650969</v>
          </cell>
          <cell r="AZ197">
            <v>6.8169465539682106</v>
          </cell>
          <cell r="BB197">
            <v>5800625.3117768224</v>
          </cell>
          <cell r="BC197">
            <v>1993250.1075780166</v>
          </cell>
          <cell r="BE197">
            <v>7793875.4193548383</v>
          </cell>
          <cell r="BG197">
            <v>9388304.8950979784</v>
          </cell>
          <cell r="BH197">
            <v>55374065.828961916</v>
          </cell>
          <cell r="BJ197">
            <v>64762370.724059895</v>
          </cell>
        </row>
        <row r="198">
          <cell r="H198">
            <v>18796074.362156797</v>
          </cell>
          <cell r="I198">
            <v>970674.7</v>
          </cell>
          <cell r="J198">
            <v>15507243.251340168</v>
          </cell>
          <cell r="Q198">
            <v>18078988.343863271</v>
          </cell>
          <cell r="R198">
            <v>926165.53814803308</v>
          </cell>
          <cell r="S198">
            <v>408226.21723951807</v>
          </cell>
          <cell r="Z198">
            <v>8.2217979481615195</v>
          </cell>
          <cell r="AA198">
            <v>194.95794287045479</v>
          </cell>
          <cell r="AK198">
            <v>8401597.4841363262</v>
          </cell>
          <cell r="AM198">
            <v>886425.0374505776</v>
          </cell>
          <cell r="AN198">
            <v>0</v>
          </cell>
          <cell r="AO198">
            <v>0</v>
          </cell>
          <cell r="AS198">
            <v>945695.43333333335</v>
          </cell>
          <cell r="AT198">
            <v>24979.266666666666</v>
          </cell>
          <cell r="AV198">
            <v>898527.08456430014</v>
          </cell>
          <cell r="AW198">
            <v>27638.453583733328</v>
          </cell>
          <cell r="AY198">
            <v>8.2065445218981719</v>
          </cell>
          <cell r="AZ198">
            <v>8.7200406171134084</v>
          </cell>
          <cell r="BB198">
            <v>6514176.476211776</v>
          </cell>
          <cell r="BC198">
            <v>2160429.6904548896</v>
          </cell>
          <cell r="BE198">
            <v>8674606.166666666</v>
          </cell>
          <cell r="BG198">
            <v>10375430.885145273</v>
          </cell>
          <cell r="BH198">
            <v>82209000.935233697</v>
          </cell>
          <cell r="BJ198">
            <v>92584431.820378974</v>
          </cell>
        </row>
        <row r="199">
          <cell r="H199">
            <v>19575656.16524294</v>
          </cell>
          <cell r="I199">
            <v>946932.77419354836</v>
          </cell>
          <cell r="J199">
            <v>14244418.424223073</v>
          </cell>
          <cell r="Q199">
            <v>20023775.748001285</v>
          </cell>
          <cell r="R199">
            <v>982350.27738064493</v>
          </cell>
          <cell r="S199">
            <v>475556.5335184104</v>
          </cell>
          <cell r="Z199">
            <v>12.634103546890858</v>
          </cell>
          <cell r="AA199">
            <v>237.58856465738774</v>
          </cell>
          <cell r="AK199">
            <v>10037467.815955179</v>
          </cell>
          <cell r="AM199">
            <v>941730.64554164733</v>
          </cell>
          <cell r="AN199">
            <v>0</v>
          </cell>
          <cell r="AO199">
            <v>0</v>
          </cell>
          <cell r="AS199">
            <v>925554.54838709673</v>
          </cell>
          <cell r="AT199">
            <v>21378.225806451614</v>
          </cell>
          <cell r="AV199">
            <v>956953.92217096779</v>
          </cell>
          <cell r="AW199">
            <v>25396.355209677418</v>
          </cell>
          <cell r="AY199">
            <v>12.904977396931791</v>
          </cell>
          <cell r="AZ199">
            <v>3.2960306539916293</v>
          </cell>
          <cell r="BB199">
            <v>7224468.9245704608</v>
          </cell>
          <cell r="BC199">
            <v>2284210.9463972808</v>
          </cell>
          <cell r="BE199">
            <v>9508679.8709677421</v>
          </cell>
          <cell r="BG199">
            <v>11790591.170489505</v>
          </cell>
          <cell r="BH199">
            <v>65169071.084671758</v>
          </cell>
          <cell r="BJ199">
            <v>76959662.25516127</v>
          </cell>
        </row>
        <row r="200">
          <cell r="H200">
            <v>17841623.850193121</v>
          </cell>
          <cell r="I200">
            <v>904026.73333333328</v>
          </cell>
          <cell r="J200">
            <v>13699884.554833047</v>
          </cell>
          <cell r="Q200">
            <v>16026967.61282385</v>
          </cell>
          <cell r="R200">
            <v>863596.54219999991</v>
          </cell>
          <cell r="S200">
            <v>445050.80545953574</v>
          </cell>
          <cell r="Z200">
            <v>1.9899641843871312</v>
          </cell>
          <cell r="AA200">
            <v>210.73763828210755</v>
          </cell>
          <cell r="AK200">
            <v>8139944.9186006282</v>
          </cell>
          <cell r="AM200">
            <v>825964.29169802635</v>
          </cell>
          <cell r="AN200">
            <v>0</v>
          </cell>
          <cell r="AO200">
            <v>0</v>
          </cell>
          <cell r="AS200">
            <v>883197.03333333333</v>
          </cell>
          <cell r="AT200">
            <v>20829.7</v>
          </cell>
          <cell r="AV200">
            <v>839757.86433999997</v>
          </cell>
          <cell r="AW200">
            <v>23838.67786</v>
          </cell>
          <cell r="AY200">
            <v>1.6650593726623797</v>
          </cell>
          <cell r="AZ200">
            <v>14.928464598092239</v>
          </cell>
          <cell r="BB200">
            <v>5908908.428184364</v>
          </cell>
          <cell r="BC200">
            <v>1694770.5384823019</v>
          </cell>
          <cell r="BE200">
            <v>7603678.9666666668</v>
          </cell>
          <cell r="BG200">
            <v>8419908.7658909652</v>
          </cell>
          <cell r="BH200">
            <v>49791864.684494764</v>
          </cell>
          <cell r="BJ200">
            <v>58211773.450385727</v>
          </cell>
        </row>
        <row r="201">
          <cell r="H201">
            <v>18979937.256340306</v>
          </cell>
          <cell r="I201">
            <v>978910.09677419357</v>
          </cell>
          <cell r="J201">
            <v>16171244.35199585</v>
          </cell>
          <cell r="Q201">
            <v>19731818.126781393</v>
          </cell>
          <cell r="R201">
            <v>963339.2600838712</v>
          </cell>
          <cell r="S201">
            <v>483176.3407712449</v>
          </cell>
          <cell r="Z201">
            <v>11.690378097177614</v>
          </cell>
          <cell r="AA201">
            <v>257.41043378496545</v>
          </cell>
          <cell r="AK201">
            <v>9758133.3732931297</v>
          </cell>
          <cell r="AM201">
            <v>925777.44658267661</v>
          </cell>
          <cell r="AN201">
            <v>0</v>
          </cell>
          <cell r="AO201">
            <v>0</v>
          </cell>
          <cell r="AS201">
            <v>954312.12903225806</v>
          </cell>
          <cell r="AT201">
            <v>24597.967741935485</v>
          </cell>
          <cell r="AV201">
            <v>935479.04838709673</v>
          </cell>
          <cell r="AW201">
            <v>27860.211935483869</v>
          </cell>
          <cell r="AY201">
            <v>11.617104885872896</v>
          </cell>
          <cell r="AZ201">
            <v>14.207824001705774</v>
          </cell>
          <cell r="BB201">
            <v>7429214.044361149</v>
          </cell>
          <cell r="BC201">
            <v>2247334.8588646571</v>
          </cell>
          <cell r="BE201">
            <v>9676548.9032258056</v>
          </cell>
          <cell r="BG201">
            <v>11622867.53356952</v>
          </cell>
          <cell r="BH201">
            <v>62812189.058365956</v>
          </cell>
          <cell r="BJ201">
            <v>74435056.591935471</v>
          </cell>
        </row>
        <row r="202">
          <cell r="H202">
            <v>17336305.878628206</v>
          </cell>
          <cell r="I202">
            <v>918693.83870967745</v>
          </cell>
          <cell r="J202">
            <v>16967296.301747609</v>
          </cell>
          <cell r="Q202">
            <v>17124441.57445829</v>
          </cell>
          <cell r="R202">
            <v>910995.73877741932</v>
          </cell>
          <cell r="S202">
            <v>502108.91890553694</v>
          </cell>
          <cell r="Z202">
            <v>7.9047368937810933</v>
          </cell>
          <cell r="AA202">
            <v>249.00127179234687</v>
          </cell>
          <cell r="AK202">
            <v>8265396.9816640522</v>
          </cell>
          <cell r="AM202">
            <v>836645.41620277672</v>
          </cell>
          <cell r="AN202">
            <v>0</v>
          </cell>
          <cell r="AO202">
            <v>0</v>
          </cell>
          <cell r="AS202">
            <v>893870.51612903224</v>
          </cell>
          <cell r="AT202">
            <v>24823.322580645163</v>
          </cell>
          <cell r="AV202">
            <v>883483.43098709686</v>
          </cell>
          <cell r="AW202">
            <v>27512.307790322575</v>
          </cell>
          <cell r="AY202">
            <v>7.8017961304244263</v>
          </cell>
          <cell r="AZ202">
            <v>11.318230302980886</v>
          </cell>
          <cell r="BB202">
            <v>7147859.4838710362</v>
          </cell>
          <cell r="BC202">
            <v>2103164.8709676736</v>
          </cell>
          <cell r="BE202">
            <v>9251024.3548387103</v>
          </cell>
          <cell r="BG202">
            <v>10886531.595696125</v>
          </cell>
          <cell r="BH202">
            <v>83024824.778174847</v>
          </cell>
          <cell r="BJ202">
            <v>93911356.373870969</v>
          </cell>
        </row>
        <row r="203">
          <cell r="H203">
            <v>18278121.166387439</v>
          </cell>
          <cell r="I203">
            <v>951310.96666666667</v>
          </cell>
          <cell r="J203">
            <v>17503723.561043482</v>
          </cell>
          <cell r="Q203">
            <v>17285252.510591965</v>
          </cell>
          <cell r="R203">
            <v>922389.1140233333</v>
          </cell>
          <cell r="S203">
            <v>545803.66987278592</v>
          </cell>
          <cell r="Z203">
            <v>13.489689778347882</v>
          </cell>
          <cell r="AA203">
            <v>295.42535661888996</v>
          </cell>
          <cell r="AK203">
            <v>8585206.8385544065</v>
          </cell>
          <cell r="AM203">
            <v>885283.72676677455</v>
          </cell>
          <cell r="AN203">
            <v>0</v>
          </cell>
          <cell r="AO203">
            <v>0</v>
          </cell>
          <cell r="AS203">
            <v>925124.9</v>
          </cell>
          <cell r="AT203">
            <v>26186.066666666666</v>
          </cell>
          <cell r="AV203">
            <v>893503.07379333337</v>
          </cell>
          <cell r="AW203">
            <v>28886.040229999995</v>
          </cell>
          <cell r="AY203">
            <v>13.30430283924337</v>
          </cell>
          <cell r="AZ203">
            <v>19.539653387765785</v>
          </cell>
          <cell r="BB203">
            <v>7479447.7711055269</v>
          </cell>
          <cell r="BC203">
            <v>2253174.3288944731</v>
          </cell>
          <cell r="BE203">
            <v>9732622.0999999996</v>
          </cell>
          <cell r="BG203">
            <v>10786201.271471182</v>
          </cell>
          <cell r="BH203">
            <v>59713349.010195479</v>
          </cell>
          <cell r="BJ203">
            <v>70499550.281666666</v>
          </cell>
        </row>
        <row r="204">
          <cell r="H204">
            <v>19543234.254848264</v>
          </cell>
          <cell r="I204">
            <v>972818.16129032255</v>
          </cell>
          <cell r="J204">
            <v>17467690.967750534</v>
          </cell>
          <cell r="Q204">
            <v>17402328.526417859</v>
          </cell>
          <cell r="R204">
            <v>945204.67399032263</v>
          </cell>
          <cell r="S204">
            <v>612489.57491649804</v>
          </cell>
          <cell r="Z204">
            <v>4.515935420452414</v>
          </cell>
          <cell r="AA204">
            <v>261.97141709421254</v>
          </cell>
          <cell r="AK204">
            <v>8523992.4417141173</v>
          </cell>
          <cell r="AM204">
            <v>888392.49970190111</v>
          </cell>
          <cell r="AN204">
            <v>0</v>
          </cell>
          <cell r="AO204">
            <v>0</v>
          </cell>
          <cell r="AS204">
            <v>945910.25806451612</v>
          </cell>
          <cell r="AT204">
            <v>26907.903225806451</v>
          </cell>
          <cell r="AV204">
            <v>915686.82564516133</v>
          </cell>
          <cell r="AW204">
            <v>29517.848345161292</v>
          </cell>
          <cell r="AY204">
            <v>4.422507695041026</v>
          </cell>
          <cell r="AZ204">
            <v>7.4996054799994383</v>
          </cell>
          <cell r="BB204">
            <v>8491411.3065012805</v>
          </cell>
          <cell r="BC204">
            <v>2258304.2741438802</v>
          </cell>
          <cell r="BE204">
            <v>10749715.580645161</v>
          </cell>
          <cell r="BG204">
            <v>12380539.57006482</v>
          </cell>
          <cell r="BH204">
            <v>62185632.545419045</v>
          </cell>
          <cell r="BJ204">
            <v>74566172.115483865</v>
          </cell>
        </row>
        <row r="205">
          <cell r="H205">
            <v>18176328.673083082</v>
          </cell>
          <cell r="I205">
            <v>989207.73333333328</v>
          </cell>
          <cell r="J205">
            <v>17093366.389205106</v>
          </cell>
          <cell r="Q205">
            <v>17442645.787493113</v>
          </cell>
          <cell r="R205">
            <v>956661.662173333</v>
          </cell>
          <cell r="S205">
            <v>622563.35531302169</v>
          </cell>
          <cell r="Z205">
            <v>5.3172429778875312</v>
          </cell>
          <cell r="AA205">
            <v>201.34909654134785</v>
          </cell>
          <cell r="AK205">
            <v>8639952.7494558375</v>
          </cell>
          <cell r="AM205">
            <v>903337.56932483229</v>
          </cell>
          <cell r="AN205">
            <v>0</v>
          </cell>
          <cell r="AO205">
            <v>0</v>
          </cell>
          <cell r="AS205">
            <v>962291.66666666663</v>
          </cell>
          <cell r="AT205">
            <v>26916.066666666666</v>
          </cell>
          <cell r="AV205">
            <v>927040.10088333301</v>
          </cell>
          <cell r="AW205">
            <v>29621.561290000005</v>
          </cell>
          <cell r="AY205">
            <v>5.1884627248799413</v>
          </cell>
          <cell r="AZ205">
            <v>9.5132721263333924</v>
          </cell>
          <cell r="BB205">
            <v>8797797.0329966918</v>
          </cell>
          <cell r="BC205">
            <v>2192519.0336699761</v>
          </cell>
          <cell r="BE205">
            <v>10990316.066666666</v>
          </cell>
          <cell r="BG205">
            <v>12448072.261293782</v>
          </cell>
          <cell r="BH205">
            <v>60484425.644372903</v>
          </cell>
          <cell r="BJ205">
            <v>72932497.905666679</v>
          </cell>
        </row>
        <row r="206">
          <cell r="H206">
            <v>18407207.541858695</v>
          </cell>
          <cell r="I206">
            <v>1055648.9032258065</v>
          </cell>
          <cell r="J206">
            <v>17487152.242749501</v>
          </cell>
          <cell r="Q206">
            <v>18017358.029427789</v>
          </cell>
          <cell r="R206">
            <v>1059043.284</v>
          </cell>
          <cell r="S206">
            <v>631141.2010838656</v>
          </cell>
          <cell r="Z206">
            <v>8.6038863574567994</v>
          </cell>
          <cell r="AA206">
            <v>180.65629509171907</v>
          </cell>
          <cell r="AK206">
            <v>8835540.4344555605</v>
          </cell>
          <cell r="AM206">
            <v>948719.18287293485</v>
          </cell>
          <cell r="AN206">
            <v>0</v>
          </cell>
          <cell r="AO206">
            <v>0</v>
          </cell>
          <cell r="AS206">
            <v>1029826.0967741936</v>
          </cell>
          <cell r="AT206">
            <v>25822.806451612902</v>
          </cell>
          <cell r="AV206">
            <v>1029267.6993258066</v>
          </cell>
          <cell r="AW206">
            <v>29775.584674193549</v>
          </cell>
          <cell r="AY206">
            <v>8.3964017549056233</v>
          </cell>
          <cell r="AZ206">
            <v>16.298999916909139</v>
          </cell>
          <cell r="BB206">
            <v>9453413.7396185733</v>
          </cell>
          <cell r="BC206">
            <v>2256202.0023169117</v>
          </cell>
          <cell r="BE206">
            <v>11709615.741935484</v>
          </cell>
          <cell r="BG206">
            <v>13661475.441095077</v>
          </cell>
          <cell r="BH206">
            <v>64906910.616324276</v>
          </cell>
          <cell r="BJ206">
            <v>78568386.05741936</v>
          </cell>
        </row>
        <row r="207">
          <cell r="H207">
            <v>17159369.801672935</v>
          </cell>
          <cell r="I207">
            <v>967257.67741935479</v>
          </cell>
          <cell r="J207">
            <v>15409933.378246276</v>
          </cell>
          <cell r="Q207">
            <v>16731065.693624239</v>
          </cell>
          <cell r="R207">
            <v>922283.64582903206</v>
          </cell>
          <cell r="S207">
            <v>580499.16238697118</v>
          </cell>
          <cell r="Z207">
            <v>2.0247652736584878</v>
          </cell>
          <cell r="AA207">
            <v>155.47780533280451</v>
          </cell>
          <cell r="AK207">
            <v>8213824.7216298617</v>
          </cell>
          <cell r="AM207">
            <v>847848.34341429896</v>
          </cell>
          <cell r="AN207">
            <v>0</v>
          </cell>
          <cell r="AO207">
            <v>0</v>
          </cell>
          <cell r="AS207">
            <v>940299.48387096776</v>
          </cell>
          <cell r="AT207">
            <v>26958.193548387098</v>
          </cell>
          <cell r="AV207">
            <v>892129.06665161275</v>
          </cell>
          <cell r="AW207">
            <v>30154.579177419349</v>
          </cell>
          <cell r="AY207">
            <v>1.692860089605366</v>
          </cell>
          <cell r="AZ207">
            <v>12.929230171177661</v>
          </cell>
          <cell r="BB207">
            <v>8964090.8607351799</v>
          </cell>
          <cell r="BC207">
            <v>2009970.2682970776</v>
          </cell>
          <cell r="BE207">
            <v>10974061.129032258</v>
          </cell>
          <cell r="BG207">
            <v>13039518.356458386</v>
          </cell>
          <cell r="BH207">
            <v>59036209.476444818</v>
          </cell>
          <cell r="BJ207">
            <v>72075727.832903221</v>
          </cell>
        </row>
        <row r="208">
          <cell r="H208">
            <v>18225505.95927522</v>
          </cell>
          <cell r="I208">
            <v>944120.03448275861</v>
          </cell>
          <cell r="J208">
            <v>15570240.591463745</v>
          </cell>
          <cell r="Q208">
            <v>17836857.232868843</v>
          </cell>
          <cell r="R208">
            <v>892067.45787586237</v>
          </cell>
          <cell r="S208">
            <v>591758.66546909523</v>
          </cell>
          <cell r="Z208">
            <v>-3.2464778632006586</v>
          </cell>
          <cell r="AA208">
            <v>120.95044662032812</v>
          </cell>
          <cell r="AK208">
            <v>8709248.4465310406</v>
          </cell>
          <cell r="AM208">
            <v>934328.77888226102</v>
          </cell>
          <cell r="AN208">
            <v>0</v>
          </cell>
          <cell r="AO208">
            <v>0</v>
          </cell>
          <cell r="AS208">
            <v>916976</v>
          </cell>
          <cell r="AT208">
            <v>27144.03448275862</v>
          </cell>
          <cell r="AV208">
            <v>862224.73479999986</v>
          </cell>
          <cell r="AW208">
            <v>29842.723075862083</v>
          </cell>
          <cell r="AY208">
            <v>-3.6387324666894192</v>
          </cell>
          <cell r="AZ208">
            <v>9.6494983251506898</v>
          </cell>
          <cell r="BB208">
            <v>9608441.6421358213</v>
          </cell>
          <cell r="BC208">
            <v>2187512.4268296957</v>
          </cell>
          <cell r="BE208">
            <v>11795954.068965517</v>
          </cell>
          <cell r="BG208">
            <v>13863739.690419361</v>
          </cell>
          <cell r="BH208">
            <v>57853740.224408232</v>
          </cell>
          <cell r="BJ208">
            <v>71717479.9148276</v>
          </cell>
        </row>
        <row r="209">
          <cell r="H209">
            <v>17361114.431341294</v>
          </cell>
          <cell r="I209">
            <v>876397.80645161285</v>
          </cell>
          <cell r="J209">
            <v>13647674.007110281</v>
          </cell>
          <cell r="Q209">
            <v>16925096.031770989</v>
          </cell>
          <cell r="R209">
            <v>779295.66845806455</v>
          </cell>
          <cell r="S209">
            <v>554677.54858920351</v>
          </cell>
          <cell r="Z209">
            <v>-13.997663714100078</v>
          </cell>
          <cell r="AA209">
            <v>62.047948940724261</v>
          </cell>
          <cell r="AK209">
            <v>8259052.8256028369</v>
          </cell>
          <cell r="AM209">
            <v>857281.08137709554</v>
          </cell>
          <cell r="AN209">
            <v>0</v>
          </cell>
          <cell r="AO209">
            <v>0</v>
          </cell>
          <cell r="AS209">
            <v>850843.22580645164</v>
          </cell>
          <cell r="AT209">
            <v>25554.580645161292</v>
          </cell>
          <cell r="AV209">
            <v>750493.75903870969</v>
          </cell>
          <cell r="AW209">
            <v>28801.909419354848</v>
          </cell>
          <cell r="AY209">
            <v>-14.727096870876903</v>
          </cell>
          <cell r="AZ209">
            <v>10.670156946332856</v>
          </cell>
          <cell r="BB209">
            <v>10292225.281260021</v>
          </cell>
          <cell r="BC209">
            <v>2242611.7187399776</v>
          </cell>
          <cell r="BE209">
            <v>12534837</v>
          </cell>
          <cell r="BG209">
            <v>14550316.696022669</v>
          </cell>
          <cell r="BH209">
            <v>62639319.319461197</v>
          </cell>
          <cell r="BJ209">
            <v>77189636.015483871</v>
          </cell>
        </row>
        <row r="210">
          <cell r="H210">
            <v>16478916.958537687</v>
          </cell>
          <cell r="I210">
            <v>645496.30000000005</v>
          </cell>
          <cell r="J210">
            <v>11417787.596941508</v>
          </cell>
          <cell r="Q210">
            <v>15959898.352337224</v>
          </cell>
          <cell r="R210">
            <v>532087.11566999997</v>
          </cell>
          <cell r="S210">
            <v>645250.79541525384</v>
          </cell>
          <cell r="Z210">
            <v>-42.549458627669843</v>
          </cell>
          <cell r="AA210">
            <v>58.062066610647555</v>
          </cell>
          <cell r="AK210">
            <v>7590205.5543275392</v>
          </cell>
          <cell r="AM210">
            <v>806207.9467206205</v>
          </cell>
          <cell r="AN210">
            <v>0</v>
          </cell>
          <cell r="AO210">
            <v>0</v>
          </cell>
          <cell r="AS210">
            <v>625309.26666666672</v>
          </cell>
          <cell r="AT210">
            <v>20187.033333333333</v>
          </cell>
          <cell r="AV210">
            <v>508830.95635666675</v>
          </cell>
          <cell r="AW210">
            <v>23256.159313333341</v>
          </cell>
          <cell r="AY210">
            <v>-43.370548857366806</v>
          </cell>
          <cell r="AZ210">
            <v>-15.855786783162124</v>
          </cell>
          <cell r="BB210">
            <v>9889819.9872216154</v>
          </cell>
          <cell r="BC210">
            <v>2024969.6794450528</v>
          </cell>
          <cell r="BE210">
            <v>11914789.666666666</v>
          </cell>
          <cell r="BG210">
            <v>13303565.148865256</v>
          </cell>
          <cell r="BH210">
            <v>57631695.639134742</v>
          </cell>
          <cell r="BJ210">
            <v>70935260.788000003</v>
          </cell>
        </row>
        <row r="211">
          <cell r="H211">
            <v>18852483.453456555</v>
          </cell>
          <cell r="I211">
            <v>600052.38709677418</v>
          </cell>
          <cell r="J211">
            <v>10133580.316256622</v>
          </cell>
          <cell r="Q211">
            <v>18612697.892039973</v>
          </cell>
          <cell r="R211">
            <v>486733.41416129027</v>
          </cell>
          <cell r="S211">
            <v>549459.80257055699</v>
          </cell>
          <cell r="Z211">
            <v>-50.452152824843253</v>
          </cell>
          <cell r="AA211">
            <v>15.540375085454597</v>
          </cell>
          <cell r="AK211">
            <v>9064989.2390368134</v>
          </cell>
          <cell r="AM211">
            <v>1220229.0403200753</v>
          </cell>
          <cell r="AN211">
            <v>0</v>
          </cell>
          <cell r="AO211">
            <v>0</v>
          </cell>
          <cell r="AS211">
            <v>587591.22580645164</v>
          </cell>
          <cell r="AT211">
            <v>12461.161290322581</v>
          </cell>
          <cell r="AV211">
            <v>470865.91008064523</v>
          </cell>
          <cell r="AW211">
            <v>15867.50408064516</v>
          </cell>
          <cell r="AY211">
            <v>-50.795341429561425</v>
          </cell>
          <cell r="AZ211">
            <v>-37.520545961655309</v>
          </cell>
          <cell r="BB211">
            <v>10370474.987424454</v>
          </cell>
          <cell r="BC211">
            <v>2022415.8190271582</v>
          </cell>
          <cell r="BE211">
            <v>12392890.806451613</v>
          </cell>
          <cell r="BG211">
            <v>12991399.356469862</v>
          </cell>
          <cell r="BH211">
            <v>47449705.649336576</v>
          </cell>
          <cell r="BJ211">
            <v>60441105.005806439</v>
          </cell>
        </row>
        <row r="212">
          <cell r="H212">
            <v>16661237.049666675</v>
          </cell>
          <cell r="I212">
            <v>696343.66666666663</v>
          </cell>
          <cell r="J212">
            <v>11980910.452793619</v>
          </cell>
          <cell r="Q212">
            <v>16126810.278262964</v>
          </cell>
          <cell r="R212">
            <v>570060.13057666656</v>
          </cell>
          <cell r="S212">
            <v>563683.15274834016</v>
          </cell>
          <cell r="Z212">
            <v>-33.989993854717568</v>
          </cell>
          <cell r="AA212">
            <v>26.655911152954992</v>
          </cell>
          <cell r="AK212">
            <v>7429320.6264327923</v>
          </cell>
          <cell r="AM212">
            <v>1160731.7590587928</v>
          </cell>
          <cell r="AN212">
            <v>0</v>
          </cell>
          <cell r="AO212">
            <v>0</v>
          </cell>
          <cell r="AS212">
            <v>681612.3</v>
          </cell>
          <cell r="AT212">
            <v>14731.366666666667</v>
          </cell>
          <cell r="AV212">
            <v>552892.56073666678</v>
          </cell>
          <cell r="AW212">
            <v>17167.56984</v>
          </cell>
          <cell r="AY212">
            <v>-34.160478369415728</v>
          </cell>
          <cell r="AZ212">
            <v>-27.984387637511372</v>
          </cell>
          <cell r="BB212">
            <v>11101740.305645993</v>
          </cell>
          <cell r="BC212">
            <v>2091792.6610206743</v>
          </cell>
          <cell r="BE212">
            <v>13193532.966666667</v>
          </cell>
          <cell r="BG212">
            <v>14730269.853486482</v>
          </cell>
          <cell r="BH212">
            <v>56650388.909846835</v>
          </cell>
          <cell r="BJ212">
            <v>71380658.763333321</v>
          </cell>
        </row>
        <row r="213">
          <cell r="H213">
            <v>18690603.36355529</v>
          </cell>
          <cell r="I213">
            <v>695540.29032258061</v>
          </cell>
          <cell r="J213">
            <v>13057996.462126968</v>
          </cell>
          <cell r="Q213">
            <v>18373093.654445447</v>
          </cell>
          <cell r="R213">
            <v>582914.81606129033</v>
          </cell>
          <cell r="S213">
            <v>589190.92197691812</v>
          </cell>
          <cell r="Z213">
            <v>-39.490183758259782</v>
          </cell>
          <cell r="AA213">
            <v>21.941178046187655</v>
          </cell>
          <cell r="AK213">
            <v>8832392.858479619</v>
          </cell>
          <cell r="AM213">
            <v>1066953.7277437593</v>
          </cell>
          <cell r="AN213">
            <v>0</v>
          </cell>
          <cell r="AO213">
            <v>0</v>
          </cell>
          <cell r="AS213">
            <v>680335.90322580643</v>
          </cell>
          <cell r="AT213">
            <v>15204.387096774193</v>
          </cell>
          <cell r="AV213">
            <v>565744.00165483856</v>
          </cell>
          <cell r="AW213">
            <v>17170.814406451613</v>
          </cell>
          <cell r="AY213">
            <v>-39.523605298241122</v>
          </cell>
          <cell r="AZ213">
            <v>-38.367969180513725</v>
          </cell>
          <cell r="BB213">
            <v>11316346.266086692</v>
          </cell>
          <cell r="BC213">
            <v>2115436.6693971795</v>
          </cell>
          <cell r="BE213">
            <v>13431782.935483871</v>
          </cell>
          <cell r="BG213">
            <v>15453719.611311318</v>
          </cell>
          <cell r="BH213">
            <v>56416358.781914473</v>
          </cell>
          <cell r="BJ213">
            <v>71870078.393225789</v>
          </cell>
        </row>
        <row r="214">
          <cell r="H214">
            <v>18036503.387364682</v>
          </cell>
          <cell r="I214">
            <v>725640.32258064521</v>
          </cell>
          <cell r="J214">
            <v>13272914.282909535</v>
          </cell>
          <cell r="Q214">
            <v>17586252.946522217</v>
          </cell>
          <cell r="R214">
            <v>588284.04389354843</v>
          </cell>
          <cell r="S214">
            <v>628257.26822938607</v>
          </cell>
          <cell r="Z214">
            <v>-35.42406195192072</v>
          </cell>
          <cell r="AA214">
            <v>25.123702163829069</v>
          </cell>
          <cell r="AK214">
            <v>8451663.5110607501</v>
          </cell>
          <cell r="AM214">
            <v>957924.55326879409</v>
          </cell>
          <cell r="AN214">
            <v>0</v>
          </cell>
          <cell r="AO214">
            <v>0</v>
          </cell>
          <cell r="AS214">
            <v>710002.16129032255</v>
          </cell>
          <cell r="AT214">
            <v>15638.161290322581</v>
          </cell>
          <cell r="AV214">
            <v>571037.49934516137</v>
          </cell>
          <cell r="AW214">
            <v>17246.544548387094</v>
          </cell>
          <cell r="AY214">
            <v>-35.365228218580903</v>
          </cell>
          <cell r="AZ214">
            <v>-37.31334833912571</v>
          </cell>
          <cell r="BB214">
            <v>11908437.432147672</v>
          </cell>
          <cell r="BC214">
            <v>2227995.1807555538</v>
          </cell>
          <cell r="BE214">
            <v>14136432.612903226</v>
          </cell>
          <cell r="BG214">
            <v>16029880.036688447</v>
          </cell>
          <cell r="BH214">
            <v>53118865.423634119</v>
          </cell>
          <cell r="BJ214">
            <v>69148745.460322559</v>
          </cell>
        </row>
        <row r="215">
          <cell r="H215">
            <v>18562255.550485346</v>
          </cell>
          <cell r="I215">
            <v>678187.4</v>
          </cell>
          <cell r="J215">
            <v>13082969.25316646</v>
          </cell>
          <cell r="Q215">
            <v>17912521.358670067</v>
          </cell>
          <cell r="R215">
            <v>584241.29695999983</v>
          </cell>
          <cell r="S215">
            <v>677784.59818706766</v>
          </cell>
          <cell r="Z215">
            <v>-36.659996515828297</v>
          </cell>
          <cell r="AA215">
            <v>24.18102618200486</v>
          </cell>
          <cell r="AK215">
            <v>8477156.9061322212</v>
          </cell>
          <cell r="AM215">
            <v>952969.21170718817</v>
          </cell>
          <cell r="AN215">
            <v>0</v>
          </cell>
          <cell r="AO215">
            <v>0</v>
          </cell>
          <cell r="AS215">
            <v>663951.6</v>
          </cell>
          <cell r="AT215">
            <v>14235.8</v>
          </cell>
          <cell r="AV215">
            <v>568446.67837000021</v>
          </cell>
          <cell r="AW215">
            <v>15794.618590000002</v>
          </cell>
          <cell r="AY215">
            <v>-36.379997445707552</v>
          </cell>
          <cell r="AZ215">
            <v>-45.320928503048044</v>
          </cell>
          <cell r="BB215">
            <v>12350703.134467741</v>
          </cell>
          <cell r="BC215">
            <v>2367084.7988655916</v>
          </cell>
          <cell r="BE215">
            <v>14717787.933333334</v>
          </cell>
          <cell r="BG215">
            <v>16928802.853707049</v>
          </cell>
          <cell r="BH215">
            <v>60976670.330508962</v>
          </cell>
          <cell r="BJ215">
            <v>77905473.184216008</v>
          </cell>
        </row>
        <row r="216">
          <cell r="H216">
            <v>18741550.525708798</v>
          </cell>
          <cell r="I216">
            <v>653770.29032258061</v>
          </cell>
          <cell r="J216">
            <v>13598704.095246252</v>
          </cell>
          <cell r="Q216">
            <v>18318825.314973667</v>
          </cell>
          <cell r="R216">
            <v>555225.83219354833</v>
          </cell>
          <cell r="S216">
            <v>705200.69706542033</v>
          </cell>
          <cell r="Z216">
            <v>-41.258666247429822</v>
          </cell>
          <cell r="AA216">
            <v>15.136767374622137</v>
          </cell>
          <cell r="AK216">
            <v>8648099.1883252524</v>
          </cell>
          <cell r="AM216">
            <v>995358.07679610944</v>
          </cell>
          <cell r="AN216">
            <v>0</v>
          </cell>
          <cell r="AO216">
            <v>0</v>
          </cell>
          <cell r="AS216">
            <v>640471.3548387097</v>
          </cell>
          <cell r="AT216">
            <v>13298.935483870968</v>
          </cell>
          <cell r="AV216">
            <v>540376.28621612885</v>
          </cell>
          <cell r="AW216">
            <v>14849.545977419355</v>
          </cell>
          <cell r="AY216">
            <v>-40.986779422604627</v>
          </cell>
          <cell r="AZ216">
            <v>-49.692993189140886</v>
          </cell>
          <cell r="BB216">
            <v>11781389.286199292</v>
          </cell>
          <cell r="BC216">
            <v>2213540.5847684494</v>
          </cell>
          <cell r="BE216">
            <v>13994929.870967742</v>
          </cell>
          <cell r="BG216">
            <v>15840415.587318458</v>
          </cell>
          <cell r="BH216">
            <v>61398835.408737972</v>
          </cell>
          <cell r="BJ216">
            <v>77239250.996056437</v>
          </cell>
        </row>
        <row r="217">
          <cell r="H217">
            <v>18879915.201184783</v>
          </cell>
          <cell r="I217">
            <v>767597.53333333333</v>
          </cell>
          <cell r="J217">
            <v>14471332.520926869</v>
          </cell>
          <cell r="Q217">
            <v>18438057.665389117</v>
          </cell>
          <cell r="R217">
            <v>663113.15896666679</v>
          </cell>
          <cell r="S217">
            <v>752798.93105763814</v>
          </cell>
          <cell r="Z217">
            <v>-30.684673047290939</v>
          </cell>
          <cell r="AA217">
            <v>20.919248560515527</v>
          </cell>
          <cell r="AK217">
            <v>8617425.277000688</v>
          </cell>
          <cell r="AM217">
            <v>981336.9944210042</v>
          </cell>
          <cell r="AN217">
            <v>0</v>
          </cell>
          <cell r="AO217">
            <v>0</v>
          </cell>
          <cell r="AS217">
            <v>752903.6333333333</v>
          </cell>
          <cell r="AT217">
            <v>14693.9</v>
          </cell>
          <cell r="AV217">
            <v>646435.87349999964</v>
          </cell>
          <cell r="AW217">
            <v>16677.285466666668</v>
          </cell>
          <cell r="AY217">
            <v>-30.268833798662946</v>
          </cell>
          <cell r="AZ217">
            <v>-43.698830377665537</v>
          </cell>
          <cell r="BB217">
            <v>14153326.033675756</v>
          </cell>
          <cell r="BC217">
            <v>2793428.4329909096</v>
          </cell>
          <cell r="BE217">
            <v>16946754.466666665</v>
          </cell>
          <cell r="BG217">
            <v>19320248.112230476</v>
          </cell>
          <cell r="BH217">
            <v>68555435.518436208</v>
          </cell>
          <cell r="BJ217">
            <v>87875683.630666673</v>
          </cell>
        </row>
        <row r="218">
          <cell r="H218">
            <v>19545973.394310448</v>
          </cell>
          <cell r="I218">
            <v>761154.25806451612</v>
          </cell>
          <cell r="J218">
            <v>15192802.640792627</v>
          </cell>
          <cell r="Q218">
            <v>19421463.911133364</v>
          </cell>
          <cell r="R218">
            <v>683604.5547032255</v>
          </cell>
          <cell r="S218">
            <v>827813.85981366201</v>
          </cell>
          <cell r="Z218">
            <v>-35.450744551133425</v>
          </cell>
          <cell r="AA218">
            <v>31.161435569734369</v>
          </cell>
          <cell r="AK218">
            <v>9245003.6332138795</v>
          </cell>
          <cell r="AM218">
            <v>1002998.4245056588</v>
          </cell>
          <cell r="AN218">
            <v>0</v>
          </cell>
          <cell r="AO218">
            <v>0</v>
          </cell>
          <cell r="AS218">
            <v>748653.96774193551</v>
          </cell>
          <cell r="AT218">
            <v>12500.290322580646</v>
          </cell>
          <cell r="AV218">
            <v>669044.17130967742</v>
          </cell>
          <cell r="AW218">
            <v>14560.383393548387</v>
          </cell>
          <cell r="AY218">
            <v>-34.998040670282734</v>
          </cell>
          <cell r="AZ218">
            <v>-51.099588629848647</v>
          </cell>
          <cell r="BB218">
            <v>13938415.351977492</v>
          </cell>
          <cell r="BC218">
            <v>2634182.8738289606</v>
          </cell>
          <cell r="BE218">
            <v>16572598.225806454</v>
          </cell>
          <cell r="BG218">
            <v>19196514.628456183</v>
          </cell>
          <cell r="BH218">
            <v>70302883.563479319</v>
          </cell>
          <cell r="BJ218">
            <v>89499398.191935495</v>
          </cell>
        </row>
        <row r="219">
          <cell r="H219">
            <v>17634030.39941119</v>
          </cell>
          <cell r="I219">
            <v>689284.6451612903</v>
          </cell>
          <cell r="J219">
            <v>13212421.160363257</v>
          </cell>
          <cell r="Q219">
            <v>17269495.203532018</v>
          </cell>
          <cell r="R219">
            <v>587734.52716451581</v>
          </cell>
          <cell r="S219">
            <v>777400.67431146023</v>
          </cell>
          <cell r="Z219">
            <v>-36.273994467699055</v>
          </cell>
          <cell r="AA219">
            <v>33.919344709274704</v>
          </cell>
          <cell r="AK219">
            <v>7993835.6305266153</v>
          </cell>
          <cell r="AM219">
            <v>858654.33915063867</v>
          </cell>
          <cell r="AN219">
            <v>0</v>
          </cell>
          <cell r="AO219">
            <v>0</v>
          </cell>
          <cell r="AS219">
            <v>676281.25806451612</v>
          </cell>
          <cell r="AT219">
            <v>13003.387096774193</v>
          </cell>
          <cell r="AV219">
            <v>572812.49734193517</v>
          </cell>
          <cell r="AW219">
            <v>14922.029822580645</v>
          </cell>
          <cell r="AY219">
            <v>-35.792642706750257</v>
          </cell>
          <cell r="AZ219">
            <v>-50.514879565108615</v>
          </cell>
          <cell r="BB219">
            <v>12786578.765152136</v>
          </cell>
          <cell r="BC219">
            <v>2538000.9767833478</v>
          </cell>
          <cell r="BE219">
            <v>15324579.741935484</v>
          </cell>
          <cell r="BG219">
            <v>17581267.652230754</v>
          </cell>
          <cell r="BH219">
            <v>67894153.163898274</v>
          </cell>
          <cell r="BJ219">
            <v>85475420.816129044</v>
          </cell>
        </row>
        <row r="220">
          <cell r="H220">
            <v>17824418.928571429</v>
          </cell>
          <cell r="I220">
            <v>733670.17857142852</v>
          </cell>
          <cell r="J220">
            <v>13840113.154127628</v>
          </cell>
          <cell r="Q220">
            <v>17485776.703233141</v>
          </cell>
          <cell r="R220">
            <v>614204.48487499997</v>
          </cell>
          <cell r="S220">
            <v>785100.66389819887</v>
          </cell>
          <cell r="Z220">
            <v>-31.14820191541266</v>
          </cell>
          <cell r="AA220">
            <v>32.672440592963483</v>
          </cell>
          <cell r="AK220">
            <v>8158038.279949856</v>
          </cell>
          <cell r="AM220">
            <v>838732.25673064287</v>
          </cell>
          <cell r="AN220">
            <v>5063479.1790980706</v>
          </cell>
          <cell r="AO220">
            <v>3422930.5235260008</v>
          </cell>
          <cell r="AS220">
            <v>719859.78571428568</v>
          </cell>
          <cell r="AT220">
            <v>13810.392857142857</v>
          </cell>
          <cell r="AV220">
            <v>598371.72600000002</v>
          </cell>
          <cell r="AW220">
            <v>15832.758874999998</v>
          </cell>
          <cell r="AY220">
            <v>-30.601419577832306</v>
          </cell>
          <cell r="AZ220">
            <v>-46.945998075470101</v>
          </cell>
          <cell r="BB220">
            <v>13844899.491315914</v>
          </cell>
          <cell r="BC220">
            <v>2757199.9015412293</v>
          </cell>
          <cell r="BE220">
            <v>16602099.392857144</v>
          </cell>
          <cell r="BG220">
            <v>19699542.618817654</v>
          </cell>
          <cell r="BH220">
            <v>71284266.375825152</v>
          </cell>
          <cell r="BJ220">
            <v>90983808.994642809</v>
          </cell>
        </row>
        <row r="221">
          <cell r="H221">
            <v>18566245.451612905</v>
          </cell>
          <cell r="I221">
            <v>784369.54838709673</v>
          </cell>
          <cell r="J221">
            <v>14610014.787783392</v>
          </cell>
          <cell r="Q221">
            <v>18167278.975784149</v>
          </cell>
          <cell r="R221">
            <v>691450.91989999986</v>
          </cell>
          <cell r="S221">
            <v>803565.42282166844</v>
          </cell>
          <cell r="Z221">
            <v>-11.272326039213933</v>
          </cell>
          <cell r="AA221">
            <v>44.870731628763352</v>
          </cell>
          <cell r="AK221">
            <v>8503763.8256719355</v>
          </cell>
          <cell r="AM221">
            <v>874477.27474961313</v>
          </cell>
          <cell r="AN221">
            <v>5371577.4344439674</v>
          </cell>
          <cell r="AO221">
            <v>3414616.538338</v>
          </cell>
          <cell r="AS221">
            <v>769654.96774193551</v>
          </cell>
          <cell r="AT221">
            <v>14714.58064516129</v>
          </cell>
          <cell r="AV221">
            <v>670352.40549999976</v>
          </cell>
          <cell r="AW221">
            <v>21098.5144</v>
          </cell>
          <cell r="AY221">
            <v>-10.678483674715851</v>
          </cell>
          <cell r="AZ221">
            <v>-26.746126123770726</v>
          </cell>
          <cell r="BB221">
            <v>14907232.89852884</v>
          </cell>
          <cell r="BC221">
            <v>2951149.2627614825</v>
          </cell>
          <cell r="BE221">
            <v>17858382.161290321</v>
          </cell>
          <cell r="BG221">
            <v>22432848.04963072</v>
          </cell>
          <cell r="BH221">
            <v>75168675.024826184</v>
          </cell>
          <cell r="BJ221">
            <v>97601523.0744569</v>
          </cell>
        </row>
        <row r="222">
          <cell r="H222">
            <v>18598869.899999999</v>
          </cell>
          <cell r="I222">
            <v>775031.3</v>
          </cell>
          <cell r="J222">
            <v>15060525.852795891</v>
          </cell>
          <cell r="Q222">
            <v>18846608.009913106</v>
          </cell>
          <cell r="R222">
            <v>667617.44422000018</v>
          </cell>
          <cell r="S222">
            <v>890076.52996691689</v>
          </cell>
          <cell r="Z222">
            <v>25.471454684509975</v>
          </cell>
          <cell r="AA222">
            <v>37.942724951482539</v>
          </cell>
          <cell r="AK222">
            <v>8886542.0401509646</v>
          </cell>
          <cell r="AM222">
            <v>955992.88174639991</v>
          </cell>
          <cell r="AN222">
            <v>5530152.4630863685</v>
          </cell>
          <cell r="AO222">
            <v>3470816.0315960329</v>
          </cell>
          <cell r="AS222">
            <v>761490.46666666667</v>
          </cell>
          <cell r="AT222">
            <v>13540.833333333334</v>
          </cell>
          <cell r="AV222">
            <v>647823.78903000022</v>
          </cell>
          <cell r="AW222">
            <v>19793.655189999998</v>
          </cell>
          <cell r="AY222">
            <v>27.316111753213768</v>
          </cell>
          <cell r="AZ222">
            <v>-14.888546628368694</v>
          </cell>
          <cell r="BB222">
            <v>16150640.53515798</v>
          </cell>
          <cell r="BC222">
            <v>2944259.1981753539</v>
          </cell>
          <cell r="BE222">
            <v>19094899.733333334</v>
          </cell>
          <cell r="BG222">
            <v>24733180.268710706</v>
          </cell>
          <cell r="BH222">
            <v>79069779.099955961</v>
          </cell>
          <cell r="BJ222">
            <v>103802959.36866666</v>
          </cell>
        </row>
        <row r="223">
          <cell r="H223">
            <v>18541856.258064516</v>
          </cell>
          <cell r="I223">
            <v>756514</v>
          </cell>
          <cell r="J223">
            <v>15740144.145331837</v>
          </cell>
          <cell r="Q223">
            <v>18667544.370378718</v>
          </cell>
          <cell r="R223">
            <v>635709.27661612909</v>
          </cell>
          <cell r="S223">
            <v>905246.2521425999</v>
          </cell>
          <cell r="Z223">
            <v>30.607280725023788</v>
          </cell>
          <cell r="AA223">
            <v>64.752043353773061</v>
          </cell>
          <cell r="AK223">
            <v>9105134.4664049409</v>
          </cell>
          <cell r="AM223">
            <v>1016425.5734792256</v>
          </cell>
          <cell r="AN223">
            <v>5185203.3181779999</v>
          </cell>
          <cell r="AO223">
            <v>3357567.2132842899</v>
          </cell>
          <cell r="AS223">
            <v>745488.29032258061</v>
          </cell>
          <cell r="AT223">
            <v>11025.709677419354</v>
          </cell>
          <cell r="AV223">
            <v>619703.60085483873</v>
          </cell>
          <cell r="AW223">
            <v>16005.675761290324</v>
          </cell>
          <cell r="AY223">
            <v>31.609357905884938</v>
          </cell>
          <cell r="AZ223">
            <v>0.87078396162949734</v>
          </cell>
          <cell r="BB223">
            <v>16332105.80237445</v>
          </cell>
          <cell r="BC223">
            <v>3061881.294399742</v>
          </cell>
          <cell r="BE223">
            <v>19393987.096774194</v>
          </cell>
          <cell r="BG223">
            <v>22107477.96011164</v>
          </cell>
          <cell r="BH223">
            <v>78456075.586662516</v>
          </cell>
          <cell r="BJ223">
            <v>100563553.54677416</v>
          </cell>
        </row>
        <row r="224">
          <cell r="H224">
            <v>18483683.899999999</v>
          </cell>
          <cell r="I224">
            <v>774060.6333333333</v>
          </cell>
          <cell r="J224">
            <v>16462476.431020731</v>
          </cell>
          <cell r="Q224">
            <v>18244645.981230877</v>
          </cell>
          <cell r="R224">
            <v>660381.61502999987</v>
          </cell>
          <cell r="S224">
            <v>952809.79332003568</v>
          </cell>
          <cell r="Z224">
            <v>15.844203025032655</v>
          </cell>
          <cell r="AA224">
            <v>69.03286689950508</v>
          </cell>
          <cell r="AK224">
            <v>8697198.6281717625</v>
          </cell>
          <cell r="AM224">
            <v>894028.12038049998</v>
          </cell>
          <cell r="AN224">
            <v>5323210.6038603997</v>
          </cell>
          <cell r="AO224">
            <v>3327074.5571515318</v>
          </cell>
          <cell r="AS224">
            <v>760917.93333333335</v>
          </cell>
          <cell r="AT224">
            <v>13142.7</v>
          </cell>
          <cell r="AV224">
            <v>641195.00868666661</v>
          </cell>
          <cell r="AW224">
            <v>19186.606343333329</v>
          </cell>
          <cell r="AY224">
            <v>15.970995853579003</v>
          </cell>
          <cell r="AZ224">
            <v>11.760758931814715</v>
          </cell>
          <cell r="BB224">
            <v>17706392.148898702</v>
          </cell>
          <cell r="BC224">
            <v>3322648.8177679637</v>
          </cell>
          <cell r="BE224">
            <v>21029040.966666665</v>
          </cell>
          <cell r="BG224">
            <v>25085783.32642857</v>
          </cell>
          <cell r="BH224">
            <v>89823161.7065714</v>
          </cell>
          <cell r="BJ224">
            <v>114908945.03299998</v>
          </cell>
        </row>
        <row r="225">
          <cell r="H225">
            <v>17786419.967741936</v>
          </cell>
          <cell r="I225">
            <v>673141.93548387091</v>
          </cell>
          <cell r="J225">
            <v>14681574.755513905</v>
          </cell>
          <cell r="Q225">
            <v>17133402.290107366</v>
          </cell>
          <cell r="R225">
            <v>552401.32120645163</v>
          </cell>
          <cell r="S225">
            <v>961013.55957183556</v>
          </cell>
          <cell r="Z225">
            <v>-5.2346404678844838</v>
          </cell>
          <cell r="AA225">
            <v>63.107326288622588</v>
          </cell>
          <cell r="AK225">
            <v>8392240.1448547132</v>
          </cell>
          <cell r="AM225">
            <v>625000.85096854833</v>
          </cell>
          <cell r="AN225">
            <v>5182940.6612099316</v>
          </cell>
          <cell r="AO225">
            <v>2903009.3598483549</v>
          </cell>
          <cell r="AS225">
            <v>660854.32258064521</v>
          </cell>
          <cell r="AT225">
            <v>12287.612903225807</v>
          </cell>
          <cell r="AV225">
            <v>535195.10030967742</v>
          </cell>
          <cell r="AW225">
            <v>17206.22089677419</v>
          </cell>
          <cell r="AY225">
            <v>-5.3997746782650076</v>
          </cell>
          <cell r="AZ225">
            <v>0.20620157835538558</v>
          </cell>
          <cell r="BB225">
            <v>17854360.07926726</v>
          </cell>
          <cell r="BC225">
            <v>3107759.9529908039</v>
          </cell>
          <cell r="BE225">
            <v>20962120.032258064</v>
          </cell>
          <cell r="BG225">
            <v>24822584.83914889</v>
          </cell>
          <cell r="BH225">
            <v>85199365.160622403</v>
          </cell>
          <cell r="BJ225">
            <v>110021949.99977128</v>
          </cell>
        </row>
        <row r="226">
          <cell r="AM226">
            <v>741045.65272187081</v>
          </cell>
        </row>
        <row r="227">
          <cell r="AM227">
            <v>886221.40349563339</v>
          </cell>
        </row>
        <row r="228">
          <cell r="AM228">
            <v>984110.84537445148</v>
          </cell>
        </row>
        <row r="229">
          <cell r="AM229">
            <v>1066281.1584259002</v>
          </cell>
        </row>
        <row r="230">
          <cell r="AM230">
            <v>1205551.9784087099</v>
          </cell>
        </row>
        <row r="231">
          <cell r="AM231">
            <v>1055263.3154663232</v>
          </cell>
        </row>
        <row r="232">
          <cell r="AM232">
            <v>972068.87111707113</v>
          </cell>
        </row>
        <row r="233">
          <cell r="AM233">
            <v>1384448.3628435803</v>
          </cell>
        </row>
        <row r="234">
          <cell r="AM234">
            <v>1568807.0831443011</v>
          </cell>
        </row>
        <row r="235">
          <cell r="AM235">
            <v>1335808.2469342588</v>
          </cell>
        </row>
        <row r="236">
          <cell r="AM236">
            <v>1092264.6840318337</v>
          </cell>
        </row>
        <row r="237">
          <cell r="AM237">
            <v>1198623.3719760322</v>
          </cell>
        </row>
        <row r="238">
          <cell r="AM238">
            <v>1133908.6767987739</v>
          </cell>
        </row>
        <row r="239">
          <cell r="AM239">
            <v>1172393.5971558338</v>
          </cell>
        </row>
        <row r="240">
          <cell r="AM240">
            <v>1192675.9442560321</v>
          </cell>
        </row>
        <row r="241">
          <cell r="AM241">
            <v>1203092.1796172005</v>
          </cell>
        </row>
        <row r="242">
          <cell r="AM242">
            <v>1401477.1002974517</v>
          </cell>
        </row>
        <row r="243">
          <cell r="AM243">
            <v>1271839.775226258</v>
          </cell>
        </row>
        <row r="244">
          <cell r="AM244">
            <v>1212658.0795175713</v>
          </cell>
        </row>
        <row r="245">
          <cell r="AM245">
            <v>3769077.4289412582</v>
          </cell>
        </row>
        <row r="246">
          <cell r="AM246">
            <v>4221849.2155220341</v>
          </cell>
        </row>
        <row r="247">
          <cell r="AM247">
            <v>3813838.525949161</v>
          </cell>
        </row>
        <row r="248">
          <cell r="AM248">
            <v>4004187.1511072991</v>
          </cell>
        </row>
        <row r="249">
          <cell r="AM249">
            <v>3941944.6072041932</v>
          </cell>
        </row>
        <row r="250">
          <cell r="AM250">
            <v>3783085.8890394843</v>
          </cell>
        </row>
        <row r="251">
          <cell r="AM251">
            <v>3786791.7911027665</v>
          </cell>
        </row>
        <row r="252">
          <cell r="AM252">
            <v>3785750.4529222581</v>
          </cell>
        </row>
        <row r="253">
          <cell r="AM253">
            <v>3761638.839257102</v>
          </cell>
        </row>
        <row r="254">
          <cell r="AM254">
            <v>4164211.0697389031</v>
          </cell>
        </row>
        <row r="255">
          <cell r="AM255">
            <v>3726728.284061356</v>
          </cell>
        </row>
        <row r="256">
          <cell r="AM256">
            <v>4014551.5013035862</v>
          </cell>
        </row>
        <row r="257">
          <cell r="AM257">
            <v>4036662.222660935</v>
          </cell>
        </row>
        <row r="258">
          <cell r="AM258">
            <v>4225371.3046387332</v>
          </cell>
        </row>
        <row r="315">
          <cell r="L315">
            <v>0.91499676545896114</v>
          </cell>
          <cell r="S315">
            <v>15427.450857060809</v>
          </cell>
          <cell r="AA315">
            <v>65.825610994381705</v>
          </cell>
          <cell r="AK315">
            <v>6046686.8931069532</v>
          </cell>
          <cell r="AM315">
            <v>594119.519727921</v>
          </cell>
          <cell r="AN315">
            <v>5440338.0319381366</v>
          </cell>
          <cell r="AO315">
            <v>2188974.6104842764</v>
          </cell>
          <cell r="AS315">
            <v>793597.38524286228</v>
          </cell>
          <cell r="AT315">
            <v>20126.025213199853</v>
          </cell>
        </row>
        <row r="316">
          <cell r="L316">
            <v>1.5565238825141166</v>
          </cell>
          <cell r="S316">
            <v>19516.639925087457</v>
          </cell>
          <cell r="AA316">
            <v>23.604579213817814</v>
          </cell>
          <cell r="AK316">
            <v>6666458.3211160675</v>
          </cell>
          <cell r="AM316">
            <v>722501.14900000428</v>
          </cell>
          <cell r="AN316">
            <v>5927384.5168146593</v>
          </cell>
          <cell r="AO316">
            <v>2497009.3857168606</v>
          </cell>
          <cell r="AS316">
            <v>806546.93763440859</v>
          </cell>
          <cell r="AT316">
            <v>19842.272043010755</v>
          </cell>
        </row>
        <row r="317">
          <cell r="L317">
            <v>-0.88917556158864519</v>
          </cell>
          <cell r="S317">
            <v>18725.011216805018</v>
          </cell>
          <cell r="AA317">
            <v>3.6019251558972294</v>
          </cell>
          <cell r="AK317">
            <v>6391595.2934193434</v>
          </cell>
          <cell r="AM317">
            <v>704414.7101485976</v>
          </cell>
          <cell r="AN317">
            <v>5693698.3254467892</v>
          </cell>
          <cell r="AO317">
            <v>2447705.5091971001</v>
          </cell>
          <cell r="AS317">
            <v>799646.10358422936</v>
          </cell>
          <cell r="AT317">
            <v>19395.055197132617</v>
          </cell>
        </row>
        <row r="318">
          <cell r="L318">
            <v>6.8229982339874997</v>
          </cell>
          <cell r="S318">
            <v>26576.930141762004</v>
          </cell>
          <cell r="AA318">
            <v>82.01998324234826</v>
          </cell>
          <cell r="AK318">
            <v>6618173.6653522365</v>
          </cell>
          <cell r="AM318">
            <v>730055.41117411247</v>
          </cell>
          <cell r="AN318">
            <v>6123238.5566660352</v>
          </cell>
          <cell r="AO318">
            <v>2673774.3309026719</v>
          </cell>
          <cell r="AS318">
            <v>853497.47921146953</v>
          </cell>
          <cell r="AT318">
            <v>21426.843369175625</v>
          </cell>
        </row>
        <row r="319">
          <cell r="L319">
            <v>2.5784156738671666</v>
          </cell>
          <cell r="S319">
            <v>36991.262446445464</v>
          </cell>
          <cell r="AA319">
            <v>139.77559733736157</v>
          </cell>
          <cell r="AK319">
            <v>6429356.8079960598</v>
          </cell>
          <cell r="AM319">
            <v>721719.88798512332</v>
          </cell>
          <cell r="AN319">
            <v>6093536.7566526383</v>
          </cell>
          <cell r="AO319">
            <v>2561176.6759533733</v>
          </cell>
          <cell r="AS319">
            <v>874381.49961597531</v>
          </cell>
          <cell r="AT319">
            <v>23102.008832565287</v>
          </cell>
        </row>
        <row r="320">
          <cell r="L320">
            <v>-9.9603933691608554E-2</v>
          </cell>
          <cell r="S320">
            <v>46036.636143622221</v>
          </cell>
          <cell r="AA320">
            <v>135.88402676038982</v>
          </cell>
          <cell r="AK320">
            <v>7233788.7629816346</v>
          </cell>
          <cell r="AM320">
            <v>803119.34838853299</v>
          </cell>
          <cell r="AN320">
            <v>6318590.051018293</v>
          </cell>
          <cell r="AO320">
            <v>2991061.8270041719</v>
          </cell>
          <cell r="AS320">
            <v>875627.89139784954</v>
          </cell>
          <cell r="AT320">
            <v>20961.68817204301</v>
          </cell>
        </row>
        <row r="321">
          <cell r="L321">
            <v>-3.1353162337084095</v>
          </cell>
          <cell r="S321">
            <v>50029.055126341584</v>
          </cell>
          <cell r="AA321">
            <v>167.17770444613845</v>
          </cell>
          <cell r="AK321">
            <v>6936402.0305115795</v>
          </cell>
          <cell r="AM321">
            <v>775644.6886456447</v>
          </cell>
          <cell r="AN321">
            <v>6345453.7562039867</v>
          </cell>
          <cell r="AO321">
            <v>3024786.3373510404</v>
          </cell>
          <cell r="AS321">
            <v>846243.01075268816</v>
          </cell>
          <cell r="AT321">
            <v>22235.650179211469</v>
          </cell>
        </row>
        <row r="322">
          <cell r="L322">
            <v>6.5322959111595402</v>
          </cell>
          <cell r="S322">
            <v>77689.327737785658</v>
          </cell>
          <cell r="AA322">
            <v>192.31866631469046</v>
          </cell>
          <cell r="AK322">
            <v>7101009.7760063456</v>
          </cell>
          <cell r="AM322">
            <v>834183.97876428114</v>
          </cell>
          <cell r="AN322">
            <v>6631375.1270607626</v>
          </cell>
          <cell r="AO322">
            <v>3112150.8418233139</v>
          </cell>
          <cell r="AS322">
            <v>902893.20681003586</v>
          </cell>
          <cell r="AT322">
            <v>22317.05017921147</v>
          </cell>
        </row>
        <row r="323">
          <cell r="L323">
            <v>-1.4988685912138078</v>
          </cell>
          <cell r="S323">
            <v>140567.28495726231</v>
          </cell>
          <cell r="AA323">
            <v>280.00131831339968</v>
          </cell>
          <cell r="AK323">
            <v>7766149.8364805328</v>
          </cell>
          <cell r="AM323">
            <v>889464.77800086851</v>
          </cell>
          <cell r="AN323">
            <v>0</v>
          </cell>
          <cell r="AO323">
            <v>0</v>
          </cell>
          <cell r="AS323">
            <v>888702.10253456223</v>
          </cell>
          <cell r="AT323">
            <v>22640.468509984639</v>
          </cell>
        </row>
        <row r="324">
          <cell r="L324">
            <v>2.8530718100779113</v>
          </cell>
          <cell r="S324">
            <v>140831.38375323228</v>
          </cell>
          <cell r="AA324">
            <v>205.9115425242525</v>
          </cell>
          <cell r="AK324">
            <v>8038602.9098768448</v>
          </cell>
          <cell r="AM324">
            <v>904892.15575984714</v>
          </cell>
          <cell r="AN324">
            <v>0</v>
          </cell>
          <cell r="AO324">
            <v>0</v>
          </cell>
          <cell r="AS324">
            <v>916295.45842293918</v>
          </cell>
          <cell r="AT324">
            <v>21048.370609318994</v>
          </cell>
        </row>
        <row r="325">
          <cell r="L325">
            <v>-4.7329371837288949</v>
          </cell>
          <cell r="S325">
            <v>139029.27451439213</v>
          </cell>
          <cell r="AA325">
            <v>177.89706234365727</v>
          </cell>
          <cell r="AK325">
            <v>7982267.4978689058</v>
          </cell>
          <cell r="AM325">
            <v>864707.5315295154</v>
          </cell>
          <cell r="AN325">
            <v>0</v>
          </cell>
          <cell r="AO325">
            <v>0</v>
          </cell>
          <cell r="AS325">
            <v>870929.92974910385</v>
          </cell>
          <cell r="AT325">
            <v>22050.004659498209</v>
          </cell>
        </row>
        <row r="326">
          <cell r="L326">
            <v>8.0779653091275048</v>
          </cell>
          <cell r="S326">
            <v>200227.30796743304</v>
          </cell>
          <cell r="AA326">
            <v>157.72820257015653</v>
          </cell>
          <cell r="AK326">
            <v>8300400.6949408799</v>
          </cell>
          <cell r="AM326">
            <v>875809.84714693076</v>
          </cell>
          <cell r="AN326">
            <v>0</v>
          </cell>
          <cell r="AO326">
            <v>0</v>
          </cell>
          <cell r="AS326">
            <v>940991.68172043003</v>
          </cell>
          <cell r="AT326">
            <v>24122.86200716846</v>
          </cell>
        </row>
        <row r="327">
          <cell r="L327">
            <v>-3.598188537465278</v>
          </cell>
          <cell r="S327">
            <v>279112.45560339844</v>
          </cell>
          <cell r="AA327">
            <v>98.561461643268572</v>
          </cell>
          <cell r="AK327">
            <v>8544967.5590491425</v>
          </cell>
          <cell r="AM327">
            <v>874994.36106612952</v>
          </cell>
          <cell r="AN327">
            <v>0</v>
          </cell>
          <cell r="AO327">
            <v>0</v>
          </cell>
          <cell r="AS327">
            <v>906287.2142857142</v>
          </cell>
          <cell r="AT327">
            <v>24100.688556067587</v>
          </cell>
        </row>
        <row r="328">
          <cell r="L328">
            <v>1.0916772423081822</v>
          </cell>
          <cell r="S328">
            <v>442944.51873915474</v>
          </cell>
          <cell r="AA328">
            <v>214.52117201041742</v>
          </cell>
          <cell r="AK328">
            <v>8859670.0728973765</v>
          </cell>
          <cell r="AM328">
            <v>884706.65823008388</v>
          </cell>
          <cell r="AN328">
            <v>0</v>
          </cell>
          <cell r="AO328">
            <v>0</v>
          </cell>
          <cell r="AS328">
            <v>918149.00501792121</v>
          </cell>
          <cell r="AT328">
            <v>22395.73082437276</v>
          </cell>
        </row>
        <row r="329">
          <cell r="L329">
            <v>0.96684022864774433</v>
          </cell>
          <cell r="S329">
            <v>510362.97651652264</v>
          </cell>
          <cell r="AA329">
            <v>267.09029684513712</v>
          </cell>
          <cell r="AK329">
            <v>8869579.0645038635</v>
          </cell>
          <cell r="AM329">
            <v>882568.86318407592</v>
          </cell>
          <cell r="AN329">
            <v>0</v>
          </cell>
          <cell r="AO329">
            <v>0</v>
          </cell>
          <cell r="AS329">
            <v>924435.84838709666</v>
          </cell>
          <cell r="AT329">
            <v>25202.452329749107</v>
          </cell>
        </row>
        <row r="330">
          <cell r="L330">
            <v>5.9236551983891914</v>
          </cell>
          <cell r="S330">
            <v>622064.71043779515</v>
          </cell>
          <cell r="AA330">
            <v>210.67925586802275</v>
          </cell>
          <cell r="AK330">
            <v>8666495.2085418385</v>
          </cell>
          <cell r="AM330">
            <v>913483.08396655601</v>
          </cell>
          <cell r="AN330">
            <v>0</v>
          </cell>
          <cell r="AO330">
            <v>0</v>
          </cell>
          <cell r="AS330">
            <v>979342.6738351254</v>
          </cell>
          <cell r="AT330">
            <v>26548.925448028673</v>
          </cell>
        </row>
        <row r="331">
          <cell r="L331">
            <v>-7.6184246115443983</v>
          </cell>
          <cell r="S331">
            <v>575645.12548175664</v>
          </cell>
          <cell r="AA331">
            <v>106.24128874410135</v>
          </cell>
          <cell r="AK331">
            <v>8394041.9979212452</v>
          </cell>
          <cell r="AM331">
            <v>879819.40122455184</v>
          </cell>
          <cell r="AN331">
            <v>0</v>
          </cell>
          <cell r="AO331">
            <v>0</v>
          </cell>
          <cell r="AS331">
            <v>902706.23655913991</v>
          </cell>
          <cell r="AT331">
            <v>26552.269558769</v>
          </cell>
        </row>
        <row r="332">
          <cell r="L332">
            <v>-30.342585298611407</v>
          </cell>
          <cell r="S332">
            <v>586131.250244717</v>
          </cell>
          <cell r="AA332">
            <v>32.326109805612788</v>
          </cell>
          <cell r="AK332">
            <v>8028171.806599048</v>
          </cell>
          <cell r="AM332">
            <v>1062389.5820331629</v>
          </cell>
          <cell r="AN332">
            <v>0</v>
          </cell>
          <cell r="AO332">
            <v>0</v>
          </cell>
          <cell r="AS332">
            <v>631504.26415770617</v>
          </cell>
          <cell r="AT332">
            <v>15793.187096774194</v>
          </cell>
        </row>
        <row r="333">
          <cell r="L333">
            <v>8.109391791702194</v>
          </cell>
          <cell r="S333">
            <v>631744.26279779058</v>
          </cell>
          <cell r="AA333">
            <v>23.783325175692539</v>
          </cell>
          <cell r="AK333">
            <v>8587071.0918908641</v>
          </cell>
          <cell r="AM333">
            <v>992615.83090658055</v>
          </cell>
          <cell r="AN333">
            <v>0</v>
          </cell>
          <cell r="AO333">
            <v>0</v>
          </cell>
          <cell r="AS333">
            <v>684763.22150537639</v>
          </cell>
          <cell r="AT333">
            <v>15026.116129032258</v>
          </cell>
        </row>
        <row r="334">
          <cell r="L334">
            <v>3.9609095835565609</v>
          </cell>
          <cell r="S334">
            <v>761937.82931224012</v>
          </cell>
          <cell r="AA334">
            <v>22.485300408056492</v>
          </cell>
          <cell r="AK334">
            <v>8836842.6995132733</v>
          </cell>
          <cell r="AM334">
            <v>993231.16524092422</v>
          </cell>
          <cell r="AN334">
            <v>0</v>
          </cell>
          <cell r="AO334">
            <v>0</v>
          </cell>
          <cell r="AS334">
            <v>714009.65197132621</v>
          </cell>
          <cell r="AT334">
            <v>13497.708602150538</v>
          </cell>
        </row>
        <row r="335">
          <cell r="L335">
            <v>1.1364050154229923</v>
          </cell>
          <cell r="S335">
            <v>788688.92034377588</v>
          </cell>
          <cell r="AA335">
            <v>37.009571597383577</v>
          </cell>
          <cell r="AK335">
            <v>8218545.9120494695</v>
          </cell>
          <cell r="AM335">
            <v>857287.95687696489</v>
          </cell>
          <cell r="AN335">
            <v>3478352.2045140131</v>
          </cell>
          <cell r="AO335">
            <v>2279182.3539546668</v>
          </cell>
          <cell r="AS335">
            <v>721932.00384024577</v>
          </cell>
          <cell r="AT335">
            <v>13842.786866359447</v>
          </cell>
        </row>
        <row r="336">
          <cell r="L336">
            <v>4.4525200942321321</v>
          </cell>
          <cell r="S336">
            <v>916044.19180985074</v>
          </cell>
          <cell r="AA336">
            <v>56.286529924379749</v>
          </cell>
          <cell r="AK336">
            <v>8896291.71157589</v>
          </cell>
          <cell r="AM336">
            <v>955482.19186870847</v>
          </cell>
          <cell r="AN336">
            <v>5346188.79504159</v>
          </cell>
          <cell r="AO336">
            <v>3385152.6006772849</v>
          </cell>
          <cell r="AS336">
            <v>755965.56344086025</v>
          </cell>
          <cell r="AT336">
            <v>12569.747670250896</v>
          </cell>
        </row>
        <row r="337">
          <cell r="L337">
            <v>-5.5461253742548307</v>
          </cell>
          <cell r="S337">
            <v>979845.6091954218</v>
          </cell>
          <cell r="AA337">
            <v>55.101623694373295</v>
          </cell>
          <cell r="AK337">
            <v>8210534.6007590396</v>
          </cell>
          <cell r="AM337">
            <v>750755.96906201763</v>
          </cell>
          <cell r="AN337">
            <v>5194715.6480146796</v>
          </cell>
          <cell r="AO337">
            <v>3061933.2413962292</v>
          </cell>
          <cell r="AS337">
            <v>712679.88028673839</v>
          </cell>
          <cell r="AT337">
            <v>13231.498924731182</v>
          </cell>
        </row>
        <row r="338">
          <cell r="L338">
            <v>18.341016002097486</v>
          </cell>
          <cell r="S338">
            <v>1158971.8085977354</v>
          </cell>
          <cell r="AA338">
            <v>52.108448223902506</v>
          </cell>
          <cell r="AK338">
            <v>8455343.2651213203</v>
          </cell>
          <cell r="AM338">
            <v>1085314.6607363538</v>
          </cell>
          <cell r="AN338">
            <v>5224111.7896350492</v>
          </cell>
          <cell r="AO338">
            <v>3603939.3575960449</v>
          </cell>
          <cell r="AS338">
            <v>845510.8444444444</v>
          </cell>
          <cell r="AT338">
            <v>13540.056989247312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ara Syauqiyah" id="{748F77BA-9C72-A14B-B859-9F23329780AF}" userId="S::yara_syauqiyah@bi.go.id::c9bed3d4-97ea-4512-8fce-922ea98551b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P189" dT="2024-01-08T09:29:11.33" personId="{748F77BA-9C72-A14B-B859-9F23329780AF}" id="{0E479299-DC1A-DC44-8B61-1D7C5CD7F3DC}">
    <text>Backcasting</text>
  </threadedComment>
  <threadedComment ref="BG197" dT="2024-02-23T07:16:04.74" personId="{748F77BA-9C72-A14B-B859-9F23329780AF}" id="{6EC49A43-17F3-704B-AFA0-433512E6B206}">
    <text>Penyesuaian Data dengan AKSP</text>
  </threadedComment>
  <threadedComment ref="BG200" dT="2024-02-23T07:18:53.17" personId="{748F77BA-9C72-A14B-B859-9F23329780AF}" id="{6ABA2F6B-B090-1348-8CF4-448AF530EEA9}">
    <text>Penyesuaian Data dengan AKSP</text>
  </threadedComment>
  <threadedComment ref="AI230" dT="2024-05-02T01:56:18.56" personId="{748F77BA-9C72-A14B-B859-9F23329780AF}" id="{CF3A8378-F3F1-D848-9871-7E9A782FA6D1}">
    <text>Feb 21 s.d Des 21 merupakan transaksi online</text>
  </threadedComment>
  <threadedComment ref="AQ230" dT="2024-05-02T01:57:44.11" personId="{748F77BA-9C72-A14B-B859-9F23329780AF}" id="{8C615F93-B7CC-0640-BDAB-0D10EECD962E}">
    <text>Feb 21 s.d Des 21 merupakan transaksi online</text>
  </threadedComment>
  <threadedComment ref="J234" dT="2023-07-21T05:59:27.83" personId="{748F77BA-9C72-A14B-B859-9F23329780AF}" id="{4105E766-F650-2842-B0FA-78E746FE0F19}">
    <text xml:space="preserve">Revisi AKSP : Nominal dan Volume BRI 
20 Juli 2023
</text>
  </threadedComment>
  <threadedComment ref="S234" dT="2023-07-21T05:57:07.98" personId="{748F77BA-9C72-A14B-B859-9F23329780AF}" id="{0DA195A4-251F-D941-A621-451298FDCB66}">
    <text>Revisi AKSP : Nominal dan Volume BRI 
20 Juli 2023</text>
  </threadedComment>
  <threadedComment ref="BD234" dT="2023-07-21T05:59:27.83" personId="{748F77BA-9C72-A14B-B859-9F23329780AF}" id="{C3CB8862-F3CF-8443-97C7-E5B55560AEA8}">
    <text xml:space="preserve">Revisi AKSP : Nominal dan Volume BRI 
20 Juli 2023
</text>
  </threadedComment>
  <threadedComment ref="BG234" dT="2023-07-21T05:57:07.98" personId="{748F77BA-9C72-A14B-B859-9F23329780AF}" id="{7DCFC7D1-FE1C-5E45-8AC1-259D4C279C84}">
    <text>Revisi AKSP : Nominal dan Volume BRI 
20 Juli 2023</text>
  </threadedComment>
  <threadedComment ref="BU234" dT="2023-05-22T12:10:45.12" personId="{748F77BA-9C72-A14B-B859-9F23329780AF}" id="{43C6EEE9-4152-BE46-B946-80A15EA90B91}">
    <text>Koreksi Data BCA 
(diupdate tgl 22 Mei 2023)</text>
  </threadedComment>
  <threadedComment ref="J235" dT="2023-07-21T06:03:53.96" personId="{748F77BA-9C72-A14B-B859-9F23329780AF}" id="{25A89CCA-DF48-144E-BD8F-25238DC3F275}">
    <text xml:space="preserve">Revisi AKSP : Nominal dan Volume BRI 
20 Juli 2023
</text>
  </threadedComment>
  <threadedComment ref="S235" dT="2023-07-21T06:03:41.73" personId="{748F77BA-9C72-A14B-B859-9F23329780AF}" id="{46061F71-0B6E-6A43-8C1E-73AC53D3C627}">
    <text xml:space="preserve">Revisi AKSP : Nominal dan Volume BRI 
20 Juli 2023
</text>
  </threadedComment>
  <threadedComment ref="BD235" dT="2023-07-21T06:03:53.96" personId="{748F77BA-9C72-A14B-B859-9F23329780AF}" id="{BAC5E4A4-682B-D548-86F9-B7D118A94E6F}">
    <text xml:space="preserve">Revisi AKSP : Nominal dan Volume BRI 
20 Juli 2023
</text>
  </threadedComment>
  <threadedComment ref="BG235" dT="2023-07-21T06:03:41.73" personId="{748F77BA-9C72-A14B-B859-9F23329780AF}" id="{A85748B2-ADB0-B447-BF93-BA5B2C08ED92}">
    <text xml:space="preserve">Revisi AKSP : Nominal dan Volume BRI 
20 Juli 2023
</text>
  </threadedComment>
  <threadedComment ref="J236" dT="2023-07-21T06:04:05.77" personId="{748F77BA-9C72-A14B-B859-9F23329780AF}" id="{7647B036-569F-A64C-8263-849BA140A816}">
    <text xml:space="preserve">Revisi AKSP : Nominal dan Volume BRI 
20 Juli 2023
</text>
  </threadedComment>
  <threadedComment ref="S236" dT="2023-07-21T06:03:46.39" personId="{748F77BA-9C72-A14B-B859-9F23329780AF}" id="{17B7F275-6A0E-A545-9D9E-CE79ED6968B9}">
    <text xml:space="preserve">Revisi AKSP : Nominal dan Volume BRI 
20 Juli 2023
</text>
  </threadedComment>
  <threadedComment ref="BD236" dT="2023-07-21T06:04:05.77" personId="{748F77BA-9C72-A14B-B859-9F23329780AF}" id="{1EFE07BB-CD50-2548-B48D-2D8F3A1F7CB8}">
    <text xml:space="preserve">Revisi AKSP : Nominal dan Volume BRI 
20 Juli 2023
</text>
  </threadedComment>
  <threadedComment ref="BG236" dT="2023-07-21T06:03:46.39" personId="{748F77BA-9C72-A14B-B859-9F23329780AF}" id="{71B9C303-5E1C-1647-ABFF-160A5EDD3750}">
    <text xml:space="preserve">Revisi AKSP : Nominal dan Volume BRI 
20 Juli 2023
</text>
  </threadedComment>
  <threadedComment ref="I242" dT="2023-12-05T08:56:29.33" personId="{748F77BA-9C72-A14B-B859-9F23329780AF}" id="{AF73DD83-7F84-3549-B550-A227F8F1C2A8}">
    <text>Koreksi Bank Mega</text>
  </threadedComment>
  <threadedComment ref="J243" dT="2023-08-09T02:09:43.83" personId="{748F77BA-9C72-A14B-B859-9F23329780AF}" id="{5ED22F30-CC95-F04A-9723-A5069F727ADC}">
    <text>Revisi AKSP (Penyesuaian data d.r klasifikasi PJP/PIP) 9 Agustus 2023</text>
  </threadedComment>
  <threadedComment ref="S243" dT="2023-08-09T02:08:24.03" personId="{748F77BA-9C72-A14B-B859-9F23329780AF}" id="{E7F1E3B7-DF0D-C24D-8CBE-11329C720E8D}">
    <text>Revisi AKSP (Penyesuaian data d.r klasifikasi PJP/PIP) 9 Agustus 2023</text>
  </threadedComment>
  <threadedComment ref="BD243" dT="2023-08-09T02:09:43.83" personId="{748F77BA-9C72-A14B-B859-9F23329780AF}" id="{2C88A95B-982D-E04E-8879-0012ADC44475}">
    <text>Revisi AKSP (Penyesuaian data d.r klasifikasi PJP/PIP) 9 Agustus 2023</text>
  </threadedComment>
  <threadedComment ref="BF243" dT="2024-02-23T07:25:24.29" personId="{748F77BA-9C72-A14B-B859-9F23329780AF}" id="{79C73346-701E-DA42-9FA0-F2671D14D488}">
    <text xml:space="preserve">Penyesuaian Data dengan AKSP </text>
  </threadedComment>
  <threadedComment ref="BG243" dT="2023-08-09T02:08:24.03" personId="{748F77BA-9C72-A14B-B859-9F23329780AF}" id="{6D358492-304E-F14A-AB3D-C1CA3D6FC482}">
    <text>Revisi AKSP (Penyesuaian data d.r klasifikasi PJP/PIP) 9 Agustus 2023</text>
  </threadedComment>
  <threadedComment ref="J244" dT="2023-08-09T02:09:48.35" personId="{748F77BA-9C72-A14B-B859-9F23329780AF}" id="{FFF17799-A11B-CE40-A7D6-5E0A542C7CE7}">
    <text>Revisi AKSP (Penyesuaian data d.r klasifikasi PJP/PIP) 9 Agustus 2023</text>
  </threadedComment>
  <threadedComment ref="S244" dT="2023-08-09T02:08:16.55" personId="{748F77BA-9C72-A14B-B859-9F23329780AF}" id="{5AC7F956-F450-AF4C-B640-5710B39F4A9D}">
    <text>Revisi AKSP (Penyesuaian data d.r klasifikasi PJP/PIP) 9 Agustus 2023</text>
  </threadedComment>
  <threadedComment ref="BD244" dT="2023-08-09T02:09:48.35" personId="{748F77BA-9C72-A14B-B859-9F23329780AF}" id="{BE5A7DE2-0DDB-7A44-AABF-EA94451830AD}">
    <text>Revisi AKSP (Penyesuaian data d.r klasifikasi PJP/PIP) 9 Agustus 2023</text>
  </threadedComment>
  <threadedComment ref="BG244" dT="2023-08-09T02:08:16.55" personId="{748F77BA-9C72-A14B-B859-9F23329780AF}" id="{1B796C11-625D-7442-809D-CA8570363F1F}">
    <text>Revisi AKSP (Penyesuaian data d.r klasifikasi PJP/PIP) 9 Agustus 2023</text>
  </threadedComment>
  <threadedComment ref="J245" dT="2023-08-09T02:09:52.96" personId="{748F77BA-9C72-A14B-B859-9F23329780AF}" id="{60C57932-2242-6A40-8A94-E2D41230AD47}">
    <text>Revisi AKSP (Penyesuaian data d.r klasifikasi PJP/PIP) 9 Agustus 2023</text>
  </threadedComment>
  <threadedComment ref="S245" dT="2023-08-09T02:08:31.54" personId="{748F77BA-9C72-A14B-B859-9F23329780AF}" id="{D8538BD1-C440-E24A-B21B-162AE692067A}">
    <text>Revisi AKSP (Penyesuaian data d.r klasifikasi PJP/PIP) 9 Agustus 2023</text>
  </threadedComment>
  <threadedComment ref="BD245" dT="2023-08-09T02:09:52.96" personId="{748F77BA-9C72-A14B-B859-9F23329780AF}" id="{BA09B9B4-FE25-D545-8EEF-F959B60C180F}">
    <text>Revisi AKSP (Penyesuaian data d.r klasifikasi PJP/PIP) 9 Agustus 2023</text>
  </threadedComment>
  <threadedComment ref="BG245" dT="2023-08-09T02:08:31.54" personId="{748F77BA-9C72-A14B-B859-9F23329780AF}" id="{7B629111-001D-854F-B3D6-1C7D6EA4E866}">
    <text>Revisi AKSP (Penyesuaian data d.r klasifikasi PJP/PIP) 9 Agustus 2023</text>
  </threadedComment>
  <threadedComment ref="BM245" dT="2023-08-09T02:40:48.56" personId="{748F77BA-9C72-A14B-B859-9F23329780AF}" id="{B8CBACAC-3C46-9B43-B26C-259840E899FA}">
    <text xml:space="preserve">Revisi AKSP (Penyesuaian data d.r klasifikasi PJP/PIP) 9 Agustus 2023
</text>
  </threadedComment>
  <threadedComment ref="BN245" dT="2023-08-09T02:40:59.61" personId="{748F77BA-9C72-A14B-B859-9F23329780AF}" id="{BD8223E0-FC62-9844-9113-93D81F239C5F}">
    <text>Revisi AKSP (Penyesuaian data d.r klasifikasi PJP/PIP) 9 Agustus 2023</text>
  </threadedComment>
  <threadedComment ref="BP245" dT="2023-08-09T02:41:11.45" personId="{748F77BA-9C72-A14B-B859-9F23329780AF}" id="{752A2130-63E5-CC45-A26B-2E8231B3129A}">
    <text>Revisi AKSP (Penyesuaian data d.r klasifikasi PJP/PIP) 9 Agustus 2023</text>
  </threadedComment>
  <threadedComment ref="BR245" dT="2023-08-09T02:42:54.00" personId="{748F77BA-9C72-A14B-B859-9F23329780AF}" id="{2DF29D41-51D6-5443-A1E7-A9F4CA064D31}">
    <text>Revisi AKSP (Penyesuaian data d.r klasifikasi PJP/PIP) 9 Agustus 2023</text>
  </threadedComment>
  <threadedComment ref="BS245" dT="2023-08-09T02:43:07.97" personId="{748F77BA-9C72-A14B-B859-9F23329780AF}" id="{3D33541A-0EC7-D845-859B-B48EB4EC2D9D}">
    <text>Revisi AKSP (Penyesuaian data d.r klasifikasi PJP/PIP) 9 Agustus 2023</text>
  </threadedComment>
  <threadedComment ref="BU245" dT="2023-08-09T02:43:20.50" personId="{748F77BA-9C72-A14B-B859-9F23329780AF}" id="{D893E15F-7ED1-704D-8325-55D5031B930E}">
    <text>Revisi AKSP (Penyesuaian data d.r klasifikasi PJP/PIP) 9 Agustus 2023</text>
  </threadedComment>
  <threadedComment ref="J246" dT="2023-08-09T02:09:57.07" personId="{748F77BA-9C72-A14B-B859-9F23329780AF}" id="{7012CDBE-884B-6541-8C33-4C0F9BCC9840}">
    <text>Revisi AKSP (Penyesuaian data d.r klasifikasi PJP/PIP) 9 Agustus 2023</text>
  </threadedComment>
  <threadedComment ref="S246" dT="2023-08-09T02:08:37.77" personId="{748F77BA-9C72-A14B-B859-9F23329780AF}" id="{8E970C13-F7A9-B74F-84C8-FF570A3450A4}">
    <text>Revisi AKSP (Penyesuaian data d.r klasifikasi PJP/PIP) 9 Agustus 2023</text>
  </threadedComment>
  <threadedComment ref="BD246" dT="2023-08-09T02:09:57.07" personId="{748F77BA-9C72-A14B-B859-9F23329780AF}" id="{39A51C3C-D815-1342-B092-9DDF8EDAEA4C}">
    <text>Revisi AKSP (Penyesuaian data d.r klasifikasi PJP/PIP) 9 Agustus 2023</text>
  </threadedComment>
  <threadedComment ref="BG246" dT="2023-08-09T02:08:37.77" personId="{748F77BA-9C72-A14B-B859-9F23329780AF}" id="{C4864C53-9DE0-844B-BD4C-03F8BE4B1CB9}">
    <text>Revisi AKSP (Penyesuaian data d.r klasifikasi PJP/PIP) 9 Agustus 2023</text>
  </threadedComment>
  <threadedComment ref="BM246" dT="2023-08-09T02:40:53.71" personId="{748F77BA-9C72-A14B-B859-9F23329780AF}" id="{BB38890C-6210-824B-9B44-C45CD571388D}">
    <text>Revisi AKSP (Penyesuaian data d.r klasifikasi PJP/PIP) 9 Agustus 2023</text>
  </threadedComment>
  <threadedComment ref="BN246" dT="2023-08-09T02:41:05.20" personId="{748F77BA-9C72-A14B-B859-9F23329780AF}" id="{AE800191-898A-624F-9CD3-EE4956FC6325}">
    <text>Revisi AKSP (Penyesuaian data d.r klasifikasi PJP/PIP) 9 Agustus 2023</text>
  </threadedComment>
  <threadedComment ref="BP246" dT="2023-08-09T02:41:17.53" personId="{748F77BA-9C72-A14B-B859-9F23329780AF}" id="{9C9EF13D-F66E-BB43-8408-224F0A4C8CE2}">
    <text>Revisi AKSP (Penyesuaian data d.r klasifikasi PJP/PIP) 9 Agustus 2023</text>
  </threadedComment>
  <threadedComment ref="BR246" dT="2023-08-09T02:42:59.84" personId="{748F77BA-9C72-A14B-B859-9F23329780AF}" id="{88A54FEA-845D-BF4A-ACB1-261BF738D1F8}">
    <text>Revisi AKSP (Penyesuaian data d.r klasifikasi PJP/PIP) 9 Agustus 2023</text>
  </threadedComment>
  <threadedComment ref="BS246" dT="2023-08-09T02:43:11.84" personId="{748F77BA-9C72-A14B-B859-9F23329780AF}" id="{45C4C82D-BDDF-5841-9D70-8F2AB68660CD}">
    <text>Revisi AKSP (Penyesuaian data d.r klasifikasi PJP/PIP) 9 Agustus 2023</text>
  </threadedComment>
  <threadedComment ref="BU246" dT="2023-08-09T02:43:24.33" personId="{748F77BA-9C72-A14B-B859-9F23329780AF}" id="{98CE5074-184F-EE48-8367-61A6C96C7B7B}">
    <text>Revisi AKSP (Penyesuaian data d.r klasifikasi PJP/PIP) 9 Agustus 2023</text>
  </threadedComment>
  <threadedComment ref="J247" dT="2023-07-21T06:01:40.96" personId="{748F77BA-9C72-A14B-B859-9F23329780AF}" id="{4006F361-7F49-D043-9332-8CE26F911499}">
    <text>Revisi AKSP : Nominal dan Volume BRI 
20 Juli 2023</text>
  </threadedComment>
  <threadedComment ref="S247" dT="2023-07-21T06:03:25.69" personId="{748F77BA-9C72-A14B-B859-9F23329780AF}" id="{64C3B14F-E120-944B-BA8C-9320E0A0A368}">
    <text xml:space="preserve">Revisi AKSP : Nominal dan Volume BRI 
20 Juli 2023
</text>
  </threadedComment>
  <threadedComment ref="BD247" dT="2023-07-21T06:01:40.96" personId="{748F77BA-9C72-A14B-B859-9F23329780AF}" id="{47E28875-D180-2849-A50D-E2ABDDEE356B}">
    <text>Revisi AKSP : Nominal dan Volume BRI 
20 Juli 2023</text>
  </threadedComment>
  <threadedComment ref="BG247" dT="2023-07-21T06:03:25.69" personId="{748F77BA-9C72-A14B-B859-9F23329780AF}" id="{40702714-68CA-2748-83E1-312BE00D2F1E}">
    <text xml:space="preserve">Revisi AKSP : Nominal dan Volume BRI 
20 Juli 2023
</text>
  </threadedComment>
  <threadedComment ref="BR247" dT="2023-08-09T02:43:03.76" personId="{748F77BA-9C72-A14B-B859-9F23329780AF}" id="{3989AB78-6701-D94A-BA10-FDA252D20742}">
    <text>Revisi AKSP (Penyesuaian data d.r klasifikasi PJP/PIP) 9 Agustus 2023</text>
  </threadedComment>
  <threadedComment ref="BS247" dT="2023-08-09T02:43:16.25" personId="{748F77BA-9C72-A14B-B859-9F23329780AF}" id="{1B79E199-70F0-8E4C-A9F8-D78207B48BCD}">
    <text>Revisi AKSP (Penyesuaian data d.r klasifikasi PJP/PIP) 9 Agustus 2023</text>
  </threadedComment>
  <threadedComment ref="BU247" dT="2023-08-09T02:43:28.94" personId="{748F77BA-9C72-A14B-B859-9F23329780AF}" id="{72EA80B8-0785-164F-8647-8ED1D55F3463}">
    <text>Revisi AKSP (Penyesuaian data d.r klasifikasi PJP/PIP) 9 Agustus 2023</text>
  </threadedComment>
  <threadedComment ref="J248" dT="2023-07-21T06:02:47.47" personId="{748F77BA-9C72-A14B-B859-9F23329780AF}" id="{4D3A767C-00FC-F443-B99D-90836858FF73}">
    <text xml:space="preserve">Revisi AKSP : Nominal dan Volume BRI 
20 Juli 2023
</text>
  </threadedComment>
  <threadedComment ref="S248" dT="2023-07-21T06:03:34.98" personId="{748F77BA-9C72-A14B-B859-9F23329780AF}" id="{26078619-0A87-DE44-A179-2D8634B2A4F7}">
    <text xml:space="preserve">Revisi AKSP : Nominal dan Volume BRI 
20 Juli 2023
</text>
  </threadedComment>
  <threadedComment ref="BD248" dT="2023-07-21T06:02:47.47" personId="{748F77BA-9C72-A14B-B859-9F23329780AF}" id="{AA5E332B-AFA4-204F-AF25-DF616D42527A}">
    <text xml:space="preserve">Revisi AKSP : Nominal dan Volume BRI 
20 Juli 2023
</text>
  </threadedComment>
  <threadedComment ref="BG248" dT="2023-07-21T06:03:34.98" personId="{748F77BA-9C72-A14B-B859-9F23329780AF}" id="{15692067-58EC-694B-B06E-06CFD313BC35}">
    <text xml:space="preserve">Revisi AKSP : Nominal dan Volume BRI 
20 Juli 2023
</text>
  </threadedComment>
  <threadedComment ref="BE249" dT="2024-02-23T06:42:25.70" personId="{748F77BA-9C72-A14B-B859-9F23329780AF}" id="{F2410F72-F999-4B4F-B34F-2A3F5C1F10AB}">
    <text xml:space="preserve">Penyesuaian Data dengan AKSP </text>
  </threadedComment>
  <threadedComment ref="I251" dT="2023-12-04T09:12:04.52" personId="{748F77BA-9C72-A14B-B859-9F23329780AF}" id="{B6A84A29-ECB4-404C-8566-52C96EB24B34}">
    <text>Koreksi Honest</text>
  </threadedComment>
  <threadedComment ref="AS251" dT="2023-11-22T09:10:43.02" personId="{748F77BA-9C72-A14B-B859-9F23329780AF}" id="{8514AB69-4B9A-3A42-82A9-0E486A1B0F4D}">
    <text>Koreksi data Honest posisi Sep</text>
  </threadedComment>
  <threadedComment ref="AV251" dT="2023-11-22T09:10:47.41" personId="{748F77BA-9C72-A14B-B859-9F23329780AF}" id="{A93B37CA-352A-D54B-8B37-D765266EEDB8}">
    <text>Koreksi data Honest posisi Sep</text>
  </threadedComment>
  <threadedComment ref="AW251" dT="2023-11-22T09:11:00.74" personId="{748F77BA-9C72-A14B-B859-9F23329780AF}" id="{68074600-40CC-ED47-8D5F-1E3FFA119780}">
    <text>Koreksi data Honest posisi Sep</text>
  </threadedComment>
  <threadedComment ref="BC253" dT="2024-02-23T07:02:13.51" personId="{748F77BA-9C72-A14B-B859-9F23329780AF}" id="{C0647A94-66C1-A64C-BF42-04E9C750E272}">
    <text>Penyesuaian Data dengan AKSP</text>
  </threadedComment>
  <threadedComment ref="BE253" dT="2024-02-23T07:01:02.05" personId="{748F77BA-9C72-A14B-B859-9F23329780AF}" id="{49C41143-CF32-1D49-8E08-3AA89DC9B1D2}">
    <text>Penyesuaian Data dengan AKSP</text>
  </threadedComment>
  <threadedComment ref="BF253" dT="2024-02-23T07:28:02.06" personId="{748F77BA-9C72-A14B-B859-9F23329780AF}" id="{71338663-6648-F645-941A-B9394B71A73C}">
    <text>Penyesuaian Data dengan AKSP</text>
  </threadedComment>
  <threadedComment ref="BH253" dT="2024-02-23T07:30:39.93" personId="{748F77BA-9C72-A14B-B859-9F23329780AF}" id="{C39A270F-E0CE-7545-B425-4DB0A91F68E4}">
    <text>Penyesuaian Data dengan AKSP</text>
  </threadedComment>
  <threadedComment ref="BF255" dT="2024-02-23T07:53:52.01" personId="{748F77BA-9C72-A14B-B859-9F23329780AF}" id="{349D3A28-E37D-9D4A-809B-07E0298A4A49}">
    <text>Koreksi E2Pay tgl 22 Feb 2024</text>
  </threadedComment>
  <threadedComment ref="BN257" dT="2024-04-22T14:28:52.00" personId="{748F77BA-9C72-A14B-B859-9F23329780AF}" id="{CC73E75D-D4EC-EE47-AABA-2A42D31A6AA8}">
    <text>Data hanya exclude BMRI</text>
  </threadedComment>
  <threadedComment ref="BS257" dT="2024-04-22T14:28:57.25" personId="{748F77BA-9C72-A14B-B859-9F23329780AF}" id="{DDA0D8E8-57DF-7042-AF4C-F2D21954E7EE}">
    <text>Data hanya exclude BMRI</text>
  </threadedComment>
  <threadedComment ref="AM258" dT="2024-05-29T04:07:14.53" personId="{748F77BA-9C72-A14B-B859-9F23329780AF}" id="{6A85BDE5-B6BE-F948-918E-17862F41471F}">
    <text>Penyesuaian nilai belanja yg seharusnya</text>
  </threadedComment>
  <threadedComment ref="BN258" dT="2024-05-17T07:34:08.30" personId="{748F77BA-9C72-A14B-B859-9F23329780AF}" id="{275B7E50-A282-2A4D-A127-8977C6756D7D}">
    <text>Data hanya exclude BMRI</text>
  </threadedComment>
  <threadedComment ref="BS258" dT="2024-05-17T07:34:52.23" personId="{748F77BA-9C72-A14B-B859-9F23329780AF}" id="{17916392-51CF-CE45-8713-A97B40F9D9A8}">
    <text>Data hanya exclude BMRI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R188" dT="2024-01-08T09:29:11.33" personId="{748F77BA-9C72-A14B-B859-9F23329780AF}" id="{974F66FB-6DA6-431E-8BBD-254F8B86E51B}">
    <text>Backcasting</text>
  </threadedComment>
  <threadedComment ref="AN196" dT="2024-02-23T07:16:04.74" personId="{748F77BA-9C72-A14B-B859-9F23329780AF}" id="{BB04BD3D-EA0D-42A9-ACB8-CB2809A664E9}">
    <text>Penyesuaian Data dengan AKSP</text>
  </threadedComment>
  <threadedComment ref="AN199" dT="2024-02-23T07:18:53.17" personId="{748F77BA-9C72-A14B-B859-9F23329780AF}" id="{E0E1C384-A28F-4213-AD46-8FA1418C594D}">
    <text>Penyesuaian Data dengan AKSP</text>
  </threadedComment>
  <threadedComment ref="S229" dT="2024-05-02T01:56:18.56" personId="{748F77BA-9C72-A14B-B859-9F23329780AF}" id="{E39A4233-E1BB-40E6-B256-EB759952F392}">
    <text>Feb 21 s.d Des 21 merupakan transaksi online</text>
  </threadedComment>
  <threadedComment ref="AA229" dT="2024-05-02T01:57:44.11" personId="{748F77BA-9C72-A14B-B859-9F23329780AF}" id="{F0CD00AD-783F-4011-B21A-3A83B2C42CAE}">
    <text>Feb 21 s.d Des 21 merupakan transaksi online</text>
  </threadedComment>
  <threadedComment ref="H233" dT="2023-07-21T05:59:27.83" personId="{748F77BA-9C72-A14B-B859-9F23329780AF}" id="{96117287-AEB7-4E8C-9B1A-8D3A95F64ABD}">
    <text xml:space="preserve">Revisi AKSP : Nominal dan Volume BRI 
20 Juli 2023
</text>
  </threadedComment>
  <threadedComment ref="K233" dT="2023-07-21T05:57:07.98" personId="{748F77BA-9C72-A14B-B859-9F23329780AF}" id="{C19DFE59-12E4-4E7B-B8D9-61F8F0EC44E6}">
    <text>Revisi AKSP : Nominal dan Volume BRI 
20 Juli 2023</text>
  </threadedComment>
  <threadedComment ref="AK233" dT="2023-07-21T05:59:27.83" personId="{748F77BA-9C72-A14B-B859-9F23329780AF}" id="{2CEADBD5-49BD-4D9C-BF02-2718DBAC88E9}">
    <text xml:space="preserve">Revisi AKSP : Nominal dan Volume BRI 
20 Juli 2023
</text>
  </threadedComment>
  <threadedComment ref="AN233" dT="2023-07-21T05:57:07.98" personId="{748F77BA-9C72-A14B-B859-9F23329780AF}" id="{10791924-B975-4E04-B7AA-F8A5038FC4BD}">
    <text>Revisi AKSP : Nominal dan Volume BRI 
20 Juli 2023</text>
  </threadedComment>
  <threadedComment ref="AW233" dT="2023-05-22T12:10:45.12" personId="{748F77BA-9C72-A14B-B859-9F23329780AF}" id="{BE0DD2CA-22B4-4DF4-8407-693003D9326F}">
    <text>Koreksi Data BCA 
(diupdate tgl 22 Mei 2023)</text>
  </threadedComment>
  <threadedComment ref="H234" dT="2023-07-21T06:03:53.96" personId="{748F77BA-9C72-A14B-B859-9F23329780AF}" id="{180C30F1-1C5B-4BAB-A431-30661AABD5E1}">
    <text xml:space="preserve">Revisi AKSP : Nominal dan Volume BRI 
20 Juli 2023
</text>
  </threadedComment>
  <threadedComment ref="K234" dT="2023-07-21T06:03:41.73" personId="{748F77BA-9C72-A14B-B859-9F23329780AF}" id="{CB0630C4-9527-4C0B-9AFF-E8B8968A58BA}">
    <text xml:space="preserve">Revisi AKSP : Nominal dan Volume BRI 
20 Juli 2023
</text>
  </threadedComment>
  <threadedComment ref="AK234" dT="2023-07-21T06:03:53.96" personId="{748F77BA-9C72-A14B-B859-9F23329780AF}" id="{D9C51D09-87B0-469E-8B97-99057E65CD89}">
    <text xml:space="preserve">Revisi AKSP : Nominal dan Volume BRI 
20 Juli 2023
</text>
  </threadedComment>
  <threadedComment ref="AN234" dT="2023-07-21T06:03:41.73" personId="{748F77BA-9C72-A14B-B859-9F23329780AF}" id="{16799398-4E38-4B89-99CD-6B1E55A61A3C}">
    <text xml:space="preserve">Revisi AKSP : Nominal dan Volume BRI 
20 Juli 2023
</text>
  </threadedComment>
  <threadedComment ref="H235" dT="2023-07-21T06:04:05.77" personId="{748F77BA-9C72-A14B-B859-9F23329780AF}" id="{4712A20B-B823-4E57-AA0B-F7BC98FF054D}">
    <text xml:space="preserve">Revisi AKSP : Nominal dan Volume BRI 
20 Juli 2023
</text>
  </threadedComment>
  <threadedComment ref="K235" dT="2023-07-21T06:03:46.39" personId="{748F77BA-9C72-A14B-B859-9F23329780AF}" id="{12E1F278-DB9C-480D-818A-EB4F6B30056B}">
    <text xml:space="preserve">Revisi AKSP : Nominal dan Volume BRI 
20 Juli 2023
</text>
  </threadedComment>
  <threadedComment ref="AK235" dT="2023-07-21T06:04:05.77" personId="{748F77BA-9C72-A14B-B859-9F23329780AF}" id="{9FAC762A-0FB3-4D36-B810-64B470E26B12}">
    <text xml:space="preserve">Revisi AKSP : Nominal dan Volume BRI 
20 Juli 2023
</text>
  </threadedComment>
  <threadedComment ref="AN235" dT="2023-07-21T06:03:46.39" personId="{748F77BA-9C72-A14B-B859-9F23329780AF}" id="{3BFE0011-80EC-4DFF-A0E5-756AD05441BC}">
    <text xml:space="preserve">Revisi AKSP : Nominal dan Volume BRI 
20 Juli 2023
</text>
  </threadedComment>
  <threadedComment ref="G241" dT="2023-12-05T08:56:29.33" personId="{748F77BA-9C72-A14B-B859-9F23329780AF}" id="{30825208-B322-4CB4-89D0-080B8E6DCAFB}">
    <text>Koreksi Bank Mega</text>
  </threadedComment>
  <threadedComment ref="H242" dT="2023-08-09T02:09:43.83" personId="{748F77BA-9C72-A14B-B859-9F23329780AF}" id="{05E3ECFC-54CF-4C26-BA53-19FEBA570316}">
    <text>Revisi AKSP (Penyesuaian data d.r klasifikasi PJP/PIP) 9 Agustus 2023</text>
  </threadedComment>
  <threadedComment ref="K242" dT="2023-08-09T02:08:24.03" personId="{748F77BA-9C72-A14B-B859-9F23329780AF}" id="{0CA6E9AD-1C63-42CF-880C-79B1B75966DB}">
    <text>Revisi AKSP (Penyesuaian data d.r klasifikasi PJP/PIP) 9 Agustus 2023</text>
  </threadedComment>
  <threadedComment ref="AK242" dT="2023-08-09T02:09:43.83" personId="{748F77BA-9C72-A14B-B859-9F23329780AF}" id="{2641AF30-5580-44CF-B5FB-2735948A5CBE}">
    <text>Revisi AKSP (Penyesuaian data d.r klasifikasi PJP/PIP) 9 Agustus 2023</text>
  </threadedComment>
  <threadedComment ref="AM242" dT="2024-02-23T07:25:24.29" personId="{748F77BA-9C72-A14B-B859-9F23329780AF}" id="{067D14EF-2EF0-4485-AB5F-976362065853}">
    <text xml:space="preserve">Penyesuaian Data dengan AKSP </text>
  </threadedComment>
  <threadedComment ref="AN242" dT="2023-08-09T02:08:24.03" personId="{748F77BA-9C72-A14B-B859-9F23329780AF}" id="{5C3A5742-C787-493E-B448-D6DD5ED90F1C}">
    <text>Revisi AKSP (Penyesuaian data d.r klasifikasi PJP/PIP) 9 Agustus 2023</text>
  </threadedComment>
  <threadedComment ref="H243" dT="2023-08-09T02:09:48.35" personId="{748F77BA-9C72-A14B-B859-9F23329780AF}" id="{73E7554A-AEC5-4832-A04E-78E9FB22CD66}">
    <text>Revisi AKSP (Penyesuaian data d.r klasifikasi PJP/PIP) 9 Agustus 2023</text>
  </threadedComment>
  <threadedComment ref="K243" dT="2023-08-09T02:08:16.55" personId="{748F77BA-9C72-A14B-B859-9F23329780AF}" id="{6B7984CD-5F08-4357-9615-BA35206287F0}">
    <text>Revisi AKSP (Penyesuaian data d.r klasifikasi PJP/PIP) 9 Agustus 2023</text>
  </threadedComment>
  <threadedComment ref="AK243" dT="2023-08-09T02:09:48.35" personId="{748F77BA-9C72-A14B-B859-9F23329780AF}" id="{90D04F8C-8A34-4249-ACB5-B3A67CC0DB67}">
    <text>Revisi AKSP (Penyesuaian data d.r klasifikasi PJP/PIP) 9 Agustus 2023</text>
  </threadedComment>
  <threadedComment ref="AN243" dT="2023-08-09T02:08:16.55" personId="{748F77BA-9C72-A14B-B859-9F23329780AF}" id="{504BC850-9DAB-4A7F-8574-7B56AFE51B9A}">
    <text>Revisi AKSP (Penyesuaian data d.r klasifikasi PJP/PIP) 9 Agustus 2023</text>
  </threadedComment>
  <threadedComment ref="H244" dT="2023-08-09T02:09:52.96" personId="{748F77BA-9C72-A14B-B859-9F23329780AF}" id="{EAE54C29-4E2D-4124-8220-40DF3A132200}">
    <text>Revisi AKSP (Penyesuaian data d.r klasifikasi PJP/PIP) 9 Agustus 2023</text>
  </threadedComment>
  <threadedComment ref="K244" dT="2023-08-09T02:08:31.54" personId="{748F77BA-9C72-A14B-B859-9F23329780AF}" id="{894BECC9-12FE-4502-A5D1-31CD1B1DD231}">
    <text>Revisi AKSP (Penyesuaian data d.r klasifikasi PJP/PIP) 9 Agustus 2023</text>
  </threadedComment>
  <threadedComment ref="AK244" dT="2023-08-09T02:09:52.96" personId="{748F77BA-9C72-A14B-B859-9F23329780AF}" id="{DBAC25CE-7F44-4FE1-A388-BE34969379D3}">
    <text>Revisi AKSP (Penyesuaian data d.r klasifikasi PJP/PIP) 9 Agustus 2023</text>
  </threadedComment>
  <threadedComment ref="AN244" dT="2023-08-09T02:08:31.54" personId="{748F77BA-9C72-A14B-B859-9F23329780AF}" id="{C6A5CEA3-2B99-4F3B-A0E0-005EFD7554FE}">
    <text>Revisi AKSP (Penyesuaian data d.r klasifikasi PJP/PIP) 9 Agustus 2023</text>
  </threadedComment>
  <threadedComment ref="AP244" dT="2023-08-09T02:40:59.61" personId="{748F77BA-9C72-A14B-B859-9F23329780AF}" id="{D8963676-8E7F-4EBA-A7EB-77045D2906B3}">
    <text>Revisi AKSP (Penyesuaian data d.r klasifikasi PJP/PIP) 9 Agustus 2023</text>
  </threadedComment>
  <threadedComment ref="AR244" dT="2023-08-09T02:41:11.45" personId="{748F77BA-9C72-A14B-B859-9F23329780AF}" id="{3F3C816F-DEC0-4B36-A34B-16D86ED8B188}">
    <text>Revisi AKSP (Penyesuaian data d.r klasifikasi PJP/PIP) 9 Agustus 2023</text>
  </threadedComment>
  <threadedComment ref="AT244" dT="2023-08-09T02:42:54.00" personId="{748F77BA-9C72-A14B-B859-9F23329780AF}" id="{CABF5D18-54BC-4D37-B438-711296721766}">
    <text>Revisi AKSP (Penyesuaian data d.r klasifikasi PJP/PIP) 9 Agustus 2023</text>
  </threadedComment>
  <threadedComment ref="AU244" dT="2023-08-09T02:43:07.97" personId="{748F77BA-9C72-A14B-B859-9F23329780AF}" id="{ABBD2ADC-3E24-4884-9D4C-E4F573A89C38}">
    <text>Revisi AKSP (Penyesuaian data d.r klasifikasi PJP/PIP) 9 Agustus 2023</text>
  </threadedComment>
  <threadedComment ref="AW244" dT="2023-08-09T02:43:20.50" personId="{748F77BA-9C72-A14B-B859-9F23329780AF}" id="{0A6D1931-E647-442D-ABE9-B3683FA63CCC}">
    <text>Revisi AKSP (Penyesuaian data d.r klasifikasi PJP/PIP) 9 Agustus 2023</text>
  </threadedComment>
  <threadedComment ref="H245" dT="2023-08-09T02:09:57.07" personId="{748F77BA-9C72-A14B-B859-9F23329780AF}" id="{DFA959B6-432B-407B-994F-DE692A38FEC6}">
    <text>Revisi AKSP (Penyesuaian data d.r klasifikasi PJP/PIP) 9 Agustus 2023</text>
  </threadedComment>
  <threadedComment ref="K245" dT="2023-08-09T02:08:37.77" personId="{748F77BA-9C72-A14B-B859-9F23329780AF}" id="{5DD29171-0323-44A0-BDA4-927856D65E20}">
    <text>Revisi AKSP (Penyesuaian data d.r klasifikasi PJP/PIP) 9 Agustus 2023</text>
  </threadedComment>
  <threadedComment ref="AK245" dT="2023-08-09T02:09:57.07" personId="{748F77BA-9C72-A14B-B859-9F23329780AF}" id="{375252CC-8898-4598-A272-B59C5BBDA1B4}">
    <text>Revisi AKSP (Penyesuaian data d.r klasifikasi PJP/PIP) 9 Agustus 2023</text>
  </threadedComment>
  <threadedComment ref="AN245" dT="2023-08-09T02:08:37.77" personId="{748F77BA-9C72-A14B-B859-9F23329780AF}" id="{2DED59BD-854B-4565-BB6D-C20F2FB3F1D2}">
    <text>Revisi AKSP (Penyesuaian data d.r klasifikasi PJP/PIP) 9 Agustus 2023</text>
  </threadedComment>
  <threadedComment ref="AP245" dT="2023-08-09T02:41:05.20" personId="{748F77BA-9C72-A14B-B859-9F23329780AF}" id="{15FEA6D4-AD5D-4864-91C0-232E7BDB14E0}">
    <text>Revisi AKSP (Penyesuaian data d.r klasifikasi PJP/PIP) 9 Agustus 2023</text>
  </threadedComment>
  <threadedComment ref="AR245" dT="2023-08-09T02:41:17.53" personId="{748F77BA-9C72-A14B-B859-9F23329780AF}" id="{BF5F7AFA-CB9D-406F-BB92-923F869DD21E}">
    <text>Revisi AKSP (Penyesuaian data d.r klasifikasi PJP/PIP) 9 Agustus 2023</text>
  </threadedComment>
  <threadedComment ref="AT245" dT="2023-08-09T02:42:59.84" personId="{748F77BA-9C72-A14B-B859-9F23329780AF}" id="{5154D26E-A5E6-45D7-A0EA-CF639577B863}">
    <text>Revisi AKSP (Penyesuaian data d.r klasifikasi PJP/PIP) 9 Agustus 2023</text>
  </threadedComment>
  <threadedComment ref="AU245" dT="2023-08-09T02:43:11.84" personId="{748F77BA-9C72-A14B-B859-9F23329780AF}" id="{C4A5E7B2-ED98-4771-91D6-FBE265093BFE}">
    <text>Revisi AKSP (Penyesuaian data d.r klasifikasi PJP/PIP) 9 Agustus 2023</text>
  </threadedComment>
  <threadedComment ref="AW245" dT="2023-08-09T02:43:24.33" personId="{748F77BA-9C72-A14B-B859-9F23329780AF}" id="{0DC6FD26-55E8-452F-A98C-14994E0B1932}">
    <text>Revisi AKSP (Penyesuaian data d.r klasifikasi PJP/PIP) 9 Agustus 2023</text>
  </threadedComment>
  <threadedComment ref="H246" dT="2023-07-21T06:01:40.96" personId="{748F77BA-9C72-A14B-B859-9F23329780AF}" id="{D1C0CD6C-6D88-4235-A8B1-C777D1D6AA3E}">
    <text>Revisi AKSP : Nominal dan Volume BRI 
20 Juli 2023</text>
  </threadedComment>
  <threadedComment ref="K246" dT="2023-07-21T06:03:25.69" personId="{748F77BA-9C72-A14B-B859-9F23329780AF}" id="{362CF419-B249-4A8B-80AE-534D9D187AFA}">
    <text xml:space="preserve">Revisi AKSP : Nominal dan Volume BRI 
20 Juli 2023
</text>
  </threadedComment>
  <threadedComment ref="AK246" dT="2023-07-21T06:01:40.96" personId="{748F77BA-9C72-A14B-B859-9F23329780AF}" id="{0C7312F2-6330-440E-8E88-B13FFCFE76BD}">
    <text>Revisi AKSP : Nominal dan Volume BRI 
20 Juli 2023</text>
  </threadedComment>
  <threadedComment ref="AN246" dT="2023-07-21T06:03:25.69" personId="{748F77BA-9C72-A14B-B859-9F23329780AF}" id="{550B0F4E-6345-4429-8333-B7C59B6185F9}">
    <text xml:space="preserve">Revisi AKSP : Nominal dan Volume BRI 
20 Juli 2023
</text>
  </threadedComment>
  <threadedComment ref="AT246" dT="2023-08-09T02:43:03.76" personId="{748F77BA-9C72-A14B-B859-9F23329780AF}" id="{4FCD73D4-7BC4-4A1F-837D-F8EBBF9263A7}">
    <text>Revisi AKSP (Penyesuaian data d.r klasifikasi PJP/PIP) 9 Agustus 2023</text>
  </threadedComment>
  <threadedComment ref="AU246" dT="2023-08-09T02:43:16.25" personId="{748F77BA-9C72-A14B-B859-9F23329780AF}" id="{CF3F613E-6E9C-4EC5-899A-DE73EBEE89BA}">
    <text>Revisi AKSP (Penyesuaian data d.r klasifikasi PJP/PIP) 9 Agustus 2023</text>
  </threadedComment>
  <threadedComment ref="AW246" dT="2023-08-09T02:43:28.94" personId="{748F77BA-9C72-A14B-B859-9F23329780AF}" id="{DC8213E8-C809-49C4-9793-881486672B28}">
    <text>Revisi AKSP (Penyesuaian data d.r klasifikasi PJP/PIP) 9 Agustus 2023</text>
  </threadedComment>
  <threadedComment ref="H247" dT="2023-07-21T06:02:47.47" personId="{748F77BA-9C72-A14B-B859-9F23329780AF}" id="{0922EA4F-64E5-4D04-A822-61708E24C9D5}">
    <text xml:space="preserve">Revisi AKSP : Nominal dan Volume BRI 
20 Juli 2023
</text>
  </threadedComment>
  <threadedComment ref="K247" dT="2023-07-21T06:03:34.98" personId="{748F77BA-9C72-A14B-B859-9F23329780AF}" id="{C06007BC-040C-4BD9-9CF3-6C41CBB18B90}">
    <text xml:space="preserve">Revisi AKSP : Nominal dan Volume BRI 
20 Juli 2023
</text>
  </threadedComment>
  <threadedComment ref="AK247" dT="2023-07-21T06:02:47.47" personId="{748F77BA-9C72-A14B-B859-9F23329780AF}" id="{6D46EE42-0333-42A0-BBB5-892B2EA2AA2C}">
    <text xml:space="preserve">Revisi AKSP : Nominal dan Volume BRI 
20 Juli 2023
</text>
  </threadedComment>
  <threadedComment ref="AN247" dT="2023-07-21T06:03:34.98" personId="{748F77BA-9C72-A14B-B859-9F23329780AF}" id="{C84D3388-0D61-4909-8918-0516292BD065}">
    <text xml:space="preserve">Revisi AKSP : Nominal dan Volume BRI 
20 Juli 2023
</text>
  </threadedComment>
  <threadedComment ref="AL248" dT="2024-02-23T06:42:25.70" personId="{748F77BA-9C72-A14B-B859-9F23329780AF}" id="{658440BD-496D-4501-AC22-7123C9F69422}">
    <text xml:space="preserve">Penyesuaian Data dengan AKSP </text>
  </threadedComment>
  <threadedComment ref="G250" dT="2023-12-04T09:12:04.52" personId="{748F77BA-9C72-A14B-B859-9F23329780AF}" id="{C090134A-9A2A-4129-B4F6-41FB46EE27BF}">
    <text>Koreksi Honest</text>
  </threadedComment>
  <threadedComment ref="AC250" dT="2023-11-22T09:10:43.02" personId="{748F77BA-9C72-A14B-B859-9F23329780AF}" id="{8DDE6381-1FE0-43DC-8AC3-8035240D5F35}">
    <text>Koreksi data Honest posisi Sep</text>
  </threadedComment>
  <threadedComment ref="AF250" dT="2023-11-22T09:10:47.41" personId="{748F77BA-9C72-A14B-B859-9F23329780AF}" id="{5A45FC3C-9ED8-4723-BFF2-19E542EEF3A6}">
    <text>Koreksi data Honest posisi Sep</text>
  </threadedComment>
  <threadedComment ref="AG250" dT="2023-11-22T09:11:00.74" personId="{748F77BA-9C72-A14B-B859-9F23329780AF}" id="{B0ED6F86-7FFE-48C5-A361-9974094C05EF}">
    <text>Koreksi data Honest posisi Sep</text>
  </threadedComment>
  <threadedComment ref="AJ252" dT="2024-02-23T07:02:13.51" personId="{748F77BA-9C72-A14B-B859-9F23329780AF}" id="{BD8DAFED-C3EE-4CF1-899D-780933215E1E}">
    <text>Penyesuaian Data dengan AKSP</text>
  </threadedComment>
  <threadedComment ref="AL252" dT="2024-02-23T07:01:02.05" personId="{748F77BA-9C72-A14B-B859-9F23329780AF}" id="{B64297AA-3F63-454A-A6E2-22686CCC7953}">
    <text>Penyesuaian Data dengan AKSP</text>
  </threadedComment>
  <threadedComment ref="AM252" dT="2024-02-23T07:28:02.06" personId="{748F77BA-9C72-A14B-B859-9F23329780AF}" id="{A6905D6B-7E92-46E7-B564-86FE4DF7F1A1}">
    <text>Penyesuaian Data dengan AKSP</text>
  </threadedComment>
  <threadedComment ref="AO252" dT="2024-02-23T07:30:39.93" personId="{748F77BA-9C72-A14B-B859-9F23329780AF}" id="{F91CE435-CDB1-4454-947C-32DA5818B9E9}">
    <text>Penyesuaian Data dengan AKSP</text>
  </threadedComment>
  <threadedComment ref="AM254" dT="2024-02-23T07:53:52.01" personId="{748F77BA-9C72-A14B-B859-9F23329780AF}" id="{9AF8DD8C-56FF-4867-87FF-2BDCBA3ED625}">
    <text>Koreksi E2Pay tgl 22 Feb 2024</text>
  </threadedComment>
  <threadedComment ref="AP256" dT="2024-04-22T14:28:52.00" personId="{748F77BA-9C72-A14B-B859-9F23329780AF}" id="{B684771C-1EDC-41EA-B60A-99B2FFBE8F8D}">
    <text>Data hanya exclude BMRI</text>
  </threadedComment>
  <threadedComment ref="AU256" dT="2024-04-22T14:28:57.25" personId="{748F77BA-9C72-A14B-B859-9F23329780AF}" id="{077D6A7A-6446-4710-963E-E1CDF34CD71D}">
    <text>Data hanya exclude BMRI</text>
  </threadedComment>
  <threadedComment ref="W257" dT="2024-05-29T04:07:14.53" personId="{748F77BA-9C72-A14B-B859-9F23329780AF}" id="{63FFC7B7-40DF-4B71-828D-3D7CB7D89897}">
    <text>Penyesuaian nilai belanja yg seharusnya</text>
  </threadedComment>
  <threadedComment ref="AP257" dT="2024-05-17T07:34:08.30" personId="{748F77BA-9C72-A14B-B859-9F23329780AF}" id="{EE2AF8BC-03D4-4E23-8ED4-7EF193728323}">
    <text>Data hanya exclude BMRI</text>
  </threadedComment>
  <threadedComment ref="AU257" dT="2024-05-17T07:34:52.23" personId="{748F77BA-9C72-A14B-B859-9F23329780AF}" id="{A839B1BD-8F24-4858-8E58-1919460A0E91}">
    <text>Data hanya exclude BMRI</text>
  </threadedComment>
  <threadedComment ref="W258" dT="2024-05-29T04:07:14.53" personId="{748F77BA-9C72-A14B-B859-9F23329780AF}" id="{B48D96BA-6BCE-40C2-AEEE-48E0D1CDFA46}">
    <text>Penyesuaian nilai belanja yg seharusnya</text>
  </threadedComment>
  <threadedComment ref="AP258" dT="2024-05-17T07:34:08.30" personId="{748F77BA-9C72-A14B-B859-9F23329780AF}" id="{2649BD9F-B415-4AA4-A8A1-F7EED9BFE03E}">
    <text>Data hanya exclude BMRI</text>
  </threadedComment>
  <threadedComment ref="AU258" dT="2024-05-17T07:34:52.23" personId="{748F77BA-9C72-A14B-B859-9F23329780AF}" id="{3D69D82E-9A96-4FD2-8199-8E9C5FF067E9}">
    <text>Data hanya exclude BMRI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4E89D-67B0-8C4E-8FFD-38517743A13D}">
  <dimension ref="A1:DT387"/>
  <sheetViews>
    <sheetView zoomScale="125" zoomScaleNormal="70" workbookViewId="0">
      <pane xSplit="4" ySplit="2" topLeftCell="E242" activePane="bottomRight" state="frozen"/>
      <selection pane="topRight" activeCell="BU254" sqref="BU254"/>
      <selection pane="bottomLeft" activeCell="BU254" sqref="BU254"/>
      <selection pane="bottomRight" activeCell="G258" sqref="G258"/>
    </sheetView>
  </sheetViews>
  <sheetFormatPr defaultColWidth="9" defaultRowHeight="14.4" x14ac:dyDescent="0.3"/>
  <cols>
    <col min="1" max="1" width="5.33203125" style="1" bestFit="1" customWidth="1"/>
    <col min="2" max="2" width="3.88671875" style="1" bestFit="1" customWidth="1"/>
    <col min="3" max="3" width="9" style="1" customWidth="1"/>
    <col min="4" max="4" width="6" style="77" customWidth="1"/>
    <col min="5" max="10" width="20.88671875" style="1" customWidth="1"/>
    <col min="11" max="16" width="13.44140625" style="1" customWidth="1"/>
    <col min="17" max="28" width="20.88671875" style="1" customWidth="1"/>
    <col min="29" max="29" width="11.33203125" style="571" bestFit="1" customWidth="1"/>
    <col min="30" max="31" width="11.44140625" style="1" customWidth="1"/>
    <col min="32" max="32" width="13.109375" style="1" bestFit="1" customWidth="1"/>
    <col min="33" max="33" width="13.6640625" style="1" bestFit="1" customWidth="1"/>
    <col min="34" max="44" width="11.44140625" style="1" customWidth="1"/>
    <col min="45" max="50" width="20.88671875" style="1" customWidth="1"/>
    <col min="51" max="51" width="10" style="1" customWidth="1"/>
    <col min="52" max="52" width="10.6640625" style="1" customWidth="1"/>
    <col min="53" max="53" width="11.33203125" style="1" bestFit="1" customWidth="1"/>
    <col min="54" max="54" width="10.88671875" style="1" bestFit="1" customWidth="1"/>
    <col min="55" max="55" width="11.6640625" style="1" bestFit="1" customWidth="1"/>
    <col min="56" max="57" width="13.6640625" style="1" bestFit="1" customWidth="1"/>
    <col min="58" max="60" width="13.88671875" style="1" customWidth="1"/>
    <col min="61" max="61" width="14.33203125" style="1" hidden="1" customWidth="1"/>
    <col min="62" max="63" width="11.33203125" style="1" hidden="1" customWidth="1"/>
    <col min="64" max="72" width="20.88671875" style="1" customWidth="1"/>
    <col min="73" max="73" width="20.33203125" style="1" bestFit="1" customWidth="1"/>
    <col min="74" max="101" width="20.88671875" customWidth="1"/>
    <col min="105" max="106" width="0" hidden="1" customWidth="1"/>
    <col min="107" max="107" width="12.6640625" bestFit="1" customWidth="1"/>
    <col min="108" max="108" width="12.109375" customWidth="1"/>
    <col min="109" max="109" width="10.6640625" bestFit="1" customWidth="1"/>
    <col min="110" max="110" width="9.6640625" hidden="1" customWidth="1"/>
    <col min="113" max="114" width="0" hidden="1" customWidth="1"/>
    <col min="116" max="116" width="10.6640625" bestFit="1" customWidth="1"/>
    <col min="118" max="118" width="0" hidden="1" customWidth="1"/>
    <col min="121" max="121" width="11" bestFit="1" customWidth="1"/>
    <col min="124" max="124" width="11" bestFit="1" customWidth="1"/>
  </cols>
  <sheetData>
    <row r="1" spans="1:124" ht="15" customHeight="1" x14ac:dyDescent="0.3">
      <c r="C1" s="687" t="s">
        <v>0</v>
      </c>
      <c r="D1" s="689" t="s">
        <v>1</v>
      </c>
      <c r="E1" s="690" t="s">
        <v>2</v>
      </c>
      <c r="F1" s="635"/>
      <c r="G1" s="635"/>
      <c r="H1" s="691" t="s">
        <v>3</v>
      </c>
      <c r="I1" s="692"/>
      <c r="J1" s="692"/>
      <c r="K1" s="693" t="s">
        <v>4</v>
      </c>
      <c r="L1" s="694"/>
      <c r="M1" s="695"/>
      <c r="N1" s="696" t="s">
        <v>5</v>
      </c>
      <c r="O1" s="697"/>
      <c r="P1" s="698"/>
      <c r="Q1" s="699" t="s">
        <v>6</v>
      </c>
      <c r="R1" s="700"/>
      <c r="S1" s="700"/>
      <c r="T1" s="701"/>
      <c r="U1" s="702" t="s">
        <v>7</v>
      </c>
      <c r="V1" s="703"/>
      <c r="W1" s="703"/>
      <c r="X1" s="704"/>
      <c r="Y1" s="705" t="s">
        <v>8</v>
      </c>
      <c r="Z1" s="706"/>
      <c r="AA1" s="706"/>
      <c r="AB1" s="707"/>
      <c r="AC1" s="654" t="s">
        <v>9</v>
      </c>
      <c r="AD1" s="655"/>
      <c r="AE1" s="655"/>
      <c r="AF1" s="655"/>
      <c r="AG1" s="655"/>
      <c r="AH1" s="655"/>
      <c r="AI1" s="655"/>
      <c r="AJ1" s="656"/>
      <c r="AK1" s="657" t="s">
        <v>10</v>
      </c>
      <c r="AL1" s="658"/>
      <c r="AM1" s="658"/>
      <c r="AN1" s="658"/>
      <c r="AO1" s="658"/>
      <c r="AP1" s="658"/>
      <c r="AQ1" s="658"/>
      <c r="AR1" s="659"/>
      <c r="AS1" s="684" t="s">
        <v>11</v>
      </c>
      <c r="AT1" s="685"/>
      <c r="AU1" s="686"/>
      <c r="AV1" s="676" t="s">
        <v>12</v>
      </c>
      <c r="AW1" s="677"/>
      <c r="AX1" s="678"/>
      <c r="AY1" s="679" t="s">
        <v>13</v>
      </c>
      <c r="AZ1" s="680"/>
      <c r="BA1" s="681"/>
      <c r="BB1" s="649" t="s">
        <v>14</v>
      </c>
      <c r="BC1" s="651" t="s">
        <v>15</v>
      </c>
      <c r="BD1" s="626"/>
      <c r="BE1" s="626"/>
      <c r="BF1" s="652" t="s">
        <v>16</v>
      </c>
      <c r="BG1" s="653"/>
      <c r="BH1" s="653"/>
      <c r="BI1" s="682" t="s">
        <v>17</v>
      </c>
      <c r="BJ1" s="7"/>
      <c r="BK1" s="7"/>
      <c r="BL1" s="663" t="s">
        <v>18</v>
      </c>
      <c r="BM1" s="663"/>
      <c r="BN1" s="663"/>
      <c r="BO1" s="663"/>
      <c r="BP1" s="664"/>
      <c r="BQ1" s="665" t="s">
        <v>19</v>
      </c>
      <c r="BR1" s="666"/>
      <c r="BS1" s="666"/>
      <c r="BT1" s="666"/>
      <c r="BU1" s="666"/>
      <c r="BV1" s="667" t="s">
        <v>20</v>
      </c>
      <c r="BW1" s="668"/>
      <c r="BX1" s="668"/>
      <c r="BY1" s="668"/>
      <c r="BZ1" s="669"/>
      <c r="CA1" s="670" t="s">
        <v>21</v>
      </c>
      <c r="CB1" s="671"/>
      <c r="CC1" s="671"/>
      <c r="CD1" s="671"/>
      <c r="CE1" s="672"/>
      <c r="CF1" s="673" t="s">
        <v>22</v>
      </c>
      <c r="CG1" s="674"/>
      <c r="CH1" s="674"/>
      <c r="CI1" s="674"/>
      <c r="CJ1" s="675"/>
      <c r="CK1" s="673" t="s">
        <v>23</v>
      </c>
      <c r="CL1" s="674"/>
      <c r="CM1" s="674"/>
      <c r="CN1" s="674"/>
      <c r="CO1" s="675"/>
      <c r="CP1" s="660" t="s">
        <v>24</v>
      </c>
      <c r="CQ1" s="660"/>
      <c r="CR1" s="660"/>
      <c r="CS1" s="660"/>
      <c r="CT1" s="8" t="s">
        <v>25</v>
      </c>
      <c r="CU1" s="635" t="s">
        <v>26</v>
      </c>
      <c r="CV1" s="635"/>
      <c r="CW1" s="636"/>
      <c r="CY1" t="s">
        <v>27</v>
      </c>
      <c r="DG1" t="s">
        <v>28</v>
      </c>
      <c r="DO1" t="s">
        <v>27</v>
      </c>
      <c r="DR1" t="s">
        <v>28</v>
      </c>
    </row>
    <row r="2" spans="1:124" ht="24.6" thickBot="1" x14ac:dyDescent="0.35">
      <c r="C2" s="688"/>
      <c r="D2" s="689"/>
      <c r="E2" s="9" t="s">
        <v>29</v>
      </c>
      <c r="F2" s="10" t="s">
        <v>30</v>
      </c>
      <c r="G2" s="10" t="s">
        <v>31</v>
      </c>
      <c r="H2" s="11" t="s">
        <v>29</v>
      </c>
      <c r="I2" s="12" t="s">
        <v>30</v>
      </c>
      <c r="J2" s="13" t="s">
        <v>32</v>
      </c>
      <c r="K2" s="14" t="s">
        <v>29</v>
      </c>
      <c r="L2" s="15" t="s">
        <v>30</v>
      </c>
      <c r="M2" s="16" t="s">
        <v>33</v>
      </c>
      <c r="N2" s="17" t="s">
        <v>29</v>
      </c>
      <c r="O2" s="18" t="s">
        <v>30</v>
      </c>
      <c r="P2" s="19" t="s">
        <v>33</v>
      </c>
      <c r="Q2" s="20" t="s">
        <v>29</v>
      </c>
      <c r="R2" s="21" t="s">
        <v>30</v>
      </c>
      <c r="S2" s="22" t="s">
        <v>32</v>
      </c>
      <c r="T2" s="21" t="s">
        <v>34</v>
      </c>
      <c r="U2" s="23" t="s">
        <v>29</v>
      </c>
      <c r="V2" s="24" t="s">
        <v>30</v>
      </c>
      <c r="W2" s="24" t="s">
        <v>33</v>
      </c>
      <c r="X2" s="25" t="s">
        <v>35</v>
      </c>
      <c r="Y2" s="26" t="s">
        <v>29</v>
      </c>
      <c r="Z2" s="27" t="s">
        <v>30</v>
      </c>
      <c r="AA2" s="27" t="s">
        <v>33</v>
      </c>
      <c r="AB2" s="28" t="s">
        <v>35</v>
      </c>
      <c r="AC2" s="29" t="s">
        <v>36</v>
      </c>
      <c r="AD2" s="30" t="s">
        <v>37</v>
      </c>
      <c r="AE2" s="30" t="s">
        <v>38</v>
      </c>
      <c r="AF2" s="30" t="s">
        <v>39</v>
      </c>
      <c r="AG2" s="30" t="s">
        <v>40</v>
      </c>
      <c r="AH2" s="30" t="s">
        <v>41</v>
      </c>
      <c r="AI2" s="30" t="s">
        <v>42</v>
      </c>
      <c r="AJ2" s="30" t="s">
        <v>43</v>
      </c>
      <c r="AK2" s="31" t="s">
        <v>36</v>
      </c>
      <c r="AL2" s="32" t="s">
        <v>37</v>
      </c>
      <c r="AM2" s="32" t="s">
        <v>38</v>
      </c>
      <c r="AN2" s="32" t="s">
        <v>44</v>
      </c>
      <c r="AO2" s="32" t="s">
        <v>45</v>
      </c>
      <c r="AP2" s="32" t="s">
        <v>41</v>
      </c>
      <c r="AQ2" s="32" t="s">
        <v>46</v>
      </c>
      <c r="AR2" s="32" t="s">
        <v>43</v>
      </c>
      <c r="AS2" s="33" t="s">
        <v>38</v>
      </c>
      <c r="AT2" s="34" t="s">
        <v>47</v>
      </c>
      <c r="AU2" s="35" t="s">
        <v>48</v>
      </c>
      <c r="AV2" s="36" t="s">
        <v>38</v>
      </c>
      <c r="AW2" s="37" t="s">
        <v>47</v>
      </c>
      <c r="AX2" s="37" t="s">
        <v>48</v>
      </c>
      <c r="AY2" s="38" t="s">
        <v>38</v>
      </c>
      <c r="AZ2" s="39" t="s">
        <v>47</v>
      </c>
      <c r="BA2" s="40" t="s">
        <v>48</v>
      </c>
      <c r="BB2" s="650"/>
      <c r="BC2" s="41" t="s">
        <v>49</v>
      </c>
      <c r="BD2" s="42" t="s">
        <v>38</v>
      </c>
      <c r="BE2" s="43" t="s">
        <v>50</v>
      </c>
      <c r="BF2" s="44" t="s">
        <v>49</v>
      </c>
      <c r="BG2" s="44" t="s">
        <v>38</v>
      </c>
      <c r="BH2" s="45" t="s">
        <v>50</v>
      </c>
      <c r="BI2" s="683"/>
      <c r="BJ2" s="46"/>
      <c r="BK2" s="46"/>
      <c r="BL2" s="47" t="s">
        <v>51</v>
      </c>
      <c r="BM2" s="47" t="s">
        <v>52</v>
      </c>
      <c r="BN2" s="47" t="s">
        <v>53</v>
      </c>
      <c r="BO2" s="47" t="s">
        <v>54</v>
      </c>
      <c r="BP2" s="48" t="s">
        <v>55</v>
      </c>
      <c r="BQ2" s="11" t="s">
        <v>51</v>
      </c>
      <c r="BR2" s="12" t="s">
        <v>52</v>
      </c>
      <c r="BS2" s="12" t="s">
        <v>53</v>
      </c>
      <c r="BT2" s="12" t="s">
        <v>54</v>
      </c>
      <c r="BU2" s="12" t="s">
        <v>55</v>
      </c>
      <c r="BV2" s="49" t="s">
        <v>51</v>
      </c>
      <c r="BW2" s="47" t="s">
        <v>52</v>
      </c>
      <c r="BX2" s="47" t="s">
        <v>53</v>
      </c>
      <c r="BY2" s="47" t="s">
        <v>54</v>
      </c>
      <c r="BZ2" s="50" t="s">
        <v>55</v>
      </c>
      <c r="CA2" s="51" t="s">
        <v>51</v>
      </c>
      <c r="CB2" s="52" t="s">
        <v>52</v>
      </c>
      <c r="CC2" s="52" t="s">
        <v>53</v>
      </c>
      <c r="CD2" s="52" t="s">
        <v>54</v>
      </c>
      <c r="CE2" s="53" t="s">
        <v>55</v>
      </c>
      <c r="CF2" s="20" t="s">
        <v>51</v>
      </c>
      <c r="CG2" s="21" t="s">
        <v>52</v>
      </c>
      <c r="CH2" s="21" t="s">
        <v>53</v>
      </c>
      <c r="CI2" s="21" t="s">
        <v>54</v>
      </c>
      <c r="CJ2" s="54" t="s">
        <v>55</v>
      </c>
      <c r="CK2" s="21" t="s">
        <v>51</v>
      </c>
      <c r="CL2" s="21" t="s">
        <v>52</v>
      </c>
      <c r="CM2" s="21" t="s">
        <v>53</v>
      </c>
      <c r="CN2" s="21" t="s">
        <v>54</v>
      </c>
      <c r="CO2" s="54" t="s">
        <v>55</v>
      </c>
      <c r="CP2" s="55" t="s">
        <v>56</v>
      </c>
      <c r="CQ2" s="55" t="s">
        <v>57</v>
      </c>
      <c r="CR2" s="55" t="s">
        <v>58</v>
      </c>
      <c r="CS2" s="55" t="s">
        <v>59</v>
      </c>
      <c r="CT2" s="56" t="s">
        <v>60</v>
      </c>
      <c r="CU2" s="10" t="s">
        <v>29</v>
      </c>
      <c r="CV2" s="10" t="s">
        <v>30</v>
      </c>
      <c r="CW2" s="57" t="s">
        <v>31</v>
      </c>
      <c r="CY2" s="58" t="s">
        <v>36</v>
      </c>
      <c r="CZ2" s="58" t="s">
        <v>38</v>
      </c>
      <c r="DA2" s="58" t="s">
        <v>61</v>
      </c>
      <c r="DB2" s="58" t="s">
        <v>62</v>
      </c>
      <c r="DC2" s="58" t="s">
        <v>50</v>
      </c>
      <c r="DD2" s="58" t="s">
        <v>46</v>
      </c>
      <c r="DE2" s="58" t="s">
        <v>37</v>
      </c>
      <c r="DF2" s="58" t="s">
        <v>63</v>
      </c>
      <c r="DG2" s="58" t="s">
        <v>36</v>
      </c>
      <c r="DH2" s="58" t="s">
        <v>38</v>
      </c>
      <c r="DI2" s="58" t="s">
        <v>61</v>
      </c>
      <c r="DJ2" s="58" t="s">
        <v>62</v>
      </c>
      <c r="DK2" s="58" t="s">
        <v>50</v>
      </c>
      <c r="DL2" s="58" t="s">
        <v>46</v>
      </c>
      <c r="DM2" s="58" t="s">
        <v>37</v>
      </c>
      <c r="DN2" s="58" t="s">
        <v>63</v>
      </c>
      <c r="DO2" s="58" t="s">
        <v>38</v>
      </c>
      <c r="DP2" s="58" t="s">
        <v>36</v>
      </c>
      <c r="DQ2" s="58" t="s">
        <v>46</v>
      </c>
      <c r="DR2" s="58" t="s">
        <v>38</v>
      </c>
      <c r="DS2" s="58" t="s">
        <v>36</v>
      </c>
      <c r="DT2" s="58" t="s">
        <v>46</v>
      </c>
    </row>
    <row r="3" spans="1:124" x14ac:dyDescent="0.3">
      <c r="A3" s="1">
        <v>2003</v>
      </c>
      <c r="B3" s="1">
        <v>1</v>
      </c>
      <c r="C3" s="59">
        <v>37622</v>
      </c>
      <c r="D3" s="60">
        <f t="shared" ref="D3:D66" si="0">+C4-C3</f>
        <v>31</v>
      </c>
      <c r="E3" s="61">
        <v>17678313.841491841</v>
      </c>
      <c r="F3" s="62">
        <v>3804986</v>
      </c>
      <c r="G3" s="63"/>
      <c r="H3" s="61">
        <v>38634104</v>
      </c>
      <c r="I3" s="62">
        <v>5174079</v>
      </c>
      <c r="J3" s="63"/>
      <c r="K3" s="61"/>
      <c r="L3" s="62"/>
      <c r="M3" s="63"/>
      <c r="N3" s="61"/>
      <c r="O3" s="62"/>
      <c r="P3" s="63"/>
      <c r="Q3" s="64">
        <v>17041664</v>
      </c>
      <c r="R3" s="65">
        <v>2247000</v>
      </c>
      <c r="S3" s="65"/>
      <c r="T3" s="63">
        <f t="shared" ref="T3:T66" si="1">SUM(Q3:S3)</f>
        <v>19288664</v>
      </c>
      <c r="U3" s="64"/>
      <c r="V3" s="65"/>
      <c r="W3" s="65"/>
      <c r="X3" s="63"/>
      <c r="Y3" s="64"/>
      <c r="Z3" s="65"/>
      <c r="AA3" s="65"/>
      <c r="AB3" s="63"/>
      <c r="AC3" s="64"/>
      <c r="AD3" s="65"/>
      <c r="AE3" s="65"/>
      <c r="AF3" s="65"/>
      <c r="AG3" s="65"/>
      <c r="AH3" s="65"/>
      <c r="AI3" s="65"/>
      <c r="AJ3" s="66"/>
      <c r="AK3" s="65"/>
      <c r="AL3" s="65"/>
      <c r="AM3" s="65"/>
      <c r="AN3" s="65"/>
      <c r="AO3" s="65"/>
      <c r="AP3" s="65"/>
      <c r="AQ3" s="65"/>
      <c r="AR3" s="66"/>
      <c r="AS3" s="65"/>
      <c r="AT3" s="65"/>
      <c r="AU3" s="66"/>
      <c r="AV3" s="65"/>
      <c r="AW3" s="65"/>
      <c r="AX3" s="66"/>
      <c r="AY3" s="65"/>
      <c r="AZ3" s="67"/>
      <c r="BA3" s="66"/>
      <c r="BB3" s="68">
        <f>'[1]11. Breakdown Total UE Bank-NB'!R4+'[1]11. Breakdown Total UE Bank-NB'!S4</f>
        <v>0</v>
      </c>
      <c r="BC3" s="69">
        <f>'[1]11. Breakdown Total UE Bank-NB'!AN4</f>
        <v>0</v>
      </c>
      <c r="BD3" s="69">
        <f>'[1]11. Breakdown Total UE Bank-NB'!AT4</f>
        <v>0</v>
      </c>
      <c r="BE3" s="70">
        <f>'[1]11. Breakdown Total UE Bank-NB'!AB4+'[1]11. Breakdown Total UE Bank-NB'!AK4</f>
        <v>0</v>
      </c>
      <c r="BF3" s="70">
        <f>'[1]11. Breakdown Total UE Bank-NB'!BR4</f>
        <v>0</v>
      </c>
      <c r="BG3" s="70">
        <f>'[1]11. Breakdown Total UE Bank-NB'!BX4</f>
        <v>0</v>
      </c>
      <c r="BH3" s="70">
        <f>'[1]11. Breakdown Total UE Bank-NB'!BF4+'[1]11. Breakdown Total UE Bank-NB'!BO4</f>
        <v>0</v>
      </c>
      <c r="BI3" s="71"/>
      <c r="BJ3" s="69"/>
      <c r="BK3" s="69"/>
      <c r="BL3" s="69"/>
      <c r="BM3" s="69"/>
      <c r="BN3" s="69"/>
      <c r="BO3" s="69"/>
      <c r="BP3" s="70"/>
      <c r="BQ3" s="69"/>
      <c r="BR3" s="69"/>
      <c r="BS3" s="69"/>
      <c r="BT3" s="69"/>
      <c r="BU3" s="70"/>
      <c r="BV3" s="69"/>
      <c r="BW3" s="69"/>
      <c r="BX3" s="69"/>
      <c r="BY3" s="69"/>
      <c r="BZ3" s="72"/>
      <c r="CA3" s="69"/>
      <c r="CB3" s="69"/>
      <c r="CC3" s="69"/>
      <c r="CD3" s="69"/>
      <c r="CE3" s="70"/>
      <c r="CF3" s="69"/>
      <c r="CG3" s="69"/>
      <c r="CH3" s="69"/>
      <c r="CI3" s="69"/>
      <c r="CJ3" s="70"/>
      <c r="CK3" s="69"/>
      <c r="CL3" s="69"/>
      <c r="CM3" s="69"/>
      <c r="CN3" s="69"/>
      <c r="CO3" s="70"/>
      <c r="CP3" s="69"/>
      <c r="CQ3" s="69"/>
      <c r="CR3" s="69"/>
      <c r="CS3" s="69"/>
      <c r="CT3" s="73"/>
      <c r="CU3" s="74"/>
      <c r="CV3" s="69"/>
      <c r="CW3" s="75"/>
    </row>
    <row r="4" spans="1:124" x14ac:dyDescent="0.3">
      <c r="B4" s="1">
        <v>2</v>
      </c>
      <c r="C4" s="76">
        <v>37653</v>
      </c>
      <c r="D4" s="77">
        <f t="shared" si="0"/>
        <v>28</v>
      </c>
      <c r="E4" s="61">
        <v>17875747.680652682</v>
      </c>
      <c r="F4" s="62">
        <v>3835690</v>
      </c>
      <c r="G4" s="63"/>
      <c r="H4" s="61">
        <v>35278766</v>
      </c>
      <c r="I4" s="62">
        <v>4549358</v>
      </c>
      <c r="J4" s="63"/>
      <c r="K4" s="61">
        <f t="shared" ref="K4:M67" si="2">(H4-H3)/H3*100</f>
        <v>-8.6849121698279834</v>
      </c>
      <c r="L4" s="62">
        <f t="shared" si="2"/>
        <v>-12.074052212963892</v>
      </c>
      <c r="M4" s="63"/>
      <c r="N4" s="61"/>
      <c r="O4" s="62"/>
      <c r="P4" s="63"/>
      <c r="Q4" s="64">
        <v>15885462</v>
      </c>
      <c r="R4" s="65">
        <v>1884000</v>
      </c>
      <c r="S4" s="62"/>
      <c r="T4" s="63">
        <f t="shared" si="1"/>
        <v>17769462</v>
      </c>
      <c r="U4" s="64">
        <f t="shared" ref="U4:X67" si="3">(Q4-Q3)/Q3*100</f>
        <v>-6.7845604748456498</v>
      </c>
      <c r="V4" s="65">
        <f t="shared" si="3"/>
        <v>-16.154873164218959</v>
      </c>
      <c r="W4" s="62" t="e">
        <f t="shared" si="3"/>
        <v>#DIV/0!</v>
      </c>
      <c r="X4" s="63">
        <f t="shared" si="3"/>
        <v>-7.8761390628194885</v>
      </c>
      <c r="Y4" s="64"/>
      <c r="Z4" s="65"/>
      <c r="AA4" s="62"/>
      <c r="AB4" s="63"/>
      <c r="AC4" s="64"/>
      <c r="AD4" s="65"/>
      <c r="AE4" s="65"/>
      <c r="AF4" s="65"/>
      <c r="AG4" s="65"/>
      <c r="AH4" s="65"/>
      <c r="AI4" s="65"/>
      <c r="AJ4" s="66"/>
      <c r="AK4" s="65"/>
      <c r="AL4" s="65"/>
      <c r="AM4" s="65"/>
      <c r="AN4" s="65"/>
      <c r="AO4" s="65"/>
      <c r="AP4" s="65"/>
      <c r="AQ4" s="65"/>
      <c r="AR4" s="66"/>
      <c r="AS4" s="65"/>
      <c r="AT4" s="65"/>
      <c r="AU4" s="66"/>
      <c r="AV4" s="65"/>
      <c r="AW4" s="65"/>
      <c r="AX4" s="66"/>
      <c r="AY4" s="65"/>
      <c r="AZ4" s="67"/>
      <c r="BA4" s="66"/>
      <c r="BB4" s="78">
        <f>'[1]11. Breakdown Total UE Bank-NB'!R5+'[1]11. Breakdown Total UE Bank-NB'!S5</f>
        <v>0</v>
      </c>
      <c r="BC4" s="65">
        <f>'[1]11. Breakdown Total UE Bank-NB'!AN5</f>
        <v>0</v>
      </c>
      <c r="BD4" s="65">
        <f>'[1]11. Breakdown Total UE Bank-NB'!AT5</f>
        <v>0</v>
      </c>
      <c r="BE4" s="67">
        <f>'[1]11. Breakdown Total UE Bank-NB'!AB5+'[1]11. Breakdown Total UE Bank-NB'!AK5</f>
        <v>0</v>
      </c>
      <c r="BF4" s="67">
        <f>'[1]11. Breakdown Total UE Bank-NB'!BR5</f>
        <v>0</v>
      </c>
      <c r="BG4" s="67">
        <f>'[1]11. Breakdown Total UE Bank-NB'!BX5</f>
        <v>0</v>
      </c>
      <c r="BH4" s="67">
        <f>'[1]11. Breakdown Total UE Bank-NB'!BF5+'[1]11. Breakdown Total UE Bank-NB'!BO5</f>
        <v>0</v>
      </c>
      <c r="BI4" s="79"/>
      <c r="BJ4" s="65"/>
      <c r="BK4" s="65"/>
      <c r="BL4" s="65"/>
      <c r="BM4" s="65"/>
      <c r="BN4" s="65"/>
      <c r="BO4" s="65"/>
      <c r="BP4" s="67"/>
      <c r="BQ4" s="65"/>
      <c r="BR4" s="65"/>
      <c r="BS4" s="65"/>
      <c r="BT4" s="65"/>
      <c r="BU4" s="67"/>
      <c r="BV4" s="65"/>
      <c r="BW4" s="65"/>
      <c r="BX4" s="65"/>
      <c r="BY4" s="65"/>
      <c r="BZ4" s="66"/>
      <c r="CA4" s="65"/>
      <c r="CB4" s="65"/>
      <c r="CC4" s="65"/>
      <c r="CD4" s="65"/>
      <c r="CE4" s="67"/>
      <c r="CF4" s="65"/>
      <c r="CG4" s="65"/>
      <c r="CH4" s="65"/>
      <c r="CI4" s="65"/>
      <c r="CJ4" s="67"/>
      <c r="CK4" s="65"/>
      <c r="CL4" s="65"/>
      <c r="CM4" s="65"/>
      <c r="CN4" s="65"/>
      <c r="CO4" s="67"/>
      <c r="CP4" s="65"/>
      <c r="CQ4" s="65"/>
      <c r="CR4" s="65"/>
      <c r="CS4" s="65"/>
      <c r="CT4" s="80"/>
      <c r="CU4" s="64"/>
      <c r="CV4" s="65"/>
      <c r="CW4" s="81"/>
    </row>
    <row r="5" spans="1:124" x14ac:dyDescent="0.3">
      <c r="B5" s="1">
        <v>3</v>
      </c>
      <c r="C5" s="76">
        <v>37681</v>
      </c>
      <c r="D5" s="77">
        <f t="shared" si="0"/>
        <v>31</v>
      </c>
      <c r="E5" s="61">
        <v>17871271.519813519</v>
      </c>
      <c r="F5" s="62">
        <v>3876133</v>
      </c>
      <c r="G5" s="63"/>
      <c r="H5" s="61">
        <v>39923218</v>
      </c>
      <c r="I5" s="62">
        <v>4991510</v>
      </c>
      <c r="J5" s="63"/>
      <c r="K5" s="61">
        <f t="shared" si="2"/>
        <v>13.165006961978204</v>
      </c>
      <c r="L5" s="62">
        <f t="shared" si="2"/>
        <v>9.7189977135235353</v>
      </c>
      <c r="M5" s="63"/>
      <c r="N5" s="61"/>
      <c r="O5" s="62"/>
      <c r="P5" s="63"/>
      <c r="Q5" s="64">
        <v>17362826</v>
      </c>
      <c r="R5" s="65">
        <v>2143000</v>
      </c>
      <c r="S5" s="62"/>
      <c r="T5" s="63">
        <f t="shared" si="1"/>
        <v>19505826</v>
      </c>
      <c r="U5" s="64">
        <f t="shared" si="3"/>
        <v>9.3001009350562178</v>
      </c>
      <c r="V5" s="65">
        <f t="shared" si="3"/>
        <v>13.747346072186836</v>
      </c>
      <c r="W5" s="62" t="e">
        <f t="shared" si="3"/>
        <v>#DIV/0!</v>
      </c>
      <c r="X5" s="63">
        <f t="shared" si="3"/>
        <v>9.7716182966034655</v>
      </c>
      <c r="Y5" s="64"/>
      <c r="Z5" s="65"/>
      <c r="AA5" s="62"/>
      <c r="AB5" s="63"/>
      <c r="AC5" s="64"/>
      <c r="AD5" s="65"/>
      <c r="AE5" s="65"/>
      <c r="AF5" s="65"/>
      <c r="AG5" s="65"/>
      <c r="AH5" s="65"/>
      <c r="AI5" s="65"/>
      <c r="AJ5" s="66"/>
      <c r="AK5" s="65"/>
      <c r="AL5" s="65"/>
      <c r="AM5" s="65"/>
      <c r="AN5" s="65"/>
      <c r="AO5" s="65"/>
      <c r="AP5" s="65"/>
      <c r="AQ5" s="65"/>
      <c r="AR5" s="66"/>
      <c r="AS5" s="65"/>
      <c r="AT5" s="65"/>
      <c r="AU5" s="66"/>
      <c r="AV5" s="65"/>
      <c r="AW5" s="65"/>
      <c r="AX5" s="66"/>
      <c r="AY5" s="65"/>
      <c r="AZ5" s="67"/>
      <c r="BA5" s="66"/>
      <c r="BB5" s="82">
        <f>'[1]11. Breakdown Total UE Bank-NB'!R6+'[1]11. Breakdown Total UE Bank-NB'!S6</f>
        <v>0</v>
      </c>
      <c r="BC5" s="83">
        <f>'[1]11. Breakdown Total UE Bank-NB'!AN6</f>
        <v>0</v>
      </c>
      <c r="BD5" s="83">
        <f>'[1]11. Breakdown Total UE Bank-NB'!AT6</f>
        <v>0</v>
      </c>
      <c r="BE5" s="84">
        <f>'[1]11. Breakdown Total UE Bank-NB'!AB6+'[1]11. Breakdown Total UE Bank-NB'!AK6</f>
        <v>0</v>
      </c>
      <c r="BF5" s="84">
        <f>'[1]11. Breakdown Total UE Bank-NB'!BR6</f>
        <v>0</v>
      </c>
      <c r="BG5" s="84">
        <f>'[1]11. Breakdown Total UE Bank-NB'!BX6</f>
        <v>0</v>
      </c>
      <c r="BH5" s="84">
        <f>'[1]11. Breakdown Total UE Bank-NB'!BF6+'[1]11. Breakdown Total UE Bank-NB'!BO6</f>
        <v>0</v>
      </c>
      <c r="BI5" s="85"/>
      <c r="BJ5" s="83"/>
      <c r="BK5" s="83"/>
      <c r="BL5" s="83"/>
      <c r="BM5" s="83"/>
      <c r="BN5" s="83"/>
      <c r="BO5" s="83"/>
      <c r="BP5" s="84"/>
      <c r="BQ5" s="83"/>
      <c r="BR5" s="83"/>
      <c r="BS5" s="83"/>
      <c r="BT5" s="83"/>
      <c r="BU5" s="84"/>
      <c r="BV5" s="83"/>
      <c r="BW5" s="83"/>
      <c r="BX5" s="83"/>
      <c r="BY5" s="83"/>
      <c r="BZ5" s="86"/>
      <c r="CA5" s="83"/>
      <c r="CB5" s="83"/>
      <c r="CC5" s="83"/>
      <c r="CD5" s="83"/>
      <c r="CE5" s="84"/>
      <c r="CF5" s="83"/>
      <c r="CG5" s="83"/>
      <c r="CH5" s="83"/>
      <c r="CI5" s="83"/>
      <c r="CJ5" s="84"/>
      <c r="CK5" s="83"/>
      <c r="CL5" s="83"/>
      <c r="CM5" s="83"/>
      <c r="CN5" s="83"/>
      <c r="CO5" s="84"/>
      <c r="CP5" s="83"/>
      <c r="CQ5" s="83"/>
      <c r="CR5" s="83"/>
      <c r="CS5" s="83"/>
      <c r="CT5" s="87"/>
      <c r="CU5" s="88"/>
      <c r="CV5" s="83"/>
      <c r="CW5" s="89"/>
    </row>
    <row r="6" spans="1:124" x14ac:dyDescent="0.3">
      <c r="B6" s="1">
        <v>4</v>
      </c>
      <c r="C6" s="90">
        <v>37712</v>
      </c>
      <c r="D6" s="91">
        <f t="shared" si="0"/>
        <v>30</v>
      </c>
      <c r="E6" s="92">
        <v>18049463.35897436</v>
      </c>
      <c r="F6" s="93">
        <v>3826698</v>
      </c>
      <c r="G6" s="94"/>
      <c r="H6" s="92">
        <v>38761405</v>
      </c>
      <c r="I6" s="93">
        <v>5027461</v>
      </c>
      <c r="J6" s="94"/>
      <c r="K6" s="92">
        <f t="shared" si="2"/>
        <v>-2.9101186181935534</v>
      </c>
      <c r="L6" s="93">
        <f t="shared" si="2"/>
        <v>0.72024297256741954</v>
      </c>
      <c r="M6" s="94"/>
      <c r="N6" s="92"/>
      <c r="O6" s="93"/>
      <c r="P6" s="94"/>
      <c r="Q6" s="95">
        <v>17101172</v>
      </c>
      <c r="R6" s="96">
        <v>2123000</v>
      </c>
      <c r="S6" s="93"/>
      <c r="T6" s="94">
        <f t="shared" si="1"/>
        <v>19224172</v>
      </c>
      <c r="U6" s="95">
        <f t="shared" si="3"/>
        <v>-1.5069781843117014</v>
      </c>
      <c r="V6" s="96">
        <f t="shared" si="3"/>
        <v>-0.93327111525898265</v>
      </c>
      <c r="W6" s="93" t="e">
        <f t="shared" si="3"/>
        <v>#DIV/0!</v>
      </c>
      <c r="X6" s="94">
        <f t="shared" si="3"/>
        <v>-1.4439480799223781</v>
      </c>
      <c r="Y6" s="95"/>
      <c r="Z6" s="96"/>
      <c r="AA6" s="93"/>
      <c r="AB6" s="94"/>
      <c r="AC6" s="95"/>
      <c r="AD6" s="96"/>
      <c r="AE6" s="96"/>
      <c r="AF6" s="96"/>
      <c r="AG6" s="96"/>
      <c r="AH6" s="96"/>
      <c r="AI6" s="96"/>
      <c r="AJ6" s="97"/>
      <c r="AK6" s="96"/>
      <c r="AL6" s="96"/>
      <c r="AM6" s="96"/>
      <c r="AN6" s="96"/>
      <c r="AO6" s="96"/>
      <c r="AP6" s="96"/>
      <c r="AQ6" s="96"/>
      <c r="AR6" s="97"/>
      <c r="AS6" s="96"/>
      <c r="AT6" s="96"/>
      <c r="AU6" s="97"/>
      <c r="AV6" s="96"/>
      <c r="AW6" s="96"/>
      <c r="AX6" s="97"/>
      <c r="AY6" s="96"/>
      <c r="AZ6" s="98"/>
      <c r="BA6" s="97"/>
      <c r="BB6" s="78">
        <f>'[1]11. Breakdown Total UE Bank-NB'!R7+'[1]11. Breakdown Total UE Bank-NB'!S7</f>
        <v>0</v>
      </c>
      <c r="BC6" s="65">
        <f>'[1]11. Breakdown Total UE Bank-NB'!AN7</f>
        <v>0</v>
      </c>
      <c r="BD6" s="65">
        <f>'[1]11. Breakdown Total UE Bank-NB'!AT7</f>
        <v>0</v>
      </c>
      <c r="BE6" s="67">
        <f>'[1]11. Breakdown Total UE Bank-NB'!AB7+'[1]11. Breakdown Total UE Bank-NB'!AK7</f>
        <v>0</v>
      </c>
      <c r="BF6" s="67">
        <f>'[1]11. Breakdown Total UE Bank-NB'!BR7</f>
        <v>0</v>
      </c>
      <c r="BG6" s="67">
        <f>'[1]11. Breakdown Total UE Bank-NB'!BX7</f>
        <v>0</v>
      </c>
      <c r="BH6" s="67">
        <f>'[1]11. Breakdown Total UE Bank-NB'!BF7+'[1]11. Breakdown Total UE Bank-NB'!BO7</f>
        <v>0</v>
      </c>
      <c r="BI6" s="79"/>
      <c r="BJ6" s="65"/>
      <c r="BK6" s="65"/>
      <c r="BL6" s="65"/>
      <c r="BM6" s="65"/>
      <c r="BN6" s="65"/>
      <c r="BO6" s="65"/>
      <c r="BP6" s="67"/>
      <c r="BQ6" s="65"/>
      <c r="BR6" s="65"/>
      <c r="BS6" s="65"/>
      <c r="BT6" s="65"/>
      <c r="BU6" s="67"/>
      <c r="BV6" s="65"/>
      <c r="BW6" s="65"/>
      <c r="BX6" s="65"/>
      <c r="BY6" s="65"/>
      <c r="BZ6" s="66"/>
      <c r="CA6" s="65"/>
      <c r="CB6" s="65"/>
      <c r="CC6" s="65"/>
      <c r="CD6" s="65"/>
      <c r="CE6" s="67"/>
      <c r="CF6" s="65"/>
      <c r="CG6" s="65"/>
      <c r="CH6" s="65"/>
      <c r="CI6" s="65"/>
      <c r="CJ6" s="67"/>
      <c r="CK6" s="65"/>
      <c r="CL6" s="65"/>
      <c r="CM6" s="65"/>
      <c r="CN6" s="65"/>
      <c r="CO6" s="67"/>
      <c r="CP6" s="65"/>
      <c r="CQ6" s="65"/>
      <c r="CR6" s="65"/>
      <c r="CS6" s="65"/>
      <c r="CT6" s="80"/>
      <c r="CU6" s="64"/>
      <c r="CV6" s="65"/>
      <c r="CW6" s="81"/>
    </row>
    <row r="7" spans="1:124" x14ac:dyDescent="0.3">
      <c r="B7" s="1">
        <v>5</v>
      </c>
      <c r="C7" s="76">
        <v>37742</v>
      </c>
      <c r="D7" s="77">
        <f t="shared" si="0"/>
        <v>31</v>
      </c>
      <c r="E7" s="61">
        <v>17916935.198135197</v>
      </c>
      <c r="F7" s="62">
        <v>3975780</v>
      </c>
      <c r="G7" s="63"/>
      <c r="H7" s="61">
        <v>39417468</v>
      </c>
      <c r="I7" s="62">
        <v>5017606</v>
      </c>
      <c r="J7" s="63"/>
      <c r="K7" s="61">
        <f t="shared" si="2"/>
        <v>1.6925676455742511</v>
      </c>
      <c r="L7" s="62">
        <f t="shared" si="2"/>
        <v>-0.19602340028097681</v>
      </c>
      <c r="M7" s="63"/>
      <c r="N7" s="61"/>
      <c r="O7" s="62"/>
      <c r="P7" s="63"/>
      <c r="Q7" s="64">
        <v>17618741</v>
      </c>
      <c r="R7" s="65">
        <v>2113000</v>
      </c>
      <c r="S7" s="62"/>
      <c r="T7" s="63">
        <f t="shared" si="1"/>
        <v>19731741</v>
      </c>
      <c r="U7" s="64">
        <f t="shared" si="3"/>
        <v>3.0265118671398663</v>
      </c>
      <c r="V7" s="65">
        <f t="shared" si="3"/>
        <v>-0.47103155911446071</v>
      </c>
      <c r="W7" s="62" t="e">
        <f t="shared" si="3"/>
        <v>#DIV/0!</v>
      </c>
      <c r="X7" s="63">
        <f t="shared" si="3"/>
        <v>2.6402645585984144</v>
      </c>
      <c r="Y7" s="64"/>
      <c r="Z7" s="65"/>
      <c r="AA7" s="62"/>
      <c r="AB7" s="63"/>
      <c r="AC7" s="64"/>
      <c r="AD7" s="65"/>
      <c r="AE7" s="65"/>
      <c r="AF7" s="65"/>
      <c r="AG7" s="65"/>
      <c r="AH7" s="65"/>
      <c r="AI7" s="65"/>
      <c r="AJ7" s="66"/>
      <c r="AK7" s="65"/>
      <c r="AL7" s="65"/>
      <c r="AM7" s="65"/>
      <c r="AN7" s="65"/>
      <c r="AO7" s="65"/>
      <c r="AP7" s="65"/>
      <c r="AQ7" s="65"/>
      <c r="AR7" s="66"/>
      <c r="AS7" s="65"/>
      <c r="AT7" s="65"/>
      <c r="AU7" s="66"/>
      <c r="AV7" s="65"/>
      <c r="AW7" s="65"/>
      <c r="AX7" s="66"/>
      <c r="AY7" s="65"/>
      <c r="AZ7" s="67"/>
      <c r="BA7" s="66"/>
      <c r="BB7" s="78">
        <f>'[1]11. Breakdown Total UE Bank-NB'!R8+'[1]11. Breakdown Total UE Bank-NB'!S8</f>
        <v>0</v>
      </c>
      <c r="BC7" s="65">
        <f>'[1]11. Breakdown Total UE Bank-NB'!AN8</f>
        <v>0</v>
      </c>
      <c r="BD7" s="65">
        <f>'[1]11. Breakdown Total UE Bank-NB'!AT8</f>
        <v>0</v>
      </c>
      <c r="BE7" s="67">
        <f>'[1]11. Breakdown Total UE Bank-NB'!AB8+'[1]11. Breakdown Total UE Bank-NB'!AK8</f>
        <v>0</v>
      </c>
      <c r="BF7" s="67">
        <f>'[1]11. Breakdown Total UE Bank-NB'!BR8</f>
        <v>0</v>
      </c>
      <c r="BG7" s="67">
        <f>'[1]11. Breakdown Total UE Bank-NB'!BX8</f>
        <v>0</v>
      </c>
      <c r="BH7" s="67">
        <f>'[1]11. Breakdown Total UE Bank-NB'!BF8+'[1]11. Breakdown Total UE Bank-NB'!BO8</f>
        <v>0</v>
      </c>
      <c r="BI7" s="79"/>
      <c r="BJ7" s="65"/>
      <c r="BK7" s="65"/>
      <c r="BL7" s="65"/>
      <c r="BM7" s="65"/>
      <c r="BN7" s="65"/>
      <c r="BO7" s="65"/>
      <c r="BP7" s="67"/>
      <c r="BQ7" s="65"/>
      <c r="BR7" s="65"/>
      <c r="BS7" s="65"/>
      <c r="BT7" s="65"/>
      <c r="BU7" s="67"/>
      <c r="BV7" s="65"/>
      <c r="BW7" s="65"/>
      <c r="BX7" s="65"/>
      <c r="BY7" s="65"/>
      <c r="BZ7" s="66"/>
      <c r="CA7" s="65"/>
      <c r="CB7" s="65"/>
      <c r="CC7" s="65"/>
      <c r="CD7" s="65"/>
      <c r="CE7" s="67"/>
      <c r="CF7" s="65"/>
      <c r="CG7" s="65"/>
      <c r="CH7" s="65"/>
      <c r="CI7" s="65"/>
      <c r="CJ7" s="67"/>
      <c r="CK7" s="65"/>
      <c r="CL7" s="65"/>
      <c r="CM7" s="65"/>
      <c r="CN7" s="65"/>
      <c r="CO7" s="67"/>
      <c r="CP7" s="65"/>
      <c r="CQ7" s="65"/>
      <c r="CR7" s="65"/>
      <c r="CS7" s="65"/>
      <c r="CT7" s="80"/>
      <c r="CU7" s="64"/>
      <c r="CV7" s="65"/>
      <c r="CW7" s="81"/>
    </row>
    <row r="8" spans="1:124" x14ac:dyDescent="0.3">
      <c r="B8" s="1">
        <v>6</v>
      </c>
      <c r="C8" s="99">
        <v>37773</v>
      </c>
      <c r="D8" s="100">
        <f t="shared" si="0"/>
        <v>30</v>
      </c>
      <c r="E8" s="101">
        <v>18156940.037296038</v>
      </c>
      <c r="F8" s="102">
        <v>4020092</v>
      </c>
      <c r="G8" s="103"/>
      <c r="H8" s="101">
        <v>39747869</v>
      </c>
      <c r="I8" s="102">
        <v>5486068</v>
      </c>
      <c r="J8" s="103"/>
      <c r="K8" s="101">
        <f t="shared" si="2"/>
        <v>0.83820959783616733</v>
      </c>
      <c r="L8" s="102">
        <f t="shared" si="2"/>
        <v>9.3363647922933772</v>
      </c>
      <c r="M8" s="103"/>
      <c r="N8" s="101"/>
      <c r="O8" s="102"/>
      <c r="P8" s="103"/>
      <c r="Q8" s="88">
        <v>17881810</v>
      </c>
      <c r="R8" s="83">
        <v>2367000</v>
      </c>
      <c r="S8" s="102"/>
      <c r="T8" s="103">
        <f t="shared" si="1"/>
        <v>20248810</v>
      </c>
      <c r="U8" s="88">
        <f t="shared" si="3"/>
        <v>1.4931203086531553</v>
      </c>
      <c r="V8" s="83">
        <f t="shared" si="3"/>
        <v>12.020823473734026</v>
      </c>
      <c r="W8" s="102" t="e">
        <f t="shared" si="3"/>
        <v>#DIV/0!</v>
      </c>
      <c r="X8" s="103">
        <f t="shared" si="3"/>
        <v>2.6204935489473535</v>
      </c>
      <c r="Y8" s="88"/>
      <c r="Z8" s="83"/>
      <c r="AA8" s="102"/>
      <c r="AB8" s="103"/>
      <c r="AC8" s="88"/>
      <c r="AD8" s="83"/>
      <c r="AE8" s="83"/>
      <c r="AF8" s="83"/>
      <c r="AG8" s="83"/>
      <c r="AH8" s="83"/>
      <c r="AI8" s="83"/>
      <c r="AJ8" s="86"/>
      <c r="AK8" s="83"/>
      <c r="AL8" s="83"/>
      <c r="AM8" s="83"/>
      <c r="AN8" s="83"/>
      <c r="AO8" s="83"/>
      <c r="AP8" s="83"/>
      <c r="AQ8" s="83"/>
      <c r="AR8" s="86"/>
      <c r="AS8" s="83"/>
      <c r="AT8" s="83"/>
      <c r="AU8" s="86"/>
      <c r="AV8" s="83"/>
      <c r="AW8" s="83"/>
      <c r="AX8" s="86"/>
      <c r="AY8" s="83"/>
      <c r="AZ8" s="84"/>
      <c r="BA8" s="86"/>
      <c r="BB8" s="82">
        <f>'[1]11. Breakdown Total UE Bank-NB'!R9+'[1]11. Breakdown Total UE Bank-NB'!S9</f>
        <v>0</v>
      </c>
      <c r="BC8" s="83">
        <f>'[1]11. Breakdown Total UE Bank-NB'!AN9</f>
        <v>0</v>
      </c>
      <c r="BD8" s="83">
        <f>'[1]11. Breakdown Total UE Bank-NB'!AT9</f>
        <v>0</v>
      </c>
      <c r="BE8" s="84">
        <f>'[1]11. Breakdown Total UE Bank-NB'!AB9+'[1]11. Breakdown Total UE Bank-NB'!AK9</f>
        <v>0</v>
      </c>
      <c r="BF8" s="84">
        <f>'[1]11. Breakdown Total UE Bank-NB'!BR9</f>
        <v>0</v>
      </c>
      <c r="BG8" s="84">
        <f>'[1]11. Breakdown Total UE Bank-NB'!BX9</f>
        <v>0</v>
      </c>
      <c r="BH8" s="84">
        <f>'[1]11. Breakdown Total UE Bank-NB'!BF9+'[1]11. Breakdown Total UE Bank-NB'!BO9</f>
        <v>0</v>
      </c>
      <c r="BI8" s="85"/>
      <c r="BJ8" s="83"/>
      <c r="BK8" s="83"/>
      <c r="BL8" s="83"/>
      <c r="BM8" s="83"/>
      <c r="BN8" s="83"/>
      <c r="BO8" s="83"/>
      <c r="BP8" s="84"/>
      <c r="BQ8" s="83"/>
      <c r="BR8" s="83"/>
      <c r="BS8" s="83"/>
      <c r="BT8" s="83"/>
      <c r="BU8" s="84"/>
      <c r="BV8" s="83"/>
      <c r="BW8" s="83"/>
      <c r="BX8" s="83"/>
      <c r="BY8" s="83"/>
      <c r="BZ8" s="86"/>
      <c r="CA8" s="83"/>
      <c r="CB8" s="83"/>
      <c r="CC8" s="83"/>
      <c r="CD8" s="83"/>
      <c r="CE8" s="84"/>
      <c r="CF8" s="83"/>
      <c r="CG8" s="83"/>
      <c r="CH8" s="83"/>
      <c r="CI8" s="83"/>
      <c r="CJ8" s="84"/>
      <c r="CK8" s="83"/>
      <c r="CL8" s="83"/>
      <c r="CM8" s="83"/>
      <c r="CN8" s="83"/>
      <c r="CO8" s="84"/>
      <c r="CP8" s="83"/>
      <c r="CQ8" s="83"/>
      <c r="CR8" s="83"/>
      <c r="CS8" s="83"/>
      <c r="CT8" s="87"/>
      <c r="CU8" s="88"/>
      <c r="CV8" s="83"/>
      <c r="CW8" s="89"/>
    </row>
    <row r="9" spans="1:124" x14ac:dyDescent="0.3">
      <c r="B9" s="1">
        <v>7</v>
      </c>
      <c r="C9" s="76">
        <v>37803</v>
      </c>
      <c r="D9" s="77">
        <f t="shared" si="0"/>
        <v>31</v>
      </c>
      <c r="E9" s="61">
        <v>18018443.299533796</v>
      </c>
      <c r="F9" s="62">
        <v>4298719</v>
      </c>
      <c r="G9" s="63"/>
      <c r="H9" s="61">
        <v>42812855</v>
      </c>
      <c r="I9" s="62">
        <v>5889620</v>
      </c>
      <c r="J9" s="63"/>
      <c r="K9" s="61">
        <f t="shared" si="2"/>
        <v>7.7110699947209742</v>
      </c>
      <c r="L9" s="62">
        <f t="shared" si="2"/>
        <v>7.3559423616331401</v>
      </c>
      <c r="M9" s="63"/>
      <c r="N9" s="61"/>
      <c r="O9" s="62"/>
      <c r="P9" s="63"/>
      <c r="Q9" s="64">
        <v>19934388.567000002</v>
      </c>
      <c r="R9" s="65">
        <v>2623700</v>
      </c>
      <c r="S9" s="62"/>
      <c r="T9" s="63">
        <f t="shared" si="1"/>
        <v>22558088.567000002</v>
      </c>
      <c r="U9" s="64">
        <f t="shared" si="3"/>
        <v>11.478583918518325</v>
      </c>
      <c r="V9" s="65">
        <f t="shared" si="3"/>
        <v>10.84495141529362</v>
      </c>
      <c r="W9" s="62" t="e">
        <f t="shared" si="3"/>
        <v>#DIV/0!</v>
      </c>
      <c r="X9" s="63">
        <f t="shared" si="3"/>
        <v>11.404514966558537</v>
      </c>
      <c r="Y9" s="64"/>
      <c r="Z9" s="65"/>
      <c r="AA9" s="62"/>
      <c r="AB9" s="63"/>
      <c r="AC9" s="64"/>
      <c r="AD9" s="65"/>
      <c r="AE9" s="65"/>
      <c r="AF9" s="65"/>
      <c r="AG9" s="65"/>
      <c r="AH9" s="65"/>
      <c r="AI9" s="65"/>
      <c r="AJ9" s="66"/>
      <c r="AK9" s="65"/>
      <c r="AL9" s="65"/>
      <c r="AM9" s="65"/>
      <c r="AN9" s="65"/>
      <c r="AO9" s="65"/>
      <c r="AP9" s="65"/>
      <c r="AQ9" s="65"/>
      <c r="AR9" s="66"/>
      <c r="AS9" s="65"/>
      <c r="AT9" s="65"/>
      <c r="AU9" s="66"/>
      <c r="AV9" s="65"/>
      <c r="AW9" s="65"/>
      <c r="AX9" s="66"/>
      <c r="AY9" s="65"/>
      <c r="AZ9" s="67"/>
      <c r="BA9" s="66"/>
      <c r="BB9" s="78">
        <f>'[1]11. Breakdown Total UE Bank-NB'!R10+'[1]11. Breakdown Total UE Bank-NB'!S10</f>
        <v>0</v>
      </c>
      <c r="BC9" s="65">
        <f>'[1]11. Breakdown Total UE Bank-NB'!AN10</f>
        <v>0</v>
      </c>
      <c r="BD9" s="65">
        <f>'[1]11. Breakdown Total UE Bank-NB'!AT10</f>
        <v>0</v>
      </c>
      <c r="BE9" s="67">
        <f>'[1]11. Breakdown Total UE Bank-NB'!AB10+'[1]11. Breakdown Total UE Bank-NB'!AK10</f>
        <v>0</v>
      </c>
      <c r="BF9" s="67">
        <f>'[1]11. Breakdown Total UE Bank-NB'!BR10</f>
        <v>0</v>
      </c>
      <c r="BG9" s="67">
        <f>'[1]11. Breakdown Total UE Bank-NB'!BX10</f>
        <v>0</v>
      </c>
      <c r="BH9" s="67">
        <f>'[1]11. Breakdown Total UE Bank-NB'!BF10+'[1]11. Breakdown Total UE Bank-NB'!BO10</f>
        <v>0</v>
      </c>
      <c r="BI9" s="79"/>
      <c r="BJ9" s="65"/>
      <c r="BK9" s="65"/>
      <c r="BL9" s="65"/>
      <c r="BM9" s="65"/>
      <c r="BN9" s="65"/>
      <c r="BO9" s="65"/>
      <c r="BP9" s="67"/>
      <c r="BQ9" s="65"/>
      <c r="BR9" s="65"/>
      <c r="BS9" s="65"/>
      <c r="BT9" s="65"/>
      <c r="BU9" s="67"/>
      <c r="BV9" s="65"/>
      <c r="BW9" s="65"/>
      <c r="BX9" s="65"/>
      <c r="BY9" s="65"/>
      <c r="BZ9" s="66"/>
      <c r="CA9" s="65"/>
      <c r="CB9" s="65"/>
      <c r="CC9" s="65"/>
      <c r="CD9" s="65"/>
      <c r="CE9" s="67"/>
      <c r="CF9" s="65"/>
      <c r="CG9" s="65"/>
      <c r="CH9" s="65"/>
      <c r="CI9" s="65"/>
      <c r="CJ9" s="67"/>
      <c r="CK9" s="65"/>
      <c r="CL9" s="65"/>
      <c r="CM9" s="65"/>
      <c r="CN9" s="65"/>
      <c r="CO9" s="67"/>
      <c r="CP9" s="65"/>
      <c r="CQ9" s="65"/>
      <c r="CR9" s="65"/>
      <c r="CS9" s="65"/>
      <c r="CT9" s="80"/>
      <c r="CU9" s="64"/>
      <c r="CV9" s="65"/>
      <c r="CW9" s="81"/>
    </row>
    <row r="10" spans="1:124" x14ac:dyDescent="0.3">
      <c r="B10" s="1">
        <v>8</v>
      </c>
      <c r="C10" s="76">
        <v>37834</v>
      </c>
      <c r="D10" s="77">
        <f t="shared" si="0"/>
        <v>31</v>
      </c>
      <c r="E10" s="61">
        <v>18406224.831002336</v>
      </c>
      <c r="F10" s="62">
        <v>4283252</v>
      </c>
      <c r="G10" s="63"/>
      <c r="H10" s="61">
        <v>42106912</v>
      </c>
      <c r="I10" s="62">
        <v>5203259</v>
      </c>
      <c r="J10" s="63"/>
      <c r="K10" s="61">
        <f t="shared" si="2"/>
        <v>-1.6489042835382037</v>
      </c>
      <c r="L10" s="62">
        <f t="shared" si="2"/>
        <v>-11.653739969641505</v>
      </c>
      <c r="M10" s="63"/>
      <c r="N10" s="61"/>
      <c r="O10" s="62"/>
      <c r="P10" s="63"/>
      <c r="Q10" s="64">
        <v>19593781.194799993</v>
      </c>
      <c r="R10" s="65">
        <v>2283517</v>
      </c>
      <c r="S10" s="62"/>
      <c r="T10" s="63">
        <f t="shared" si="1"/>
        <v>21877298.194799993</v>
      </c>
      <c r="U10" s="64">
        <f t="shared" si="3"/>
        <v>-1.7086421841092252</v>
      </c>
      <c r="V10" s="65">
        <f t="shared" si="3"/>
        <v>-12.965773525936655</v>
      </c>
      <c r="W10" s="62" t="e">
        <f t="shared" si="3"/>
        <v>#DIV/0!</v>
      </c>
      <c r="X10" s="63">
        <f t="shared" si="3"/>
        <v>-3.0179435202498928</v>
      </c>
      <c r="Y10" s="64"/>
      <c r="Z10" s="65"/>
      <c r="AA10" s="62"/>
      <c r="AB10" s="63"/>
      <c r="AC10" s="64"/>
      <c r="AD10" s="65"/>
      <c r="AE10" s="65"/>
      <c r="AF10" s="65"/>
      <c r="AG10" s="65"/>
      <c r="AH10" s="65"/>
      <c r="AI10" s="65"/>
      <c r="AJ10" s="66"/>
      <c r="AK10" s="65"/>
      <c r="AL10" s="65"/>
      <c r="AM10" s="65"/>
      <c r="AN10" s="65"/>
      <c r="AO10" s="65"/>
      <c r="AP10" s="65"/>
      <c r="AQ10" s="65"/>
      <c r="AR10" s="66"/>
      <c r="AS10" s="65"/>
      <c r="AT10" s="65"/>
      <c r="AU10" s="66"/>
      <c r="AV10" s="65"/>
      <c r="AW10" s="65"/>
      <c r="AX10" s="66"/>
      <c r="AY10" s="65"/>
      <c r="AZ10" s="67"/>
      <c r="BA10" s="66"/>
      <c r="BB10" s="78">
        <f>'[1]11. Breakdown Total UE Bank-NB'!R11+'[1]11. Breakdown Total UE Bank-NB'!S11</f>
        <v>0</v>
      </c>
      <c r="BC10" s="65">
        <f>'[1]11. Breakdown Total UE Bank-NB'!AN11</f>
        <v>0</v>
      </c>
      <c r="BD10" s="65">
        <f>'[1]11. Breakdown Total UE Bank-NB'!AT11</f>
        <v>0</v>
      </c>
      <c r="BE10" s="67">
        <f>'[1]11. Breakdown Total UE Bank-NB'!AB11+'[1]11. Breakdown Total UE Bank-NB'!AK11</f>
        <v>0</v>
      </c>
      <c r="BF10" s="67">
        <f>'[1]11. Breakdown Total UE Bank-NB'!BR11</f>
        <v>0</v>
      </c>
      <c r="BG10" s="67">
        <f>'[1]11. Breakdown Total UE Bank-NB'!BX11</f>
        <v>0</v>
      </c>
      <c r="BH10" s="67">
        <f>'[1]11. Breakdown Total UE Bank-NB'!BF11+'[1]11. Breakdown Total UE Bank-NB'!BO11</f>
        <v>0</v>
      </c>
      <c r="BI10" s="79"/>
      <c r="BJ10" s="65"/>
      <c r="BK10" s="65"/>
      <c r="BL10" s="65"/>
      <c r="BM10" s="65"/>
      <c r="BN10" s="65"/>
      <c r="BO10" s="65"/>
      <c r="BP10" s="67"/>
      <c r="BQ10" s="65"/>
      <c r="BR10" s="65"/>
      <c r="BS10" s="65"/>
      <c r="BT10" s="65"/>
      <c r="BU10" s="67"/>
      <c r="BV10" s="65"/>
      <c r="BW10" s="65"/>
      <c r="BX10" s="65"/>
      <c r="BY10" s="65"/>
      <c r="BZ10" s="66"/>
      <c r="CA10" s="65"/>
      <c r="CB10" s="65"/>
      <c r="CC10" s="65"/>
      <c r="CD10" s="65"/>
      <c r="CE10" s="67"/>
      <c r="CF10" s="65"/>
      <c r="CG10" s="65"/>
      <c r="CH10" s="65"/>
      <c r="CI10" s="65"/>
      <c r="CJ10" s="67"/>
      <c r="CK10" s="65"/>
      <c r="CL10" s="65"/>
      <c r="CM10" s="65"/>
      <c r="CN10" s="65"/>
      <c r="CO10" s="67"/>
      <c r="CP10" s="65"/>
      <c r="CQ10" s="65"/>
      <c r="CR10" s="65"/>
      <c r="CS10" s="65"/>
      <c r="CT10" s="80"/>
      <c r="CU10" s="64"/>
      <c r="CV10" s="65"/>
      <c r="CW10" s="81"/>
    </row>
    <row r="11" spans="1:124" x14ac:dyDescent="0.3">
      <c r="B11" s="1">
        <v>9</v>
      </c>
      <c r="C11" s="76">
        <v>37865</v>
      </c>
      <c r="D11" s="77">
        <f t="shared" si="0"/>
        <v>30</v>
      </c>
      <c r="E11" s="61">
        <v>18208538.362470865</v>
      </c>
      <c r="F11" s="62">
        <v>4150841</v>
      </c>
      <c r="G11" s="63"/>
      <c r="H11" s="61">
        <v>41879480</v>
      </c>
      <c r="I11" s="62">
        <v>5960746</v>
      </c>
      <c r="J11" s="63"/>
      <c r="K11" s="61">
        <f t="shared" si="2"/>
        <v>-0.54012984851513213</v>
      </c>
      <c r="L11" s="62">
        <f t="shared" si="2"/>
        <v>14.557933787266789</v>
      </c>
      <c r="M11" s="63"/>
      <c r="N11" s="61"/>
      <c r="O11" s="62"/>
      <c r="P11" s="63"/>
      <c r="Q11" s="64">
        <v>19422177.184786167</v>
      </c>
      <c r="R11" s="65">
        <v>2646076.8470019996</v>
      </c>
      <c r="S11" s="62"/>
      <c r="T11" s="63">
        <f t="shared" si="1"/>
        <v>22068254.031788167</v>
      </c>
      <c r="U11" s="64">
        <f t="shared" si="3"/>
        <v>-0.87580854510801776</v>
      </c>
      <c r="V11" s="65">
        <f t="shared" si="3"/>
        <v>15.877256311295234</v>
      </c>
      <c r="W11" s="62" t="e">
        <f t="shared" si="3"/>
        <v>#DIV/0!</v>
      </c>
      <c r="X11" s="63">
        <f t="shared" si="3"/>
        <v>0.8728492672534931</v>
      </c>
      <c r="Y11" s="64"/>
      <c r="Z11" s="65"/>
      <c r="AA11" s="62"/>
      <c r="AB11" s="63"/>
      <c r="AC11" s="64"/>
      <c r="AD11" s="65"/>
      <c r="AE11" s="65"/>
      <c r="AF11" s="65"/>
      <c r="AG11" s="65"/>
      <c r="AH11" s="65"/>
      <c r="AI11" s="65"/>
      <c r="AJ11" s="66"/>
      <c r="AK11" s="65"/>
      <c r="AL11" s="65"/>
      <c r="AM11" s="65"/>
      <c r="AN11" s="65"/>
      <c r="AO11" s="65"/>
      <c r="AP11" s="65"/>
      <c r="AQ11" s="65"/>
      <c r="AR11" s="66"/>
      <c r="AS11" s="65"/>
      <c r="AT11" s="65"/>
      <c r="AU11" s="66"/>
      <c r="AV11" s="65"/>
      <c r="AW11" s="65"/>
      <c r="AX11" s="66"/>
      <c r="AY11" s="65"/>
      <c r="AZ11" s="67"/>
      <c r="BA11" s="66"/>
      <c r="BB11" s="82">
        <f>'[1]11. Breakdown Total UE Bank-NB'!R12+'[1]11. Breakdown Total UE Bank-NB'!S12</f>
        <v>0</v>
      </c>
      <c r="BC11" s="83">
        <f>'[1]11. Breakdown Total UE Bank-NB'!AN12</f>
        <v>0</v>
      </c>
      <c r="BD11" s="83">
        <f>'[1]11. Breakdown Total UE Bank-NB'!AT12</f>
        <v>0</v>
      </c>
      <c r="BE11" s="84">
        <f>'[1]11. Breakdown Total UE Bank-NB'!AB12+'[1]11. Breakdown Total UE Bank-NB'!AK12</f>
        <v>0</v>
      </c>
      <c r="BF11" s="84">
        <f>'[1]11. Breakdown Total UE Bank-NB'!BR12</f>
        <v>0</v>
      </c>
      <c r="BG11" s="84">
        <f>'[1]11. Breakdown Total UE Bank-NB'!BX12</f>
        <v>0</v>
      </c>
      <c r="BH11" s="84">
        <f>'[1]11. Breakdown Total UE Bank-NB'!BF12+'[1]11. Breakdown Total UE Bank-NB'!BO12</f>
        <v>0</v>
      </c>
      <c r="BI11" s="85"/>
      <c r="BJ11" s="83"/>
      <c r="BK11" s="83"/>
      <c r="BL11" s="83"/>
      <c r="BM11" s="83"/>
      <c r="BN11" s="83"/>
      <c r="BO11" s="83"/>
      <c r="BP11" s="84"/>
      <c r="BQ11" s="83"/>
      <c r="BR11" s="83"/>
      <c r="BS11" s="83"/>
      <c r="BT11" s="83"/>
      <c r="BU11" s="84"/>
      <c r="BV11" s="83"/>
      <c r="BW11" s="83"/>
      <c r="BX11" s="83"/>
      <c r="BY11" s="83"/>
      <c r="BZ11" s="86"/>
      <c r="CA11" s="83"/>
      <c r="CB11" s="83"/>
      <c r="CC11" s="83"/>
      <c r="CD11" s="83"/>
      <c r="CE11" s="84"/>
      <c r="CF11" s="83"/>
      <c r="CG11" s="83"/>
      <c r="CH11" s="83"/>
      <c r="CI11" s="83"/>
      <c r="CJ11" s="84"/>
      <c r="CK11" s="83"/>
      <c r="CL11" s="83"/>
      <c r="CM11" s="83"/>
      <c r="CN11" s="83"/>
      <c r="CO11" s="84"/>
      <c r="CP11" s="83"/>
      <c r="CQ11" s="83"/>
      <c r="CR11" s="83"/>
      <c r="CS11" s="83"/>
      <c r="CT11" s="87"/>
      <c r="CU11" s="88"/>
      <c r="CV11" s="83"/>
      <c r="CW11" s="89"/>
    </row>
    <row r="12" spans="1:124" x14ac:dyDescent="0.3">
      <c r="B12" s="1">
        <v>10</v>
      </c>
      <c r="C12" s="90">
        <v>37895</v>
      </c>
      <c r="D12" s="91">
        <f t="shared" si="0"/>
        <v>31</v>
      </c>
      <c r="E12" s="92">
        <v>18852236.893939395</v>
      </c>
      <c r="F12" s="93">
        <v>4275386</v>
      </c>
      <c r="G12" s="94"/>
      <c r="H12" s="92">
        <v>43436773</v>
      </c>
      <c r="I12" s="93">
        <v>6045106</v>
      </c>
      <c r="J12" s="94"/>
      <c r="K12" s="92">
        <f t="shared" si="2"/>
        <v>3.7185108315576034</v>
      </c>
      <c r="L12" s="93">
        <f t="shared" si="2"/>
        <v>1.4152590967640628</v>
      </c>
      <c r="M12" s="94"/>
      <c r="N12" s="92"/>
      <c r="O12" s="93"/>
      <c r="P12" s="94"/>
      <c r="Q12" s="95">
        <v>20268466.343072344</v>
      </c>
      <c r="R12" s="96">
        <v>2833970.0436140001</v>
      </c>
      <c r="S12" s="93"/>
      <c r="T12" s="94">
        <f t="shared" si="1"/>
        <v>23102436.386686344</v>
      </c>
      <c r="U12" s="95">
        <f t="shared" si="3"/>
        <v>4.3573341455719712</v>
      </c>
      <c r="V12" s="96">
        <f t="shared" si="3"/>
        <v>7.1008216116203542</v>
      </c>
      <c r="W12" s="93" t="e">
        <f t="shared" si="3"/>
        <v>#DIV/0!</v>
      </c>
      <c r="X12" s="94">
        <f t="shared" si="3"/>
        <v>4.6862898777968187</v>
      </c>
      <c r="Y12" s="95"/>
      <c r="Z12" s="96"/>
      <c r="AA12" s="93"/>
      <c r="AB12" s="94"/>
      <c r="AC12" s="95"/>
      <c r="AD12" s="96"/>
      <c r="AE12" s="96"/>
      <c r="AF12" s="96"/>
      <c r="AG12" s="96"/>
      <c r="AH12" s="96"/>
      <c r="AI12" s="96"/>
      <c r="AJ12" s="97"/>
      <c r="AK12" s="96"/>
      <c r="AL12" s="96"/>
      <c r="AM12" s="96"/>
      <c r="AN12" s="96"/>
      <c r="AO12" s="96"/>
      <c r="AP12" s="96"/>
      <c r="AQ12" s="96"/>
      <c r="AR12" s="97"/>
      <c r="AS12" s="96"/>
      <c r="AT12" s="96"/>
      <c r="AU12" s="97"/>
      <c r="AV12" s="96"/>
      <c r="AW12" s="96"/>
      <c r="AX12" s="97"/>
      <c r="AY12" s="96"/>
      <c r="AZ12" s="98"/>
      <c r="BA12" s="97"/>
      <c r="BB12" s="67">
        <f>'[1]11. Breakdown Total UE Bank-NB'!R13+'[1]11. Breakdown Total UE Bank-NB'!S13</f>
        <v>0</v>
      </c>
      <c r="BC12" s="65">
        <f>'[1]11. Breakdown Total UE Bank-NB'!AN13</f>
        <v>0</v>
      </c>
      <c r="BD12" s="65">
        <f>'[1]11. Breakdown Total UE Bank-NB'!AT13</f>
        <v>0</v>
      </c>
      <c r="BE12" s="67">
        <f>'[1]11. Breakdown Total UE Bank-NB'!AB13+'[1]11. Breakdown Total UE Bank-NB'!AK13</f>
        <v>0</v>
      </c>
      <c r="BF12" s="67">
        <f>'[1]11. Breakdown Total UE Bank-NB'!BR13</f>
        <v>0</v>
      </c>
      <c r="BG12" s="67">
        <f>'[1]11. Breakdown Total UE Bank-NB'!BX13</f>
        <v>0</v>
      </c>
      <c r="BH12" s="67">
        <f>'[1]11. Breakdown Total UE Bank-NB'!BF13+'[1]11. Breakdown Total UE Bank-NB'!BO13</f>
        <v>0</v>
      </c>
      <c r="BI12" s="79"/>
      <c r="BJ12" s="65"/>
      <c r="BK12" s="65"/>
      <c r="BL12" s="65"/>
      <c r="BM12" s="65"/>
      <c r="BN12" s="65"/>
      <c r="BO12" s="65"/>
      <c r="BP12" s="67"/>
      <c r="BQ12" s="65"/>
      <c r="BR12" s="65"/>
      <c r="BS12" s="65"/>
      <c r="BT12" s="65"/>
      <c r="BU12" s="67"/>
      <c r="BV12" s="65"/>
      <c r="BW12" s="65"/>
      <c r="BX12" s="65"/>
      <c r="BY12" s="65"/>
      <c r="BZ12" s="66"/>
      <c r="CA12" s="65"/>
      <c r="CB12" s="65"/>
      <c r="CC12" s="65"/>
      <c r="CD12" s="65"/>
      <c r="CE12" s="67"/>
      <c r="CF12" s="65"/>
      <c r="CG12" s="65"/>
      <c r="CH12" s="65"/>
      <c r="CI12" s="65"/>
      <c r="CJ12" s="67"/>
      <c r="CK12" s="65"/>
      <c r="CL12" s="65"/>
      <c r="CM12" s="65"/>
      <c r="CN12" s="65"/>
      <c r="CO12" s="67"/>
      <c r="CP12" s="65"/>
      <c r="CQ12" s="65"/>
      <c r="CR12" s="65"/>
      <c r="CS12" s="65"/>
      <c r="CT12" s="80"/>
      <c r="CU12" s="64"/>
      <c r="CV12" s="65"/>
      <c r="CW12" s="81"/>
    </row>
    <row r="13" spans="1:124" x14ac:dyDescent="0.3">
      <c r="B13" s="1">
        <v>11</v>
      </c>
      <c r="C13" s="76">
        <v>37926</v>
      </c>
      <c r="D13" s="77">
        <f t="shared" si="0"/>
        <v>30</v>
      </c>
      <c r="E13" s="61">
        <v>19106089.42540792</v>
      </c>
      <c r="F13" s="62">
        <v>4353568</v>
      </c>
      <c r="G13" s="63"/>
      <c r="H13" s="61">
        <v>44009098</v>
      </c>
      <c r="I13" s="62">
        <v>5371888</v>
      </c>
      <c r="J13" s="63"/>
      <c r="K13" s="61">
        <f t="shared" si="2"/>
        <v>1.3176047861566513</v>
      </c>
      <c r="L13" s="62">
        <f t="shared" si="2"/>
        <v>-11.136578911933057</v>
      </c>
      <c r="M13" s="63"/>
      <c r="N13" s="61"/>
      <c r="O13" s="62"/>
      <c r="P13" s="63"/>
      <c r="Q13" s="64">
        <v>21242069.055894848</v>
      </c>
      <c r="R13" s="65">
        <v>2312685.6648340002</v>
      </c>
      <c r="S13" s="62"/>
      <c r="T13" s="63">
        <f t="shared" si="1"/>
        <v>23554754.720728848</v>
      </c>
      <c r="U13" s="64">
        <f t="shared" si="3"/>
        <v>4.8035342010732682</v>
      </c>
      <c r="V13" s="65">
        <f t="shared" si="3"/>
        <v>-18.394138637938308</v>
      </c>
      <c r="W13" s="62" t="e">
        <f t="shared" si="3"/>
        <v>#DIV/0!</v>
      </c>
      <c r="X13" s="63">
        <f t="shared" si="3"/>
        <v>1.9578815258773747</v>
      </c>
      <c r="Y13" s="64"/>
      <c r="Z13" s="65"/>
      <c r="AA13" s="62"/>
      <c r="AB13" s="63"/>
      <c r="AC13" s="64"/>
      <c r="AD13" s="65"/>
      <c r="AE13" s="65"/>
      <c r="AF13" s="65"/>
      <c r="AG13" s="65"/>
      <c r="AH13" s="65"/>
      <c r="AI13" s="65"/>
      <c r="AJ13" s="66"/>
      <c r="AK13" s="65"/>
      <c r="AL13" s="65"/>
      <c r="AM13" s="65"/>
      <c r="AN13" s="65"/>
      <c r="AO13" s="65"/>
      <c r="AP13" s="65"/>
      <c r="AQ13" s="65"/>
      <c r="AR13" s="66"/>
      <c r="AS13" s="65"/>
      <c r="AT13" s="65"/>
      <c r="AU13" s="66"/>
      <c r="AV13" s="65"/>
      <c r="AW13" s="65"/>
      <c r="AX13" s="66"/>
      <c r="AY13" s="65"/>
      <c r="AZ13" s="67"/>
      <c r="BA13" s="66"/>
      <c r="BB13" s="67">
        <f>'[1]11. Breakdown Total UE Bank-NB'!R14+'[1]11. Breakdown Total UE Bank-NB'!S14</f>
        <v>0</v>
      </c>
      <c r="BC13" s="65">
        <f>'[1]11. Breakdown Total UE Bank-NB'!AN14</f>
        <v>0</v>
      </c>
      <c r="BD13" s="65">
        <f>'[1]11. Breakdown Total UE Bank-NB'!AT14</f>
        <v>0</v>
      </c>
      <c r="BE13" s="67">
        <f>'[1]11. Breakdown Total UE Bank-NB'!AB14+'[1]11. Breakdown Total UE Bank-NB'!AK14</f>
        <v>0</v>
      </c>
      <c r="BF13" s="67">
        <f>'[1]11. Breakdown Total UE Bank-NB'!BR14</f>
        <v>0</v>
      </c>
      <c r="BG13" s="67">
        <f>'[1]11. Breakdown Total UE Bank-NB'!BX14</f>
        <v>0</v>
      </c>
      <c r="BH13" s="67">
        <f>'[1]11. Breakdown Total UE Bank-NB'!BF14+'[1]11. Breakdown Total UE Bank-NB'!BO14</f>
        <v>0</v>
      </c>
      <c r="BI13" s="79"/>
      <c r="BJ13" s="65"/>
      <c r="BK13" s="65"/>
      <c r="BL13" s="65"/>
      <c r="BM13" s="65"/>
      <c r="BN13" s="65"/>
      <c r="BO13" s="65"/>
      <c r="BP13" s="67"/>
      <c r="BQ13" s="65"/>
      <c r="BR13" s="65"/>
      <c r="BS13" s="65"/>
      <c r="BT13" s="65"/>
      <c r="BU13" s="67"/>
      <c r="BV13" s="65"/>
      <c r="BW13" s="65"/>
      <c r="BX13" s="65"/>
      <c r="BY13" s="65"/>
      <c r="BZ13" s="66"/>
      <c r="CA13" s="65"/>
      <c r="CB13" s="65"/>
      <c r="CC13" s="65"/>
      <c r="CD13" s="65"/>
      <c r="CE13" s="67"/>
      <c r="CF13" s="65"/>
      <c r="CG13" s="65"/>
      <c r="CH13" s="65"/>
      <c r="CI13" s="65"/>
      <c r="CJ13" s="67"/>
      <c r="CK13" s="65"/>
      <c r="CL13" s="65"/>
      <c r="CM13" s="65"/>
      <c r="CN13" s="65"/>
      <c r="CO13" s="67"/>
      <c r="CP13" s="65"/>
      <c r="CQ13" s="65"/>
      <c r="CR13" s="65"/>
      <c r="CS13" s="65"/>
      <c r="CT13" s="80"/>
      <c r="CU13" s="64"/>
      <c r="CV13" s="65"/>
      <c r="CW13" s="81"/>
    </row>
    <row r="14" spans="1:124" ht="15" thickBot="1" x14ac:dyDescent="0.35">
      <c r="B14" s="1">
        <v>12</v>
      </c>
      <c r="C14" s="104">
        <v>37956</v>
      </c>
      <c r="D14" s="105">
        <f t="shared" si="0"/>
        <v>31</v>
      </c>
      <c r="E14" s="106">
        <v>19374290.956876453</v>
      </c>
      <c r="F14" s="107">
        <v>4515624</v>
      </c>
      <c r="G14" s="108"/>
      <c r="H14" s="106">
        <v>45590689</v>
      </c>
      <c r="I14" s="107">
        <v>6686078</v>
      </c>
      <c r="J14" s="108"/>
      <c r="K14" s="106">
        <f t="shared" si="2"/>
        <v>3.5937819039145045</v>
      </c>
      <c r="L14" s="107">
        <f t="shared" si="2"/>
        <v>24.464210720700059</v>
      </c>
      <c r="M14" s="108"/>
      <c r="N14" s="106"/>
      <c r="O14" s="107"/>
      <c r="P14" s="108"/>
      <c r="Q14" s="109">
        <v>22070213.443443105</v>
      </c>
      <c r="R14" s="110">
        <v>3122921.7027679998</v>
      </c>
      <c r="S14" s="107"/>
      <c r="T14" s="108">
        <f t="shared" si="1"/>
        <v>25193135.146211103</v>
      </c>
      <c r="U14" s="109">
        <f t="shared" si="3"/>
        <v>3.8986050999511268</v>
      </c>
      <c r="V14" s="110">
        <f t="shared" si="3"/>
        <v>35.034421246873457</v>
      </c>
      <c r="W14" s="107" t="e">
        <f t="shared" si="3"/>
        <v>#DIV/0!</v>
      </c>
      <c r="X14" s="108">
        <f t="shared" si="3"/>
        <v>6.955625074034133</v>
      </c>
      <c r="Y14" s="109"/>
      <c r="Z14" s="110"/>
      <c r="AA14" s="107"/>
      <c r="AB14" s="108"/>
      <c r="AC14" s="109"/>
      <c r="AD14" s="110"/>
      <c r="AE14" s="110"/>
      <c r="AF14" s="110"/>
      <c r="AG14" s="110"/>
      <c r="AH14" s="110"/>
      <c r="AI14" s="110"/>
      <c r="AJ14" s="111"/>
      <c r="AK14" s="110"/>
      <c r="AL14" s="110"/>
      <c r="AM14" s="110"/>
      <c r="AN14" s="110"/>
      <c r="AO14" s="110"/>
      <c r="AP14" s="110"/>
      <c r="AQ14" s="110"/>
      <c r="AR14" s="111"/>
      <c r="AS14" s="110"/>
      <c r="AT14" s="110"/>
      <c r="AU14" s="111"/>
      <c r="AV14" s="110"/>
      <c r="AW14" s="110"/>
      <c r="AX14" s="111"/>
      <c r="AY14" s="110"/>
      <c r="AZ14" s="112"/>
      <c r="BA14" s="111"/>
      <c r="BB14" s="113">
        <f>'[1]11. Breakdown Total UE Bank-NB'!R15+'[1]11. Breakdown Total UE Bank-NB'!S15</f>
        <v>0</v>
      </c>
      <c r="BC14" s="110">
        <f>'[1]11. Breakdown Total UE Bank-NB'!AN15</f>
        <v>0</v>
      </c>
      <c r="BD14" s="110">
        <f>'[1]11. Breakdown Total UE Bank-NB'!AT15</f>
        <v>0</v>
      </c>
      <c r="BE14" s="112">
        <f>'[1]11. Breakdown Total UE Bank-NB'!AB15+'[1]11. Breakdown Total UE Bank-NB'!AK15</f>
        <v>0</v>
      </c>
      <c r="BF14" s="112">
        <f>'[1]11. Breakdown Total UE Bank-NB'!BR15</f>
        <v>0</v>
      </c>
      <c r="BG14" s="112">
        <f>'[1]11. Breakdown Total UE Bank-NB'!BX15</f>
        <v>0</v>
      </c>
      <c r="BH14" s="112">
        <f>'[1]11. Breakdown Total UE Bank-NB'!BF15+'[1]11. Breakdown Total UE Bank-NB'!BO15</f>
        <v>0</v>
      </c>
      <c r="BI14" s="114"/>
      <c r="BJ14" s="110"/>
      <c r="BK14" s="110"/>
      <c r="BL14" s="110"/>
      <c r="BM14" s="110"/>
      <c r="BN14" s="110"/>
      <c r="BO14" s="110"/>
      <c r="BP14" s="112"/>
      <c r="BQ14" s="110"/>
      <c r="BR14" s="110"/>
      <c r="BS14" s="110"/>
      <c r="BT14" s="110"/>
      <c r="BU14" s="112"/>
      <c r="BV14" s="110"/>
      <c r="BW14" s="110"/>
      <c r="BX14" s="110"/>
      <c r="BY14" s="110"/>
      <c r="BZ14" s="111"/>
      <c r="CA14" s="110"/>
      <c r="CB14" s="110"/>
      <c r="CC14" s="110"/>
      <c r="CD14" s="110"/>
      <c r="CE14" s="112"/>
      <c r="CF14" s="110"/>
      <c r="CG14" s="110"/>
      <c r="CH14" s="110"/>
      <c r="CI14" s="110"/>
      <c r="CJ14" s="112"/>
      <c r="CK14" s="110"/>
      <c r="CL14" s="110"/>
      <c r="CM14" s="110"/>
      <c r="CN14" s="110"/>
      <c r="CO14" s="112"/>
      <c r="CP14" s="110"/>
      <c r="CQ14" s="110"/>
      <c r="CR14" s="110"/>
      <c r="CS14" s="110"/>
      <c r="CT14" s="115"/>
      <c r="CU14" s="109"/>
      <c r="CV14" s="110"/>
      <c r="CW14" s="116"/>
    </row>
    <row r="15" spans="1:124" x14ac:dyDescent="0.3">
      <c r="A15" s="1">
        <v>2004</v>
      </c>
      <c r="B15" s="1">
        <v>1</v>
      </c>
      <c r="C15" s="59">
        <v>37987</v>
      </c>
      <c r="D15" s="60">
        <f t="shared" si="0"/>
        <v>31</v>
      </c>
      <c r="E15" s="61">
        <v>19815418.48834499</v>
      </c>
      <c r="F15" s="62">
        <v>4423052</v>
      </c>
      <c r="G15" s="63"/>
      <c r="H15" s="61">
        <v>54247260.299999997</v>
      </c>
      <c r="I15" s="62">
        <v>6307700</v>
      </c>
      <c r="J15" s="63"/>
      <c r="K15" s="61">
        <f t="shared" si="2"/>
        <v>18.987586039772282</v>
      </c>
      <c r="L15" s="62">
        <f t="shared" si="2"/>
        <v>-5.6591921302742803</v>
      </c>
      <c r="M15" s="63"/>
      <c r="N15" s="61">
        <f t="shared" ref="N15:P78" si="4">(H15-H3)/H3*100</f>
        <v>40.41288572397071</v>
      </c>
      <c r="O15" s="62">
        <f t="shared" si="4"/>
        <v>21.909619083898797</v>
      </c>
      <c r="P15" s="63"/>
      <c r="Q15" s="117">
        <v>38851303.912944391</v>
      </c>
      <c r="R15" s="118">
        <v>2776767.1222529998</v>
      </c>
      <c r="S15" s="119"/>
      <c r="T15" s="120">
        <f t="shared" si="1"/>
        <v>41628071.035197392</v>
      </c>
      <c r="U15" s="117">
        <f t="shared" si="3"/>
        <v>76.035016663995265</v>
      </c>
      <c r="V15" s="118">
        <f t="shared" si="3"/>
        <v>-11.084318259026031</v>
      </c>
      <c r="W15" s="119" t="e">
        <f t="shared" si="3"/>
        <v>#DIV/0!</v>
      </c>
      <c r="X15" s="120">
        <f t="shared" si="3"/>
        <v>65.235770751057188</v>
      </c>
      <c r="Y15" s="117">
        <f t="shared" ref="Y15:AB78" si="5">(Q15-Q3)/Q3*100</f>
        <v>127.97834714347374</v>
      </c>
      <c r="Z15" s="117">
        <f t="shared" si="5"/>
        <v>23.576640954739645</v>
      </c>
      <c r="AA15" s="117" t="e">
        <f t="shared" si="5"/>
        <v>#DIV/0!</v>
      </c>
      <c r="AB15" s="117">
        <f t="shared" si="5"/>
        <v>115.81624852399001</v>
      </c>
      <c r="AC15" s="117">
        <v>43388760</v>
      </c>
      <c r="AD15" s="118">
        <f>AE15+AH15+AI15</f>
        <v>10858500.300000001</v>
      </c>
      <c r="AE15" s="118">
        <v>2439908</v>
      </c>
      <c r="AF15" s="118">
        <v>8418592.3000000007</v>
      </c>
      <c r="AG15" s="118"/>
      <c r="AH15" s="65">
        <f t="shared" ref="AH15:AH46" si="6">SUM(AF15:AG15)</f>
        <v>8418592.3000000007</v>
      </c>
      <c r="AI15" s="65"/>
      <c r="AJ15" s="121"/>
      <c r="AK15" s="118">
        <v>21323617.896002404</v>
      </c>
      <c r="AL15" s="118">
        <f t="shared" ref="AL15:AL78" si="7">AM15+AP15+AQ15</f>
        <v>17527686.016942002</v>
      </c>
      <c r="AM15" s="118">
        <v>1030719.6825860001</v>
      </c>
      <c r="AN15" s="118">
        <v>16496966.334356001</v>
      </c>
      <c r="AO15" s="118"/>
      <c r="AP15" s="118">
        <f t="shared" ref="AP15:AP46" si="8">SUM(AN15:AO15)</f>
        <v>16496966.334356001</v>
      </c>
      <c r="AQ15" s="118"/>
      <c r="AR15" s="121"/>
      <c r="AS15" s="118"/>
      <c r="AT15" s="118"/>
      <c r="AU15" s="121"/>
      <c r="AV15" s="118"/>
      <c r="AW15" s="118"/>
      <c r="AX15" s="121"/>
      <c r="AY15" s="118"/>
      <c r="AZ15" s="122"/>
      <c r="BA15" s="121"/>
      <c r="BB15" s="123">
        <f>'[1]11. Breakdown Total UE Bank-NB'!R16+'[1]11. Breakdown Total UE Bank-NB'!S16</f>
        <v>0</v>
      </c>
      <c r="BC15" s="118">
        <f>'[1]11. Breakdown Total UE Bank-NB'!AN16</f>
        <v>0</v>
      </c>
      <c r="BD15" s="118">
        <f>'[1]11. Breakdown Total UE Bank-NB'!AT16</f>
        <v>0</v>
      </c>
      <c r="BE15" s="122">
        <f>'[1]11. Breakdown Total UE Bank-NB'!AB16+'[1]11. Breakdown Total UE Bank-NB'!AK16</f>
        <v>0</v>
      </c>
      <c r="BF15" s="122">
        <f>'[1]11. Breakdown Total UE Bank-NB'!BR16</f>
        <v>0</v>
      </c>
      <c r="BG15" s="122">
        <f>'[1]11. Breakdown Total UE Bank-NB'!BX16</f>
        <v>0</v>
      </c>
      <c r="BH15" s="122">
        <f>'[1]11. Breakdown Total UE Bank-NB'!BF16+'[1]11. Breakdown Total UE Bank-NB'!BO16</f>
        <v>0</v>
      </c>
      <c r="BI15" s="124"/>
      <c r="BJ15" s="118"/>
      <c r="BK15" s="118"/>
      <c r="BL15" s="118"/>
      <c r="BM15" s="118"/>
      <c r="BN15" s="118"/>
      <c r="BO15" s="118"/>
      <c r="BP15" s="122"/>
      <c r="BQ15" s="118"/>
      <c r="BR15" s="118"/>
      <c r="BS15" s="118"/>
      <c r="BT15" s="118"/>
      <c r="BU15" s="122"/>
      <c r="BV15" s="118"/>
      <c r="BW15" s="118"/>
      <c r="BX15" s="118"/>
      <c r="BY15" s="118"/>
      <c r="BZ15" s="121"/>
      <c r="CA15" s="118"/>
      <c r="CB15" s="118"/>
      <c r="CC15" s="118"/>
      <c r="CD15" s="118"/>
      <c r="CE15" s="122"/>
      <c r="CF15" s="118"/>
      <c r="CG15" s="118"/>
      <c r="CH15" s="118"/>
      <c r="CI15" s="118"/>
      <c r="CJ15" s="122"/>
      <c r="CK15" s="118"/>
      <c r="CL15" s="118"/>
      <c r="CM15" s="118"/>
      <c r="CN15" s="118"/>
      <c r="CO15" s="122"/>
      <c r="CP15" s="118"/>
      <c r="CQ15" s="118"/>
      <c r="CR15" s="118"/>
      <c r="CS15" s="118"/>
      <c r="CT15" s="125"/>
      <c r="CU15" s="117"/>
      <c r="CV15" s="118"/>
      <c r="CW15" s="126"/>
    </row>
    <row r="16" spans="1:124" x14ac:dyDescent="0.3">
      <c r="B16" s="1">
        <v>2</v>
      </c>
      <c r="C16" s="76">
        <v>38018</v>
      </c>
      <c r="D16" s="77">
        <f t="shared" si="0"/>
        <v>29</v>
      </c>
      <c r="E16" s="61">
        <v>19983134.019813519</v>
      </c>
      <c r="F16" s="62">
        <v>4462870</v>
      </c>
      <c r="G16" s="63"/>
      <c r="H16" s="61">
        <v>47891383.200000003</v>
      </c>
      <c r="I16" s="62">
        <v>5564226</v>
      </c>
      <c r="J16" s="63"/>
      <c r="K16" s="61">
        <f t="shared" si="2"/>
        <v>-11.716494187633646</v>
      </c>
      <c r="L16" s="62">
        <f t="shared" si="2"/>
        <v>-11.786768552721277</v>
      </c>
      <c r="M16" s="63"/>
      <c r="N16" s="61">
        <f t="shared" si="4"/>
        <v>35.751299237620735</v>
      </c>
      <c r="O16" s="62">
        <f t="shared" si="4"/>
        <v>22.307938834446531</v>
      </c>
      <c r="P16" s="63"/>
      <c r="Q16" s="64">
        <v>33672121.767273001</v>
      </c>
      <c r="R16" s="65">
        <v>2434790.7379600001</v>
      </c>
      <c r="S16" s="62"/>
      <c r="T16" s="63">
        <f t="shared" si="1"/>
        <v>36106912.505233005</v>
      </c>
      <c r="U16" s="64">
        <f t="shared" si="3"/>
        <v>-13.330780756487821</v>
      </c>
      <c r="V16" s="65">
        <f t="shared" si="3"/>
        <v>-12.315630704224438</v>
      </c>
      <c r="W16" s="62" t="e">
        <f t="shared" si="3"/>
        <v>#DIV/0!</v>
      </c>
      <c r="X16" s="63">
        <f t="shared" si="3"/>
        <v>-13.263065985680994</v>
      </c>
      <c r="Y16" s="64">
        <f t="shared" si="5"/>
        <v>111.96816162647963</v>
      </c>
      <c r="Z16" s="65">
        <f t="shared" si="5"/>
        <v>29.235177174097664</v>
      </c>
      <c r="AA16" s="62" t="e">
        <f t="shared" si="5"/>
        <v>#DIV/0!</v>
      </c>
      <c r="AB16" s="63">
        <f t="shared" si="5"/>
        <v>103.19643051226315</v>
      </c>
      <c r="AC16" s="64">
        <v>37766156</v>
      </c>
      <c r="AD16" s="65">
        <f t="shared" ref="AD16:AD79" si="9">AE16+AH16+AI16</f>
        <v>10125227.199999999</v>
      </c>
      <c r="AE16" s="65">
        <v>2402514</v>
      </c>
      <c r="AF16" s="65">
        <v>7722713.2000000002</v>
      </c>
      <c r="AG16" s="65"/>
      <c r="AH16" s="65">
        <f t="shared" si="6"/>
        <v>7722713.2000000002</v>
      </c>
      <c r="AI16" s="65"/>
      <c r="AJ16" s="66"/>
      <c r="AK16" s="65">
        <v>17919769.954644993</v>
      </c>
      <c r="AL16" s="65">
        <f t="shared" si="7"/>
        <v>15752351.812627999</v>
      </c>
      <c r="AM16" s="65">
        <v>973360.35535900004</v>
      </c>
      <c r="AN16" s="65">
        <v>14778991.457269</v>
      </c>
      <c r="AO16" s="65"/>
      <c r="AP16" s="65">
        <f t="shared" si="8"/>
        <v>14778991.457269</v>
      </c>
      <c r="AQ16" s="65"/>
      <c r="AR16" s="66"/>
      <c r="AS16" s="65"/>
      <c r="AT16" s="65"/>
      <c r="AU16" s="66"/>
      <c r="AV16" s="65"/>
      <c r="AW16" s="65"/>
      <c r="AX16" s="66"/>
      <c r="AY16" s="65"/>
      <c r="AZ16" s="67"/>
      <c r="BA16" s="66"/>
      <c r="BB16" s="78">
        <f>'[1]11. Breakdown Total UE Bank-NB'!R17+'[1]11. Breakdown Total UE Bank-NB'!S17</f>
        <v>0</v>
      </c>
      <c r="BC16" s="65">
        <f>'[1]11. Breakdown Total UE Bank-NB'!AN17</f>
        <v>0</v>
      </c>
      <c r="BD16" s="65">
        <f>'[1]11. Breakdown Total UE Bank-NB'!AT17</f>
        <v>0</v>
      </c>
      <c r="BE16" s="67">
        <f>'[1]11. Breakdown Total UE Bank-NB'!AB17+'[1]11. Breakdown Total UE Bank-NB'!AK17</f>
        <v>0</v>
      </c>
      <c r="BF16" s="67">
        <f>'[1]11. Breakdown Total UE Bank-NB'!BR17</f>
        <v>0</v>
      </c>
      <c r="BG16" s="67">
        <f>'[1]11. Breakdown Total UE Bank-NB'!BX17</f>
        <v>0</v>
      </c>
      <c r="BH16" s="67">
        <f>'[1]11. Breakdown Total UE Bank-NB'!BF17+'[1]11. Breakdown Total UE Bank-NB'!BO17</f>
        <v>0</v>
      </c>
      <c r="BI16" s="79"/>
      <c r="BJ16" s="65"/>
      <c r="BK16" s="65"/>
      <c r="BL16" s="65"/>
      <c r="BM16" s="65"/>
      <c r="BN16" s="65"/>
      <c r="BO16" s="65"/>
      <c r="BP16" s="67"/>
      <c r="BQ16" s="65"/>
      <c r="BR16" s="65"/>
      <c r="BS16" s="65"/>
      <c r="BT16" s="65"/>
      <c r="BU16" s="67"/>
      <c r="BV16" s="65"/>
      <c r="BW16" s="65"/>
      <c r="BX16" s="65"/>
      <c r="BY16" s="65"/>
      <c r="BZ16" s="66"/>
      <c r="CA16" s="65"/>
      <c r="CB16" s="65"/>
      <c r="CC16" s="65"/>
      <c r="CD16" s="65"/>
      <c r="CE16" s="67"/>
      <c r="CF16" s="65"/>
      <c r="CG16" s="65"/>
      <c r="CH16" s="65"/>
      <c r="CI16" s="65"/>
      <c r="CJ16" s="67"/>
      <c r="CK16" s="65"/>
      <c r="CL16" s="65"/>
      <c r="CM16" s="65"/>
      <c r="CN16" s="65"/>
      <c r="CO16" s="67"/>
      <c r="CP16" s="65"/>
      <c r="CQ16" s="65"/>
      <c r="CR16" s="65"/>
      <c r="CS16" s="65"/>
      <c r="CT16" s="80"/>
      <c r="CU16" s="64"/>
      <c r="CV16" s="65"/>
      <c r="CW16" s="81"/>
    </row>
    <row r="17" spans="1:124" x14ac:dyDescent="0.3">
      <c r="B17" s="1">
        <v>3</v>
      </c>
      <c r="C17" s="76">
        <v>38047</v>
      </c>
      <c r="D17" s="77">
        <f t="shared" si="0"/>
        <v>31</v>
      </c>
      <c r="E17" s="61">
        <v>19547160.551282048</v>
      </c>
      <c r="F17" s="62">
        <v>4501582</v>
      </c>
      <c r="G17" s="63"/>
      <c r="H17" s="61">
        <v>55059149.299999997</v>
      </c>
      <c r="I17" s="62">
        <v>6514795</v>
      </c>
      <c r="J17" s="63"/>
      <c r="K17" s="61">
        <f t="shared" si="2"/>
        <v>14.966713469240526</v>
      </c>
      <c r="L17" s="62">
        <f t="shared" si="2"/>
        <v>17.083579998368148</v>
      </c>
      <c r="M17" s="63"/>
      <c r="N17" s="61">
        <f t="shared" si="4"/>
        <v>37.912603387833109</v>
      </c>
      <c r="O17" s="62">
        <f t="shared" si="4"/>
        <v>30.517518746832124</v>
      </c>
      <c r="P17" s="63"/>
      <c r="Q17" s="64">
        <v>40288751.066616997</v>
      </c>
      <c r="R17" s="65">
        <v>2943108.986947</v>
      </c>
      <c r="S17" s="62"/>
      <c r="T17" s="63">
        <f t="shared" si="1"/>
        <v>43231860.053563997</v>
      </c>
      <c r="U17" s="64">
        <f t="shared" si="3"/>
        <v>19.650170384495659</v>
      </c>
      <c r="V17" s="65">
        <f t="shared" si="3"/>
        <v>20.877286949633159</v>
      </c>
      <c r="W17" s="62" t="e">
        <f t="shared" si="3"/>
        <v>#DIV/0!</v>
      </c>
      <c r="X17" s="63">
        <f t="shared" si="3"/>
        <v>19.732918308366486</v>
      </c>
      <c r="Y17" s="64">
        <f t="shared" si="5"/>
        <v>132.0402857611831</v>
      </c>
      <c r="Z17" s="65">
        <f t="shared" si="5"/>
        <v>37.335930328838081</v>
      </c>
      <c r="AA17" s="62" t="e">
        <f t="shared" si="5"/>
        <v>#DIV/0!</v>
      </c>
      <c r="AB17" s="63">
        <f t="shared" si="5"/>
        <v>121.63562852228867</v>
      </c>
      <c r="AC17" s="64">
        <v>43721968</v>
      </c>
      <c r="AD17" s="65">
        <f t="shared" si="9"/>
        <v>11337181.300000001</v>
      </c>
      <c r="AE17" s="65">
        <v>2583588</v>
      </c>
      <c r="AF17" s="65">
        <v>8753593.3000000007</v>
      </c>
      <c r="AG17" s="65"/>
      <c r="AH17" s="83">
        <f t="shared" si="6"/>
        <v>8753593.3000000007</v>
      </c>
      <c r="AI17" s="65"/>
      <c r="AJ17" s="66"/>
      <c r="AK17" s="65">
        <v>21020151.934829</v>
      </c>
      <c r="AL17" s="65">
        <f t="shared" si="7"/>
        <v>19268599.131788</v>
      </c>
      <c r="AM17" s="65">
        <v>1037398.693973</v>
      </c>
      <c r="AN17" s="65">
        <v>18231200.437814999</v>
      </c>
      <c r="AO17" s="65"/>
      <c r="AP17" s="65">
        <f t="shared" si="8"/>
        <v>18231200.437814999</v>
      </c>
      <c r="AQ17" s="65"/>
      <c r="AR17" s="66"/>
      <c r="AS17" s="65"/>
      <c r="AT17" s="65"/>
      <c r="AU17" s="66"/>
      <c r="AV17" s="65"/>
      <c r="AW17" s="65"/>
      <c r="AX17" s="66"/>
      <c r="AY17" s="65"/>
      <c r="AZ17" s="67"/>
      <c r="BA17" s="66"/>
      <c r="BB17" s="82">
        <f>'[1]11. Breakdown Total UE Bank-NB'!R18+'[1]11. Breakdown Total UE Bank-NB'!S18</f>
        <v>0</v>
      </c>
      <c r="BC17" s="83">
        <f>'[1]11. Breakdown Total UE Bank-NB'!AN18</f>
        <v>0</v>
      </c>
      <c r="BD17" s="83">
        <f>'[1]11. Breakdown Total UE Bank-NB'!AT18</f>
        <v>0</v>
      </c>
      <c r="BE17" s="84">
        <f>'[1]11. Breakdown Total UE Bank-NB'!AB18+'[1]11. Breakdown Total UE Bank-NB'!AK18</f>
        <v>0</v>
      </c>
      <c r="BF17" s="84">
        <f>'[1]11. Breakdown Total UE Bank-NB'!BR18</f>
        <v>0</v>
      </c>
      <c r="BG17" s="84">
        <f>'[1]11. Breakdown Total UE Bank-NB'!BX18</f>
        <v>0</v>
      </c>
      <c r="BH17" s="84">
        <f>'[1]11. Breakdown Total UE Bank-NB'!BF18+'[1]11. Breakdown Total UE Bank-NB'!BO18</f>
        <v>0</v>
      </c>
      <c r="BI17" s="85"/>
      <c r="BJ17" s="83"/>
      <c r="BK17" s="83"/>
      <c r="BL17" s="83"/>
      <c r="BM17" s="83"/>
      <c r="BN17" s="83"/>
      <c r="BO17" s="83"/>
      <c r="BP17" s="84"/>
      <c r="BQ17" s="83"/>
      <c r="BR17" s="83"/>
      <c r="BS17" s="83"/>
      <c r="BT17" s="83"/>
      <c r="BU17" s="84"/>
      <c r="BV17" s="83"/>
      <c r="BW17" s="83"/>
      <c r="BX17" s="83"/>
      <c r="BY17" s="83"/>
      <c r="BZ17" s="86"/>
      <c r="CA17" s="83"/>
      <c r="CB17" s="83"/>
      <c r="CC17" s="83"/>
      <c r="CD17" s="83"/>
      <c r="CE17" s="84"/>
      <c r="CF17" s="83"/>
      <c r="CG17" s="83"/>
      <c r="CH17" s="83"/>
      <c r="CI17" s="83"/>
      <c r="CJ17" s="84"/>
      <c r="CK17" s="83"/>
      <c r="CL17" s="83"/>
      <c r="CM17" s="83"/>
      <c r="CN17" s="83"/>
      <c r="CO17" s="84"/>
      <c r="CP17" s="83"/>
      <c r="CQ17" s="83"/>
      <c r="CR17" s="83"/>
      <c r="CS17" s="83"/>
      <c r="CT17" s="87"/>
      <c r="CU17" s="88"/>
      <c r="CV17" s="83"/>
      <c r="CW17" s="89"/>
    </row>
    <row r="18" spans="1:124" x14ac:dyDescent="0.3">
      <c r="B18" s="1">
        <v>4</v>
      </c>
      <c r="C18" s="90">
        <v>38078</v>
      </c>
      <c r="D18" s="91">
        <f t="shared" si="0"/>
        <v>30</v>
      </c>
      <c r="E18" s="92">
        <v>19922571.082750581</v>
      </c>
      <c r="F18" s="93">
        <v>4543605</v>
      </c>
      <c r="G18" s="94"/>
      <c r="H18" s="92">
        <v>53344879.899999999</v>
      </c>
      <c r="I18" s="93">
        <v>6293934</v>
      </c>
      <c r="J18" s="94"/>
      <c r="K18" s="92">
        <f t="shared" si="2"/>
        <v>-3.1135050610017303</v>
      </c>
      <c r="L18" s="93">
        <f t="shared" si="2"/>
        <v>-3.3901450467743039</v>
      </c>
      <c r="M18" s="94"/>
      <c r="N18" s="92">
        <f t="shared" si="4"/>
        <v>37.62370043087963</v>
      </c>
      <c r="O18" s="93">
        <f t="shared" si="4"/>
        <v>25.191105410862463</v>
      </c>
      <c r="P18" s="94"/>
      <c r="Q18" s="95">
        <v>42076905.648386002</v>
      </c>
      <c r="R18" s="96">
        <v>2781297</v>
      </c>
      <c r="S18" s="93"/>
      <c r="T18" s="94">
        <f t="shared" si="1"/>
        <v>44858202.648386002</v>
      </c>
      <c r="U18" s="95">
        <f t="shared" si="3"/>
        <v>4.438347018532073</v>
      </c>
      <c r="V18" s="96">
        <f t="shared" si="3"/>
        <v>-5.4979950679588603</v>
      </c>
      <c r="W18" s="93" t="e">
        <f t="shared" si="3"/>
        <v>#DIV/0!</v>
      </c>
      <c r="X18" s="94">
        <f t="shared" si="3"/>
        <v>3.7619075209971915</v>
      </c>
      <c r="Y18" s="95">
        <f t="shared" si="5"/>
        <v>146.04691215541251</v>
      </c>
      <c r="Z18" s="96">
        <f t="shared" si="5"/>
        <v>31.007866227037212</v>
      </c>
      <c r="AA18" s="93" t="e">
        <f t="shared" si="5"/>
        <v>#DIV/0!</v>
      </c>
      <c r="AB18" s="94">
        <f t="shared" si="5"/>
        <v>133.34270338606004</v>
      </c>
      <c r="AC18" s="95">
        <v>42143592</v>
      </c>
      <c r="AD18" s="96">
        <f t="shared" si="9"/>
        <v>11201287.9</v>
      </c>
      <c r="AE18" s="96">
        <v>2628444</v>
      </c>
      <c r="AF18" s="96">
        <v>8572843.9000000004</v>
      </c>
      <c r="AG18" s="96"/>
      <c r="AH18" s="65">
        <f t="shared" si="6"/>
        <v>8572843.9000000004</v>
      </c>
      <c r="AI18" s="65"/>
      <c r="AJ18" s="97"/>
      <c r="AK18" s="96">
        <v>24095284.09</v>
      </c>
      <c r="AL18" s="96">
        <f t="shared" si="7"/>
        <v>17981621.558386002</v>
      </c>
      <c r="AM18" s="96">
        <v>1001112.0422799999</v>
      </c>
      <c r="AN18" s="96">
        <v>16980509.516106002</v>
      </c>
      <c r="AO18" s="96"/>
      <c r="AP18" s="96">
        <f t="shared" si="8"/>
        <v>16980509.516106002</v>
      </c>
      <c r="AQ18" s="96"/>
      <c r="AR18" s="97"/>
      <c r="AS18" s="96"/>
      <c r="AT18" s="96"/>
      <c r="AU18" s="97"/>
      <c r="AV18" s="96"/>
      <c r="AW18" s="96"/>
      <c r="AX18" s="97"/>
      <c r="AY18" s="96"/>
      <c r="AZ18" s="98"/>
      <c r="BA18" s="97"/>
      <c r="BB18" s="78">
        <f>'[1]11. Breakdown Total UE Bank-NB'!R19+'[1]11. Breakdown Total UE Bank-NB'!S19</f>
        <v>0</v>
      </c>
      <c r="BC18" s="65">
        <f>'[1]11. Breakdown Total UE Bank-NB'!AN19</f>
        <v>0</v>
      </c>
      <c r="BD18" s="65">
        <f>'[1]11. Breakdown Total UE Bank-NB'!AT19</f>
        <v>0</v>
      </c>
      <c r="BE18" s="67">
        <f>'[1]11. Breakdown Total UE Bank-NB'!AB19+'[1]11. Breakdown Total UE Bank-NB'!AK19</f>
        <v>0</v>
      </c>
      <c r="BF18" s="67">
        <f>'[1]11. Breakdown Total UE Bank-NB'!BR19</f>
        <v>0</v>
      </c>
      <c r="BG18" s="67">
        <f>'[1]11. Breakdown Total UE Bank-NB'!BX19</f>
        <v>0</v>
      </c>
      <c r="BH18" s="67">
        <f>'[1]11. Breakdown Total UE Bank-NB'!BF19+'[1]11. Breakdown Total UE Bank-NB'!BO19</f>
        <v>0</v>
      </c>
      <c r="BI18" s="79"/>
      <c r="BJ18" s="65"/>
      <c r="BK18" s="65"/>
      <c r="BL18" s="65"/>
      <c r="BM18" s="65"/>
      <c r="BN18" s="65"/>
      <c r="BO18" s="65"/>
      <c r="BP18" s="67"/>
      <c r="BQ18" s="65"/>
      <c r="BR18" s="65"/>
      <c r="BS18" s="65"/>
      <c r="BT18" s="65"/>
      <c r="BU18" s="67"/>
      <c r="BV18" s="65"/>
      <c r="BW18" s="65"/>
      <c r="BX18" s="65"/>
      <c r="BY18" s="65"/>
      <c r="BZ18" s="66"/>
      <c r="CA18" s="65"/>
      <c r="CB18" s="65"/>
      <c r="CC18" s="65"/>
      <c r="CD18" s="65"/>
      <c r="CE18" s="67"/>
      <c r="CF18" s="65"/>
      <c r="CG18" s="65"/>
      <c r="CH18" s="65"/>
      <c r="CI18" s="65"/>
      <c r="CJ18" s="67"/>
      <c r="CK18" s="65"/>
      <c r="CL18" s="65"/>
      <c r="CM18" s="65"/>
      <c r="CN18" s="65"/>
      <c r="CO18" s="67"/>
      <c r="CP18" s="65"/>
      <c r="CQ18" s="65"/>
      <c r="CR18" s="65"/>
      <c r="CS18" s="65"/>
      <c r="CT18" s="80"/>
      <c r="CU18" s="64"/>
      <c r="CV18" s="65"/>
      <c r="CW18" s="81"/>
    </row>
    <row r="19" spans="1:124" x14ac:dyDescent="0.3">
      <c r="B19" s="1">
        <v>5</v>
      </c>
      <c r="C19" s="76">
        <v>38108</v>
      </c>
      <c r="D19" s="77">
        <f t="shared" si="0"/>
        <v>31</v>
      </c>
      <c r="E19" s="61">
        <v>20018879.614219114</v>
      </c>
      <c r="F19" s="62">
        <v>4647625</v>
      </c>
      <c r="G19" s="63"/>
      <c r="H19" s="61">
        <v>56575770.5</v>
      </c>
      <c r="I19" s="62">
        <v>6426830</v>
      </c>
      <c r="J19" s="63"/>
      <c r="K19" s="61">
        <f t="shared" si="2"/>
        <v>6.0566086305876219</v>
      </c>
      <c r="L19" s="62">
        <f t="shared" si="2"/>
        <v>2.1114933839471468</v>
      </c>
      <c r="M19" s="63"/>
      <c r="N19" s="61">
        <f t="shared" si="4"/>
        <v>43.529692216658866</v>
      </c>
      <c r="O19" s="62">
        <f t="shared" si="4"/>
        <v>28.085585037964321</v>
      </c>
      <c r="P19" s="63"/>
      <c r="Q19" s="64">
        <v>40448805.330735996</v>
      </c>
      <c r="R19" s="65">
        <v>2929750</v>
      </c>
      <c r="S19" s="62"/>
      <c r="T19" s="63">
        <f t="shared" si="1"/>
        <v>43378555.330735996</v>
      </c>
      <c r="U19" s="64">
        <f t="shared" si="3"/>
        <v>-3.8693442223512378</v>
      </c>
      <c r="V19" s="65">
        <f t="shared" si="3"/>
        <v>5.3375457565301367</v>
      </c>
      <c r="W19" s="62" t="e">
        <f t="shared" si="3"/>
        <v>#DIV/0!</v>
      </c>
      <c r="X19" s="63">
        <f t="shared" si="3"/>
        <v>-3.298498892717546</v>
      </c>
      <c r="Y19" s="64">
        <f t="shared" si="5"/>
        <v>129.57829580862784</v>
      </c>
      <c r="Z19" s="65">
        <f t="shared" si="5"/>
        <v>38.653573118788451</v>
      </c>
      <c r="AA19" s="62" t="e">
        <f t="shared" si="5"/>
        <v>#DIV/0!</v>
      </c>
      <c r="AB19" s="63">
        <f t="shared" si="5"/>
        <v>119.84149969704141</v>
      </c>
      <c r="AC19" s="64">
        <v>45009100</v>
      </c>
      <c r="AD19" s="65">
        <f t="shared" si="9"/>
        <v>11566670.5</v>
      </c>
      <c r="AE19" s="65">
        <v>2841521</v>
      </c>
      <c r="AF19" s="65">
        <v>8725149.5</v>
      </c>
      <c r="AG19" s="65"/>
      <c r="AH19" s="65">
        <f t="shared" si="6"/>
        <v>8725149.5</v>
      </c>
      <c r="AI19" s="65"/>
      <c r="AJ19" s="66"/>
      <c r="AK19" s="65">
        <v>21899293.600000001</v>
      </c>
      <c r="AL19" s="65">
        <f t="shared" si="7"/>
        <v>18549511.730736002</v>
      </c>
      <c r="AM19" s="65">
        <v>1071367.2252999998</v>
      </c>
      <c r="AN19" s="65">
        <v>17478144.505436003</v>
      </c>
      <c r="AO19" s="65"/>
      <c r="AP19" s="65">
        <f t="shared" si="8"/>
        <v>17478144.505436003</v>
      </c>
      <c r="AQ19" s="65"/>
      <c r="AR19" s="66"/>
      <c r="AS19" s="65"/>
      <c r="AT19" s="65"/>
      <c r="AU19" s="66"/>
      <c r="AV19" s="65"/>
      <c r="AW19" s="65"/>
      <c r="AX19" s="66"/>
      <c r="AY19" s="65"/>
      <c r="AZ19" s="67"/>
      <c r="BA19" s="66"/>
      <c r="BB19" s="78">
        <f>'[1]11. Breakdown Total UE Bank-NB'!R20+'[1]11. Breakdown Total UE Bank-NB'!S20</f>
        <v>0</v>
      </c>
      <c r="BC19" s="65">
        <f>'[1]11. Breakdown Total UE Bank-NB'!AN20</f>
        <v>0</v>
      </c>
      <c r="BD19" s="65">
        <f>'[1]11. Breakdown Total UE Bank-NB'!AT20</f>
        <v>0</v>
      </c>
      <c r="BE19" s="67">
        <f>'[1]11. Breakdown Total UE Bank-NB'!AB20+'[1]11. Breakdown Total UE Bank-NB'!AK20</f>
        <v>0</v>
      </c>
      <c r="BF19" s="67">
        <f>'[1]11. Breakdown Total UE Bank-NB'!BR20</f>
        <v>0</v>
      </c>
      <c r="BG19" s="67">
        <f>'[1]11. Breakdown Total UE Bank-NB'!BX20</f>
        <v>0</v>
      </c>
      <c r="BH19" s="67">
        <f>'[1]11. Breakdown Total UE Bank-NB'!BF20+'[1]11. Breakdown Total UE Bank-NB'!BO20</f>
        <v>0</v>
      </c>
      <c r="BI19" s="79"/>
      <c r="BJ19" s="65"/>
      <c r="BK19" s="65"/>
      <c r="BL19" s="65"/>
      <c r="BM19" s="65"/>
      <c r="BN19" s="65"/>
      <c r="BO19" s="65"/>
      <c r="BP19" s="67"/>
      <c r="BQ19" s="65"/>
      <c r="BR19" s="65"/>
      <c r="BS19" s="65"/>
      <c r="BT19" s="65"/>
      <c r="BU19" s="67"/>
      <c r="BV19" s="65"/>
      <c r="BW19" s="65"/>
      <c r="BX19" s="65"/>
      <c r="BY19" s="65"/>
      <c r="BZ19" s="66"/>
      <c r="CA19" s="65"/>
      <c r="CB19" s="65"/>
      <c r="CC19" s="65"/>
      <c r="CD19" s="65"/>
      <c r="CE19" s="67"/>
      <c r="CF19" s="65"/>
      <c r="CG19" s="65"/>
      <c r="CH19" s="65"/>
      <c r="CI19" s="65"/>
      <c r="CJ19" s="67"/>
      <c r="CK19" s="65"/>
      <c r="CL19" s="65"/>
      <c r="CM19" s="65"/>
      <c r="CN19" s="65"/>
      <c r="CO19" s="67"/>
      <c r="CP19" s="65"/>
      <c r="CQ19" s="65"/>
      <c r="CR19" s="65"/>
      <c r="CS19" s="65"/>
      <c r="CT19" s="80"/>
      <c r="CU19" s="64"/>
      <c r="CV19" s="65"/>
      <c r="CW19" s="81"/>
    </row>
    <row r="20" spans="1:124" x14ac:dyDescent="0.3">
      <c r="B20" s="1">
        <v>6</v>
      </c>
      <c r="C20" s="99">
        <v>38139</v>
      </c>
      <c r="D20" s="100">
        <f t="shared" si="0"/>
        <v>30</v>
      </c>
      <c r="E20" s="101">
        <v>21612689.145687647</v>
      </c>
      <c r="F20" s="102">
        <v>4701143</v>
      </c>
      <c r="G20" s="103"/>
      <c r="H20" s="101">
        <v>59315726.700000003</v>
      </c>
      <c r="I20" s="102">
        <v>6713051</v>
      </c>
      <c r="J20" s="103"/>
      <c r="K20" s="101">
        <f t="shared" si="2"/>
        <v>4.8429852139618728</v>
      </c>
      <c r="L20" s="102">
        <f t="shared" si="2"/>
        <v>4.4535330792941465</v>
      </c>
      <c r="M20" s="103"/>
      <c r="N20" s="101">
        <f t="shared" si="4"/>
        <v>49.229954189493789</v>
      </c>
      <c r="O20" s="102">
        <f t="shared" si="4"/>
        <v>22.365435499523521</v>
      </c>
      <c r="P20" s="103"/>
      <c r="Q20" s="88">
        <v>43345717.967623003</v>
      </c>
      <c r="R20" s="83">
        <v>3062170.5049999999</v>
      </c>
      <c r="S20" s="102"/>
      <c r="T20" s="103">
        <f t="shared" si="1"/>
        <v>46407888.472623006</v>
      </c>
      <c r="U20" s="88">
        <f t="shared" si="3"/>
        <v>7.1619238521383908</v>
      </c>
      <c r="V20" s="83">
        <f t="shared" si="3"/>
        <v>4.5198568137213035</v>
      </c>
      <c r="W20" s="102" t="e">
        <f t="shared" si="3"/>
        <v>#DIV/0!</v>
      </c>
      <c r="X20" s="103">
        <f t="shared" si="3"/>
        <v>6.9834809361218317</v>
      </c>
      <c r="Y20" s="88">
        <f t="shared" si="5"/>
        <v>142.4011773283745</v>
      </c>
      <c r="Z20" s="83">
        <f t="shared" si="5"/>
        <v>29.369265103506542</v>
      </c>
      <c r="AA20" s="102" t="e">
        <f t="shared" si="5"/>
        <v>#DIV/0!</v>
      </c>
      <c r="AB20" s="103">
        <f t="shared" si="5"/>
        <v>129.18822623464294</v>
      </c>
      <c r="AC20" s="88">
        <v>46766430</v>
      </c>
      <c r="AD20" s="83">
        <f t="shared" si="9"/>
        <v>12549296.699999999</v>
      </c>
      <c r="AE20" s="83">
        <v>2896775</v>
      </c>
      <c r="AF20" s="83">
        <v>9652521.6999999993</v>
      </c>
      <c r="AG20" s="83"/>
      <c r="AH20" s="83">
        <f t="shared" si="6"/>
        <v>9652521.6999999993</v>
      </c>
      <c r="AI20" s="83"/>
      <c r="AJ20" s="86"/>
      <c r="AK20" s="83">
        <v>23065809.210000001</v>
      </c>
      <c r="AL20" s="83">
        <f t="shared" si="7"/>
        <v>20279908.757623002</v>
      </c>
      <c r="AM20" s="83">
        <v>1067835.0252650001</v>
      </c>
      <c r="AN20" s="83">
        <v>19212073.732358001</v>
      </c>
      <c r="AO20" s="83"/>
      <c r="AP20" s="83">
        <f t="shared" si="8"/>
        <v>19212073.732358001</v>
      </c>
      <c r="AQ20" s="83"/>
      <c r="AR20" s="86"/>
      <c r="AS20" s="83"/>
      <c r="AT20" s="83"/>
      <c r="AU20" s="86"/>
      <c r="AV20" s="83"/>
      <c r="AW20" s="83"/>
      <c r="AX20" s="86"/>
      <c r="AY20" s="83"/>
      <c r="AZ20" s="84"/>
      <c r="BA20" s="86"/>
      <c r="BB20" s="82">
        <f>'[1]11. Breakdown Total UE Bank-NB'!R21+'[1]11. Breakdown Total UE Bank-NB'!S21</f>
        <v>0</v>
      </c>
      <c r="BC20" s="83">
        <f>'[1]11. Breakdown Total UE Bank-NB'!AN21</f>
        <v>0</v>
      </c>
      <c r="BD20" s="83">
        <f>'[1]11. Breakdown Total UE Bank-NB'!AT21</f>
        <v>0</v>
      </c>
      <c r="BE20" s="84">
        <f>'[1]11. Breakdown Total UE Bank-NB'!AB21+'[1]11. Breakdown Total UE Bank-NB'!AK21</f>
        <v>0</v>
      </c>
      <c r="BF20" s="84">
        <f>'[1]11. Breakdown Total UE Bank-NB'!BR21</f>
        <v>0</v>
      </c>
      <c r="BG20" s="84">
        <f>'[1]11. Breakdown Total UE Bank-NB'!BX21</f>
        <v>0</v>
      </c>
      <c r="BH20" s="84">
        <f>'[1]11. Breakdown Total UE Bank-NB'!BF21+'[1]11. Breakdown Total UE Bank-NB'!BO21</f>
        <v>0</v>
      </c>
      <c r="BI20" s="85"/>
      <c r="BJ20" s="83"/>
      <c r="BK20" s="83"/>
      <c r="BL20" s="83"/>
      <c r="BM20" s="83"/>
      <c r="BN20" s="83"/>
      <c r="BO20" s="83"/>
      <c r="BP20" s="84"/>
      <c r="BQ20" s="83"/>
      <c r="BR20" s="83"/>
      <c r="BS20" s="83"/>
      <c r="BT20" s="83"/>
      <c r="BU20" s="84"/>
      <c r="BV20" s="83"/>
      <c r="BW20" s="83"/>
      <c r="BX20" s="83"/>
      <c r="BY20" s="83"/>
      <c r="BZ20" s="86"/>
      <c r="CA20" s="83"/>
      <c r="CB20" s="83"/>
      <c r="CC20" s="83"/>
      <c r="CD20" s="83"/>
      <c r="CE20" s="84"/>
      <c r="CF20" s="83"/>
      <c r="CG20" s="83"/>
      <c r="CH20" s="83"/>
      <c r="CI20" s="83"/>
      <c r="CJ20" s="84"/>
      <c r="CK20" s="83"/>
      <c r="CL20" s="83"/>
      <c r="CM20" s="83"/>
      <c r="CN20" s="83"/>
      <c r="CO20" s="84"/>
      <c r="CP20" s="83"/>
      <c r="CQ20" s="83"/>
      <c r="CR20" s="83"/>
      <c r="CS20" s="83"/>
      <c r="CT20" s="87"/>
      <c r="CU20" s="88"/>
      <c r="CV20" s="83"/>
      <c r="CW20" s="89"/>
    </row>
    <row r="21" spans="1:124" x14ac:dyDescent="0.3">
      <c r="B21" s="1">
        <v>7</v>
      </c>
      <c r="C21" s="76">
        <v>38169</v>
      </c>
      <c r="D21" s="77">
        <f t="shared" si="0"/>
        <v>31</v>
      </c>
      <c r="E21" s="61">
        <v>21687200.67715618</v>
      </c>
      <c r="F21" s="62">
        <v>4793968</v>
      </c>
      <c r="G21" s="63"/>
      <c r="H21" s="61">
        <v>62783701.600000001</v>
      </c>
      <c r="I21" s="62">
        <v>7086701</v>
      </c>
      <c r="J21" s="63"/>
      <c r="K21" s="61">
        <f t="shared" si="2"/>
        <v>5.8466364536675206</v>
      </c>
      <c r="L21" s="62">
        <f t="shared" si="2"/>
        <v>5.5660235562041764</v>
      </c>
      <c r="M21" s="63"/>
      <c r="N21" s="61">
        <f t="shared" si="4"/>
        <v>46.64684614002033</v>
      </c>
      <c r="O21" s="62">
        <f t="shared" si="4"/>
        <v>20.325267164944428</v>
      </c>
      <c r="P21" s="63"/>
      <c r="Q21" s="64">
        <v>48035025.878232993</v>
      </c>
      <c r="R21" s="65">
        <v>3309763.0375640001</v>
      </c>
      <c r="S21" s="62"/>
      <c r="T21" s="63">
        <f t="shared" si="1"/>
        <v>51344788.915796995</v>
      </c>
      <c r="U21" s="64">
        <f t="shared" si="3"/>
        <v>10.818387906534758</v>
      </c>
      <c r="V21" s="65">
        <f t="shared" si="3"/>
        <v>8.0855240477211847</v>
      </c>
      <c r="W21" s="62" t="e">
        <f t="shared" si="3"/>
        <v>#DIV/0!</v>
      </c>
      <c r="X21" s="63">
        <f t="shared" si="3"/>
        <v>10.638063065692746</v>
      </c>
      <c r="Y21" s="64">
        <f t="shared" si="5"/>
        <v>140.96563442006769</v>
      </c>
      <c r="Z21" s="65">
        <f t="shared" si="5"/>
        <v>26.148684589091747</v>
      </c>
      <c r="AA21" s="62" t="e">
        <f t="shared" si="5"/>
        <v>#DIV/0!</v>
      </c>
      <c r="AB21" s="63">
        <f t="shared" si="5"/>
        <v>127.61143420151637</v>
      </c>
      <c r="AC21" s="64">
        <v>50001979</v>
      </c>
      <c r="AD21" s="65">
        <f t="shared" si="9"/>
        <v>12781722.6</v>
      </c>
      <c r="AE21" s="65">
        <v>2864834</v>
      </c>
      <c r="AF21" s="65">
        <v>9916888.5999999996</v>
      </c>
      <c r="AG21" s="65"/>
      <c r="AH21" s="65">
        <f t="shared" si="6"/>
        <v>9916888.5999999996</v>
      </c>
      <c r="AI21" s="65"/>
      <c r="AJ21" s="66"/>
      <c r="AK21" s="65">
        <v>25647372.866278</v>
      </c>
      <c r="AL21" s="65">
        <f t="shared" si="7"/>
        <v>22387653.011955</v>
      </c>
      <c r="AM21" s="65">
        <v>1194838.0119550002</v>
      </c>
      <c r="AN21" s="65">
        <v>21192815</v>
      </c>
      <c r="AO21" s="65"/>
      <c r="AP21" s="65">
        <f t="shared" si="8"/>
        <v>21192815</v>
      </c>
      <c r="AQ21" s="65"/>
      <c r="AR21" s="66"/>
      <c r="AS21" s="65"/>
      <c r="AT21" s="65"/>
      <c r="AU21" s="66"/>
      <c r="AV21" s="65"/>
      <c r="AW21" s="65"/>
      <c r="AX21" s="66"/>
      <c r="AY21" s="65"/>
      <c r="AZ21" s="67"/>
      <c r="BA21" s="66"/>
      <c r="BB21" s="78">
        <f>'[1]11. Breakdown Total UE Bank-NB'!R22+'[1]11. Breakdown Total UE Bank-NB'!S22</f>
        <v>0</v>
      </c>
      <c r="BC21" s="65">
        <f>'[1]11. Breakdown Total UE Bank-NB'!AN22</f>
        <v>0</v>
      </c>
      <c r="BD21" s="65">
        <f>'[1]11. Breakdown Total UE Bank-NB'!AT22</f>
        <v>0</v>
      </c>
      <c r="BE21" s="67">
        <f>'[1]11. Breakdown Total UE Bank-NB'!AB22+'[1]11. Breakdown Total UE Bank-NB'!AK22</f>
        <v>0</v>
      </c>
      <c r="BF21" s="67">
        <f>'[1]11. Breakdown Total UE Bank-NB'!BR22</f>
        <v>0</v>
      </c>
      <c r="BG21" s="67">
        <f>'[1]11. Breakdown Total UE Bank-NB'!BX22</f>
        <v>0</v>
      </c>
      <c r="BH21" s="67">
        <f>'[1]11. Breakdown Total UE Bank-NB'!BF22+'[1]11. Breakdown Total UE Bank-NB'!BO22</f>
        <v>0</v>
      </c>
      <c r="BI21" s="79"/>
      <c r="BJ21" s="65"/>
      <c r="BK21" s="65"/>
      <c r="BL21" s="65"/>
      <c r="BM21" s="65"/>
      <c r="BN21" s="65"/>
      <c r="BO21" s="65"/>
      <c r="BP21" s="67"/>
      <c r="BQ21" s="65"/>
      <c r="BR21" s="65"/>
      <c r="BS21" s="65"/>
      <c r="BT21" s="65"/>
      <c r="BU21" s="67"/>
      <c r="BV21" s="65"/>
      <c r="BW21" s="65"/>
      <c r="BX21" s="65"/>
      <c r="BY21" s="65"/>
      <c r="BZ21" s="66"/>
      <c r="CA21" s="65"/>
      <c r="CB21" s="65"/>
      <c r="CC21" s="65"/>
      <c r="CD21" s="65"/>
      <c r="CE21" s="67"/>
      <c r="CF21" s="65"/>
      <c r="CG21" s="65"/>
      <c r="CH21" s="65"/>
      <c r="CI21" s="65"/>
      <c r="CJ21" s="67"/>
      <c r="CK21" s="65"/>
      <c r="CL21" s="65"/>
      <c r="CM21" s="65"/>
      <c r="CN21" s="65"/>
      <c r="CO21" s="67"/>
      <c r="CP21" s="65"/>
      <c r="CQ21" s="65"/>
      <c r="CR21" s="65"/>
      <c r="CS21" s="65"/>
      <c r="CT21" s="80"/>
      <c r="CU21" s="64"/>
      <c r="CV21" s="65"/>
      <c r="CW21" s="81"/>
    </row>
    <row r="22" spans="1:124" x14ac:dyDescent="0.3">
      <c r="B22" s="1">
        <v>8</v>
      </c>
      <c r="C22" s="76">
        <v>38200</v>
      </c>
      <c r="D22" s="77">
        <f t="shared" si="0"/>
        <v>31</v>
      </c>
      <c r="E22" s="61">
        <v>21832406.208624706</v>
      </c>
      <c r="F22" s="62">
        <v>4896749</v>
      </c>
      <c r="G22" s="63"/>
      <c r="H22" s="61">
        <v>61463933.700000003</v>
      </c>
      <c r="I22" s="62">
        <v>7179131</v>
      </c>
      <c r="J22" s="63"/>
      <c r="K22" s="61">
        <f t="shared" si="2"/>
        <v>-2.1020867938121039</v>
      </c>
      <c r="L22" s="62">
        <f t="shared" si="2"/>
        <v>1.3042740197448714</v>
      </c>
      <c r="M22" s="63"/>
      <c r="N22" s="61">
        <f t="shared" si="4"/>
        <v>45.971126308193774</v>
      </c>
      <c r="O22" s="62">
        <f t="shared" si="4"/>
        <v>37.973739150789918</v>
      </c>
      <c r="P22" s="63"/>
      <c r="Q22" s="64">
        <v>49403439.620852977</v>
      </c>
      <c r="R22" s="65">
        <v>3319440.9757580003</v>
      </c>
      <c r="S22" s="62"/>
      <c r="T22" s="63">
        <f t="shared" si="1"/>
        <v>52722880.596610978</v>
      </c>
      <c r="U22" s="64">
        <f t="shared" si="3"/>
        <v>2.8487831901847245</v>
      </c>
      <c r="V22" s="65">
        <f t="shared" si="3"/>
        <v>0.29240577298618836</v>
      </c>
      <c r="W22" s="62" t="e">
        <f t="shared" si="3"/>
        <v>#DIV/0!</v>
      </c>
      <c r="X22" s="63">
        <f t="shared" si="3"/>
        <v>2.6839952211586411</v>
      </c>
      <c r="Y22" s="64">
        <f t="shared" si="5"/>
        <v>152.13836538076779</v>
      </c>
      <c r="Z22" s="65">
        <f t="shared" si="5"/>
        <v>45.365284154135935</v>
      </c>
      <c r="AA22" s="62" t="e">
        <f t="shared" si="5"/>
        <v>#DIV/0!</v>
      </c>
      <c r="AB22" s="63">
        <f t="shared" si="5"/>
        <v>140.99356386312209</v>
      </c>
      <c r="AC22" s="64">
        <v>48539597</v>
      </c>
      <c r="AD22" s="65">
        <f t="shared" si="9"/>
        <v>12924336.699999999</v>
      </c>
      <c r="AE22" s="65">
        <v>2761446</v>
      </c>
      <c r="AF22" s="65">
        <v>10162890.699999999</v>
      </c>
      <c r="AG22" s="65"/>
      <c r="AH22" s="65">
        <f t="shared" si="6"/>
        <v>10162890.699999999</v>
      </c>
      <c r="AI22" s="65"/>
      <c r="AJ22" s="66"/>
      <c r="AK22" s="65">
        <v>25320759.730631001</v>
      </c>
      <c r="AL22" s="65">
        <f t="shared" si="7"/>
        <v>24082679.890222002</v>
      </c>
      <c r="AM22" s="65">
        <v>1201447.637654</v>
      </c>
      <c r="AN22" s="65">
        <v>22881232.252568003</v>
      </c>
      <c r="AO22" s="65"/>
      <c r="AP22" s="65">
        <f t="shared" si="8"/>
        <v>22881232.252568003</v>
      </c>
      <c r="AQ22" s="65"/>
      <c r="AR22" s="66"/>
      <c r="AS22" s="65"/>
      <c r="AT22" s="65"/>
      <c r="AU22" s="66"/>
      <c r="AV22" s="65"/>
      <c r="AW22" s="65"/>
      <c r="AX22" s="66"/>
      <c r="AY22" s="65"/>
      <c r="AZ22" s="67"/>
      <c r="BA22" s="66"/>
      <c r="BB22" s="78">
        <f>'[1]11. Breakdown Total UE Bank-NB'!R23+'[1]11. Breakdown Total UE Bank-NB'!S23</f>
        <v>0</v>
      </c>
      <c r="BC22" s="65">
        <f>'[1]11. Breakdown Total UE Bank-NB'!AN23</f>
        <v>0</v>
      </c>
      <c r="BD22" s="65">
        <f>'[1]11. Breakdown Total UE Bank-NB'!AT23</f>
        <v>0</v>
      </c>
      <c r="BE22" s="67">
        <f>'[1]11. Breakdown Total UE Bank-NB'!AB23+'[1]11. Breakdown Total UE Bank-NB'!AK23</f>
        <v>0</v>
      </c>
      <c r="BF22" s="67">
        <f>'[1]11. Breakdown Total UE Bank-NB'!BR23</f>
        <v>0</v>
      </c>
      <c r="BG22" s="67">
        <f>'[1]11. Breakdown Total UE Bank-NB'!BX23</f>
        <v>0</v>
      </c>
      <c r="BH22" s="67">
        <f>'[1]11. Breakdown Total UE Bank-NB'!BF23+'[1]11. Breakdown Total UE Bank-NB'!BO23</f>
        <v>0</v>
      </c>
      <c r="BI22" s="79"/>
      <c r="BJ22" s="65"/>
      <c r="BK22" s="65"/>
      <c r="BL22" s="65"/>
      <c r="BM22" s="65"/>
      <c r="BN22" s="65"/>
      <c r="BO22" s="65"/>
      <c r="BP22" s="67"/>
      <c r="BQ22" s="65"/>
      <c r="BR22" s="65"/>
      <c r="BS22" s="65"/>
      <c r="BT22" s="65"/>
      <c r="BU22" s="67"/>
      <c r="BV22" s="65"/>
      <c r="BW22" s="65"/>
      <c r="BX22" s="65"/>
      <c r="BY22" s="65"/>
      <c r="BZ22" s="66"/>
      <c r="CA22" s="65"/>
      <c r="CB22" s="65"/>
      <c r="CC22" s="65"/>
      <c r="CD22" s="65"/>
      <c r="CE22" s="67"/>
      <c r="CF22" s="65"/>
      <c r="CG22" s="65"/>
      <c r="CH22" s="65"/>
      <c r="CI22" s="65"/>
      <c r="CJ22" s="67"/>
      <c r="CK22" s="65"/>
      <c r="CL22" s="65"/>
      <c r="CM22" s="65"/>
      <c r="CN22" s="65"/>
      <c r="CO22" s="67"/>
      <c r="CP22" s="65"/>
      <c r="CQ22" s="65"/>
      <c r="CR22" s="65"/>
      <c r="CS22" s="65"/>
      <c r="CT22" s="80"/>
      <c r="CU22" s="64"/>
      <c r="CV22" s="65"/>
      <c r="CW22" s="81"/>
    </row>
    <row r="23" spans="1:124" x14ac:dyDescent="0.3">
      <c r="B23" s="1">
        <v>9</v>
      </c>
      <c r="C23" s="76">
        <v>38231</v>
      </c>
      <c r="D23" s="77">
        <f t="shared" si="0"/>
        <v>30</v>
      </c>
      <c r="E23" s="61">
        <v>22174955.740093246</v>
      </c>
      <c r="F23" s="62">
        <v>5023294</v>
      </c>
      <c r="G23" s="63"/>
      <c r="H23" s="61">
        <v>58719693.799999997</v>
      </c>
      <c r="I23" s="62">
        <v>7201842</v>
      </c>
      <c r="J23" s="63"/>
      <c r="K23" s="61">
        <f t="shared" si="2"/>
        <v>-4.4647970521938882</v>
      </c>
      <c r="L23" s="62">
        <f t="shared" si="2"/>
        <v>0.31634747993872797</v>
      </c>
      <c r="M23" s="63"/>
      <c r="N23" s="61">
        <f t="shared" si="4"/>
        <v>40.211133949132119</v>
      </c>
      <c r="O23" s="62">
        <f t="shared" si="4"/>
        <v>20.821152251748355</v>
      </c>
      <c r="P23" s="63"/>
      <c r="Q23" s="64">
        <v>49276127.508859992</v>
      </c>
      <c r="R23" s="65">
        <v>3170540.637604</v>
      </c>
      <c r="S23" s="62"/>
      <c r="T23" s="63">
        <f t="shared" si="1"/>
        <v>52446668.14646399</v>
      </c>
      <c r="U23" s="64">
        <f t="shared" si="3"/>
        <v>-0.25769888285115905</v>
      </c>
      <c r="V23" s="65">
        <f t="shared" si="3"/>
        <v>-4.4857052510174116</v>
      </c>
      <c r="W23" s="62" t="e">
        <f t="shared" si="3"/>
        <v>#DIV/0!</v>
      </c>
      <c r="X23" s="63">
        <f t="shared" si="3"/>
        <v>-0.5238948384863914</v>
      </c>
      <c r="Y23" s="64">
        <f t="shared" si="5"/>
        <v>153.71062698088812</v>
      </c>
      <c r="Z23" s="65">
        <f t="shared" si="5"/>
        <v>19.820429296912405</v>
      </c>
      <c r="AA23" s="62" t="e">
        <f t="shared" si="5"/>
        <v>#DIV/0!</v>
      </c>
      <c r="AB23" s="63">
        <f t="shared" si="5"/>
        <v>137.65662689453052</v>
      </c>
      <c r="AC23" s="64">
        <v>46052804</v>
      </c>
      <c r="AD23" s="65">
        <f t="shared" si="9"/>
        <v>12666889.800000001</v>
      </c>
      <c r="AE23" s="65">
        <v>2691400</v>
      </c>
      <c r="AF23" s="65">
        <v>9975489.8000000007</v>
      </c>
      <c r="AG23" s="65"/>
      <c r="AH23" s="83">
        <f t="shared" si="6"/>
        <v>9975489.8000000007</v>
      </c>
      <c r="AI23" s="65"/>
      <c r="AJ23" s="66"/>
      <c r="AK23" s="65">
        <v>24879446.414868999</v>
      </c>
      <c r="AL23" s="65">
        <f t="shared" si="7"/>
        <v>24396681.093991004</v>
      </c>
      <c r="AM23" s="65">
        <v>1195517.2157940003</v>
      </c>
      <c r="AN23" s="65">
        <v>23201163.878197003</v>
      </c>
      <c r="AO23" s="65"/>
      <c r="AP23" s="65">
        <f t="shared" si="8"/>
        <v>23201163.878197003</v>
      </c>
      <c r="AQ23" s="65"/>
      <c r="AR23" s="66"/>
      <c r="AS23" s="65"/>
      <c r="AT23" s="65"/>
      <c r="AU23" s="66"/>
      <c r="AV23" s="65"/>
      <c r="AW23" s="65"/>
      <c r="AX23" s="66"/>
      <c r="AY23" s="65"/>
      <c r="AZ23" s="67"/>
      <c r="BA23" s="66"/>
      <c r="BB23" s="82">
        <f>'[1]11. Breakdown Total UE Bank-NB'!R24+'[1]11. Breakdown Total UE Bank-NB'!S24</f>
        <v>0</v>
      </c>
      <c r="BC23" s="83">
        <f>'[1]11. Breakdown Total UE Bank-NB'!AN24</f>
        <v>0</v>
      </c>
      <c r="BD23" s="83">
        <f>'[1]11. Breakdown Total UE Bank-NB'!AT24</f>
        <v>0</v>
      </c>
      <c r="BE23" s="84">
        <f>'[1]11. Breakdown Total UE Bank-NB'!AB24+'[1]11. Breakdown Total UE Bank-NB'!AK24</f>
        <v>0</v>
      </c>
      <c r="BF23" s="84">
        <f>'[1]11. Breakdown Total UE Bank-NB'!BR24</f>
        <v>0</v>
      </c>
      <c r="BG23" s="84">
        <f>'[1]11. Breakdown Total UE Bank-NB'!BX24</f>
        <v>0</v>
      </c>
      <c r="BH23" s="84">
        <f>'[1]11. Breakdown Total UE Bank-NB'!BF24+'[1]11. Breakdown Total UE Bank-NB'!BO24</f>
        <v>0</v>
      </c>
      <c r="BI23" s="85"/>
      <c r="BJ23" s="83"/>
      <c r="BK23" s="83"/>
      <c r="BL23" s="83"/>
      <c r="BM23" s="83"/>
      <c r="BN23" s="83"/>
      <c r="BO23" s="83"/>
      <c r="BP23" s="84"/>
      <c r="BQ23" s="83"/>
      <c r="BR23" s="83"/>
      <c r="BS23" s="83"/>
      <c r="BT23" s="83"/>
      <c r="BU23" s="84"/>
      <c r="BV23" s="83"/>
      <c r="BW23" s="83"/>
      <c r="BX23" s="83"/>
      <c r="BY23" s="83"/>
      <c r="BZ23" s="86"/>
      <c r="CA23" s="83"/>
      <c r="CB23" s="83"/>
      <c r="CC23" s="83"/>
      <c r="CD23" s="83"/>
      <c r="CE23" s="84"/>
      <c r="CF23" s="83"/>
      <c r="CG23" s="83"/>
      <c r="CH23" s="83"/>
      <c r="CI23" s="83"/>
      <c r="CJ23" s="84"/>
      <c r="CK23" s="83"/>
      <c r="CL23" s="83"/>
      <c r="CM23" s="83"/>
      <c r="CN23" s="83"/>
      <c r="CO23" s="84"/>
      <c r="CP23" s="83"/>
      <c r="CQ23" s="83"/>
      <c r="CR23" s="83"/>
      <c r="CS23" s="83"/>
      <c r="CT23" s="87"/>
      <c r="CU23" s="88"/>
      <c r="CV23" s="83"/>
      <c r="CW23" s="89"/>
    </row>
    <row r="24" spans="1:124" x14ac:dyDescent="0.3">
      <c r="B24" s="1">
        <v>10</v>
      </c>
      <c r="C24" s="90">
        <v>38261</v>
      </c>
      <c r="D24" s="91">
        <f t="shared" si="0"/>
        <v>31</v>
      </c>
      <c r="E24" s="92">
        <v>22752459.271561775</v>
      </c>
      <c r="F24" s="93">
        <v>5171703</v>
      </c>
      <c r="G24" s="94"/>
      <c r="H24" s="92">
        <v>63293581.399999999</v>
      </c>
      <c r="I24" s="93">
        <v>7167870</v>
      </c>
      <c r="J24" s="94"/>
      <c r="K24" s="92">
        <f t="shared" si="2"/>
        <v>7.7893587381070466</v>
      </c>
      <c r="L24" s="93">
        <f t="shared" si="2"/>
        <v>-0.47171265351280967</v>
      </c>
      <c r="M24" s="94"/>
      <c r="N24" s="92">
        <f t="shared" si="4"/>
        <v>45.714280846783893</v>
      </c>
      <c r="O24" s="93">
        <f t="shared" si="4"/>
        <v>18.573106906644814</v>
      </c>
      <c r="P24" s="94"/>
      <c r="Q24" s="95">
        <v>53902946.687746003</v>
      </c>
      <c r="R24" s="96">
        <v>3225434.2899310002</v>
      </c>
      <c r="S24" s="93"/>
      <c r="T24" s="94">
        <f t="shared" si="1"/>
        <v>57128380.977677003</v>
      </c>
      <c r="U24" s="95">
        <f t="shared" si="3"/>
        <v>9.389575465430184</v>
      </c>
      <c r="V24" s="96">
        <f t="shared" si="3"/>
        <v>1.731365675491978</v>
      </c>
      <c r="W24" s="93" t="e">
        <f t="shared" si="3"/>
        <v>#DIV/0!</v>
      </c>
      <c r="X24" s="94">
        <f t="shared" si="3"/>
        <v>8.9266163069477233</v>
      </c>
      <c r="Y24" s="95">
        <f t="shared" si="5"/>
        <v>165.94487108872821</v>
      </c>
      <c r="Z24" s="96">
        <f t="shared" si="5"/>
        <v>13.813281025998009</v>
      </c>
      <c r="AA24" s="93" t="e">
        <f t="shared" si="5"/>
        <v>#DIV/0!</v>
      </c>
      <c r="AB24" s="94">
        <f t="shared" si="5"/>
        <v>147.28292731323961</v>
      </c>
      <c r="AC24" s="95">
        <v>49412831</v>
      </c>
      <c r="AD24" s="96">
        <f t="shared" si="9"/>
        <v>13880750.4</v>
      </c>
      <c r="AE24" s="96">
        <v>3202300</v>
      </c>
      <c r="AF24" s="96">
        <v>10678450.4</v>
      </c>
      <c r="AG24" s="96"/>
      <c r="AH24" s="65">
        <f t="shared" si="6"/>
        <v>10678450.4</v>
      </c>
      <c r="AI24" s="65"/>
      <c r="AJ24" s="97"/>
      <c r="AK24" s="96">
        <v>27312301.728053</v>
      </c>
      <c r="AL24" s="96">
        <f t="shared" si="7"/>
        <v>26590644.959693</v>
      </c>
      <c r="AM24" s="96">
        <v>1420011.9621109995</v>
      </c>
      <c r="AN24" s="96">
        <v>25170632.997582</v>
      </c>
      <c r="AO24" s="96"/>
      <c r="AP24" s="96">
        <f t="shared" si="8"/>
        <v>25170632.997582</v>
      </c>
      <c r="AQ24" s="96"/>
      <c r="AR24" s="97"/>
      <c r="AS24" s="96"/>
      <c r="AT24" s="96"/>
      <c r="AU24" s="97"/>
      <c r="AV24" s="96"/>
      <c r="AW24" s="96"/>
      <c r="AX24" s="97"/>
      <c r="AY24" s="96"/>
      <c r="AZ24" s="98"/>
      <c r="BA24" s="97"/>
      <c r="BB24" s="67">
        <f>'[1]11. Breakdown Total UE Bank-NB'!R25+'[1]11. Breakdown Total UE Bank-NB'!S25</f>
        <v>0</v>
      </c>
      <c r="BC24" s="65">
        <f>'[1]11. Breakdown Total UE Bank-NB'!AN25</f>
        <v>0</v>
      </c>
      <c r="BD24" s="65">
        <f>'[1]11. Breakdown Total UE Bank-NB'!AT25</f>
        <v>0</v>
      </c>
      <c r="BE24" s="67">
        <f>'[1]11. Breakdown Total UE Bank-NB'!AB25+'[1]11. Breakdown Total UE Bank-NB'!AK25</f>
        <v>0</v>
      </c>
      <c r="BF24" s="67">
        <f>'[1]11. Breakdown Total UE Bank-NB'!BR25</f>
        <v>0</v>
      </c>
      <c r="BG24" s="67">
        <f>'[1]11. Breakdown Total UE Bank-NB'!BX25</f>
        <v>0</v>
      </c>
      <c r="BH24" s="67">
        <f>'[1]11. Breakdown Total UE Bank-NB'!BF25+'[1]11. Breakdown Total UE Bank-NB'!BO25</f>
        <v>0</v>
      </c>
      <c r="BI24" s="79"/>
      <c r="BJ24" s="65"/>
      <c r="BK24" s="65"/>
      <c r="BL24" s="65"/>
      <c r="BM24" s="65"/>
      <c r="BN24" s="65"/>
      <c r="BO24" s="65"/>
      <c r="BP24" s="67"/>
      <c r="BQ24" s="65"/>
      <c r="BR24" s="65"/>
      <c r="BS24" s="65"/>
      <c r="BT24" s="65"/>
      <c r="BU24" s="67"/>
      <c r="BV24" s="65"/>
      <c r="BW24" s="65"/>
      <c r="BX24" s="65"/>
      <c r="BY24" s="65"/>
      <c r="BZ24" s="66"/>
      <c r="CA24" s="65"/>
      <c r="CB24" s="65"/>
      <c r="CC24" s="65"/>
      <c r="CD24" s="65"/>
      <c r="CE24" s="67"/>
      <c r="CF24" s="65"/>
      <c r="CG24" s="65"/>
      <c r="CH24" s="65"/>
      <c r="CI24" s="65"/>
      <c r="CJ24" s="67"/>
      <c r="CK24" s="65"/>
      <c r="CL24" s="65"/>
      <c r="CM24" s="65"/>
      <c r="CN24" s="65"/>
      <c r="CO24" s="67"/>
      <c r="CP24" s="65"/>
      <c r="CQ24" s="65"/>
      <c r="CR24" s="65"/>
      <c r="CS24" s="65"/>
      <c r="CT24" s="80"/>
      <c r="CU24" s="64"/>
      <c r="CV24" s="65"/>
      <c r="CW24" s="81"/>
    </row>
    <row r="25" spans="1:124" x14ac:dyDescent="0.3">
      <c r="B25" s="1">
        <v>11</v>
      </c>
      <c r="C25" s="76">
        <v>38292</v>
      </c>
      <c r="D25" s="77">
        <f t="shared" si="0"/>
        <v>30</v>
      </c>
      <c r="E25" s="61">
        <v>24534884.803030305</v>
      </c>
      <c r="F25" s="62">
        <v>5324396</v>
      </c>
      <c r="G25" s="63"/>
      <c r="H25" s="61">
        <v>60616182.899999999</v>
      </c>
      <c r="I25" s="62">
        <v>7801437</v>
      </c>
      <c r="J25" s="63"/>
      <c r="K25" s="61">
        <f t="shared" si="2"/>
        <v>-4.2301264058348895</v>
      </c>
      <c r="L25" s="62">
        <f t="shared" si="2"/>
        <v>8.8389856400855482</v>
      </c>
      <c r="M25" s="63"/>
      <c r="N25" s="61">
        <f t="shared" si="4"/>
        <v>37.735572085571938</v>
      </c>
      <c r="O25" s="62">
        <f t="shared" si="4"/>
        <v>45.227097065314837</v>
      </c>
      <c r="P25" s="63"/>
      <c r="Q25" s="64">
        <v>49662773.930992022</v>
      </c>
      <c r="R25" s="65">
        <v>3458046.692969</v>
      </c>
      <c r="S25" s="62"/>
      <c r="T25" s="63">
        <f t="shared" si="1"/>
        <v>53120820.623961024</v>
      </c>
      <c r="U25" s="64">
        <f t="shared" si="3"/>
        <v>-7.8663097609799477</v>
      </c>
      <c r="V25" s="65">
        <f t="shared" si="3"/>
        <v>7.2118165223256145</v>
      </c>
      <c r="W25" s="62" t="e">
        <f t="shared" si="3"/>
        <v>#DIV/0!</v>
      </c>
      <c r="X25" s="63">
        <f t="shared" si="3"/>
        <v>-7.0150077511945215</v>
      </c>
      <c r="Y25" s="64">
        <f t="shared" si="5"/>
        <v>133.79442840672903</v>
      </c>
      <c r="Z25" s="65">
        <f t="shared" si="5"/>
        <v>49.525149290758087</v>
      </c>
      <c r="AA25" s="62" t="e">
        <f t="shared" si="5"/>
        <v>#DIV/0!</v>
      </c>
      <c r="AB25" s="63">
        <f t="shared" si="5"/>
        <v>125.5205849255276</v>
      </c>
      <c r="AC25" s="64">
        <v>47520238</v>
      </c>
      <c r="AD25" s="65">
        <f t="shared" si="9"/>
        <v>13095944.9</v>
      </c>
      <c r="AE25" s="65">
        <v>3143098</v>
      </c>
      <c r="AF25" s="65">
        <v>9952846.9000000004</v>
      </c>
      <c r="AG25" s="65"/>
      <c r="AH25" s="65">
        <f t="shared" si="6"/>
        <v>9952846.9000000004</v>
      </c>
      <c r="AI25" s="65"/>
      <c r="AJ25" s="66"/>
      <c r="AK25" s="65">
        <v>26313765.584635995</v>
      </c>
      <c r="AL25" s="65">
        <f t="shared" si="7"/>
        <v>23349008.346356001</v>
      </c>
      <c r="AM25" s="65">
        <v>1279497.293751</v>
      </c>
      <c r="AN25" s="65">
        <v>22069511.052604999</v>
      </c>
      <c r="AO25" s="65"/>
      <c r="AP25" s="65">
        <f t="shared" si="8"/>
        <v>22069511.052604999</v>
      </c>
      <c r="AQ25" s="65"/>
      <c r="AR25" s="66"/>
      <c r="AS25" s="65"/>
      <c r="AT25" s="65"/>
      <c r="AU25" s="66"/>
      <c r="AV25" s="65"/>
      <c r="AW25" s="65"/>
      <c r="AX25" s="66"/>
      <c r="AY25" s="65"/>
      <c r="AZ25" s="67"/>
      <c r="BA25" s="66"/>
      <c r="BB25" s="67">
        <f>'[1]11. Breakdown Total UE Bank-NB'!R26+'[1]11. Breakdown Total UE Bank-NB'!S26</f>
        <v>0</v>
      </c>
      <c r="BC25" s="65">
        <f>'[1]11. Breakdown Total UE Bank-NB'!AN26</f>
        <v>0</v>
      </c>
      <c r="BD25" s="65">
        <f>'[1]11. Breakdown Total UE Bank-NB'!AT26</f>
        <v>0</v>
      </c>
      <c r="BE25" s="67">
        <f>'[1]11. Breakdown Total UE Bank-NB'!AB26+'[1]11. Breakdown Total UE Bank-NB'!AK26</f>
        <v>0</v>
      </c>
      <c r="BF25" s="67">
        <f>'[1]11. Breakdown Total UE Bank-NB'!BR26</f>
        <v>0</v>
      </c>
      <c r="BG25" s="67">
        <f>'[1]11. Breakdown Total UE Bank-NB'!BX26</f>
        <v>0</v>
      </c>
      <c r="BH25" s="67">
        <f>'[1]11. Breakdown Total UE Bank-NB'!BF26+'[1]11. Breakdown Total UE Bank-NB'!BO26</f>
        <v>0</v>
      </c>
      <c r="BI25" s="79"/>
      <c r="BJ25" s="65"/>
      <c r="BK25" s="65"/>
      <c r="BL25" s="65"/>
      <c r="BM25" s="65"/>
      <c r="BN25" s="65"/>
      <c r="BO25" s="65"/>
      <c r="BP25" s="67"/>
      <c r="BQ25" s="65"/>
      <c r="BR25" s="65"/>
      <c r="BS25" s="65"/>
      <c r="BT25" s="65"/>
      <c r="BU25" s="67"/>
      <c r="BV25" s="65"/>
      <c r="BW25" s="65"/>
      <c r="BX25" s="65"/>
      <c r="BY25" s="65"/>
      <c r="BZ25" s="66"/>
      <c r="CA25" s="65"/>
      <c r="CB25" s="65"/>
      <c r="CC25" s="65"/>
      <c r="CD25" s="65"/>
      <c r="CE25" s="67"/>
      <c r="CF25" s="65"/>
      <c r="CG25" s="65"/>
      <c r="CH25" s="65"/>
      <c r="CI25" s="65"/>
      <c r="CJ25" s="67"/>
      <c r="CK25" s="65"/>
      <c r="CL25" s="65"/>
      <c r="CM25" s="65"/>
      <c r="CN25" s="65"/>
      <c r="CO25" s="67"/>
      <c r="CP25" s="65"/>
      <c r="CQ25" s="65"/>
      <c r="CR25" s="65"/>
      <c r="CS25" s="65"/>
      <c r="CT25" s="80"/>
      <c r="CU25" s="64"/>
      <c r="CV25" s="65"/>
      <c r="CW25" s="81"/>
    </row>
    <row r="26" spans="1:124" ht="15" thickBot="1" x14ac:dyDescent="0.35">
      <c r="B26" s="1">
        <v>12</v>
      </c>
      <c r="C26" s="104">
        <v>38322</v>
      </c>
      <c r="D26" s="105">
        <f t="shared" si="0"/>
        <v>31</v>
      </c>
      <c r="E26" s="106">
        <v>25060009.034498829</v>
      </c>
      <c r="F26" s="107">
        <v>5502166</v>
      </c>
      <c r="G26" s="108"/>
      <c r="H26" s="106">
        <v>66353247.799999997</v>
      </c>
      <c r="I26" s="107">
        <v>7896151</v>
      </c>
      <c r="J26" s="108"/>
      <c r="K26" s="106">
        <f t="shared" si="2"/>
        <v>9.4645763318098979</v>
      </c>
      <c r="L26" s="107">
        <f t="shared" si="2"/>
        <v>1.2140583843720072</v>
      </c>
      <c r="M26" s="108"/>
      <c r="N26" s="106">
        <f t="shared" si="4"/>
        <v>45.541226192041087</v>
      </c>
      <c r="O26" s="107">
        <f t="shared" si="4"/>
        <v>18.098397894849565</v>
      </c>
      <c r="P26" s="108"/>
      <c r="Q26" s="109">
        <v>56043504.539129004</v>
      </c>
      <c r="R26" s="110">
        <v>3703932.9492425402</v>
      </c>
      <c r="S26" s="107"/>
      <c r="T26" s="108">
        <f t="shared" si="1"/>
        <v>59747437.488371544</v>
      </c>
      <c r="U26" s="109">
        <f t="shared" si="3"/>
        <v>12.848115606677965</v>
      </c>
      <c r="V26" s="110">
        <f t="shared" si="3"/>
        <v>7.1105533876533027</v>
      </c>
      <c r="W26" s="107" t="e">
        <f t="shared" si="3"/>
        <v>#DIV/0!</v>
      </c>
      <c r="X26" s="108">
        <f t="shared" si="3"/>
        <v>12.474613130169669</v>
      </c>
      <c r="Y26" s="109">
        <f t="shared" si="5"/>
        <v>153.93277089388147</v>
      </c>
      <c r="Z26" s="110">
        <f t="shared" si="5"/>
        <v>18.604733060055953</v>
      </c>
      <c r="AA26" s="107" t="e">
        <f t="shared" si="5"/>
        <v>#DIV/0!</v>
      </c>
      <c r="AB26" s="108">
        <f t="shared" si="5"/>
        <v>137.15761115724894</v>
      </c>
      <c r="AC26" s="109">
        <v>51800843</v>
      </c>
      <c r="AD26" s="110">
        <f t="shared" si="9"/>
        <v>14552404.800000001</v>
      </c>
      <c r="AE26" s="110">
        <v>3252431</v>
      </c>
      <c r="AF26" s="110">
        <v>11299973.800000001</v>
      </c>
      <c r="AG26" s="110"/>
      <c r="AH26" s="110">
        <f t="shared" si="6"/>
        <v>11299973.800000001</v>
      </c>
      <c r="AI26" s="110"/>
      <c r="AJ26" s="111"/>
      <c r="AK26" s="110">
        <v>28467342.769203994</v>
      </c>
      <c r="AL26" s="110">
        <f t="shared" si="7"/>
        <v>27576161.769924998</v>
      </c>
      <c r="AM26" s="110">
        <v>1459562.8014220002</v>
      </c>
      <c r="AN26" s="110">
        <v>26116598.968502998</v>
      </c>
      <c r="AO26" s="110"/>
      <c r="AP26" s="110">
        <f t="shared" si="8"/>
        <v>26116598.968502998</v>
      </c>
      <c r="AQ26" s="110"/>
      <c r="AR26" s="111"/>
      <c r="AS26" s="110"/>
      <c r="AT26" s="110"/>
      <c r="AU26" s="111"/>
      <c r="AV26" s="110"/>
      <c r="AW26" s="110"/>
      <c r="AX26" s="111"/>
      <c r="AY26" s="110"/>
      <c r="AZ26" s="112"/>
      <c r="BA26" s="111"/>
      <c r="BB26" s="113">
        <f>'[1]11. Breakdown Total UE Bank-NB'!R27+'[1]11. Breakdown Total UE Bank-NB'!S27</f>
        <v>0</v>
      </c>
      <c r="BC26" s="110">
        <f>'[1]11. Breakdown Total UE Bank-NB'!AN27</f>
        <v>0</v>
      </c>
      <c r="BD26" s="110">
        <f>'[1]11. Breakdown Total UE Bank-NB'!AT27</f>
        <v>0</v>
      </c>
      <c r="BE26" s="112">
        <f>'[1]11. Breakdown Total UE Bank-NB'!AB27+'[1]11. Breakdown Total UE Bank-NB'!AK27</f>
        <v>0</v>
      </c>
      <c r="BF26" s="112">
        <f>'[1]11. Breakdown Total UE Bank-NB'!BR27</f>
        <v>0</v>
      </c>
      <c r="BG26" s="112">
        <f>'[1]11. Breakdown Total UE Bank-NB'!BX27</f>
        <v>0</v>
      </c>
      <c r="BH26" s="112">
        <f>'[1]11. Breakdown Total UE Bank-NB'!BF27+'[1]11. Breakdown Total UE Bank-NB'!BO27</f>
        <v>0</v>
      </c>
      <c r="BI26" s="114"/>
      <c r="BJ26" s="110"/>
      <c r="BK26" s="110"/>
      <c r="BL26" s="110"/>
      <c r="BM26" s="110"/>
      <c r="BN26" s="110"/>
      <c r="BO26" s="110"/>
      <c r="BP26" s="112"/>
      <c r="BQ26" s="110"/>
      <c r="BR26" s="110"/>
      <c r="BS26" s="110"/>
      <c r="BT26" s="110"/>
      <c r="BU26" s="112"/>
      <c r="BV26" s="110"/>
      <c r="BW26" s="110"/>
      <c r="BX26" s="110"/>
      <c r="BY26" s="110"/>
      <c r="BZ26" s="111"/>
      <c r="CA26" s="110"/>
      <c r="CB26" s="110"/>
      <c r="CC26" s="110"/>
      <c r="CD26" s="110"/>
      <c r="CE26" s="112"/>
      <c r="CF26" s="110"/>
      <c r="CG26" s="110"/>
      <c r="CH26" s="110"/>
      <c r="CI26" s="110"/>
      <c r="CJ26" s="112"/>
      <c r="CK26" s="110"/>
      <c r="CL26" s="110"/>
      <c r="CM26" s="110"/>
      <c r="CN26" s="110"/>
      <c r="CO26" s="112"/>
      <c r="CP26" s="110"/>
      <c r="CQ26" s="110"/>
      <c r="CR26" s="110"/>
      <c r="CS26" s="110"/>
      <c r="CT26" s="115"/>
      <c r="CU26" s="109"/>
      <c r="CV26" s="110"/>
      <c r="CW26" s="116"/>
    </row>
    <row r="27" spans="1:124" x14ac:dyDescent="0.3">
      <c r="A27" s="1">
        <v>2005</v>
      </c>
      <c r="B27" s="1">
        <v>1</v>
      </c>
      <c r="C27" s="59">
        <v>38353</v>
      </c>
      <c r="D27" s="60">
        <f t="shared" si="0"/>
        <v>31</v>
      </c>
      <c r="E27" s="61">
        <v>25812422.865967363</v>
      </c>
      <c r="F27" s="62">
        <v>5577892</v>
      </c>
      <c r="G27" s="63"/>
      <c r="H27" s="61">
        <v>64497833.899999999</v>
      </c>
      <c r="I27" s="62">
        <v>7924061</v>
      </c>
      <c r="J27" s="63"/>
      <c r="K27" s="61">
        <f t="shared" si="2"/>
        <v>-2.796266892002834</v>
      </c>
      <c r="L27" s="62">
        <f t="shared" si="2"/>
        <v>0.35346335195464218</v>
      </c>
      <c r="M27" s="63"/>
      <c r="N27" s="61">
        <f t="shared" si="4"/>
        <v>18.896020818953694</v>
      </c>
      <c r="O27" s="62">
        <f t="shared" si="4"/>
        <v>25.625204115604738</v>
      </c>
      <c r="P27" s="63"/>
      <c r="Q27" s="117">
        <v>61312015.701860018</v>
      </c>
      <c r="R27" s="118">
        <v>3555800.6843903298</v>
      </c>
      <c r="S27" s="119"/>
      <c r="T27" s="120">
        <f t="shared" si="1"/>
        <v>64867816.386250347</v>
      </c>
      <c r="U27" s="117">
        <f t="shared" si="3"/>
        <v>9.400752515490165</v>
      </c>
      <c r="V27" s="118">
        <f t="shared" si="3"/>
        <v>-3.9993236076939156</v>
      </c>
      <c r="W27" s="119" t="e">
        <f t="shared" si="3"/>
        <v>#DIV/0!</v>
      </c>
      <c r="X27" s="120">
        <f t="shared" si="3"/>
        <v>8.5700393408091635</v>
      </c>
      <c r="Y27" s="117">
        <f t="shared" si="5"/>
        <v>57.811989629084792</v>
      </c>
      <c r="Z27" s="118">
        <f t="shared" si="5"/>
        <v>28.055415806898544</v>
      </c>
      <c r="AA27" s="119" t="e">
        <f t="shared" si="5"/>
        <v>#DIV/0!</v>
      </c>
      <c r="AB27" s="120">
        <f t="shared" si="5"/>
        <v>55.827101215915754</v>
      </c>
      <c r="AC27" s="117">
        <v>50689518.799999997</v>
      </c>
      <c r="AD27" s="118">
        <f t="shared" si="9"/>
        <v>13808315.1</v>
      </c>
      <c r="AE27" s="118">
        <v>3018735</v>
      </c>
      <c r="AF27" s="118">
        <v>10789580.1</v>
      </c>
      <c r="AG27" s="118"/>
      <c r="AH27" s="65">
        <f t="shared" si="6"/>
        <v>10789580.1</v>
      </c>
      <c r="AI27" s="65"/>
      <c r="AJ27" s="121"/>
      <c r="AK27" s="118">
        <v>27965848.710904997</v>
      </c>
      <c r="AL27" s="118">
        <f t="shared" si="7"/>
        <v>33346166.990955003</v>
      </c>
      <c r="AM27" s="118">
        <v>1380578.1067269999</v>
      </c>
      <c r="AN27" s="118">
        <v>31965588.884228002</v>
      </c>
      <c r="AO27" s="118"/>
      <c r="AP27" s="118">
        <f t="shared" si="8"/>
        <v>31965588.884228002</v>
      </c>
      <c r="AQ27" s="118"/>
      <c r="AR27" s="121"/>
      <c r="AS27" s="118"/>
      <c r="AT27" s="118"/>
      <c r="AU27" s="121"/>
      <c r="AV27" s="118"/>
      <c r="AW27" s="118"/>
      <c r="AX27" s="121"/>
      <c r="AY27" s="118"/>
      <c r="AZ27" s="122"/>
      <c r="BA27" s="121"/>
      <c r="BB27" s="123">
        <f>'[1]11. Breakdown Total UE Bank-NB'!R28+'[1]11. Breakdown Total UE Bank-NB'!S28</f>
        <v>0</v>
      </c>
      <c r="BC27" s="118">
        <f>'[1]11. Breakdown Total UE Bank-NB'!AN28</f>
        <v>0</v>
      </c>
      <c r="BD27" s="118">
        <f>'[1]11. Breakdown Total UE Bank-NB'!AT28</f>
        <v>0</v>
      </c>
      <c r="BE27" s="122">
        <f>'[1]11. Breakdown Total UE Bank-NB'!AB28+'[1]11. Breakdown Total UE Bank-NB'!AK28</f>
        <v>0</v>
      </c>
      <c r="BF27" s="122">
        <f>'[1]11. Breakdown Total UE Bank-NB'!BR28</f>
        <v>0</v>
      </c>
      <c r="BG27" s="122">
        <f>'[1]11. Breakdown Total UE Bank-NB'!BX28</f>
        <v>0</v>
      </c>
      <c r="BH27" s="122">
        <f>'[1]11. Breakdown Total UE Bank-NB'!BF28+'[1]11. Breakdown Total UE Bank-NB'!BO28</f>
        <v>0</v>
      </c>
      <c r="BI27" s="124"/>
      <c r="BJ27" s="118"/>
      <c r="BK27" s="118"/>
      <c r="BL27" s="118"/>
      <c r="BM27" s="118"/>
      <c r="BN27" s="118"/>
      <c r="BO27" s="118"/>
      <c r="BP27" s="122"/>
      <c r="BQ27" s="118"/>
      <c r="BR27" s="118"/>
      <c r="BS27" s="118"/>
      <c r="BT27" s="118"/>
      <c r="BU27" s="122"/>
      <c r="BV27" s="118"/>
      <c r="BW27" s="118"/>
      <c r="BX27" s="118"/>
      <c r="BY27" s="118"/>
      <c r="BZ27" s="121"/>
      <c r="CA27" s="118"/>
      <c r="CB27" s="118"/>
      <c r="CC27" s="118"/>
      <c r="CD27" s="118"/>
      <c r="CE27" s="122"/>
      <c r="CF27" s="118"/>
      <c r="CG27" s="118"/>
      <c r="CH27" s="118"/>
      <c r="CI27" s="118"/>
      <c r="CJ27" s="122"/>
      <c r="CK27" s="118"/>
      <c r="CL27" s="118"/>
      <c r="CM27" s="118"/>
      <c r="CN27" s="118"/>
      <c r="CO27" s="122"/>
      <c r="CP27" s="118">
        <f t="shared" ref="CP27:CP58" si="10">(SUM(Q16:Q27)/SUM(Q4:Q15))*100-100</f>
        <v>129.52821356923056</v>
      </c>
      <c r="CQ27" s="118">
        <f t="shared" ref="CQ27:CQ90" si="11">(SUM(R16:R27)/SUM(R4:R15))*100-100</f>
        <v>29.642645605509045</v>
      </c>
      <c r="CR27" s="118" t="e">
        <f t="shared" ref="CR27:CS42" si="12">(SUM(S16:S27)/SUM(S4:S15))*100-100</f>
        <v>#DIV/0!</v>
      </c>
      <c r="CS27" s="118">
        <f t="shared" si="12"/>
        <v>118.96756323513276</v>
      </c>
      <c r="CT27" s="125"/>
      <c r="CU27" s="117"/>
      <c r="CV27" s="118"/>
      <c r="CW27" s="126"/>
      <c r="CY27" s="127">
        <f t="shared" ref="CY27:CY90" si="13">AC27/AC15-1</f>
        <v>0.16826382685285313</v>
      </c>
      <c r="CZ27" s="127">
        <f t="shared" ref="CZ27:DA90" si="14">AE27/AE15-1</f>
        <v>0.23723312518340856</v>
      </c>
      <c r="DA27" s="127">
        <f t="shared" si="14"/>
        <v>0.2816370855730832</v>
      </c>
      <c r="DB27" s="127"/>
      <c r="DC27" s="127">
        <f t="shared" ref="DC27:DC90" si="15">AH27/AH15-1</f>
        <v>0.2816370855730832</v>
      </c>
      <c r="DD27" s="127"/>
      <c r="DE27" s="127">
        <f t="shared" ref="DE27:DE90" si="16">AD27/AD15-1</f>
        <v>0.27165950347673684</v>
      </c>
      <c r="DF27" s="127"/>
      <c r="DG27" s="127">
        <f t="shared" ref="DG27:DG90" si="17">AK27/AK15-1</f>
        <v>0.31149642838740932</v>
      </c>
      <c r="DH27" s="127">
        <f t="shared" ref="DH27:DJ58" si="18">AM27/AM15-1</f>
        <v>0.33943120525575932</v>
      </c>
      <c r="DI27" s="127">
        <f t="shared" si="18"/>
        <v>0.93766467339256154</v>
      </c>
      <c r="DJ27" s="127"/>
      <c r="DK27" s="127">
        <f t="shared" ref="DK27:DK90" si="19">AP27/AP15-1</f>
        <v>0.93766467339256154</v>
      </c>
      <c r="DL27" s="127"/>
      <c r="DM27" s="127">
        <f t="shared" ref="DM27:DM90" si="20">AL27/AL15-1</f>
        <v>0.90248541414554606</v>
      </c>
      <c r="DN27" s="127"/>
      <c r="DO27" s="127"/>
      <c r="DP27" s="127"/>
      <c r="DQ27" s="127"/>
      <c r="DR27" s="127"/>
      <c r="DS27" s="127"/>
      <c r="DT27" s="127"/>
    </row>
    <row r="28" spans="1:124" x14ac:dyDescent="0.3">
      <c r="B28" s="1">
        <v>2</v>
      </c>
      <c r="C28" s="76">
        <v>38384</v>
      </c>
      <c r="D28" s="77">
        <f t="shared" si="0"/>
        <v>28</v>
      </c>
      <c r="E28" s="61">
        <v>25377123.3974359</v>
      </c>
      <c r="F28" s="62">
        <v>5690029</v>
      </c>
      <c r="G28" s="63"/>
      <c r="H28" s="61">
        <v>59495689.299999997</v>
      </c>
      <c r="I28" s="62">
        <v>7401729</v>
      </c>
      <c r="J28" s="63"/>
      <c r="K28" s="61">
        <f t="shared" si="2"/>
        <v>-7.7555233990579051</v>
      </c>
      <c r="L28" s="62">
        <f t="shared" si="2"/>
        <v>-6.5917210884671382</v>
      </c>
      <c r="M28" s="63"/>
      <c r="N28" s="61">
        <f t="shared" si="4"/>
        <v>24.230467621991743</v>
      </c>
      <c r="O28" s="62">
        <f t="shared" si="4"/>
        <v>33.023514860826999</v>
      </c>
      <c r="P28" s="63"/>
      <c r="Q28" s="64">
        <v>58926839.838064998</v>
      </c>
      <c r="R28" s="65">
        <v>3248652.0537696797</v>
      </c>
      <c r="S28" s="62"/>
      <c r="T28" s="63">
        <f t="shared" si="1"/>
        <v>62175491.891834676</v>
      </c>
      <c r="U28" s="64">
        <f t="shared" si="3"/>
        <v>-3.8902258170622512</v>
      </c>
      <c r="V28" s="65">
        <f t="shared" si="3"/>
        <v>-8.6379597137996811</v>
      </c>
      <c r="W28" s="62" t="e">
        <f t="shared" si="3"/>
        <v>#DIV/0!</v>
      </c>
      <c r="X28" s="63">
        <f t="shared" si="3"/>
        <v>-4.1504780712586884</v>
      </c>
      <c r="Y28" s="64">
        <f t="shared" si="5"/>
        <v>75.001861318219198</v>
      </c>
      <c r="Z28" s="65">
        <f t="shared" si="5"/>
        <v>33.426335295310707</v>
      </c>
      <c r="AA28" s="62" t="e">
        <f t="shared" si="5"/>
        <v>#DIV/0!</v>
      </c>
      <c r="AB28" s="63">
        <f t="shared" si="5"/>
        <v>72.198306578618514</v>
      </c>
      <c r="AC28" s="64">
        <v>46529785.799999997</v>
      </c>
      <c r="AD28" s="65">
        <f t="shared" si="9"/>
        <v>12965903.5</v>
      </c>
      <c r="AE28" s="65">
        <v>2777678</v>
      </c>
      <c r="AF28" s="65">
        <v>10188225.5</v>
      </c>
      <c r="AG28" s="65"/>
      <c r="AH28" s="65">
        <f t="shared" si="6"/>
        <v>10188225.5</v>
      </c>
      <c r="AI28" s="65"/>
      <c r="AJ28" s="66"/>
      <c r="AK28" s="65">
        <v>27015124.310679</v>
      </c>
      <c r="AL28" s="65">
        <f t="shared" si="7"/>
        <v>31911715.527385999</v>
      </c>
      <c r="AM28" s="65">
        <v>1265590.3703109999</v>
      </c>
      <c r="AN28" s="65">
        <v>30646125.157074999</v>
      </c>
      <c r="AO28" s="65"/>
      <c r="AP28" s="65">
        <f t="shared" si="8"/>
        <v>30646125.157074999</v>
      </c>
      <c r="AQ28" s="65"/>
      <c r="AR28" s="66"/>
      <c r="AS28" s="65"/>
      <c r="AT28" s="65"/>
      <c r="AU28" s="66"/>
      <c r="AV28" s="65"/>
      <c r="AW28" s="65"/>
      <c r="AX28" s="66"/>
      <c r="AY28" s="65"/>
      <c r="AZ28" s="67"/>
      <c r="BA28" s="66"/>
      <c r="BB28" s="78">
        <f>'[1]11. Breakdown Total UE Bank-NB'!R29+'[1]11. Breakdown Total UE Bank-NB'!S29</f>
        <v>0</v>
      </c>
      <c r="BC28" s="65">
        <f>'[1]11. Breakdown Total UE Bank-NB'!AN29</f>
        <v>0</v>
      </c>
      <c r="BD28" s="65">
        <f>'[1]11. Breakdown Total UE Bank-NB'!AT29</f>
        <v>0</v>
      </c>
      <c r="BE28" s="67">
        <f>'[1]11. Breakdown Total UE Bank-NB'!AB29+'[1]11. Breakdown Total UE Bank-NB'!AK29</f>
        <v>0</v>
      </c>
      <c r="BF28" s="67">
        <f>'[1]11. Breakdown Total UE Bank-NB'!BR29</f>
        <v>0</v>
      </c>
      <c r="BG28" s="67">
        <f>'[1]11. Breakdown Total UE Bank-NB'!BX29</f>
        <v>0</v>
      </c>
      <c r="BH28" s="67">
        <f>'[1]11. Breakdown Total UE Bank-NB'!BF29+'[1]11. Breakdown Total UE Bank-NB'!BO29</f>
        <v>0</v>
      </c>
      <c r="BI28" s="79"/>
      <c r="BJ28" s="65"/>
      <c r="BK28" s="65"/>
      <c r="BL28" s="65"/>
      <c r="BM28" s="65"/>
      <c r="BN28" s="65"/>
      <c r="BO28" s="65"/>
      <c r="BP28" s="67"/>
      <c r="BQ28" s="65"/>
      <c r="BR28" s="65"/>
      <c r="BS28" s="65"/>
      <c r="BT28" s="65"/>
      <c r="BU28" s="67"/>
      <c r="BV28" s="65"/>
      <c r="BW28" s="65"/>
      <c r="BX28" s="65"/>
      <c r="BY28" s="65"/>
      <c r="BZ28" s="66"/>
      <c r="CA28" s="65"/>
      <c r="CB28" s="65"/>
      <c r="CC28" s="65"/>
      <c r="CD28" s="65"/>
      <c r="CE28" s="67"/>
      <c r="CF28" s="65"/>
      <c r="CG28" s="65"/>
      <c r="CH28" s="65"/>
      <c r="CI28" s="65"/>
      <c r="CJ28" s="67"/>
      <c r="CK28" s="65"/>
      <c r="CL28" s="65"/>
      <c r="CM28" s="65"/>
      <c r="CN28" s="65"/>
      <c r="CO28" s="67"/>
      <c r="CP28" s="65">
        <f t="shared" si="10"/>
        <v>123.65290643789882</v>
      </c>
      <c r="CQ28" s="65">
        <f t="shared" si="11"/>
        <v>29.977770499013189</v>
      </c>
      <c r="CR28" s="65" t="e">
        <f t="shared" si="12"/>
        <v>#DIV/0!</v>
      </c>
      <c r="CS28" s="65">
        <f t="shared" si="12"/>
        <v>114.18991294608665</v>
      </c>
      <c r="CT28" s="80"/>
      <c r="CU28" s="64"/>
      <c r="CV28" s="65"/>
      <c r="CW28" s="81"/>
      <c r="CY28" s="127">
        <f t="shared" si="13"/>
        <v>0.23204982259777762</v>
      </c>
      <c r="CZ28" s="127">
        <f t="shared" si="14"/>
        <v>0.1561547612209544</v>
      </c>
      <c r="DA28" s="127">
        <f t="shared" si="14"/>
        <v>0.3192546759343593</v>
      </c>
      <c r="DB28" s="127"/>
      <c r="DC28" s="127">
        <f t="shared" si="15"/>
        <v>0.3192546759343593</v>
      </c>
      <c r="DD28" s="127"/>
      <c r="DE28" s="127">
        <f t="shared" si="16"/>
        <v>0.28055432672167613</v>
      </c>
      <c r="DF28" s="127"/>
      <c r="DG28" s="127">
        <f t="shared" si="17"/>
        <v>0.50755977219877169</v>
      </c>
      <c r="DH28" s="127">
        <f t="shared" si="18"/>
        <v>0.30022798169565679</v>
      </c>
      <c r="DI28" s="127">
        <f t="shared" si="18"/>
        <v>1.0736276386438939</v>
      </c>
      <c r="DJ28" s="127"/>
      <c r="DK28" s="127">
        <f t="shared" si="19"/>
        <v>1.0736276386438939</v>
      </c>
      <c r="DL28" s="127"/>
      <c r="DM28" s="127">
        <f t="shared" si="20"/>
        <v>1.0258381673397947</v>
      </c>
      <c r="DN28" s="127"/>
      <c r="DO28" s="127"/>
      <c r="DP28" s="127"/>
      <c r="DQ28" s="127"/>
      <c r="DR28" s="127"/>
      <c r="DS28" s="127"/>
      <c r="DT28" s="127"/>
    </row>
    <row r="29" spans="1:124" x14ac:dyDescent="0.3">
      <c r="B29" s="1">
        <v>3</v>
      </c>
      <c r="C29" s="76">
        <v>38412</v>
      </c>
      <c r="D29" s="77">
        <f t="shared" si="0"/>
        <v>31</v>
      </c>
      <c r="E29" s="61">
        <v>26210663.928904429</v>
      </c>
      <c r="F29" s="62">
        <v>5806259</v>
      </c>
      <c r="G29" s="63"/>
      <c r="H29" s="61">
        <v>68758117.700000003</v>
      </c>
      <c r="I29" s="62">
        <v>8164769</v>
      </c>
      <c r="J29" s="63"/>
      <c r="K29" s="61">
        <f t="shared" si="2"/>
        <v>15.568234453584196</v>
      </c>
      <c r="L29" s="62">
        <f t="shared" si="2"/>
        <v>10.30894268082498</v>
      </c>
      <c r="M29" s="63"/>
      <c r="N29" s="61">
        <f t="shared" si="4"/>
        <v>24.880457787966598</v>
      </c>
      <c r="O29" s="62">
        <f t="shared" si="4"/>
        <v>25.326568218953938</v>
      </c>
      <c r="P29" s="63"/>
      <c r="Q29" s="64">
        <v>66198098.525917999</v>
      </c>
      <c r="R29" s="65">
        <v>3864485.4563180106</v>
      </c>
      <c r="S29" s="62"/>
      <c r="T29" s="63">
        <f t="shared" si="1"/>
        <v>70062583.982236013</v>
      </c>
      <c r="U29" s="64">
        <f t="shared" si="3"/>
        <v>12.339468242035242</v>
      </c>
      <c r="V29" s="65">
        <f t="shared" si="3"/>
        <v>18.956582371871079</v>
      </c>
      <c r="W29" s="62" t="e">
        <f t="shared" si="3"/>
        <v>#DIV/0!</v>
      </c>
      <c r="X29" s="63">
        <f t="shared" si="3"/>
        <v>12.685210603757401</v>
      </c>
      <c r="Y29" s="64">
        <f t="shared" si="5"/>
        <v>64.309135362523861</v>
      </c>
      <c r="Z29" s="65">
        <f t="shared" si="5"/>
        <v>31.306230026051118</v>
      </c>
      <c r="AA29" s="62" t="e">
        <f t="shared" si="5"/>
        <v>#DIV/0!</v>
      </c>
      <c r="AB29" s="63">
        <f t="shared" si="5"/>
        <v>62.062386155555004</v>
      </c>
      <c r="AC29" s="64">
        <v>54090453.799999997</v>
      </c>
      <c r="AD29" s="65">
        <f t="shared" si="9"/>
        <v>14667663.9</v>
      </c>
      <c r="AE29" s="65">
        <v>3064570</v>
      </c>
      <c r="AF29" s="65">
        <v>11603093.9</v>
      </c>
      <c r="AG29" s="65"/>
      <c r="AH29" s="83">
        <f t="shared" si="6"/>
        <v>11603093.9</v>
      </c>
      <c r="AI29" s="65"/>
      <c r="AJ29" s="66"/>
      <c r="AK29" s="65">
        <v>29872343.439302001</v>
      </c>
      <c r="AL29" s="65">
        <f t="shared" si="7"/>
        <v>36325755.086615995</v>
      </c>
      <c r="AM29" s="65">
        <v>1379431.3670700004</v>
      </c>
      <c r="AN29" s="65">
        <v>34946323.719545998</v>
      </c>
      <c r="AO29" s="65"/>
      <c r="AP29" s="65">
        <f t="shared" si="8"/>
        <v>34946323.719545998</v>
      </c>
      <c r="AQ29" s="65"/>
      <c r="AR29" s="66"/>
      <c r="AS29" s="65"/>
      <c r="AT29" s="65"/>
      <c r="AU29" s="66"/>
      <c r="AV29" s="65"/>
      <c r="AW29" s="65"/>
      <c r="AX29" s="66"/>
      <c r="AY29" s="65"/>
      <c r="AZ29" s="67"/>
      <c r="BA29" s="66"/>
      <c r="BB29" s="82">
        <f>'[1]11. Breakdown Total UE Bank-NB'!R30+'[1]11. Breakdown Total UE Bank-NB'!S30</f>
        <v>0</v>
      </c>
      <c r="BC29" s="83">
        <f>'[1]11. Breakdown Total UE Bank-NB'!AN30</f>
        <v>0</v>
      </c>
      <c r="BD29" s="83">
        <f>'[1]11. Breakdown Total UE Bank-NB'!AT30</f>
        <v>0</v>
      </c>
      <c r="BE29" s="84">
        <f>'[1]11. Breakdown Total UE Bank-NB'!AB30+'[1]11. Breakdown Total UE Bank-NB'!AK30</f>
        <v>0</v>
      </c>
      <c r="BF29" s="84">
        <f>'[1]11. Breakdown Total UE Bank-NB'!BR30</f>
        <v>0</v>
      </c>
      <c r="BG29" s="84">
        <f>'[1]11. Breakdown Total UE Bank-NB'!BX30</f>
        <v>0</v>
      </c>
      <c r="BH29" s="84">
        <f>'[1]11. Breakdown Total UE Bank-NB'!BF30+'[1]11. Breakdown Total UE Bank-NB'!BO30</f>
        <v>0</v>
      </c>
      <c r="BI29" s="85"/>
      <c r="BJ29" s="83"/>
      <c r="BK29" s="83"/>
      <c r="BL29" s="83"/>
      <c r="BM29" s="83"/>
      <c r="BN29" s="83"/>
      <c r="BO29" s="83"/>
      <c r="BP29" s="84"/>
      <c r="BQ29" s="83"/>
      <c r="BR29" s="83"/>
      <c r="BS29" s="83"/>
      <c r="BT29" s="83"/>
      <c r="BU29" s="84"/>
      <c r="BV29" s="83"/>
      <c r="BW29" s="83"/>
      <c r="BX29" s="83"/>
      <c r="BY29" s="83"/>
      <c r="BZ29" s="86"/>
      <c r="CA29" s="83"/>
      <c r="CB29" s="83"/>
      <c r="CC29" s="83"/>
      <c r="CD29" s="83"/>
      <c r="CE29" s="84"/>
      <c r="CF29" s="83"/>
      <c r="CG29" s="83"/>
      <c r="CH29" s="83"/>
      <c r="CI29" s="83"/>
      <c r="CJ29" s="84"/>
      <c r="CK29" s="83"/>
      <c r="CL29" s="83"/>
      <c r="CM29" s="83"/>
      <c r="CN29" s="83"/>
      <c r="CO29" s="84"/>
      <c r="CP29" s="83">
        <f t="shared" si="10"/>
        <v>114.84388017482337</v>
      </c>
      <c r="CQ29" s="83">
        <f t="shared" si="11"/>
        <v>29.589983492073372</v>
      </c>
      <c r="CR29" s="83" t="e">
        <f t="shared" si="12"/>
        <v>#DIV/0!</v>
      </c>
      <c r="CS29" s="83">
        <f t="shared" si="12"/>
        <v>106.65894753744348</v>
      </c>
      <c r="CT29" s="87"/>
      <c r="CU29" s="88"/>
      <c r="CV29" s="83"/>
      <c r="CW29" s="89"/>
      <c r="CY29" s="127">
        <f t="shared" si="13"/>
        <v>0.23714590797925639</v>
      </c>
      <c r="CZ29" s="127">
        <f t="shared" si="14"/>
        <v>0.18616822806113054</v>
      </c>
      <c r="DA29" s="127">
        <f t="shared" si="14"/>
        <v>0.32552353100526155</v>
      </c>
      <c r="DB29" s="127"/>
      <c r="DC29" s="127">
        <f t="shared" si="15"/>
        <v>0.32552353100526155</v>
      </c>
      <c r="DD29" s="127"/>
      <c r="DE29" s="127">
        <f t="shared" si="16"/>
        <v>0.29376637030581843</v>
      </c>
      <c r="DF29" s="127"/>
      <c r="DG29" s="127">
        <f t="shared" si="17"/>
        <v>0.42112880686678134</v>
      </c>
      <c r="DH29" s="127">
        <f t="shared" si="18"/>
        <v>0.32970223992387471</v>
      </c>
      <c r="DI29" s="127">
        <f t="shared" si="18"/>
        <v>0.91684161658716845</v>
      </c>
      <c r="DJ29" s="127"/>
      <c r="DK29" s="127">
        <f t="shared" si="19"/>
        <v>0.91684161658716845</v>
      </c>
      <c r="DL29" s="127"/>
      <c r="DM29" s="127">
        <f t="shared" si="20"/>
        <v>0.8852307237368533</v>
      </c>
      <c r="DN29" s="127"/>
      <c r="DO29" s="127"/>
      <c r="DP29" s="127"/>
      <c r="DQ29" s="127"/>
      <c r="DR29" s="127"/>
      <c r="DS29" s="127"/>
      <c r="DT29" s="127"/>
    </row>
    <row r="30" spans="1:124" x14ac:dyDescent="0.3">
      <c r="B30" s="1">
        <v>4</v>
      </c>
      <c r="C30" s="90">
        <v>38443</v>
      </c>
      <c r="D30" s="91">
        <f t="shared" si="0"/>
        <v>30</v>
      </c>
      <c r="E30" s="92">
        <v>26449818.460372958</v>
      </c>
      <c r="F30" s="93">
        <v>5895928</v>
      </c>
      <c r="G30" s="94"/>
      <c r="H30" s="92">
        <v>67081956.299999997</v>
      </c>
      <c r="I30" s="93">
        <v>7601821</v>
      </c>
      <c r="J30" s="94"/>
      <c r="K30" s="92">
        <f t="shared" si="2"/>
        <v>-2.4377651047885012</v>
      </c>
      <c r="L30" s="93">
        <f t="shared" si="2"/>
        <v>-6.8948429526910067</v>
      </c>
      <c r="M30" s="94"/>
      <c r="N30" s="92">
        <f t="shared" si="4"/>
        <v>25.751443110850452</v>
      </c>
      <c r="O30" s="93">
        <f t="shared" si="4"/>
        <v>20.780119397502421</v>
      </c>
      <c r="P30" s="94"/>
      <c r="Q30" s="95">
        <v>64678884.468398005</v>
      </c>
      <c r="R30" s="96">
        <v>3590204.2139473604</v>
      </c>
      <c r="S30" s="93"/>
      <c r="T30" s="94">
        <f t="shared" si="1"/>
        <v>68269088.682345361</v>
      </c>
      <c r="U30" s="95">
        <f t="shared" si="3"/>
        <v>-2.2949512015442397</v>
      </c>
      <c r="V30" s="96">
        <f t="shared" si="3"/>
        <v>-7.0974841404107343</v>
      </c>
      <c r="W30" s="93" t="e">
        <f t="shared" si="3"/>
        <v>#DIV/0!</v>
      </c>
      <c r="X30" s="94">
        <f t="shared" si="3"/>
        <v>-2.5598474934144355</v>
      </c>
      <c r="Y30" s="95">
        <f t="shared" si="5"/>
        <v>53.715876849130836</v>
      </c>
      <c r="Z30" s="96">
        <f t="shared" si="5"/>
        <v>29.083812837944329</v>
      </c>
      <c r="AA30" s="93" t="e">
        <f t="shared" si="5"/>
        <v>#DIV/0!</v>
      </c>
      <c r="AB30" s="94">
        <f t="shared" si="5"/>
        <v>52.188640319501708</v>
      </c>
      <c r="AC30" s="95">
        <v>52730999.799999997</v>
      </c>
      <c r="AD30" s="96">
        <f t="shared" si="9"/>
        <v>14350956.5</v>
      </c>
      <c r="AE30" s="96">
        <v>3239187</v>
      </c>
      <c r="AF30" s="96">
        <v>11111769.5</v>
      </c>
      <c r="AG30" s="96"/>
      <c r="AH30" s="65">
        <f t="shared" si="6"/>
        <v>11111769.5</v>
      </c>
      <c r="AI30" s="65"/>
      <c r="AJ30" s="97"/>
      <c r="AK30" s="96">
        <v>29328708.775467999</v>
      </c>
      <c r="AL30" s="96">
        <f t="shared" si="7"/>
        <v>35350175.692929998</v>
      </c>
      <c r="AM30" s="96">
        <v>1485593.2679259998</v>
      </c>
      <c r="AN30" s="96">
        <v>33864582.425003998</v>
      </c>
      <c r="AO30" s="96"/>
      <c r="AP30" s="96">
        <f t="shared" si="8"/>
        <v>33864582.425003998</v>
      </c>
      <c r="AQ30" s="96"/>
      <c r="AR30" s="97"/>
      <c r="AS30" s="96"/>
      <c r="AT30" s="96"/>
      <c r="AU30" s="97"/>
      <c r="AV30" s="96"/>
      <c r="AW30" s="96"/>
      <c r="AX30" s="97"/>
      <c r="AY30" s="96"/>
      <c r="AZ30" s="98"/>
      <c r="BA30" s="97"/>
      <c r="BB30" s="78">
        <f>'[1]11. Breakdown Total UE Bank-NB'!R31+'[1]11. Breakdown Total UE Bank-NB'!S31</f>
        <v>0</v>
      </c>
      <c r="BC30" s="65">
        <f>'[1]11. Breakdown Total UE Bank-NB'!AN31</f>
        <v>0</v>
      </c>
      <c r="BD30" s="65">
        <f>'[1]11. Breakdown Total UE Bank-NB'!AT31</f>
        <v>0</v>
      </c>
      <c r="BE30" s="67">
        <f>'[1]11. Breakdown Total UE Bank-NB'!AB31+'[1]11. Breakdown Total UE Bank-NB'!AK31</f>
        <v>0</v>
      </c>
      <c r="BF30" s="67">
        <f>'[1]11. Breakdown Total UE Bank-NB'!BR31</f>
        <v>0</v>
      </c>
      <c r="BG30" s="67">
        <f>'[1]11. Breakdown Total UE Bank-NB'!BX31</f>
        <v>0</v>
      </c>
      <c r="BH30" s="67">
        <f>'[1]11. Breakdown Total UE Bank-NB'!BF31+'[1]11. Breakdown Total UE Bank-NB'!BO31</f>
        <v>0</v>
      </c>
      <c r="BI30" s="79"/>
      <c r="BJ30" s="65"/>
      <c r="BK30" s="65"/>
      <c r="BL30" s="65"/>
      <c r="BM30" s="65"/>
      <c r="BN30" s="65"/>
      <c r="BO30" s="65"/>
      <c r="BP30" s="67"/>
      <c r="BQ30" s="65"/>
      <c r="BR30" s="65"/>
      <c r="BS30" s="65"/>
      <c r="BT30" s="65"/>
      <c r="BU30" s="67"/>
      <c r="BV30" s="65"/>
      <c r="BW30" s="65"/>
      <c r="BX30" s="65"/>
      <c r="BY30" s="65"/>
      <c r="BZ30" s="66"/>
      <c r="CA30" s="65"/>
      <c r="CB30" s="65"/>
      <c r="CC30" s="65"/>
      <c r="CD30" s="65"/>
      <c r="CE30" s="67"/>
      <c r="CF30" s="65"/>
      <c r="CG30" s="65"/>
      <c r="CH30" s="65"/>
      <c r="CI30" s="65"/>
      <c r="CJ30" s="67"/>
      <c r="CK30" s="65"/>
      <c r="CL30" s="65"/>
      <c r="CM30" s="65"/>
      <c r="CN30" s="65"/>
      <c r="CO30" s="67"/>
      <c r="CP30" s="65">
        <f t="shared" si="10"/>
        <v>104.91904824269969</v>
      </c>
      <c r="CQ30" s="65">
        <f t="shared" si="11"/>
        <v>29.44855773297445</v>
      </c>
      <c r="CR30" s="65" t="e">
        <f t="shared" si="12"/>
        <v>#DIV/0!</v>
      </c>
      <c r="CS30" s="65">
        <f t="shared" si="12"/>
        <v>98.068707723406533</v>
      </c>
      <c r="CT30" s="80"/>
      <c r="CU30" s="64"/>
      <c r="CV30" s="65"/>
      <c r="CW30" s="81"/>
      <c r="CY30" s="127">
        <f t="shared" si="13"/>
        <v>0.25122224512803748</v>
      </c>
      <c r="CZ30" s="127">
        <f t="shared" si="14"/>
        <v>0.23235914480201969</v>
      </c>
      <c r="DA30" s="127">
        <f t="shared" si="14"/>
        <v>0.29615908438505456</v>
      </c>
      <c r="DB30" s="127"/>
      <c r="DC30" s="127">
        <f t="shared" si="15"/>
        <v>0.29615908438505456</v>
      </c>
      <c r="DD30" s="127"/>
      <c r="DE30" s="127">
        <f t="shared" si="16"/>
        <v>0.28118807659608502</v>
      </c>
      <c r="DF30" s="127"/>
      <c r="DG30" s="127">
        <f t="shared" si="17"/>
        <v>0.21719705258175281</v>
      </c>
      <c r="DH30" s="127">
        <f t="shared" si="18"/>
        <v>0.48394306050160951</v>
      </c>
      <c r="DI30" s="127">
        <f t="shared" si="18"/>
        <v>0.99432074714150742</v>
      </c>
      <c r="DJ30" s="127"/>
      <c r="DK30" s="127">
        <f t="shared" si="19"/>
        <v>0.99432074714150742</v>
      </c>
      <c r="DL30" s="127"/>
      <c r="DM30" s="127">
        <f t="shared" si="20"/>
        <v>0.96590588775036856</v>
      </c>
      <c r="DN30" s="127"/>
      <c r="DO30" s="127"/>
      <c r="DP30" s="127"/>
      <c r="DQ30" s="127"/>
      <c r="DR30" s="127"/>
      <c r="DS30" s="127"/>
      <c r="DT30" s="127"/>
    </row>
    <row r="31" spans="1:124" x14ac:dyDescent="0.3">
      <c r="B31" s="1">
        <v>5</v>
      </c>
      <c r="C31" s="76">
        <v>38473</v>
      </c>
      <c r="D31" s="77">
        <f t="shared" si="0"/>
        <v>31</v>
      </c>
      <c r="E31" s="61">
        <v>26886332.991841491</v>
      </c>
      <c r="F31" s="62">
        <v>5944616</v>
      </c>
      <c r="G31" s="63"/>
      <c r="H31" s="61">
        <v>70325628.799999997</v>
      </c>
      <c r="I31" s="62">
        <v>8015569</v>
      </c>
      <c r="J31" s="63"/>
      <c r="K31" s="61">
        <f t="shared" si="2"/>
        <v>4.8353874557471723</v>
      </c>
      <c r="L31" s="62">
        <f t="shared" si="2"/>
        <v>5.4427485203874175</v>
      </c>
      <c r="M31" s="63"/>
      <c r="N31" s="61">
        <f t="shared" si="4"/>
        <v>24.30343975607013</v>
      </c>
      <c r="O31" s="62">
        <f t="shared" si="4"/>
        <v>24.720414263330444</v>
      </c>
      <c r="P31" s="63"/>
      <c r="Q31" s="64">
        <v>68123928.732312977</v>
      </c>
      <c r="R31" s="65">
        <v>3825240.9546869099</v>
      </c>
      <c r="S31" s="62"/>
      <c r="T31" s="63">
        <f t="shared" si="1"/>
        <v>71949169.686999887</v>
      </c>
      <c r="U31" s="64">
        <f t="shared" si="3"/>
        <v>5.3263816966389017</v>
      </c>
      <c r="V31" s="65">
        <f t="shared" si="3"/>
        <v>6.5466120235297467</v>
      </c>
      <c r="W31" s="62" t="e">
        <f t="shared" si="3"/>
        <v>#DIV/0!</v>
      </c>
      <c r="X31" s="63">
        <f t="shared" si="3"/>
        <v>5.3905524091259904</v>
      </c>
      <c r="Y31" s="64">
        <f t="shared" si="5"/>
        <v>68.420125576730868</v>
      </c>
      <c r="Z31" s="65">
        <f t="shared" si="5"/>
        <v>30.565439190610462</v>
      </c>
      <c r="AA31" s="62" t="e">
        <f t="shared" si="5"/>
        <v>#DIV/0!</v>
      </c>
      <c r="AB31" s="63">
        <f t="shared" si="5"/>
        <v>65.863452893785293</v>
      </c>
      <c r="AC31" s="64">
        <v>55121055.799999997</v>
      </c>
      <c r="AD31" s="65">
        <f t="shared" si="9"/>
        <v>15204573</v>
      </c>
      <c r="AE31" s="65">
        <v>3467072</v>
      </c>
      <c r="AF31" s="65">
        <v>11737501</v>
      </c>
      <c r="AG31" s="65"/>
      <c r="AH31" s="65">
        <f t="shared" si="6"/>
        <v>11737501</v>
      </c>
      <c r="AI31" s="65"/>
      <c r="AJ31" s="66"/>
      <c r="AK31" s="65">
        <v>30788357.670423001</v>
      </c>
      <c r="AL31" s="65">
        <f t="shared" si="7"/>
        <v>37335571.061889999</v>
      </c>
      <c r="AM31" s="65">
        <v>1579369.45052</v>
      </c>
      <c r="AN31" s="65">
        <v>35756201.611369997</v>
      </c>
      <c r="AO31" s="65"/>
      <c r="AP31" s="65">
        <f t="shared" si="8"/>
        <v>35756201.611369997</v>
      </c>
      <c r="AQ31" s="65"/>
      <c r="AR31" s="66"/>
      <c r="AS31" s="65"/>
      <c r="AT31" s="65"/>
      <c r="AU31" s="66"/>
      <c r="AV31" s="65"/>
      <c r="AW31" s="65"/>
      <c r="AX31" s="66"/>
      <c r="AY31" s="65"/>
      <c r="AZ31" s="67"/>
      <c r="BA31" s="66"/>
      <c r="BB31" s="78">
        <f>'[1]11. Breakdown Total UE Bank-NB'!R32+'[1]11. Breakdown Total UE Bank-NB'!S32</f>
        <v>0</v>
      </c>
      <c r="BC31" s="65">
        <f>'[1]11. Breakdown Total UE Bank-NB'!AN32</f>
        <v>0</v>
      </c>
      <c r="BD31" s="65">
        <f>'[1]11. Breakdown Total UE Bank-NB'!AT32</f>
        <v>0</v>
      </c>
      <c r="BE31" s="67">
        <f>'[1]11. Breakdown Total UE Bank-NB'!AB32+'[1]11. Breakdown Total UE Bank-NB'!AK32</f>
        <v>0</v>
      </c>
      <c r="BF31" s="67">
        <f>'[1]11. Breakdown Total UE Bank-NB'!BR32</f>
        <v>0</v>
      </c>
      <c r="BG31" s="67">
        <f>'[1]11. Breakdown Total UE Bank-NB'!BX32</f>
        <v>0</v>
      </c>
      <c r="BH31" s="67">
        <f>'[1]11. Breakdown Total UE Bank-NB'!BF32+'[1]11. Breakdown Total UE Bank-NB'!BO32</f>
        <v>0</v>
      </c>
      <c r="BI31" s="79"/>
      <c r="BJ31" s="65"/>
      <c r="BK31" s="65"/>
      <c r="BL31" s="65"/>
      <c r="BM31" s="65"/>
      <c r="BN31" s="65"/>
      <c r="BO31" s="65"/>
      <c r="BP31" s="67"/>
      <c r="BQ31" s="65"/>
      <c r="BR31" s="65"/>
      <c r="BS31" s="65"/>
      <c r="BT31" s="65"/>
      <c r="BU31" s="67"/>
      <c r="BV31" s="65"/>
      <c r="BW31" s="65"/>
      <c r="BX31" s="65"/>
      <c r="BY31" s="65"/>
      <c r="BZ31" s="66"/>
      <c r="CA31" s="65"/>
      <c r="CB31" s="65"/>
      <c r="CC31" s="65"/>
      <c r="CD31" s="65"/>
      <c r="CE31" s="67"/>
      <c r="CF31" s="65"/>
      <c r="CG31" s="65"/>
      <c r="CH31" s="65"/>
      <c r="CI31" s="65"/>
      <c r="CJ31" s="67"/>
      <c r="CK31" s="65"/>
      <c r="CL31" s="65"/>
      <c r="CM31" s="65"/>
      <c r="CN31" s="65"/>
      <c r="CO31" s="67"/>
      <c r="CP31" s="65">
        <f t="shared" si="10"/>
        <v>99.227914369828483</v>
      </c>
      <c r="CQ31" s="65">
        <f t="shared" si="11"/>
        <v>28.943871451113296</v>
      </c>
      <c r="CR31" s="65" t="e">
        <f t="shared" si="12"/>
        <v>#DIV/0!</v>
      </c>
      <c r="CS31" s="65">
        <f t="shared" si="12"/>
        <v>93.102419407555004</v>
      </c>
      <c r="CT31" s="80"/>
      <c r="CU31" s="64"/>
      <c r="CV31" s="65"/>
      <c r="CW31" s="81"/>
      <c r="CY31" s="127">
        <f t="shared" si="13"/>
        <v>0.22466469669466838</v>
      </c>
      <c r="CZ31" s="127">
        <f t="shared" si="14"/>
        <v>0.22014653419770602</v>
      </c>
      <c r="DA31" s="127">
        <f t="shared" si="14"/>
        <v>0.34524927051393206</v>
      </c>
      <c r="DB31" s="127"/>
      <c r="DC31" s="127">
        <f t="shared" si="15"/>
        <v>0.34524927051393206</v>
      </c>
      <c r="DD31" s="127"/>
      <c r="DE31" s="127">
        <f t="shared" si="16"/>
        <v>0.31451596204802401</v>
      </c>
      <c r="DF31" s="127"/>
      <c r="DG31" s="127">
        <f t="shared" si="17"/>
        <v>0.40590642934815935</v>
      </c>
      <c r="DH31" s="127">
        <f t="shared" si="18"/>
        <v>0.47416255904015681</v>
      </c>
      <c r="DI31" s="127">
        <f t="shared" si="18"/>
        <v>1.0457664485065452</v>
      </c>
      <c r="DJ31" s="127"/>
      <c r="DK31" s="127">
        <f t="shared" si="19"/>
        <v>1.0457664485065452</v>
      </c>
      <c r="DL31" s="127"/>
      <c r="DM31" s="127">
        <f t="shared" si="20"/>
        <v>1.0127522278673267</v>
      </c>
      <c r="DN31" s="127"/>
      <c r="DO31" s="127"/>
      <c r="DP31" s="127"/>
      <c r="DQ31" s="127"/>
      <c r="DR31" s="127"/>
      <c r="DS31" s="127"/>
      <c r="DT31" s="127"/>
    </row>
    <row r="32" spans="1:124" x14ac:dyDescent="0.3">
      <c r="B32" s="1">
        <v>6</v>
      </c>
      <c r="C32" s="99">
        <v>38504</v>
      </c>
      <c r="D32" s="100">
        <f t="shared" si="0"/>
        <v>30</v>
      </c>
      <c r="E32" s="101">
        <v>27362304.523310024</v>
      </c>
      <c r="F32" s="102">
        <v>6040547</v>
      </c>
      <c r="G32" s="103"/>
      <c r="H32" s="101">
        <v>67318154.099999994</v>
      </c>
      <c r="I32" s="102">
        <v>8420078</v>
      </c>
      <c r="J32" s="103"/>
      <c r="K32" s="101">
        <f t="shared" si="2"/>
        <v>-4.2764988402066066</v>
      </c>
      <c r="L32" s="102">
        <f t="shared" si="2"/>
        <v>5.046541299812902</v>
      </c>
      <c r="M32" s="103"/>
      <c r="N32" s="101">
        <f t="shared" si="4"/>
        <v>13.491240595388323</v>
      </c>
      <c r="O32" s="102">
        <f t="shared" si="4"/>
        <v>25.428482518604433</v>
      </c>
      <c r="P32" s="103"/>
      <c r="Q32" s="88">
        <v>66844847.801654987</v>
      </c>
      <c r="R32" s="83">
        <v>3528102.5237741796</v>
      </c>
      <c r="S32" s="102"/>
      <c r="T32" s="103">
        <f t="shared" si="1"/>
        <v>70372950.325429171</v>
      </c>
      <c r="U32" s="88">
        <f t="shared" si="3"/>
        <v>-1.8775795149513865</v>
      </c>
      <c r="V32" s="83">
        <f t="shared" si="3"/>
        <v>-7.7678356587879467</v>
      </c>
      <c r="W32" s="102" t="e">
        <f t="shared" si="3"/>
        <v>#DIV/0!</v>
      </c>
      <c r="X32" s="103">
        <f t="shared" si="3"/>
        <v>-2.1907401689661397</v>
      </c>
      <c r="Y32" s="88">
        <f t="shared" si="5"/>
        <v>54.213267044243239</v>
      </c>
      <c r="Z32" s="83">
        <f t="shared" si="5"/>
        <v>15.215743800464166</v>
      </c>
      <c r="AA32" s="102" t="e">
        <f t="shared" si="5"/>
        <v>#DIV/0!</v>
      </c>
      <c r="AB32" s="103">
        <f t="shared" si="5"/>
        <v>51.640060863669035</v>
      </c>
      <c r="AC32" s="88">
        <v>52633541.799999997</v>
      </c>
      <c r="AD32" s="83">
        <f t="shared" si="9"/>
        <v>14684612.300000001</v>
      </c>
      <c r="AE32" s="83">
        <v>3003439</v>
      </c>
      <c r="AF32" s="83">
        <v>11681173.300000001</v>
      </c>
      <c r="AG32" s="83"/>
      <c r="AH32" s="83">
        <f t="shared" si="6"/>
        <v>11681173.300000001</v>
      </c>
      <c r="AI32" s="83"/>
      <c r="AJ32" s="86"/>
      <c r="AK32" s="83">
        <v>29384333.535004996</v>
      </c>
      <c r="AL32" s="83">
        <f t="shared" si="7"/>
        <v>37460514.266649999</v>
      </c>
      <c r="AM32" s="83">
        <v>1377585.2265850001</v>
      </c>
      <c r="AN32" s="83">
        <v>36082929.040064998</v>
      </c>
      <c r="AO32" s="83"/>
      <c r="AP32" s="83">
        <f t="shared" si="8"/>
        <v>36082929.040064998</v>
      </c>
      <c r="AQ32" s="83"/>
      <c r="AR32" s="86"/>
      <c r="AS32" s="83"/>
      <c r="AT32" s="83"/>
      <c r="AU32" s="86"/>
      <c r="AV32" s="83"/>
      <c r="AW32" s="83"/>
      <c r="AX32" s="86"/>
      <c r="AY32" s="83"/>
      <c r="AZ32" s="84"/>
      <c r="BA32" s="86"/>
      <c r="BB32" s="82">
        <f>'[1]11. Breakdown Total UE Bank-NB'!R33+'[1]11. Breakdown Total UE Bank-NB'!S33</f>
        <v>0</v>
      </c>
      <c r="BC32" s="83">
        <f>'[1]11. Breakdown Total UE Bank-NB'!AN33</f>
        <v>0</v>
      </c>
      <c r="BD32" s="83">
        <f>'[1]11. Breakdown Total UE Bank-NB'!AT33</f>
        <v>0</v>
      </c>
      <c r="BE32" s="84">
        <f>'[1]11. Breakdown Total UE Bank-NB'!AB33+'[1]11. Breakdown Total UE Bank-NB'!AK33</f>
        <v>0</v>
      </c>
      <c r="BF32" s="84">
        <f>'[1]11. Breakdown Total UE Bank-NB'!BR33</f>
        <v>0</v>
      </c>
      <c r="BG32" s="84">
        <f>'[1]11. Breakdown Total UE Bank-NB'!BX33</f>
        <v>0</v>
      </c>
      <c r="BH32" s="84">
        <f>'[1]11. Breakdown Total UE Bank-NB'!BF33+'[1]11. Breakdown Total UE Bank-NB'!BO33</f>
        <v>0</v>
      </c>
      <c r="BI32" s="85"/>
      <c r="BJ32" s="83"/>
      <c r="BK32" s="83"/>
      <c r="BL32" s="83"/>
      <c r="BM32" s="83"/>
      <c r="BN32" s="83"/>
      <c r="BO32" s="83"/>
      <c r="BP32" s="84"/>
      <c r="BQ32" s="83"/>
      <c r="BR32" s="83"/>
      <c r="BS32" s="83"/>
      <c r="BT32" s="83"/>
      <c r="BU32" s="84"/>
      <c r="BV32" s="83"/>
      <c r="BW32" s="83"/>
      <c r="BX32" s="83"/>
      <c r="BY32" s="83"/>
      <c r="BZ32" s="86"/>
      <c r="CA32" s="83"/>
      <c r="CB32" s="83"/>
      <c r="CC32" s="83"/>
      <c r="CD32" s="83"/>
      <c r="CE32" s="84"/>
      <c r="CF32" s="83"/>
      <c r="CG32" s="83"/>
      <c r="CH32" s="83"/>
      <c r="CI32" s="83"/>
      <c r="CJ32" s="84"/>
      <c r="CK32" s="83"/>
      <c r="CL32" s="83"/>
      <c r="CM32" s="83"/>
      <c r="CN32" s="83"/>
      <c r="CO32" s="84"/>
      <c r="CP32" s="83">
        <f t="shared" si="10"/>
        <v>91.68888486323749</v>
      </c>
      <c r="CQ32" s="83">
        <f t="shared" si="11"/>
        <v>27.62955751991754</v>
      </c>
      <c r="CR32" s="83" t="e">
        <f t="shared" si="12"/>
        <v>#DIV/0!</v>
      </c>
      <c r="CS32" s="83">
        <f t="shared" si="12"/>
        <v>86.363566776044763</v>
      </c>
      <c r="CT32" s="87"/>
      <c r="CU32" s="88"/>
      <c r="CV32" s="83"/>
      <c r="CW32" s="89"/>
      <c r="CY32" s="127">
        <f t="shared" si="13"/>
        <v>0.12545562703845459</v>
      </c>
      <c r="CZ32" s="127">
        <f t="shared" si="14"/>
        <v>3.6821637855891431E-2</v>
      </c>
      <c r="DA32" s="127">
        <f t="shared" si="14"/>
        <v>0.21016804344506168</v>
      </c>
      <c r="DB32" s="127"/>
      <c r="DC32" s="127">
        <f t="shared" si="15"/>
        <v>0.21016804344506168</v>
      </c>
      <c r="DD32" s="127"/>
      <c r="DE32" s="127">
        <f t="shared" si="16"/>
        <v>0.17015420473722664</v>
      </c>
      <c r="DF32" s="127"/>
      <c r="DG32" s="127">
        <f t="shared" si="17"/>
        <v>0.27393464792319744</v>
      </c>
      <c r="DH32" s="127">
        <f t="shared" si="18"/>
        <v>0.2900730861896299</v>
      </c>
      <c r="DI32" s="127">
        <f t="shared" si="18"/>
        <v>0.87813817200233824</v>
      </c>
      <c r="DJ32" s="127"/>
      <c r="DK32" s="127">
        <f t="shared" si="19"/>
        <v>0.87813817200233824</v>
      </c>
      <c r="DL32" s="127"/>
      <c r="DM32" s="127">
        <f t="shared" si="20"/>
        <v>0.84717370844032969</v>
      </c>
      <c r="DN32" s="127"/>
      <c r="DO32" s="127"/>
      <c r="DP32" s="127"/>
      <c r="DQ32" s="127"/>
      <c r="DR32" s="127"/>
      <c r="DS32" s="127"/>
      <c r="DT32" s="127"/>
    </row>
    <row r="33" spans="1:124" x14ac:dyDescent="0.3">
      <c r="B33" s="1">
        <v>7</v>
      </c>
      <c r="C33" s="76">
        <v>38534</v>
      </c>
      <c r="D33" s="77">
        <f t="shared" si="0"/>
        <v>31</v>
      </c>
      <c r="E33" s="61">
        <v>27847672.054778557</v>
      </c>
      <c r="F33" s="62">
        <v>6153673</v>
      </c>
      <c r="G33" s="63"/>
      <c r="H33" s="61">
        <v>71723495.599999994</v>
      </c>
      <c r="I33" s="62">
        <v>8090136</v>
      </c>
      <c r="J33" s="63"/>
      <c r="K33" s="61">
        <f t="shared" si="2"/>
        <v>6.5440616411673123</v>
      </c>
      <c r="L33" s="62">
        <f t="shared" si="2"/>
        <v>-3.9185147691030888</v>
      </c>
      <c r="M33" s="63"/>
      <c r="N33" s="61">
        <f t="shared" si="4"/>
        <v>14.239036202350949</v>
      </c>
      <c r="O33" s="62">
        <f t="shared" si="4"/>
        <v>14.159409293548578</v>
      </c>
      <c r="P33" s="63"/>
      <c r="Q33" s="64">
        <v>69571460.399204999</v>
      </c>
      <c r="R33" s="65">
        <v>3853166.6874289997</v>
      </c>
      <c r="S33" s="62"/>
      <c r="T33" s="63">
        <f t="shared" si="1"/>
        <v>73424627.086633995</v>
      </c>
      <c r="U33" s="64">
        <f t="shared" si="3"/>
        <v>4.0790168385760088</v>
      </c>
      <c r="V33" s="65">
        <f t="shared" si="3"/>
        <v>9.2135690917247892</v>
      </c>
      <c r="W33" s="62" t="e">
        <f t="shared" si="3"/>
        <v>#DIV/0!</v>
      </c>
      <c r="X33" s="63">
        <f t="shared" si="3"/>
        <v>4.3364343076321257</v>
      </c>
      <c r="Y33" s="64">
        <f t="shared" si="5"/>
        <v>44.834855664627035</v>
      </c>
      <c r="Z33" s="65">
        <f t="shared" si="5"/>
        <v>16.418204073755895</v>
      </c>
      <c r="AA33" s="62" t="e">
        <f t="shared" si="5"/>
        <v>#DIV/0!</v>
      </c>
      <c r="AB33" s="63">
        <f t="shared" si="5"/>
        <v>43.00307516512899</v>
      </c>
      <c r="AC33" s="64">
        <v>56790606.199999996</v>
      </c>
      <c r="AD33" s="65">
        <f t="shared" si="9"/>
        <v>14932889.4</v>
      </c>
      <c r="AE33" s="65">
        <v>3238980</v>
      </c>
      <c r="AF33" s="65">
        <v>11693909.4</v>
      </c>
      <c r="AG33" s="65"/>
      <c r="AH33" s="65">
        <f t="shared" si="6"/>
        <v>11693909.4</v>
      </c>
      <c r="AI33" s="65"/>
      <c r="AJ33" s="66"/>
      <c r="AK33" s="65">
        <v>32233927.659469001</v>
      </c>
      <c r="AL33" s="65">
        <f t="shared" si="7"/>
        <v>37337532.739735998</v>
      </c>
      <c r="AM33" s="65">
        <v>1431175.7397359998</v>
      </c>
      <c r="AN33" s="65">
        <v>35906357</v>
      </c>
      <c r="AO33" s="65"/>
      <c r="AP33" s="65">
        <f t="shared" si="8"/>
        <v>35906357</v>
      </c>
      <c r="AQ33" s="65"/>
      <c r="AR33" s="66"/>
      <c r="AS33" s="65"/>
      <c r="AT33" s="65"/>
      <c r="AU33" s="66"/>
      <c r="AV33" s="65"/>
      <c r="AW33" s="65"/>
      <c r="AX33" s="66"/>
      <c r="AY33" s="65"/>
      <c r="AZ33" s="67"/>
      <c r="BA33" s="66"/>
      <c r="BB33" s="78">
        <f>'[1]11. Breakdown Total UE Bank-NB'!R34+'[1]11. Breakdown Total UE Bank-NB'!S34</f>
        <v>0</v>
      </c>
      <c r="BC33" s="65">
        <f>'[1]11. Breakdown Total UE Bank-NB'!AN34</f>
        <v>0</v>
      </c>
      <c r="BD33" s="65">
        <f>'[1]11. Breakdown Total UE Bank-NB'!AT34</f>
        <v>0</v>
      </c>
      <c r="BE33" s="67">
        <f>'[1]11. Breakdown Total UE Bank-NB'!AB34+'[1]11. Breakdown Total UE Bank-NB'!AK34</f>
        <v>0</v>
      </c>
      <c r="BF33" s="67">
        <f>'[1]11. Breakdown Total UE Bank-NB'!BR34</f>
        <v>0</v>
      </c>
      <c r="BG33" s="67">
        <f>'[1]11. Breakdown Total UE Bank-NB'!BX34</f>
        <v>0</v>
      </c>
      <c r="BH33" s="67">
        <f>'[1]11. Breakdown Total UE Bank-NB'!BF34+'[1]11. Breakdown Total UE Bank-NB'!BO34</f>
        <v>0</v>
      </c>
      <c r="BI33" s="79"/>
      <c r="BJ33" s="65"/>
      <c r="BK33" s="65"/>
      <c r="BL33" s="65"/>
      <c r="BM33" s="65"/>
      <c r="BN33" s="65"/>
      <c r="BO33" s="65"/>
      <c r="BP33" s="67"/>
      <c r="BQ33" s="65"/>
      <c r="BR33" s="65"/>
      <c r="BS33" s="65"/>
      <c r="BT33" s="65"/>
      <c r="BU33" s="67"/>
      <c r="BV33" s="65"/>
      <c r="BW33" s="65"/>
      <c r="BX33" s="65"/>
      <c r="BY33" s="65"/>
      <c r="BZ33" s="66"/>
      <c r="CA33" s="65"/>
      <c r="CB33" s="65"/>
      <c r="CC33" s="65"/>
      <c r="CD33" s="65"/>
      <c r="CE33" s="67"/>
      <c r="CF33" s="65"/>
      <c r="CG33" s="65"/>
      <c r="CH33" s="65"/>
      <c r="CI33" s="65"/>
      <c r="CJ33" s="67"/>
      <c r="CK33" s="65"/>
      <c r="CL33" s="65"/>
      <c r="CM33" s="65"/>
      <c r="CN33" s="65"/>
      <c r="CO33" s="67"/>
      <c r="CP33" s="65">
        <f t="shared" si="10"/>
        <v>83.38472611096293</v>
      </c>
      <c r="CQ33" s="65">
        <f t="shared" si="11"/>
        <v>26.635995384764783</v>
      </c>
      <c r="CR33" s="65" t="e">
        <f t="shared" si="12"/>
        <v>#DIV/0!</v>
      </c>
      <c r="CS33" s="65">
        <f t="shared" si="12"/>
        <v>78.896287709429288</v>
      </c>
      <c r="CT33" s="80"/>
      <c r="CU33" s="64"/>
      <c r="CV33" s="65"/>
      <c r="CW33" s="81"/>
      <c r="CY33" s="127">
        <f t="shared" si="13"/>
        <v>0.13576717033539798</v>
      </c>
      <c r="CZ33" s="127">
        <f t="shared" si="14"/>
        <v>0.13059953910069488</v>
      </c>
      <c r="DA33" s="127">
        <f t="shared" si="14"/>
        <v>0.17919136451729445</v>
      </c>
      <c r="DB33" s="127"/>
      <c r="DC33" s="127">
        <f t="shared" si="15"/>
        <v>0.17919136451729445</v>
      </c>
      <c r="DD33" s="127"/>
      <c r="DE33" s="127">
        <f t="shared" si="16"/>
        <v>0.1683002258240216</v>
      </c>
      <c r="DF33" s="127"/>
      <c r="DG33" s="127">
        <f t="shared" si="17"/>
        <v>0.25681206521745614</v>
      </c>
      <c r="DH33" s="127">
        <f t="shared" si="18"/>
        <v>0.19779896974846212</v>
      </c>
      <c r="DI33" s="127">
        <f t="shared" si="18"/>
        <v>0.69427029868377566</v>
      </c>
      <c r="DJ33" s="127"/>
      <c r="DK33" s="127">
        <f t="shared" si="19"/>
        <v>0.69427029868377566</v>
      </c>
      <c r="DL33" s="127"/>
      <c r="DM33" s="127">
        <f t="shared" si="20"/>
        <v>0.66777342492300407</v>
      </c>
      <c r="DN33" s="127"/>
      <c r="DO33" s="127"/>
      <c r="DP33" s="127"/>
      <c r="DQ33" s="127"/>
      <c r="DR33" s="127"/>
      <c r="DS33" s="127"/>
      <c r="DT33" s="127"/>
    </row>
    <row r="34" spans="1:124" x14ac:dyDescent="0.3">
      <c r="B34" s="1">
        <v>8</v>
      </c>
      <c r="C34" s="76">
        <v>38565</v>
      </c>
      <c r="D34" s="77">
        <f t="shared" si="0"/>
        <v>31</v>
      </c>
      <c r="E34" s="61">
        <v>28198124.586247087</v>
      </c>
      <c r="F34" s="62">
        <v>6335688</v>
      </c>
      <c r="G34" s="63"/>
      <c r="H34" s="61">
        <v>71430956.100000009</v>
      </c>
      <c r="I34" s="62">
        <v>8239426</v>
      </c>
      <c r="J34" s="63"/>
      <c r="K34" s="61">
        <f t="shared" si="2"/>
        <v>-0.40787122483749266</v>
      </c>
      <c r="L34" s="62">
        <f t="shared" si="2"/>
        <v>1.8453336260354587</v>
      </c>
      <c r="M34" s="63"/>
      <c r="N34" s="61">
        <f t="shared" si="4"/>
        <v>16.21605029162005</v>
      </c>
      <c r="O34" s="62">
        <f t="shared" si="4"/>
        <v>14.769127349814342</v>
      </c>
      <c r="P34" s="63"/>
      <c r="Q34" s="64">
        <v>71701104.057835996</v>
      </c>
      <c r="R34" s="65">
        <v>4121743.8645639997</v>
      </c>
      <c r="S34" s="62"/>
      <c r="T34" s="63">
        <f t="shared" si="1"/>
        <v>75822847.922399998</v>
      </c>
      <c r="U34" s="64">
        <f t="shared" si="3"/>
        <v>3.0610880473271376</v>
      </c>
      <c r="V34" s="65">
        <f t="shared" si="3"/>
        <v>6.9702973923042606</v>
      </c>
      <c r="W34" s="62" t="e">
        <f t="shared" si="3"/>
        <v>#DIV/0!</v>
      </c>
      <c r="X34" s="63">
        <f t="shared" si="3"/>
        <v>3.2662349553867429</v>
      </c>
      <c r="Y34" s="64">
        <f t="shared" si="5"/>
        <v>45.133829968331341</v>
      </c>
      <c r="Z34" s="65">
        <f t="shared" si="5"/>
        <v>24.169819396255182</v>
      </c>
      <c r="AA34" s="62" t="e">
        <f t="shared" si="5"/>
        <v>#DIV/0!</v>
      </c>
      <c r="AB34" s="63">
        <f t="shared" si="5"/>
        <v>43.813932517325092</v>
      </c>
      <c r="AC34" s="64">
        <v>56353618</v>
      </c>
      <c r="AD34" s="65">
        <f t="shared" si="9"/>
        <v>15077338.1</v>
      </c>
      <c r="AE34" s="65">
        <v>3151765</v>
      </c>
      <c r="AF34" s="65">
        <v>11925573.1</v>
      </c>
      <c r="AG34" s="65"/>
      <c r="AH34" s="65">
        <f t="shared" si="6"/>
        <v>11925573.1</v>
      </c>
      <c r="AI34" s="65"/>
      <c r="AJ34" s="66"/>
      <c r="AK34" s="65">
        <v>32319369.32</v>
      </c>
      <c r="AL34" s="65">
        <f t="shared" si="7"/>
        <v>39381734.737836003</v>
      </c>
      <c r="AM34" s="65">
        <v>1506774.7378359998</v>
      </c>
      <c r="AN34" s="65">
        <v>37874960</v>
      </c>
      <c r="AO34" s="65"/>
      <c r="AP34" s="65">
        <f t="shared" si="8"/>
        <v>37874960</v>
      </c>
      <c r="AQ34" s="65"/>
      <c r="AR34" s="66"/>
      <c r="AS34" s="65"/>
      <c r="AT34" s="65"/>
      <c r="AU34" s="66"/>
      <c r="AV34" s="65"/>
      <c r="AW34" s="65"/>
      <c r="AX34" s="66"/>
      <c r="AY34" s="65"/>
      <c r="AZ34" s="67"/>
      <c r="BA34" s="66"/>
      <c r="BB34" s="78">
        <f>'[1]11. Breakdown Total UE Bank-NB'!R35+'[1]11. Breakdown Total UE Bank-NB'!S35</f>
        <v>0</v>
      </c>
      <c r="BC34" s="65">
        <f>'[1]11. Breakdown Total UE Bank-NB'!AN35</f>
        <v>0</v>
      </c>
      <c r="BD34" s="65">
        <f>'[1]11. Breakdown Total UE Bank-NB'!AT35</f>
        <v>0</v>
      </c>
      <c r="BE34" s="67">
        <f>'[1]11. Breakdown Total UE Bank-NB'!AB35+'[1]11. Breakdown Total UE Bank-NB'!AK35</f>
        <v>0</v>
      </c>
      <c r="BF34" s="67">
        <f>'[1]11. Breakdown Total UE Bank-NB'!BR35</f>
        <v>0</v>
      </c>
      <c r="BG34" s="67">
        <f>'[1]11. Breakdown Total UE Bank-NB'!BX35</f>
        <v>0</v>
      </c>
      <c r="BH34" s="67">
        <f>'[1]11. Breakdown Total UE Bank-NB'!BF35+'[1]11. Breakdown Total UE Bank-NB'!BO35</f>
        <v>0</v>
      </c>
      <c r="BI34" s="79"/>
      <c r="BJ34" s="65"/>
      <c r="BK34" s="65"/>
      <c r="BL34" s="65"/>
      <c r="BM34" s="65"/>
      <c r="BN34" s="65"/>
      <c r="BO34" s="65"/>
      <c r="BP34" s="67"/>
      <c r="BQ34" s="65"/>
      <c r="BR34" s="65"/>
      <c r="BS34" s="65"/>
      <c r="BT34" s="65"/>
      <c r="BU34" s="67"/>
      <c r="BV34" s="65"/>
      <c r="BW34" s="65"/>
      <c r="BX34" s="65"/>
      <c r="BY34" s="65"/>
      <c r="BZ34" s="66"/>
      <c r="CA34" s="65"/>
      <c r="CB34" s="65"/>
      <c r="CC34" s="65"/>
      <c r="CD34" s="65"/>
      <c r="CE34" s="67"/>
      <c r="CF34" s="65"/>
      <c r="CG34" s="65"/>
      <c r="CH34" s="65"/>
      <c r="CI34" s="65"/>
      <c r="CJ34" s="67"/>
      <c r="CK34" s="65"/>
      <c r="CL34" s="65"/>
      <c r="CM34" s="65"/>
      <c r="CN34" s="65"/>
      <c r="CO34" s="67"/>
      <c r="CP34" s="65">
        <f t="shared" si="10"/>
        <v>75.661804253055266</v>
      </c>
      <c r="CQ34" s="65">
        <f t="shared" si="11"/>
        <v>25.157871770154955</v>
      </c>
      <c r="CR34" s="65" t="e">
        <f t="shared" si="12"/>
        <v>#DIV/0!</v>
      </c>
      <c r="CS34" s="65">
        <f t="shared" si="12"/>
        <v>71.823581720094296</v>
      </c>
      <c r="CT34" s="80"/>
      <c r="CU34" s="64"/>
      <c r="CV34" s="65"/>
      <c r="CW34" s="81"/>
      <c r="CY34" s="127">
        <f t="shared" si="13"/>
        <v>0.16098240370640071</v>
      </c>
      <c r="CZ34" s="127">
        <f t="shared" si="14"/>
        <v>0.14134587458889292</v>
      </c>
      <c r="DA34" s="127">
        <f t="shared" si="14"/>
        <v>0.17344301459426315</v>
      </c>
      <c r="DB34" s="127"/>
      <c r="DC34" s="127">
        <f t="shared" si="15"/>
        <v>0.17344301459426315</v>
      </c>
      <c r="DD34" s="127"/>
      <c r="DE34" s="127">
        <f t="shared" si="16"/>
        <v>0.16658505964178416</v>
      </c>
      <c r="DF34" s="127"/>
      <c r="DG34" s="127">
        <f t="shared" si="17"/>
        <v>0.27639808851796221</v>
      </c>
      <c r="DH34" s="127">
        <f t="shared" si="18"/>
        <v>0.25413267346232016</v>
      </c>
      <c r="DI34" s="127">
        <f t="shared" si="18"/>
        <v>0.65528497687222353</v>
      </c>
      <c r="DJ34" s="127"/>
      <c r="DK34" s="127">
        <f t="shared" si="19"/>
        <v>0.65528497687222353</v>
      </c>
      <c r="DL34" s="127"/>
      <c r="DM34" s="127">
        <f t="shared" si="20"/>
        <v>0.63527210914038235</v>
      </c>
      <c r="DN34" s="127"/>
      <c r="DO34" s="127"/>
      <c r="DP34" s="127"/>
      <c r="DQ34" s="127"/>
      <c r="DR34" s="127"/>
      <c r="DS34" s="127"/>
      <c r="DT34" s="127"/>
    </row>
    <row r="35" spans="1:124" x14ac:dyDescent="0.3">
      <c r="B35" s="1">
        <v>9</v>
      </c>
      <c r="C35" s="76">
        <v>38596</v>
      </c>
      <c r="D35" s="77">
        <f t="shared" si="0"/>
        <v>30</v>
      </c>
      <c r="E35" s="61">
        <v>28659225.117715616</v>
      </c>
      <c r="F35" s="62">
        <v>6386288</v>
      </c>
      <c r="G35" s="63"/>
      <c r="H35" s="61">
        <v>72582773.899999991</v>
      </c>
      <c r="I35" s="62">
        <v>7996695</v>
      </c>
      <c r="J35" s="63"/>
      <c r="K35" s="61">
        <f t="shared" si="2"/>
        <v>1.6124910863400608</v>
      </c>
      <c r="L35" s="62">
        <f t="shared" si="2"/>
        <v>-2.9459697799336992</v>
      </c>
      <c r="M35" s="63"/>
      <c r="N35" s="61">
        <f t="shared" si="4"/>
        <v>23.60891074673825</v>
      </c>
      <c r="O35" s="62">
        <f t="shared" si="4"/>
        <v>11.036801418303817</v>
      </c>
      <c r="P35" s="63"/>
      <c r="Q35" s="64">
        <v>71179471.011335999</v>
      </c>
      <c r="R35" s="65">
        <v>3909736.3645639997</v>
      </c>
      <c r="S35" s="62"/>
      <c r="T35" s="63">
        <f t="shared" si="1"/>
        <v>75089207.3759</v>
      </c>
      <c r="U35" s="64">
        <f t="shared" si="3"/>
        <v>-0.72751048028386633</v>
      </c>
      <c r="V35" s="65">
        <f t="shared" si="3"/>
        <v>-5.1436359697820828</v>
      </c>
      <c r="W35" s="62" t="e">
        <f t="shared" si="3"/>
        <v>#DIV/0!</v>
      </c>
      <c r="X35" s="63">
        <f t="shared" si="3"/>
        <v>-0.96757186864153821</v>
      </c>
      <c r="Y35" s="64">
        <f t="shared" si="5"/>
        <v>44.450212729354028</v>
      </c>
      <c r="Z35" s="65">
        <f t="shared" si="5"/>
        <v>23.314500946394272</v>
      </c>
      <c r="AA35" s="62" t="e">
        <f t="shared" si="5"/>
        <v>#DIV/0!</v>
      </c>
      <c r="AB35" s="63">
        <f t="shared" si="5"/>
        <v>43.172502714955776</v>
      </c>
      <c r="AC35" s="64">
        <v>57110214.799999997</v>
      </c>
      <c r="AD35" s="65">
        <f t="shared" si="9"/>
        <v>15472559.1</v>
      </c>
      <c r="AE35" s="65">
        <v>3328274</v>
      </c>
      <c r="AF35" s="65">
        <v>12144285.1</v>
      </c>
      <c r="AG35" s="65"/>
      <c r="AH35" s="83">
        <f t="shared" si="6"/>
        <v>12144285.1</v>
      </c>
      <c r="AI35" s="65"/>
      <c r="AJ35" s="66"/>
      <c r="AK35" s="65">
        <v>33013970.765149999</v>
      </c>
      <c r="AL35" s="65">
        <f t="shared" si="7"/>
        <v>38165500.246186003</v>
      </c>
      <c r="AM35" s="65">
        <v>1712166.56183</v>
      </c>
      <c r="AN35" s="65">
        <v>36453333.684356004</v>
      </c>
      <c r="AO35" s="65"/>
      <c r="AP35" s="65">
        <f t="shared" si="8"/>
        <v>36453333.684356004</v>
      </c>
      <c r="AQ35" s="65"/>
      <c r="AR35" s="66"/>
      <c r="AS35" s="65"/>
      <c r="AT35" s="65"/>
      <c r="AU35" s="66"/>
      <c r="AV35" s="65"/>
      <c r="AW35" s="65"/>
      <c r="AX35" s="66"/>
      <c r="AY35" s="65"/>
      <c r="AZ35" s="67"/>
      <c r="BA35" s="66"/>
      <c r="BB35" s="82">
        <f>'[1]11. Breakdown Total UE Bank-NB'!R36+'[1]11. Breakdown Total UE Bank-NB'!S36</f>
        <v>0</v>
      </c>
      <c r="BC35" s="83">
        <f>'[1]11. Breakdown Total UE Bank-NB'!AN36</f>
        <v>0</v>
      </c>
      <c r="BD35" s="83">
        <f>'[1]11. Breakdown Total UE Bank-NB'!AT36</f>
        <v>0</v>
      </c>
      <c r="BE35" s="84">
        <f>'[1]11. Breakdown Total UE Bank-NB'!AB36+'[1]11. Breakdown Total UE Bank-NB'!AK36</f>
        <v>0</v>
      </c>
      <c r="BF35" s="84">
        <f>'[1]11. Breakdown Total UE Bank-NB'!BR36</f>
        <v>0</v>
      </c>
      <c r="BG35" s="84">
        <f>'[1]11. Breakdown Total UE Bank-NB'!BX36</f>
        <v>0</v>
      </c>
      <c r="BH35" s="84">
        <f>'[1]11. Breakdown Total UE Bank-NB'!BF36+'[1]11. Breakdown Total UE Bank-NB'!BO36</f>
        <v>0</v>
      </c>
      <c r="BI35" s="85"/>
      <c r="BJ35" s="83"/>
      <c r="BK35" s="83"/>
      <c r="BL35" s="83"/>
      <c r="BM35" s="83"/>
      <c r="BN35" s="83"/>
      <c r="BO35" s="83"/>
      <c r="BP35" s="84"/>
      <c r="BQ35" s="83"/>
      <c r="BR35" s="83"/>
      <c r="BS35" s="83"/>
      <c r="BT35" s="83"/>
      <c r="BU35" s="84"/>
      <c r="BV35" s="83"/>
      <c r="BW35" s="83"/>
      <c r="BX35" s="83"/>
      <c r="BY35" s="83"/>
      <c r="BZ35" s="86"/>
      <c r="CA35" s="83"/>
      <c r="CB35" s="83"/>
      <c r="CC35" s="83"/>
      <c r="CD35" s="83"/>
      <c r="CE35" s="84"/>
      <c r="CF35" s="83"/>
      <c r="CG35" s="83"/>
      <c r="CH35" s="83"/>
      <c r="CI35" s="83"/>
      <c r="CJ35" s="84"/>
      <c r="CK35" s="83"/>
      <c r="CL35" s="83"/>
      <c r="CM35" s="83"/>
      <c r="CN35" s="83"/>
      <c r="CO35" s="84"/>
      <c r="CP35" s="83">
        <f t="shared" si="10"/>
        <v>68.860005539627934</v>
      </c>
      <c r="CQ35" s="83">
        <f t="shared" si="11"/>
        <v>25.394427818250364</v>
      </c>
      <c r="CR35" s="83" t="e">
        <f t="shared" si="12"/>
        <v>#DIV/0!</v>
      </c>
      <c r="CS35" s="83">
        <f t="shared" si="12"/>
        <v>65.716929619480084</v>
      </c>
      <c r="CT35" s="87"/>
      <c r="CU35" s="88"/>
      <c r="CV35" s="83"/>
      <c r="CW35" s="89"/>
      <c r="CY35" s="127">
        <f t="shared" si="13"/>
        <v>0.24010287842625178</v>
      </c>
      <c r="CZ35" s="127">
        <f t="shared" si="14"/>
        <v>0.23663297911867431</v>
      </c>
      <c r="DA35" s="127">
        <f t="shared" si="14"/>
        <v>0.21741241217047791</v>
      </c>
      <c r="DB35" s="127"/>
      <c r="DC35" s="127">
        <f t="shared" si="15"/>
        <v>0.21741241217047791</v>
      </c>
      <c r="DD35" s="127"/>
      <c r="DE35" s="127">
        <f t="shared" si="16"/>
        <v>0.22149630606243997</v>
      </c>
      <c r="DF35" s="127"/>
      <c r="DG35" s="127">
        <f t="shared" si="17"/>
        <v>0.32695761049648864</v>
      </c>
      <c r="DH35" s="127">
        <f t="shared" si="18"/>
        <v>0.43215550492333832</v>
      </c>
      <c r="DI35" s="127">
        <f t="shared" si="18"/>
        <v>0.57118556102319329</v>
      </c>
      <c r="DJ35" s="127"/>
      <c r="DK35" s="127">
        <f t="shared" si="19"/>
        <v>0.57118556102319329</v>
      </c>
      <c r="DL35" s="127"/>
      <c r="DM35" s="127">
        <f t="shared" si="20"/>
        <v>0.56437263327536424</v>
      </c>
      <c r="DN35" s="127"/>
      <c r="DO35" s="127"/>
      <c r="DP35" s="127"/>
      <c r="DQ35" s="127"/>
      <c r="DR35" s="127"/>
      <c r="DS35" s="127"/>
      <c r="DT35" s="127"/>
    </row>
    <row r="36" spans="1:124" x14ac:dyDescent="0.3">
      <c r="B36" s="1">
        <v>10</v>
      </c>
      <c r="C36" s="90">
        <v>38626</v>
      </c>
      <c r="D36" s="91">
        <f t="shared" si="0"/>
        <v>31</v>
      </c>
      <c r="E36" s="92">
        <v>25046728.649184152</v>
      </c>
      <c r="F36" s="93">
        <v>6627279</v>
      </c>
      <c r="G36" s="94"/>
      <c r="H36" s="92">
        <v>79827826.799999997</v>
      </c>
      <c r="I36" s="93">
        <v>8394365</v>
      </c>
      <c r="J36" s="94"/>
      <c r="K36" s="92">
        <f t="shared" si="2"/>
        <v>9.9817801259315146</v>
      </c>
      <c r="L36" s="93">
        <f t="shared" si="2"/>
        <v>4.9729294414755101</v>
      </c>
      <c r="M36" s="94"/>
      <c r="N36" s="92">
        <f t="shared" si="4"/>
        <v>26.123099742938543</v>
      </c>
      <c r="O36" s="93">
        <f t="shared" si="4"/>
        <v>17.111010662860792</v>
      </c>
      <c r="P36" s="94"/>
      <c r="Q36" s="95">
        <v>87893577.737608626</v>
      </c>
      <c r="R36" s="96">
        <v>4172231.6297979997</v>
      </c>
      <c r="S36" s="93"/>
      <c r="T36" s="94">
        <f t="shared" si="1"/>
        <v>92065809.367406622</v>
      </c>
      <c r="U36" s="95">
        <f t="shared" si="3"/>
        <v>23.481639423269595</v>
      </c>
      <c r="V36" s="96">
        <f t="shared" si="3"/>
        <v>6.7138865835848396</v>
      </c>
      <c r="W36" s="93" t="e">
        <f t="shared" si="3"/>
        <v>#DIV/0!</v>
      </c>
      <c r="X36" s="94">
        <f t="shared" si="3"/>
        <v>22.608577963169829</v>
      </c>
      <c r="Y36" s="95">
        <f t="shared" si="5"/>
        <v>63.058947865627289</v>
      </c>
      <c r="Z36" s="96">
        <f t="shared" si="5"/>
        <v>29.354104122432883</v>
      </c>
      <c r="AA36" s="93" t="e">
        <f t="shared" si="5"/>
        <v>#DIV/0!</v>
      </c>
      <c r="AB36" s="94">
        <f t="shared" si="5"/>
        <v>61.155992506389204</v>
      </c>
      <c r="AC36" s="95">
        <v>62200529.599999994</v>
      </c>
      <c r="AD36" s="96">
        <f t="shared" si="9"/>
        <v>17627297.199999999</v>
      </c>
      <c r="AE36" s="96">
        <v>3908981</v>
      </c>
      <c r="AF36" s="96">
        <v>13718316.199999999</v>
      </c>
      <c r="AG36" s="96"/>
      <c r="AH36" s="65">
        <f t="shared" si="6"/>
        <v>13718316.199999999</v>
      </c>
      <c r="AI36" s="65"/>
      <c r="AJ36" s="97"/>
      <c r="AK36" s="96">
        <v>36360127.045929871</v>
      </c>
      <c r="AL36" s="96">
        <f t="shared" si="7"/>
        <v>51533450.691678755</v>
      </c>
      <c r="AM36" s="96">
        <v>1992519.4643950001</v>
      </c>
      <c r="AN36" s="96">
        <v>49540931.227283753</v>
      </c>
      <c r="AO36" s="96"/>
      <c r="AP36" s="96">
        <f t="shared" si="8"/>
        <v>49540931.227283753</v>
      </c>
      <c r="AQ36" s="96"/>
      <c r="AR36" s="97"/>
      <c r="AS36" s="96"/>
      <c r="AT36" s="96"/>
      <c r="AU36" s="97"/>
      <c r="AV36" s="96"/>
      <c r="AW36" s="96"/>
      <c r="AX36" s="97"/>
      <c r="AY36" s="96"/>
      <c r="AZ36" s="98"/>
      <c r="BA36" s="97"/>
      <c r="BB36" s="67">
        <f>'[1]11. Breakdown Total UE Bank-NB'!R37+'[1]11. Breakdown Total UE Bank-NB'!S37</f>
        <v>0</v>
      </c>
      <c r="BC36" s="65">
        <f>'[1]11. Breakdown Total UE Bank-NB'!AN37</f>
        <v>0</v>
      </c>
      <c r="BD36" s="65">
        <f>'[1]11. Breakdown Total UE Bank-NB'!AT37</f>
        <v>0</v>
      </c>
      <c r="BE36" s="67">
        <f>'[1]11. Breakdown Total UE Bank-NB'!AB37+'[1]11. Breakdown Total UE Bank-NB'!AK37</f>
        <v>0</v>
      </c>
      <c r="BF36" s="67">
        <f>'[1]11. Breakdown Total UE Bank-NB'!BR37</f>
        <v>0</v>
      </c>
      <c r="BG36" s="67">
        <f>'[1]11. Breakdown Total UE Bank-NB'!BX37</f>
        <v>0</v>
      </c>
      <c r="BH36" s="67">
        <f>'[1]11. Breakdown Total UE Bank-NB'!BF37+'[1]11. Breakdown Total UE Bank-NB'!BO37</f>
        <v>0</v>
      </c>
      <c r="BI36" s="79"/>
      <c r="BJ36" s="65"/>
      <c r="BK36" s="65"/>
      <c r="BL36" s="65"/>
      <c r="BM36" s="65"/>
      <c r="BN36" s="65"/>
      <c r="BO36" s="65"/>
      <c r="BP36" s="67"/>
      <c r="BQ36" s="65"/>
      <c r="BR36" s="65"/>
      <c r="BS36" s="65"/>
      <c r="BT36" s="65"/>
      <c r="BU36" s="67"/>
      <c r="BV36" s="65"/>
      <c r="BW36" s="65"/>
      <c r="BX36" s="65"/>
      <c r="BY36" s="65"/>
      <c r="BZ36" s="66"/>
      <c r="CA36" s="65"/>
      <c r="CB36" s="65"/>
      <c r="CC36" s="65"/>
      <c r="CD36" s="65"/>
      <c r="CE36" s="67"/>
      <c r="CF36" s="65"/>
      <c r="CG36" s="65"/>
      <c r="CH36" s="65"/>
      <c r="CI36" s="65"/>
      <c r="CJ36" s="67"/>
      <c r="CK36" s="65"/>
      <c r="CL36" s="65"/>
      <c r="CM36" s="65"/>
      <c r="CN36" s="65"/>
      <c r="CO36" s="67"/>
      <c r="CP36" s="65">
        <f t="shared" si="10"/>
        <v>64.134783860001988</v>
      </c>
      <c r="CQ36" s="65">
        <f t="shared" si="11"/>
        <v>26.682758178147537</v>
      </c>
      <c r="CR36" s="65" t="e">
        <f t="shared" si="12"/>
        <v>#DIV/0!</v>
      </c>
      <c r="CS36" s="65">
        <f t="shared" si="12"/>
        <v>61.576150591642374</v>
      </c>
      <c r="CT36" s="80"/>
      <c r="CU36" s="64"/>
      <c r="CV36" s="65"/>
      <c r="CW36" s="81"/>
      <c r="CY36" s="127">
        <f t="shared" si="13"/>
        <v>0.25879307744986302</v>
      </c>
      <c r="CZ36" s="127">
        <f t="shared" si="14"/>
        <v>0.22067919932548485</v>
      </c>
      <c r="DA36" s="127">
        <f t="shared" si="14"/>
        <v>0.28467293344360134</v>
      </c>
      <c r="DB36" s="127"/>
      <c r="DC36" s="127">
        <f t="shared" si="15"/>
        <v>0.28467293344360134</v>
      </c>
      <c r="DD36" s="127"/>
      <c r="DE36" s="127">
        <f t="shared" si="16"/>
        <v>0.26990952881048846</v>
      </c>
      <c r="DF36" s="127"/>
      <c r="DG36" s="127">
        <f t="shared" si="17"/>
        <v>0.33127289702514062</v>
      </c>
      <c r="DH36" s="127">
        <f t="shared" si="18"/>
        <v>0.40317090106262699</v>
      </c>
      <c r="DI36" s="127">
        <f t="shared" si="18"/>
        <v>0.96820362968396023</v>
      </c>
      <c r="DJ36" s="127"/>
      <c r="DK36" s="127">
        <f t="shared" si="19"/>
        <v>0.96820362968396023</v>
      </c>
      <c r="DL36" s="127"/>
      <c r="DM36" s="127">
        <f t="shared" si="20"/>
        <v>0.93802936219843125</v>
      </c>
      <c r="DN36" s="127"/>
      <c r="DO36" s="127"/>
      <c r="DP36" s="127"/>
      <c r="DQ36" s="127"/>
      <c r="DR36" s="127"/>
      <c r="DS36" s="127"/>
      <c r="DT36" s="127"/>
    </row>
    <row r="37" spans="1:124" x14ac:dyDescent="0.3">
      <c r="B37" s="1">
        <v>11</v>
      </c>
      <c r="C37" s="76">
        <v>38657</v>
      </c>
      <c r="D37" s="77">
        <f t="shared" si="0"/>
        <v>30</v>
      </c>
      <c r="E37" s="61">
        <v>25617140.180652685</v>
      </c>
      <c r="F37" s="62">
        <v>6719802</v>
      </c>
      <c r="G37" s="63"/>
      <c r="H37" s="61">
        <v>80079483.399999991</v>
      </c>
      <c r="I37" s="62">
        <v>8765646</v>
      </c>
      <c r="J37" s="63"/>
      <c r="K37" s="61">
        <f t="shared" si="2"/>
        <v>0.3152492183339683</v>
      </c>
      <c r="L37" s="62">
        <f t="shared" si="2"/>
        <v>4.4229789864986806</v>
      </c>
      <c r="M37" s="63"/>
      <c r="N37" s="61">
        <f t="shared" si="4"/>
        <v>32.109083034986014</v>
      </c>
      <c r="O37" s="62">
        <f t="shared" si="4"/>
        <v>12.359376868646123</v>
      </c>
      <c r="P37" s="63"/>
      <c r="Q37" s="64">
        <v>83044883.871818945</v>
      </c>
      <c r="R37" s="65">
        <v>4110586.0725990003</v>
      </c>
      <c r="S37" s="62"/>
      <c r="T37" s="63">
        <f t="shared" si="1"/>
        <v>87155469.944417939</v>
      </c>
      <c r="U37" s="64">
        <f t="shared" si="3"/>
        <v>-5.5165507999510899</v>
      </c>
      <c r="V37" s="65">
        <f t="shared" si="3"/>
        <v>-1.4775200101242711</v>
      </c>
      <c r="W37" s="62" t="e">
        <f t="shared" si="3"/>
        <v>#DIV/0!</v>
      </c>
      <c r="X37" s="63">
        <f t="shared" si="3"/>
        <v>-5.3335102973928281</v>
      </c>
      <c r="Y37" s="64">
        <f t="shared" si="5"/>
        <v>67.217570221132647</v>
      </c>
      <c r="Z37" s="65">
        <f t="shared" si="5"/>
        <v>18.870172602260176</v>
      </c>
      <c r="AA37" s="62" t="e">
        <f t="shared" si="5"/>
        <v>#DIV/0!</v>
      </c>
      <c r="AB37" s="63">
        <f t="shared" si="5"/>
        <v>64.070262696779622</v>
      </c>
      <c r="AC37" s="64">
        <v>62394588.399999999</v>
      </c>
      <c r="AD37" s="65">
        <f t="shared" si="9"/>
        <v>17684895</v>
      </c>
      <c r="AE37" s="65">
        <v>3234486</v>
      </c>
      <c r="AF37" s="65">
        <v>14450409</v>
      </c>
      <c r="AG37" s="65"/>
      <c r="AH37" s="65">
        <f t="shared" si="6"/>
        <v>14450409</v>
      </c>
      <c r="AI37" s="65"/>
      <c r="AJ37" s="66"/>
      <c r="AK37" s="65">
        <v>37481598.175213963</v>
      </c>
      <c r="AL37" s="65">
        <f t="shared" si="7"/>
        <v>45563285.696604997</v>
      </c>
      <c r="AM37" s="65">
        <v>1388095.5831070002</v>
      </c>
      <c r="AN37" s="65">
        <v>44175190.113497995</v>
      </c>
      <c r="AO37" s="65"/>
      <c r="AP37" s="65">
        <f t="shared" si="8"/>
        <v>44175190.113497995</v>
      </c>
      <c r="AQ37" s="65"/>
      <c r="AR37" s="66"/>
      <c r="AS37" s="65"/>
      <c r="AT37" s="65"/>
      <c r="AU37" s="66"/>
      <c r="AV37" s="65"/>
      <c r="AW37" s="65"/>
      <c r="AX37" s="66"/>
      <c r="AY37" s="65"/>
      <c r="AZ37" s="67"/>
      <c r="BA37" s="66"/>
      <c r="BB37" s="67">
        <f>'[1]11. Breakdown Total UE Bank-NB'!R38+'[1]11. Breakdown Total UE Bank-NB'!S38</f>
        <v>0</v>
      </c>
      <c r="BC37" s="65">
        <f>'[1]11. Breakdown Total UE Bank-NB'!AN38</f>
        <v>0</v>
      </c>
      <c r="BD37" s="65">
        <f>'[1]11. Breakdown Total UE Bank-NB'!AT38</f>
        <v>0</v>
      </c>
      <c r="BE37" s="67">
        <f>'[1]11. Breakdown Total UE Bank-NB'!AB38+'[1]11. Breakdown Total UE Bank-NB'!AK38</f>
        <v>0</v>
      </c>
      <c r="BF37" s="67">
        <f>'[1]11. Breakdown Total UE Bank-NB'!BR38</f>
        <v>0</v>
      </c>
      <c r="BG37" s="67">
        <f>'[1]11. Breakdown Total UE Bank-NB'!BX38</f>
        <v>0</v>
      </c>
      <c r="BH37" s="67">
        <f>'[1]11. Breakdown Total UE Bank-NB'!BF38+'[1]11. Breakdown Total UE Bank-NB'!BO38</f>
        <v>0</v>
      </c>
      <c r="BI37" s="79"/>
      <c r="BJ37" s="65"/>
      <c r="BK37" s="65"/>
      <c r="BL37" s="65"/>
      <c r="BM37" s="65"/>
      <c r="BN37" s="65"/>
      <c r="BO37" s="65"/>
      <c r="BP37" s="67"/>
      <c r="BQ37" s="65"/>
      <c r="BR37" s="65"/>
      <c r="BS37" s="65"/>
      <c r="BT37" s="65"/>
      <c r="BU37" s="67"/>
      <c r="BV37" s="65"/>
      <c r="BW37" s="65"/>
      <c r="BX37" s="65"/>
      <c r="BY37" s="65"/>
      <c r="BZ37" s="66"/>
      <c r="CA37" s="65"/>
      <c r="CB37" s="65"/>
      <c r="CC37" s="65"/>
      <c r="CD37" s="65"/>
      <c r="CE37" s="67"/>
      <c r="CF37" s="65"/>
      <c r="CG37" s="65"/>
      <c r="CH37" s="65"/>
      <c r="CI37" s="65"/>
      <c r="CJ37" s="67"/>
      <c r="CK37" s="65"/>
      <c r="CL37" s="65"/>
      <c r="CM37" s="65"/>
      <c r="CN37" s="65"/>
      <c r="CO37" s="67"/>
      <c r="CP37" s="65">
        <f t="shared" si="10"/>
        <v>61.538841294354086</v>
      </c>
      <c r="CQ37" s="65">
        <f t="shared" si="11"/>
        <v>24.497301153554261</v>
      </c>
      <c r="CR37" s="65" t="e">
        <f t="shared" si="12"/>
        <v>#DIV/0!</v>
      </c>
      <c r="CS37" s="65">
        <f t="shared" si="12"/>
        <v>59.067410540783129</v>
      </c>
      <c r="CT37" s="80"/>
      <c r="CU37" s="64"/>
      <c r="CV37" s="65"/>
      <c r="CW37" s="81"/>
      <c r="CY37" s="127">
        <f t="shared" si="13"/>
        <v>0.31301085655337002</v>
      </c>
      <c r="CZ37" s="127">
        <f t="shared" si="14"/>
        <v>2.9075771738584111E-2</v>
      </c>
      <c r="DA37" s="127">
        <f t="shared" si="14"/>
        <v>0.45188699727713066</v>
      </c>
      <c r="DB37" s="127"/>
      <c r="DC37" s="127">
        <f t="shared" si="15"/>
        <v>0.45188699727713066</v>
      </c>
      <c r="DD37" s="127"/>
      <c r="DE37" s="127">
        <f t="shared" si="16"/>
        <v>0.35041000363402564</v>
      </c>
      <c r="DF37" s="127"/>
      <c r="DG37" s="127">
        <f t="shared" si="17"/>
        <v>0.42441027889594829</v>
      </c>
      <c r="DH37" s="127">
        <f t="shared" si="18"/>
        <v>8.4875747597426665E-2</v>
      </c>
      <c r="DI37" s="127">
        <f t="shared" si="18"/>
        <v>1.0016388223645638</v>
      </c>
      <c r="DJ37" s="127"/>
      <c r="DK37" s="127">
        <f t="shared" si="19"/>
        <v>1.0016388223645638</v>
      </c>
      <c r="DL37" s="127"/>
      <c r="DM37" s="127">
        <f t="shared" si="20"/>
        <v>0.95140131952181606</v>
      </c>
      <c r="DN37" s="127"/>
      <c r="DO37" s="127"/>
      <c r="DP37" s="127"/>
      <c r="DQ37" s="127"/>
      <c r="DR37" s="127"/>
      <c r="DS37" s="127"/>
      <c r="DT37" s="127"/>
    </row>
    <row r="38" spans="1:124" ht="15" thickBot="1" x14ac:dyDescent="0.35">
      <c r="B38" s="1">
        <v>12</v>
      </c>
      <c r="C38" s="104">
        <v>38687</v>
      </c>
      <c r="D38" s="105">
        <f t="shared" si="0"/>
        <v>31</v>
      </c>
      <c r="E38" s="106">
        <v>26167270.712121211</v>
      </c>
      <c r="F38" s="107">
        <v>6795600</v>
      </c>
      <c r="G38" s="108"/>
      <c r="H38" s="106">
        <v>79121603.200000003</v>
      </c>
      <c r="I38" s="107">
        <v>9271637</v>
      </c>
      <c r="J38" s="108"/>
      <c r="K38" s="106">
        <f t="shared" si="2"/>
        <v>-1.1961618124024864</v>
      </c>
      <c r="L38" s="107">
        <f t="shared" si="2"/>
        <v>5.7724325166679105</v>
      </c>
      <c r="M38" s="108"/>
      <c r="N38" s="106">
        <f t="shared" si="4"/>
        <v>19.242999888243613</v>
      </c>
      <c r="O38" s="107">
        <f t="shared" si="4"/>
        <v>17.419702333453348</v>
      </c>
      <c r="P38" s="108"/>
      <c r="Q38" s="109">
        <v>84136066.806398973</v>
      </c>
      <c r="R38" s="110">
        <v>4616100.237125</v>
      </c>
      <c r="S38" s="107"/>
      <c r="T38" s="108">
        <f t="shared" si="1"/>
        <v>88752167.043523967</v>
      </c>
      <c r="U38" s="109">
        <f t="shared" si="3"/>
        <v>1.3139676807354994</v>
      </c>
      <c r="V38" s="110">
        <f t="shared" si="3"/>
        <v>12.297861073770882</v>
      </c>
      <c r="W38" s="107" t="e">
        <f t="shared" si="3"/>
        <v>#DIV/0!</v>
      </c>
      <c r="X38" s="108">
        <f t="shared" si="3"/>
        <v>1.832010199846662</v>
      </c>
      <c r="Y38" s="109">
        <f t="shared" si="5"/>
        <v>50.126348268702628</v>
      </c>
      <c r="Z38" s="110">
        <f t="shared" si="5"/>
        <v>24.626992453224602</v>
      </c>
      <c r="AA38" s="107" t="e">
        <f t="shared" si="5"/>
        <v>#DIV/0!</v>
      </c>
      <c r="AB38" s="108">
        <f t="shared" si="5"/>
        <v>48.545562411438183</v>
      </c>
      <c r="AC38" s="109">
        <v>60996669.199999996</v>
      </c>
      <c r="AD38" s="110">
        <f t="shared" si="9"/>
        <v>18124934</v>
      </c>
      <c r="AE38" s="110">
        <v>3841358</v>
      </c>
      <c r="AF38" s="110">
        <v>14283576</v>
      </c>
      <c r="AG38" s="110"/>
      <c r="AH38" s="110">
        <f t="shared" si="6"/>
        <v>14283576</v>
      </c>
      <c r="AI38" s="110"/>
      <c r="AJ38" s="111"/>
      <c r="AK38" s="110">
        <v>37730835.546621002</v>
      </c>
      <c r="AL38" s="110">
        <f t="shared" si="7"/>
        <v>46405231.259778</v>
      </c>
      <c r="AM38" s="110">
        <v>1696446.9871330003</v>
      </c>
      <c r="AN38" s="110">
        <v>44708784.272644997</v>
      </c>
      <c r="AO38" s="110"/>
      <c r="AP38" s="110">
        <f t="shared" si="8"/>
        <v>44708784.272644997</v>
      </c>
      <c r="AQ38" s="110"/>
      <c r="AR38" s="111"/>
      <c r="AS38" s="110"/>
      <c r="AT38" s="110"/>
      <c r="AU38" s="111"/>
      <c r="AV38" s="110"/>
      <c r="AW38" s="110"/>
      <c r="AX38" s="111"/>
      <c r="AY38" s="110"/>
      <c r="AZ38" s="112"/>
      <c r="BA38" s="111"/>
      <c r="BB38" s="113">
        <f>'[1]11. Breakdown Total UE Bank-NB'!R39+'[1]11. Breakdown Total UE Bank-NB'!S39</f>
        <v>0</v>
      </c>
      <c r="BC38" s="110">
        <f>'[1]11. Breakdown Total UE Bank-NB'!AN39</f>
        <v>0</v>
      </c>
      <c r="BD38" s="110">
        <f>'[1]11. Breakdown Total UE Bank-NB'!AT39</f>
        <v>0</v>
      </c>
      <c r="BE38" s="112">
        <f>'[1]11. Breakdown Total UE Bank-NB'!AB39+'[1]11. Breakdown Total UE Bank-NB'!AK39</f>
        <v>0</v>
      </c>
      <c r="BF38" s="112">
        <f>'[1]11. Breakdown Total UE Bank-NB'!BR39</f>
        <v>0</v>
      </c>
      <c r="BG38" s="112">
        <f>'[1]11. Breakdown Total UE Bank-NB'!BX39</f>
        <v>0</v>
      </c>
      <c r="BH38" s="112">
        <f>'[1]11. Breakdown Total UE Bank-NB'!BF39+'[1]11. Breakdown Total UE Bank-NB'!BO39</f>
        <v>0</v>
      </c>
      <c r="BI38" s="114"/>
      <c r="BJ38" s="110"/>
      <c r="BK38" s="110"/>
      <c r="BL38" s="110"/>
      <c r="BM38" s="110"/>
      <c r="BN38" s="110"/>
      <c r="BO38" s="110"/>
      <c r="BP38" s="112"/>
      <c r="BQ38" s="110"/>
      <c r="BR38" s="110"/>
      <c r="BS38" s="110"/>
      <c r="BT38" s="110"/>
      <c r="BU38" s="112"/>
      <c r="BV38" s="110"/>
      <c r="BW38" s="110"/>
      <c r="BX38" s="110"/>
      <c r="BY38" s="110"/>
      <c r="BZ38" s="111"/>
      <c r="CA38" s="110"/>
      <c r="CB38" s="110"/>
      <c r="CC38" s="110"/>
      <c r="CD38" s="110"/>
      <c r="CE38" s="112"/>
      <c r="CF38" s="110"/>
      <c r="CG38" s="110"/>
      <c r="CH38" s="110"/>
      <c r="CI38" s="110"/>
      <c r="CJ38" s="112"/>
      <c r="CK38" s="110"/>
      <c r="CL38" s="110"/>
      <c r="CM38" s="110"/>
      <c r="CN38" s="110"/>
      <c r="CO38" s="112"/>
      <c r="CP38" s="110">
        <f t="shared" si="10"/>
        <v>56.623770903465299</v>
      </c>
      <c r="CQ38" s="110">
        <f t="shared" si="11"/>
        <v>25.006054348189011</v>
      </c>
      <c r="CR38" s="110" t="e">
        <f t="shared" si="12"/>
        <v>#DIV/0!</v>
      </c>
      <c r="CS38" s="110">
        <f t="shared" si="12"/>
        <v>54.607884256923967</v>
      </c>
      <c r="CT38" s="115"/>
      <c r="CU38" s="109"/>
      <c r="CV38" s="110"/>
      <c r="CW38" s="116"/>
      <c r="CY38" s="127">
        <f t="shared" si="13"/>
        <v>0.17752271328866209</v>
      </c>
      <c r="CZ38" s="127">
        <f t="shared" si="14"/>
        <v>0.18107286518914623</v>
      </c>
      <c r="DA38" s="127">
        <f t="shared" si="14"/>
        <v>0.26403620511049319</v>
      </c>
      <c r="DB38" s="127"/>
      <c r="DC38" s="127">
        <f t="shared" si="15"/>
        <v>0.26403620511049319</v>
      </c>
      <c r="DD38" s="127"/>
      <c r="DE38" s="127">
        <f t="shared" si="16"/>
        <v>0.24549407806467838</v>
      </c>
      <c r="DF38" s="127"/>
      <c r="DG38" s="127">
        <f t="shared" si="17"/>
        <v>0.32540770849319545</v>
      </c>
      <c r="DH38" s="127">
        <f t="shared" si="18"/>
        <v>0.1622980425920777</v>
      </c>
      <c r="DI38" s="127">
        <f t="shared" si="18"/>
        <v>0.71189151874501144</v>
      </c>
      <c r="DJ38" s="127"/>
      <c r="DK38" s="127">
        <f t="shared" si="19"/>
        <v>0.71189151874501144</v>
      </c>
      <c r="DL38" s="127"/>
      <c r="DM38" s="127">
        <f t="shared" si="20"/>
        <v>0.68280240183346641</v>
      </c>
      <c r="DN38" s="127"/>
      <c r="DO38" s="127"/>
      <c r="DP38" s="127"/>
      <c r="DQ38" s="127"/>
      <c r="DR38" s="127"/>
      <c r="DS38" s="127"/>
      <c r="DT38" s="127"/>
    </row>
    <row r="39" spans="1:124" x14ac:dyDescent="0.3">
      <c r="A39" s="1">
        <v>2006</v>
      </c>
      <c r="B39" s="1">
        <v>1</v>
      </c>
      <c r="C39" s="59">
        <v>38718</v>
      </c>
      <c r="D39" s="60">
        <f t="shared" si="0"/>
        <v>31</v>
      </c>
      <c r="E39" s="61">
        <v>25349504</v>
      </c>
      <c r="F39" s="62">
        <v>8338208</v>
      </c>
      <c r="G39" s="63"/>
      <c r="H39" s="61">
        <v>73028307.142857149</v>
      </c>
      <c r="I39" s="62">
        <v>9178585</v>
      </c>
      <c r="J39" s="63"/>
      <c r="K39" s="61">
        <f t="shared" si="2"/>
        <v>-7.7011787055685623</v>
      </c>
      <c r="L39" s="62">
        <f t="shared" si="2"/>
        <v>-1.0036199648454744</v>
      </c>
      <c r="M39" s="63"/>
      <c r="N39" s="61">
        <f t="shared" si="4"/>
        <v>13.225984078912067</v>
      </c>
      <c r="O39" s="62">
        <f t="shared" si="4"/>
        <v>15.831831683274523</v>
      </c>
      <c r="P39" s="63"/>
      <c r="Q39" s="117">
        <v>86028034.553893536</v>
      </c>
      <c r="R39" s="118">
        <v>4518405.2941854503</v>
      </c>
      <c r="S39" s="119"/>
      <c r="T39" s="120">
        <f t="shared" si="1"/>
        <v>90546439.848078981</v>
      </c>
      <c r="U39" s="117">
        <f t="shared" si="3"/>
        <v>2.2487000157115378</v>
      </c>
      <c r="V39" s="118">
        <f t="shared" si="3"/>
        <v>-2.1163956136358957</v>
      </c>
      <c r="W39" s="119" t="e">
        <f t="shared" si="3"/>
        <v>#DIV/0!</v>
      </c>
      <c r="X39" s="120">
        <f t="shared" si="3"/>
        <v>2.0216664722959434</v>
      </c>
      <c r="Y39" s="117">
        <f t="shared" si="5"/>
        <v>40.311868023095691</v>
      </c>
      <c r="Z39" s="118">
        <f t="shared" si="5"/>
        <v>27.071388281713173</v>
      </c>
      <c r="AA39" s="119" t="e">
        <f t="shared" si="5"/>
        <v>#DIV/0!</v>
      </c>
      <c r="AB39" s="120">
        <f t="shared" si="5"/>
        <v>39.586076566732686</v>
      </c>
      <c r="AC39" s="117">
        <v>57257795</v>
      </c>
      <c r="AD39" s="118">
        <f t="shared" si="9"/>
        <v>15770512.142857144</v>
      </c>
      <c r="AE39" s="118">
        <v>3883426</v>
      </c>
      <c r="AF39" s="118">
        <v>11683655</v>
      </c>
      <c r="AG39" s="118">
        <v>203431.14285714284</v>
      </c>
      <c r="AH39" s="65">
        <f t="shared" si="6"/>
        <v>11887086.142857144</v>
      </c>
      <c r="AI39" s="65"/>
      <c r="AJ39" s="121"/>
      <c r="AK39" s="118">
        <v>35100613.654988527</v>
      </c>
      <c r="AL39" s="118">
        <f t="shared" si="7"/>
        <v>50927420.898905016</v>
      </c>
      <c r="AM39" s="118">
        <v>1684683.2150474682</v>
      </c>
      <c r="AN39" s="118">
        <v>48906836.955140546</v>
      </c>
      <c r="AO39" s="118">
        <v>335900.72871699749</v>
      </c>
      <c r="AP39" s="118">
        <f t="shared" si="8"/>
        <v>49242737.683857545</v>
      </c>
      <c r="AQ39" s="118"/>
      <c r="AR39" s="121"/>
      <c r="AS39" s="118">
        <v>8647319</v>
      </c>
      <c r="AT39" s="118">
        <v>531266</v>
      </c>
      <c r="AU39" s="121"/>
      <c r="AV39" s="118">
        <v>4228728.2768854499</v>
      </c>
      <c r="AW39" s="118">
        <v>289677.01730000001</v>
      </c>
      <c r="AX39" s="121"/>
      <c r="AY39" s="128"/>
      <c r="AZ39" s="129"/>
      <c r="BA39" s="130"/>
      <c r="BB39" s="123">
        <f>'[1]11. Breakdown Total UE Bank-NB'!R40+'[1]11. Breakdown Total UE Bank-NB'!S40</f>
        <v>0</v>
      </c>
      <c r="BC39" s="118">
        <f>'[1]11. Breakdown Total UE Bank-NB'!AN40</f>
        <v>0</v>
      </c>
      <c r="BD39" s="118">
        <f>'[1]11. Breakdown Total UE Bank-NB'!AT40</f>
        <v>0</v>
      </c>
      <c r="BE39" s="122">
        <f>'[1]11. Breakdown Total UE Bank-NB'!AB40+'[1]11. Breakdown Total UE Bank-NB'!AK40</f>
        <v>0</v>
      </c>
      <c r="BF39" s="122">
        <f>'[1]11. Breakdown Total UE Bank-NB'!BR40</f>
        <v>0</v>
      </c>
      <c r="BG39" s="122">
        <f>'[1]11. Breakdown Total UE Bank-NB'!BX40</f>
        <v>0</v>
      </c>
      <c r="BH39" s="122">
        <f>'[1]11. Breakdown Total UE Bank-NB'!BF40+'[1]11. Breakdown Total UE Bank-NB'!BO40</f>
        <v>0</v>
      </c>
      <c r="BI39" s="131"/>
      <c r="BJ39" s="128"/>
      <c r="BK39" s="128"/>
      <c r="BL39" s="118"/>
      <c r="BM39" s="118"/>
      <c r="BN39" s="118"/>
      <c r="BO39" s="118"/>
      <c r="BP39" s="122"/>
      <c r="BQ39" s="118"/>
      <c r="BR39" s="118"/>
      <c r="BS39" s="118"/>
      <c r="BT39" s="118"/>
      <c r="BU39" s="122"/>
      <c r="BV39" s="118"/>
      <c r="BW39" s="118"/>
      <c r="BX39" s="118"/>
      <c r="BY39" s="118"/>
      <c r="BZ39" s="121"/>
      <c r="CA39" s="118"/>
      <c r="CB39" s="118"/>
      <c r="CC39" s="118"/>
      <c r="CD39" s="118"/>
      <c r="CE39" s="122"/>
      <c r="CF39" s="118"/>
      <c r="CG39" s="118"/>
      <c r="CH39" s="118"/>
      <c r="CI39" s="118"/>
      <c r="CJ39" s="122"/>
      <c r="CK39" s="118"/>
      <c r="CL39" s="118"/>
      <c r="CM39" s="118"/>
      <c r="CN39" s="118"/>
      <c r="CO39" s="122"/>
      <c r="CP39" s="118">
        <f t="shared" si="10"/>
        <v>54.780003074709185</v>
      </c>
      <c r="CQ39" s="118">
        <f t="shared" si="11"/>
        <v>24.976407212490443</v>
      </c>
      <c r="CR39" s="118" t="e">
        <f t="shared" si="12"/>
        <v>#DIV/0!</v>
      </c>
      <c r="CS39" s="118">
        <f t="shared" si="12"/>
        <v>52.914376646695985</v>
      </c>
      <c r="CT39" s="125"/>
      <c r="CU39" s="117"/>
      <c r="CV39" s="118"/>
      <c r="CW39" s="126"/>
      <c r="CY39" s="127">
        <f t="shared" si="13"/>
        <v>0.12957858656965593</v>
      </c>
      <c r="CZ39" s="127">
        <f t="shared" si="14"/>
        <v>0.28644150612756669</v>
      </c>
      <c r="DA39" s="127">
        <f t="shared" si="14"/>
        <v>8.2864661248494675E-2</v>
      </c>
      <c r="DB39" s="127"/>
      <c r="DC39" s="127">
        <f t="shared" si="15"/>
        <v>0.10171906901707373</v>
      </c>
      <c r="DD39" s="127"/>
      <c r="DE39" s="127">
        <f t="shared" si="16"/>
        <v>0.14210256853547198</v>
      </c>
      <c r="DF39" s="127"/>
      <c r="DG39" s="127">
        <f t="shared" si="17"/>
        <v>0.25512420587834339</v>
      </c>
      <c r="DH39" s="127">
        <f t="shared" si="18"/>
        <v>0.22027374390386667</v>
      </c>
      <c r="DI39" s="127">
        <f t="shared" si="18"/>
        <v>0.52998391902836017</v>
      </c>
      <c r="DJ39" s="127"/>
      <c r="DK39" s="127">
        <f t="shared" si="19"/>
        <v>0.54049211676354214</v>
      </c>
      <c r="DL39" s="127"/>
      <c r="DM39" s="127">
        <f t="shared" si="20"/>
        <v>0.52723462677790978</v>
      </c>
      <c r="DN39" s="127"/>
      <c r="DO39" s="127"/>
      <c r="DP39" s="127"/>
      <c r="DQ39" s="127"/>
      <c r="DR39" s="127"/>
      <c r="DS39" s="127"/>
      <c r="DT39" s="127"/>
    </row>
    <row r="40" spans="1:124" x14ac:dyDescent="0.3">
      <c r="B40" s="1">
        <v>2</v>
      </c>
      <c r="C40" s="76">
        <v>38749</v>
      </c>
      <c r="D40" s="77">
        <f t="shared" si="0"/>
        <v>28</v>
      </c>
      <c r="E40" s="61">
        <v>25890324</v>
      </c>
      <c r="F40" s="62">
        <v>8373611</v>
      </c>
      <c r="G40" s="63"/>
      <c r="H40" s="61">
        <v>68765074.035714284</v>
      </c>
      <c r="I40" s="62">
        <v>8551396</v>
      </c>
      <c r="J40" s="63"/>
      <c r="K40" s="61">
        <f t="shared" si="2"/>
        <v>-5.8377816410329446</v>
      </c>
      <c r="L40" s="62">
        <f t="shared" si="2"/>
        <v>-6.83317744510728</v>
      </c>
      <c r="M40" s="63"/>
      <c r="N40" s="61">
        <f t="shared" si="4"/>
        <v>15.579926621195206</v>
      </c>
      <c r="O40" s="62">
        <f t="shared" si="4"/>
        <v>15.532411413603498</v>
      </c>
      <c r="P40" s="63"/>
      <c r="Q40" s="64">
        <v>83877130.747279599</v>
      </c>
      <c r="R40" s="65">
        <v>4249119.6814808492</v>
      </c>
      <c r="S40" s="62"/>
      <c r="T40" s="63">
        <f t="shared" si="1"/>
        <v>88126250.428760454</v>
      </c>
      <c r="U40" s="64">
        <f t="shared" si="3"/>
        <v>-2.5002359030607302</v>
      </c>
      <c r="V40" s="65">
        <f t="shared" si="3"/>
        <v>-5.9597489638907275</v>
      </c>
      <c r="W40" s="62" t="e">
        <f t="shared" si="3"/>
        <v>#DIV/0!</v>
      </c>
      <c r="X40" s="63">
        <f t="shared" si="3"/>
        <v>-2.6728708752980017</v>
      </c>
      <c r="Y40" s="64">
        <f t="shared" si="5"/>
        <v>42.341131779304156</v>
      </c>
      <c r="Z40" s="65">
        <f t="shared" si="5"/>
        <v>30.796392200581902</v>
      </c>
      <c r="AA40" s="62" t="e">
        <f t="shared" si="5"/>
        <v>#DIV/0!</v>
      </c>
      <c r="AB40" s="63">
        <f t="shared" si="5"/>
        <v>41.737922366696736</v>
      </c>
      <c r="AC40" s="64">
        <v>53675589</v>
      </c>
      <c r="AD40" s="65">
        <f t="shared" si="9"/>
        <v>15089485.035714285</v>
      </c>
      <c r="AE40" s="65">
        <v>3437703</v>
      </c>
      <c r="AF40" s="65">
        <v>11446359</v>
      </c>
      <c r="AG40" s="65">
        <v>205423.03571428571</v>
      </c>
      <c r="AH40" s="65">
        <f t="shared" si="6"/>
        <v>11651782.035714285</v>
      </c>
      <c r="AI40" s="65"/>
      <c r="AJ40" s="66"/>
      <c r="AK40" s="65">
        <v>32553667.304947235</v>
      </c>
      <c r="AL40" s="65">
        <f t="shared" si="7"/>
        <v>51323463.44233238</v>
      </c>
      <c r="AM40" s="65">
        <v>1541183.150738664</v>
      </c>
      <c r="AN40" s="65">
        <v>49441589.510819316</v>
      </c>
      <c r="AO40" s="65">
        <v>340690.78077439754</v>
      </c>
      <c r="AP40" s="65">
        <f t="shared" si="8"/>
        <v>49782280.291593716</v>
      </c>
      <c r="AQ40" s="65"/>
      <c r="AR40" s="66"/>
      <c r="AS40" s="65">
        <v>8060235</v>
      </c>
      <c r="AT40" s="65">
        <v>491161</v>
      </c>
      <c r="AU40" s="66"/>
      <c r="AV40" s="65">
        <v>3965643.1932198498</v>
      </c>
      <c r="AW40" s="65">
        <v>283476.48826099996</v>
      </c>
      <c r="AX40" s="66"/>
      <c r="AY40" s="132"/>
      <c r="AZ40" s="133"/>
      <c r="BA40" s="134"/>
      <c r="BB40" s="78">
        <f>'[1]11. Breakdown Total UE Bank-NB'!R41+'[1]11. Breakdown Total UE Bank-NB'!S41</f>
        <v>0</v>
      </c>
      <c r="BC40" s="65">
        <f>'[1]11. Breakdown Total UE Bank-NB'!AN41</f>
        <v>0</v>
      </c>
      <c r="BD40" s="65">
        <f>'[1]11. Breakdown Total UE Bank-NB'!AT41</f>
        <v>0</v>
      </c>
      <c r="BE40" s="67">
        <f>'[1]11. Breakdown Total UE Bank-NB'!AB41+'[1]11. Breakdown Total UE Bank-NB'!AK41</f>
        <v>0</v>
      </c>
      <c r="BF40" s="67">
        <f>'[1]11. Breakdown Total UE Bank-NB'!BR41</f>
        <v>0</v>
      </c>
      <c r="BG40" s="67">
        <f>'[1]11. Breakdown Total UE Bank-NB'!BX41</f>
        <v>0</v>
      </c>
      <c r="BH40" s="67">
        <f>'[1]11. Breakdown Total UE Bank-NB'!BF41+'[1]11. Breakdown Total UE Bank-NB'!BO41</f>
        <v>0</v>
      </c>
      <c r="BI40" s="135"/>
      <c r="BJ40" s="132"/>
      <c r="BK40" s="132"/>
      <c r="BL40" s="65"/>
      <c r="BM40" s="65"/>
      <c r="BN40" s="65"/>
      <c r="BO40" s="65"/>
      <c r="BP40" s="67"/>
      <c r="BQ40" s="65"/>
      <c r="BR40" s="65"/>
      <c r="BS40" s="65"/>
      <c r="BT40" s="65"/>
      <c r="BU40" s="67"/>
      <c r="BV40" s="65"/>
      <c r="BW40" s="65"/>
      <c r="BX40" s="65"/>
      <c r="BY40" s="65"/>
      <c r="BZ40" s="66"/>
      <c r="CA40" s="65"/>
      <c r="CB40" s="65"/>
      <c r="CC40" s="65"/>
      <c r="CD40" s="65"/>
      <c r="CE40" s="67"/>
      <c r="CF40" s="65"/>
      <c r="CG40" s="65"/>
      <c r="CH40" s="65"/>
      <c r="CI40" s="65"/>
      <c r="CJ40" s="67"/>
      <c r="CK40" s="65"/>
      <c r="CL40" s="65"/>
      <c r="CM40" s="65"/>
      <c r="CN40" s="65"/>
      <c r="CO40" s="67"/>
      <c r="CP40" s="65">
        <f t="shared" si="10"/>
        <v>52.394577507169487</v>
      </c>
      <c r="CQ40" s="65">
        <f t="shared" si="11"/>
        <v>24.93334884921488</v>
      </c>
      <c r="CR40" s="65" t="e">
        <f t="shared" si="12"/>
        <v>#DIV/0!</v>
      </c>
      <c r="CS40" s="65">
        <f t="shared" si="12"/>
        <v>50.711150684435609</v>
      </c>
      <c r="CT40" s="80"/>
      <c r="CU40" s="64"/>
      <c r="CV40" s="65"/>
      <c r="CW40" s="81"/>
      <c r="CY40" s="127">
        <f t="shared" si="13"/>
        <v>0.15357481400655848</v>
      </c>
      <c r="CZ40" s="127">
        <f t="shared" si="14"/>
        <v>0.23761753522186524</v>
      </c>
      <c r="DA40" s="127">
        <f t="shared" si="14"/>
        <v>0.12348897263807124</v>
      </c>
      <c r="DB40" s="127"/>
      <c r="DC40" s="127">
        <f t="shared" si="15"/>
        <v>0.1436517611152488</v>
      </c>
      <c r="DD40" s="127"/>
      <c r="DE40" s="127">
        <f t="shared" si="16"/>
        <v>0.16378199449920983</v>
      </c>
      <c r="DF40" s="127"/>
      <c r="DG40" s="127">
        <f t="shared" si="17"/>
        <v>0.20501638010523116</v>
      </c>
      <c r="DH40" s="127">
        <f t="shared" si="18"/>
        <v>0.21775827858103991</v>
      </c>
      <c r="DI40" s="127">
        <f t="shared" si="18"/>
        <v>0.61330638889612366</v>
      </c>
      <c r="DJ40" s="127"/>
      <c r="DK40" s="127">
        <f t="shared" si="19"/>
        <v>0.62442331735047829</v>
      </c>
      <c r="DL40" s="127"/>
      <c r="DM40" s="127">
        <f t="shared" si="20"/>
        <v>0.60829534213814385</v>
      </c>
      <c r="DN40" s="127"/>
      <c r="DO40" s="127"/>
      <c r="DP40" s="127"/>
      <c r="DQ40" s="127"/>
      <c r="DR40" s="127"/>
      <c r="DS40" s="127"/>
      <c r="DT40" s="127"/>
    </row>
    <row r="41" spans="1:124" x14ac:dyDescent="0.3">
      <c r="B41" s="1">
        <v>3</v>
      </c>
      <c r="C41" s="76">
        <v>38777</v>
      </c>
      <c r="D41" s="77">
        <f t="shared" si="0"/>
        <v>31</v>
      </c>
      <c r="E41" s="61">
        <v>26413069</v>
      </c>
      <c r="F41" s="62">
        <v>8306407</v>
      </c>
      <c r="G41" s="63"/>
      <c r="H41" s="61">
        <v>78299845.928571433</v>
      </c>
      <c r="I41" s="62">
        <v>9227446</v>
      </c>
      <c r="J41" s="63"/>
      <c r="K41" s="61">
        <f t="shared" si="2"/>
        <v>13.86571893735635</v>
      </c>
      <c r="L41" s="62">
        <f t="shared" si="2"/>
        <v>7.9057267374823947</v>
      </c>
      <c r="M41" s="63"/>
      <c r="N41" s="61">
        <f t="shared" si="4"/>
        <v>13.877238859567312</v>
      </c>
      <c r="O41" s="62">
        <f t="shared" si="4"/>
        <v>13.015395781558547</v>
      </c>
      <c r="P41" s="63"/>
      <c r="Q41" s="64">
        <v>96637663.99571757</v>
      </c>
      <c r="R41" s="65">
        <v>4596088.9642166495</v>
      </c>
      <c r="S41" s="62"/>
      <c r="T41" s="63">
        <f t="shared" si="1"/>
        <v>101233752.95993422</v>
      </c>
      <c r="U41" s="64">
        <f t="shared" si="3"/>
        <v>15.213364041845024</v>
      </c>
      <c r="V41" s="65">
        <f t="shared" si="3"/>
        <v>8.1656745101347443</v>
      </c>
      <c r="W41" s="62" t="e">
        <f t="shared" si="3"/>
        <v>#DIV/0!</v>
      </c>
      <c r="X41" s="63">
        <f t="shared" si="3"/>
        <v>14.873550692786614</v>
      </c>
      <c r="Y41" s="64">
        <f t="shared" si="5"/>
        <v>45.98253748615123</v>
      </c>
      <c r="Z41" s="65">
        <f t="shared" si="5"/>
        <v>18.931459729070717</v>
      </c>
      <c r="AA41" s="62" t="e">
        <f t="shared" si="5"/>
        <v>#DIV/0!</v>
      </c>
      <c r="AB41" s="63">
        <f t="shared" si="5"/>
        <v>44.490464390524743</v>
      </c>
      <c r="AC41" s="64">
        <v>61007309</v>
      </c>
      <c r="AD41" s="65">
        <f t="shared" si="9"/>
        <v>17292536.928571429</v>
      </c>
      <c r="AE41" s="65">
        <v>4042078</v>
      </c>
      <c r="AF41" s="65">
        <v>12990721</v>
      </c>
      <c r="AG41" s="65">
        <v>259737.92857142858</v>
      </c>
      <c r="AH41" s="83">
        <f t="shared" si="6"/>
        <v>13250458.928571429</v>
      </c>
      <c r="AI41" s="65"/>
      <c r="AJ41" s="66"/>
      <c r="AK41" s="65">
        <v>36771308.70120836</v>
      </c>
      <c r="AL41" s="65">
        <f t="shared" si="7"/>
        <v>59866355.294509239</v>
      </c>
      <c r="AM41" s="65">
        <v>1737900.7301613002</v>
      </c>
      <c r="AN41" s="65">
        <v>57677766.074939676</v>
      </c>
      <c r="AO41" s="65">
        <v>450688.48940826423</v>
      </c>
      <c r="AP41" s="65">
        <f t="shared" si="8"/>
        <v>58128454.564347938</v>
      </c>
      <c r="AQ41" s="65"/>
      <c r="AR41" s="66"/>
      <c r="AS41" s="65">
        <v>8680550</v>
      </c>
      <c r="AT41" s="65">
        <v>546896</v>
      </c>
      <c r="AU41" s="66"/>
      <c r="AV41" s="65">
        <v>4282029.7938276501</v>
      </c>
      <c r="AW41" s="65">
        <v>314059.17038899998</v>
      </c>
      <c r="AX41" s="66"/>
      <c r="AY41" s="132"/>
      <c r="AZ41" s="133"/>
      <c r="BA41" s="134"/>
      <c r="BB41" s="82">
        <f>'[1]11. Breakdown Total UE Bank-NB'!R42+'[1]11. Breakdown Total UE Bank-NB'!S42</f>
        <v>0</v>
      </c>
      <c r="BC41" s="83">
        <f>'[1]11. Breakdown Total UE Bank-NB'!AN42</f>
        <v>0</v>
      </c>
      <c r="BD41" s="83">
        <f>'[1]11. Breakdown Total UE Bank-NB'!AT42</f>
        <v>0</v>
      </c>
      <c r="BE41" s="84">
        <f>'[1]11. Breakdown Total UE Bank-NB'!AB42+'[1]11. Breakdown Total UE Bank-NB'!AK42</f>
        <v>0</v>
      </c>
      <c r="BF41" s="84">
        <f>'[1]11. Breakdown Total UE Bank-NB'!BR42</f>
        <v>0</v>
      </c>
      <c r="BG41" s="84">
        <f>'[1]11. Breakdown Total UE Bank-NB'!BX42</f>
        <v>0</v>
      </c>
      <c r="BH41" s="84">
        <f>'[1]11. Breakdown Total UE Bank-NB'!BF42+'[1]11. Breakdown Total UE Bank-NB'!BO42</f>
        <v>0</v>
      </c>
      <c r="BI41" s="136"/>
      <c r="BJ41" s="137"/>
      <c r="BK41" s="137"/>
      <c r="BL41" s="83"/>
      <c r="BM41" s="83"/>
      <c r="BN41" s="83"/>
      <c r="BO41" s="83"/>
      <c r="BP41" s="84"/>
      <c r="BQ41" s="83"/>
      <c r="BR41" s="83"/>
      <c r="BS41" s="83"/>
      <c r="BT41" s="83"/>
      <c r="BU41" s="84"/>
      <c r="BV41" s="83"/>
      <c r="BW41" s="83"/>
      <c r="BX41" s="83"/>
      <c r="BY41" s="83"/>
      <c r="BZ41" s="86"/>
      <c r="CA41" s="83"/>
      <c r="CB41" s="83"/>
      <c r="CC41" s="83"/>
      <c r="CD41" s="83"/>
      <c r="CE41" s="84"/>
      <c r="CF41" s="83"/>
      <c r="CG41" s="83"/>
      <c r="CH41" s="83"/>
      <c r="CI41" s="83"/>
      <c r="CJ41" s="84"/>
      <c r="CK41" s="83"/>
      <c r="CL41" s="83"/>
      <c r="CM41" s="83"/>
      <c r="CN41" s="83"/>
      <c r="CO41" s="84"/>
      <c r="CP41" s="83">
        <f t="shared" si="10"/>
        <v>50.932501154138151</v>
      </c>
      <c r="CQ41" s="83">
        <f t="shared" si="11"/>
        <v>23.874781527549189</v>
      </c>
      <c r="CR41" s="83" t="e">
        <f t="shared" si="12"/>
        <v>#DIV/0!</v>
      </c>
      <c r="CS41" s="83">
        <f t="shared" si="12"/>
        <v>49.303545412892532</v>
      </c>
      <c r="CT41" s="87"/>
      <c r="CU41" s="88"/>
      <c r="CV41" s="83"/>
      <c r="CW41" s="89"/>
      <c r="CY41" s="127">
        <f t="shared" si="13"/>
        <v>0.12787571029770151</v>
      </c>
      <c r="CZ41" s="127">
        <f t="shared" si="14"/>
        <v>0.31897068756791325</v>
      </c>
      <c r="DA41" s="127">
        <f t="shared" si="14"/>
        <v>0.11959112905222624</v>
      </c>
      <c r="DB41" s="127"/>
      <c r="DC41" s="127">
        <f t="shared" si="15"/>
        <v>0.14197635930287777</v>
      </c>
      <c r="DD41" s="127"/>
      <c r="DE41" s="127">
        <f t="shared" si="16"/>
        <v>0.17895644776612518</v>
      </c>
      <c r="DF41" s="127"/>
      <c r="DG41" s="127">
        <f t="shared" si="17"/>
        <v>0.23094824401455005</v>
      </c>
      <c r="DH41" s="127">
        <f t="shared" si="18"/>
        <v>0.25986748717532171</v>
      </c>
      <c r="DI41" s="127">
        <f t="shared" si="18"/>
        <v>0.65046734351286406</v>
      </c>
      <c r="DJ41" s="127"/>
      <c r="DK41" s="127">
        <f t="shared" si="19"/>
        <v>0.66336393581324926</v>
      </c>
      <c r="DL41" s="127"/>
      <c r="DM41" s="127">
        <f t="shared" si="20"/>
        <v>0.64804159340287559</v>
      </c>
      <c r="DN41" s="127"/>
      <c r="DO41" s="127"/>
      <c r="DP41" s="127"/>
      <c r="DQ41" s="127"/>
      <c r="DR41" s="127"/>
      <c r="DS41" s="127"/>
      <c r="DT41" s="127"/>
    </row>
    <row r="42" spans="1:124" x14ac:dyDescent="0.3">
      <c r="B42" s="1">
        <v>4</v>
      </c>
      <c r="C42" s="90">
        <v>38808</v>
      </c>
      <c r="D42" s="91">
        <f t="shared" si="0"/>
        <v>30</v>
      </c>
      <c r="E42" s="92">
        <v>26676269</v>
      </c>
      <c r="F42" s="93">
        <v>8333266</v>
      </c>
      <c r="G42" s="94"/>
      <c r="H42" s="92">
        <v>73057910.821428567</v>
      </c>
      <c r="I42" s="93">
        <v>8645609</v>
      </c>
      <c r="J42" s="94"/>
      <c r="K42" s="92">
        <f t="shared" si="2"/>
        <v>-6.694694025228082</v>
      </c>
      <c r="L42" s="93">
        <f t="shared" si="2"/>
        <v>-6.3055042532895884</v>
      </c>
      <c r="M42" s="94"/>
      <c r="N42" s="92">
        <f t="shared" si="4"/>
        <v>8.9084380525565727</v>
      </c>
      <c r="O42" s="93">
        <f t="shared" si="4"/>
        <v>13.730762668576386</v>
      </c>
      <c r="P42" s="94"/>
      <c r="Q42" s="95">
        <v>88849082.638535231</v>
      </c>
      <c r="R42" s="96">
        <v>4267740.87307298</v>
      </c>
      <c r="S42" s="93"/>
      <c r="T42" s="94">
        <f t="shared" si="1"/>
        <v>93116823.511608213</v>
      </c>
      <c r="U42" s="95">
        <f t="shared" si="3"/>
        <v>-8.0595712221763609</v>
      </c>
      <c r="V42" s="96">
        <f t="shared" si="3"/>
        <v>-7.1440760546642874</v>
      </c>
      <c r="W42" s="93" t="e">
        <f t="shared" si="3"/>
        <v>#DIV/0!</v>
      </c>
      <c r="X42" s="94">
        <f t="shared" si="3"/>
        <v>-8.018007049030853</v>
      </c>
      <c r="Y42" s="95">
        <f t="shared" si="5"/>
        <v>37.369534692495733</v>
      </c>
      <c r="Z42" s="96">
        <f t="shared" si="5"/>
        <v>18.87181393452494</v>
      </c>
      <c r="AA42" s="93" t="e">
        <f t="shared" si="5"/>
        <v>#DIV/0!</v>
      </c>
      <c r="AB42" s="94">
        <f t="shared" si="5"/>
        <v>36.396757755005112</v>
      </c>
      <c r="AC42" s="95">
        <v>57142478</v>
      </c>
      <c r="AD42" s="96">
        <f t="shared" si="9"/>
        <v>15915432.821428571</v>
      </c>
      <c r="AE42" s="96">
        <v>3697806</v>
      </c>
      <c r="AF42" s="96">
        <v>11946554</v>
      </c>
      <c r="AG42" s="96">
        <v>271072.82142857148</v>
      </c>
      <c r="AH42" s="65">
        <f t="shared" si="6"/>
        <v>12217626.821428571</v>
      </c>
      <c r="AI42" s="65"/>
      <c r="AJ42" s="97"/>
      <c r="AK42" s="96">
        <v>34969257.877644107</v>
      </c>
      <c r="AL42" s="96">
        <f t="shared" si="7"/>
        <v>53879824.76089114</v>
      </c>
      <c r="AM42" s="96">
        <v>1649139.3318306</v>
      </c>
      <c r="AN42" s="96">
        <v>51825545.962172985</v>
      </c>
      <c r="AO42" s="96">
        <v>405139.46688755712</v>
      </c>
      <c r="AP42" s="96">
        <f t="shared" si="8"/>
        <v>52230685.429060541</v>
      </c>
      <c r="AQ42" s="96"/>
      <c r="AR42" s="97"/>
      <c r="AS42" s="96">
        <v>8146915</v>
      </c>
      <c r="AT42" s="96">
        <v>498694</v>
      </c>
      <c r="AU42" s="97"/>
      <c r="AV42" s="96">
        <v>3970386.8379329797</v>
      </c>
      <c r="AW42" s="96">
        <v>297354.03514000005</v>
      </c>
      <c r="AX42" s="97"/>
      <c r="AY42" s="138"/>
      <c r="AZ42" s="139"/>
      <c r="BA42" s="140"/>
      <c r="BB42" s="141">
        <f>'[1]11. Breakdown Total UE Bank-NB'!R43+'[1]11. Breakdown Total UE Bank-NB'!S43</f>
        <v>0</v>
      </c>
      <c r="BC42" s="96">
        <f>'[1]11. Breakdown Total UE Bank-NB'!AN43</f>
        <v>0</v>
      </c>
      <c r="BD42" s="96">
        <f>'[1]11. Breakdown Total UE Bank-NB'!AT43</f>
        <v>0</v>
      </c>
      <c r="BE42" s="98">
        <f>'[1]11. Breakdown Total UE Bank-NB'!AB43+'[1]11. Breakdown Total UE Bank-NB'!AK43</f>
        <v>0</v>
      </c>
      <c r="BF42" s="98">
        <f>'[1]11. Breakdown Total UE Bank-NB'!BR43</f>
        <v>0</v>
      </c>
      <c r="BG42" s="98">
        <f>'[1]11. Breakdown Total UE Bank-NB'!BX43</f>
        <v>0</v>
      </c>
      <c r="BH42" s="98">
        <f>'[1]11. Breakdown Total UE Bank-NB'!BF43+'[1]11. Breakdown Total UE Bank-NB'!BO43</f>
        <v>0</v>
      </c>
      <c r="BI42" s="142"/>
      <c r="BJ42" s="138"/>
      <c r="BK42" s="138"/>
      <c r="BL42" s="96"/>
      <c r="BM42" s="96"/>
      <c r="BN42" s="96"/>
      <c r="BO42" s="96"/>
      <c r="BP42" s="98"/>
      <c r="BQ42" s="96"/>
      <c r="BR42" s="96"/>
      <c r="BS42" s="96"/>
      <c r="BT42" s="96"/>
      <c r="BU42" s="98"/>
      <c r="BV42" s="96"/>
      <c r="BW42" s="96"/>
      <c r="BX42" s="96"/>
      <c r="BY42" s="96"/>
      <c r="BZ42" s="97"/>
      <c r="CA42" s="96"/>
      <c r="CB42" s="96"/>
      <c r="CC42" s="96"/>
      <c r="CD42" s="96"/>
      <c r="CE42" s="98"/>
      <c r="CF42" s="96"/>
      <c r="CG42" s="96"/>
      <c r="CH42" s="96"/>
      <c r="CI42" s="96"/>
      <c r="CJ42" s="98"/>
      <c r="CK42" s="96"/>
      <c r="CL42" s="96"/>
      <c r="CM42" s="96"/>
      <c r="CN42" s="96"/>
      <c r="CO42" s="98"/>
      <c r="CP42" s="96">
        <f t="shared" si="10"/>
        <v>49.381814356179262</v>
      </c>
      <c r="CQ42" s="96">
        <f t="shared" si="11"/>
        <v>23.072334305827539</v>
      </c>
      <c r="CR42" s="96" t="e">
        <f t="shared" si="12"/>
        <v>#DIV/0!</v>
      </c>
      <c r="CS42" s="96">
        <f t="shared" si="12"/>
        <v>47.821081400876096</v>
      </c>
      <c r="CT42" s="143"/>
      <c r="CU42" s="95"/>
      <c r="CV42" s="96"/>
      <c r="CW42" s="144"/>
      <c r="CY42" s="127">
        <f t="shared" si="13"/>
        <v>8.3660052279152852E-2</v>
      </c>
      <c r="CZ42" s="127">
        <f t="shared" si="14"/>
        <v>0.14158460132125739</v>
      </c>
      <c r="DA42" s="127">
        <f t="shared" si="14"/>
        <v>7.5126153399780238E-2</v>
      </c>
      <c r="DB42" s="127"/>
      <c r="DC42" s="127">
        <f t="shared" si="15"/>
        <v>9.9521261796203575E-2</v>
      </c>
      <c r="DD42" s="127"/>
      <c r="DE42" s="127">
        <f t="shared" si="16"/>
        <v>0.10901547373713871</v>
      </c>
      <c r="DF42" s="127"/>
      <c r="DG42" s="127">
        <f t="shared" si="17"/>
        <v>0.19232176722672989</v>
      </c>
      <c r="DH42" s="127">
        <f t="shared" si="18"/>
        <v>0.11008804861705035</v>
      </c>
      <c r="DI42" s="127">
        <f t="shared" si="18"/>
        <v>0.53037605223525408</v>
      </c>
      <c r="DJ42" s="127"/>
      <c r="DK42" s="127">
        <f t="shared" si="19"/>
        <v>0.5423395680348293</v>
      </c>
      <c r="DL42" s="127"/>
      <c r="DM42" s="127">
        <f t="shared" si="20"/>
        <v>0.52417417183210935</v>
      </c>
      <c r="DN42" s="127"/>
      <c r="DO42" s="127"/>
      <c r="DP42" s="127"/>
      <c r="DQ42" s="127"/>
      <c r="DR42" s="127"/>
      <c r="DS42" s="127"/>
      <c r="DT42" s="127"/>
    </row>
    <row r="43" spans="1:124" x14ac:dyDescent="0.3">
      <c r="B43" s="1">
        <v>5</v>
      </c>
      <c r="C43" s="76">
        <v>38838</v>
      </c>
      <c r="D43" s="77">
        <f t="shared" si="0"/>
        <v>31</v>
      </c>
      <c r="E43" s="61">
        <v>27178508</v>
      </c>
      <c r="F43" s="62">
        <v>8306329</v>
      </c>
      <c r="G43" s="63"/>
      <c r="H43" s="61">
        <v>77988661.714285702</v>
      </c>
      <c r="I43" s="62">
        <v>9741718</v>
      </c>
      <c r="J43" s="63"/>
      <c r="K43" s="61">
        <f t="shared" si="2"/>
        <v>6.7490992247356996</v>
      </c>
      <c r="L43" s="62">
        <f t="shared" si="2"/>
        <v>12.678216190438407</v>
      </c>
      <c r="M43" s="63"/>
      <c r="N43" s="61">
        <f t="shared" si="4"/>
        <v>10.896501097883828</v>
      </c>
      <c r="O43" s="62">
        <f t="shared" si="4"/>
        <v>21.534952790001558</v>
      </c>
      <c r="P43" s="63"/>
      <c r="Q43" s="64">
        <v>101390395.652896</v>
      </c>
      <c r="R43" s="65">
        <v>4891684.7667050706</v>
      </c>
      <c r="S43" s="62"/>
      <c r="T43" s="63">
        <f t="shared" si="1"/>
        <v>106282080.41960107</v>
      </c>
      <c r="U43" s="64">
        <f t="shared" si="3"/>
        <v>14.115298258489172</v>
      </c>
      <c r="V43" s="65">
        <f t="shared" si="3"/>
        <v>14.62000417056298</v>
      </c>
      <c r="W43" s="62" t="e">
        <f t="shared" si="3"/>
        <v>#DIV/0!</v>
      </c>
      <c r="X43" s="63">
        <f t="shared" si="3"/>
        <v>14.138429997401744</v>
      </c>
      <c r="Y43" s="64">
        <f t="shared" si="5"/>
        <v>48.832278965149968</v>
      </c>
      <c r="Z43" s="65">
        <f t="shared" si="5"/>
        <v>27.87912773733877</v>
      </c>
      <c r="AA43" s="62" t="e">
        <f t="shared" si="5"/>
        <v>#DIV/0!</v>
      </c>
      <c r="AB43" s="63">
        <f t="shared" si="5"/>
        <v>47.718286231737586</v>
      </c>
      <c r="AC43" s="64">
        <v>60820503</v>
      </c>
      <c r="AD43" s="65">
        <f t="shared" si="9"/>
        <v>17168158.714285716</v>
      </c>
      <c r="AE43" s="65">
        <v>3672060</v>
      </c>
      <c r="AF43" s="65">
        <v>13165855</v>
      </c>
      <c r="AG43" s="65">
        <v>330243.71428571432</v>
      </c>
      <c r="AH43" s="65">
        <f t="shared" si="6"/>
        <v>13496098.714285715</v>
      </c>
      <c r="AI43" s="65"/>
      <c r="AJ43" s="66"/>
      <c r="AK43" s="65">
        <v>37719882.657876968</v>
      </c>
      <c r="AL43" s="65">
        <f t="shared" si="7"/>
        <v>63670512.995019041</v>
      </c>
      <c r="AM43" s="65">
        <v>1699928.0109410002</v>
      </c>
      <c r="AN43" s="65">
        <v>61484075.852219544</v>
      </c>
      <c r="AO43" s="65">
        <v>486509.13185849995</v>
      </c>
      <c r="AP43" s="65">
        <f t="shared" si="8"/>
        <v>61970584.984078042</v>
      </c>
      <c r="AQ43" s="65"/>
      <c r="AR43" s="66"/>
      <c r="AS43" s="65">
        <v>9211244</v>
      </c>
      <c r="AT43" s="65">
        <v>530474</v>
      </c>
      <c r="AU43" s="66"/>
      <c r="AV43" s="65">
        <v>4562754.3080550712</v>
      </c>
      <c r="AW43" s="65">
        <v>328930.45864999999</v>
      </c>
      <c r="AX43" s="66"/>
      <c r="AY43" s="132"/>
      <c r="AZ43" s="133"/>
      <c r="BA43" s="134"/>
      <c r="BB43" s="78">
        <f>'[1]11. Breakdown Total UE Bank-NB'!R44+'[1]11. Breakdown Total UE Bank-NB'!S44</f>
        <v>0</v>
      </c>
      <c r="BC43" s="65">
        <f>'[1]11. Breakdown Total UE Bank-NB'!AN44</f>
        <v>0</v>
      </c>
      <c r="BD43" s="65">
        <f>'[1]11. Breakdown Total UE Bank-NB'!AT44</f>
        <v>0</v>
      </c>
      <c r="BE43" s="67">
        <f>'[1]11. Breakdown Total UE Bank-NB'!AB44+'[1]11. Breakdown Total UE Bank-NB'!AK44</f>
        <v>0</v>
      </c>
      <c r="BF43" s="67">
        <f>'[1]11. Breakdown Total UE Bank-NB'!BR44</f>
        <v>0</v>
      </c>
      <c r="BG43" s="67">
        <f>'[1]11. Breakdown Total UE Bank-NB'!BX44</f>
        <v>0</v>
      </c>
      <c r="BH43" s="67">
        <f>'[1]11. Breakdown Total UE Bank-NB'!BF44+'[1]11. Breakdown Total UE Bank-NB'!BO44</f>
        <v>0</v>
      </c>
      <c r="BI43" s="135"/>
      <c r="BJ43" s="132"/>
      <c r="BK43" s="132"/>
      <c r="BL43" s="65"/>
      <c r="BM43" s="65"/>
      <c r="BN43" s="65"/>
      <c r="BO43" s="65"/>
      <c r="BP43" s="67"/>
      <c r="BQ43" s="65"/>
      <c r="BR43" s="65"/>
      <c r="BS43" s="65"/>
      <c r="BT43" s="65"/>
      <c r="BU43" s="67"/>
      <c r="BV43" s="65"/>
      <c r="BW43" s="65"/>
      <c r="BX43" s="65"/>
      <c r="BY43" s="65"/>
      <c r="BZ43" s="66"/>
      <c r="CA43" s="65"/>
      <c r="CB43" s="65"/>
      <c r="CC43" s="65"/>
      <c r="CD43" s="65"/>
      <c r="CE43" s="67"/>
      <c r="CF43" s="65"/>
      <c r="CG43" s="65"/>
      <c r="CH43" s="65"/>
      <c r="CI43" s="65"/>
      <c r="CJ43" s="67"/>
      <c r="CK43" s="65"/>
      <c r="CL43" s="65"/>
      <c r="CM43" s="65"/>
      <c r="CN43" s="65"/>
      <c r="CO43" s="67"/>
      <c r="CP43" s="65">
        <f t="shared" si="10"/>
        <v>48.174605172369269</v>
      </c>
      <c r="CQ43" s="65">
        <f t="shared" si="11"/>
        <v>22.986066203356302</v>
      </c>
      <c r="CR43" s="65" t="e">
        <f t="shared" ref="CR43:CS58" si="21">(SUM(S32:S43)/SUM(S20:S31))*100-100</f>
        <v>#DIV/0!</v>
      </c>
      <c r="CS43" s="65">
        <f t="shared" si="21"/>
        <v>46.708718421532467</v>
      </c>
      <c r="CT43" s="80"/>
      <c r="CU43" s="64"/>
      <c r="CV43" s="65"/>
      <c r="CW43" s="81"/>
      <c r="CY43" s="127">
        <f t="shared" si="13"/>
        <v>0.10339873061720284</v>
      </c>
      <c r="CZ43" s="127">
        <f t="shared" si="14"/>
        <v>5.912424085799195E-2</v>
      </c>
      <c r="DA43" s="127">
        <f t="shared" si="14"/>
        <v>0.12169149122969181</v>
      </c>
      <c r="DB43" s="127"/>
      <c r="DC43" s="127">
        <f t="shared" si="15"/>
        <v>0.14982726853746087</v>
      </c>
      <c r="DD43" s="127"/>
      <c r="DE43" s="127">
        <f t="shared" si="16"/>
        <v>0.12914441689916023</v>
      </c>
      <c r="DF43" s="127"/>
      <c r="DG43" s="127">
        <f t="shared" si="17"/>
        <v>0.22513461294860737</v>
      </c>
      <c r="DH43" s="127">
        <f t="shared" si="18"/>
        <v>7.6333349604366996E-2</v>
      </c>
      <c r="DI43" s="127">
        <f t="shared" si="18"/>
        <v>0.71953599883127484</v>
      </c>
      <c r="DJ43" s="127"/>
      <c r="DK43" s="127">
        <f t="shared" si="19"/>
        <v>0.73314228557130123</v>
      </c>
      <c r="DL43" s="127"/>
      <c r="DM43" s="127">
        <f t="shared" si="20"/>
        <v>0.70535795179011562</v>
      </c>
      <c r="DN43" s="127"/>
      <c r="DO43" s="127"/>
      <c r="DP43" s="127"/>
      <c r="DQ43" s="127"/>
      <c r="DR43" s="127"/>
      <c r="DS43" s="127"/>
      <c r="DT43" s="127"/>
    </row>
    <row r="44" spans="1:124" x14ac:dyDescent="0.3">
      <c r="B44" s="1">
        <v>6</v>
      </c>
      <c r="C44" s="99">
        <v>38869</v>
      </c>
      <c r="D44" s="100">
        <f t="shared" si="0"/>
        <v>30</v>
      </c>
      <c r="E44" s="101">
        <v>27633046</v>
      </c>
      <c r="F44" s="102">
        <v>8060807</v>
      </c>
      <c r="G44" s="103"/>
      <c r="H44" s="101">
        <v>77620528</v>
      </c>
      <c r="I44" s="102">
        <v>9296753</v>
      </c>
      <c r="J44" s="103"/>
      <c r="K44" s="101">
        <f t="shared" si="2"/>
        <v>-0.47203491660668923</v>
      </c>
      <c r="L44" s="102">
        <f t="shared" si="2"/>
        <v>-4.5676234931046045</v>
      </c>
      <c r="M44" s="103"/>
      <c r="N44" s="101">
        <f t="shared" si="4"/>
        <v>15.304005342594513</v>
      </c>
      <c r="O44" s="102">
        <f t="shared" si="4"/>
        <v>10.411720651518905</v>
      </c>
      <c r="P44" s="103"/>
      <c r="Q44" s="88">
        <v>97937779.141784891</v>
      </c>
      <c r="R44" s="83">
        <v>4710996.4852875397</v>
      </c>
      <c r="S44" s="102"/>
      <c r="T44" s="103">
        <f t="shared" si="1"/>
        <v>102648775.62707242</v>
      </c>
      <c r="U44" s="88">
        <f t="shared" si="3"/>
        <v>-3.4052697880092491</v>
      </c>
      <c r="V44" s="83">
        <f t="shared" si="3"/>
        <v>-3.6937842488823853</v>
      </c>
      <c r="W44" s="102" t="e">
        <f t="shared" si="3"/>
        <v>#DIV/0!</v>
      </c>
      <c r="X44" s="103">
        <f t="shared" si="3"/>
        <v>-3.4185488072724741</v>
      </c>
      <c r="Y44" s="88">
        <f t="shared" si="5"/>
        <v>46.515075376325541</v>
      </c>
      <c r="Z44" s="83">
        <f t="shared" si="5"/>
        <v>33.527766087929948</v>
      </c>
      <c r="AA44" s="102" t="e">
        <f t="shared" si="5"/>
        <v>#DIV/0!</v>
      </c>
      <c r="AB44" s="103">
        <f t="shared" si="5"/>
        <v>45.863964992782783</v>
      </c>
      <c r="AC44" s="88">
        <v>60337139</v>
      </c>
      <c r="AD44" s="83">
        <f t="shared" si="9"/>
        <v>17283389</v>
      </c>
      <c r="AE44" s="83">
        <v>3580610</v>
      </c>
      <c r="AF44" s="83">
        <v>13374986</v>
      </c>
      <c r="AG44" s="83">
        <v>327793</v>
      </c>
      <c r="AH44" s="83">
        <f t="shared" si="6"/>
        <v>13702779</v>
      </c>
      <c r="AI44" s="83"/>
      <c r="AJ44" s="86"/>
      <c r="AK44" s="83">
        <v>37883736.367576487</v>
      </c>
      <c r="AL44" s="83">
        <f t="shared" si="7"/>
        <v>60054042.774208404</v>
      </c>
      <c r="AM44" s="83">
        <v>1704788.056571</v>
      </c>
      <c r="AN44" s="83">
        <v>57831812.374388985</v>
      </c>
      <c r="AO44" s="83">
        <v>517442.34324841999</v>
      </c>
      <c r="AP44" s="83">
        <f t="shared" si="8"/>
        <v>58349254.717637405</v>
      </c>
      <c r="AQ44" s="83"/>
      <c r="AR44" s="86"/>
      <c r="AS44" s="83">
        <v>8817102</v>
      </c>
      <c r="AT44" s="83">
        <v>479651</v>
      </c>
      <c r="AU44" s="86"/>
      <c r="AV44" s="83">
        <v>4407449.0588547401</v>
      </c>
      <c r="AW44" s="83">
        <v>303547.42643280001</v>
      </c>
      <c r="AX44" s="86"/>
      <c r="AY44" s="137"/>
      <c r="AZ44" s="145"/>
      <c r="BA44" s="146"/>
      <c r="BB44" s="82">
        <f>'[1]11. Breakdown Total UE Bank-NB'!R45+'[1]11. Breakdown Total UE Bank-NB'!S45</f>
        <v>0</v>
      </c>
      <c r="BC44" s="83">
        <f>'[1]11. Breakdown Total UE Bank-NB'!AN45</f>
        <v>0</v>
      </c>
      <c r="BD44" s="83">
        <f>'[1]11. Breakdown Total UE Bank-NB'!AT45</f>
        <v>0</v>
      </c>
      <c r="BE44" s="84">
        <f>'[1]11. Breakdown Total UE Bank-NB'!AB45+'[1]11. Breakdown Total UE Bank-NB'!AK45</f>
        <v>0</v>
      </c>
      <c r="BF44" s="84">
        <f>'[1]11. Breakdown Total UE Bank-NB'!BR45</f>
        <v>0</v>
      </c>
      <c r="BG44" s="84">
        <f>'[1]11. Breakdown Total UE Bank-NB'!BX45</f>
        <v>0</v>
      </c>
      <c r="BH44" s="84">
        <f>'[1]11. Breakdown Total UE Bank-NB'!BF45+'[1]11. Breakdown Total UE Bank-NB'!BO45</f>
        <v>0</v>
      </c>
      <c r="BI44" s="136"/>
      <c r="BJ44" s="137"/>
      <c r="BK44" s="137"/>
      <c r="BL44" s="83"/>
      <c r="BM44" s="83"/>
      <c r="BN44" s="83"/>
      <c r="BO44" s="83"/>
      <c r="BP44" s="84"/>
      <c r="BQ44" s="83"/>
      <c r="BR44" s="83"/>
      <c r="BS44" s="83"/>
      <c r="BT44" s="83"/>
      <c r="BU44" s="84"/>
      <c r="BV44" s="83"/>
      <c r="BW44" s="83"/>
      <c r="BX44" s="83"/>
      <c r="BY44" s="83"/>
      <c r="BZ44" s="86"/>
      <c r="CA44" s="83"/>
      <c r="CB44" s="83"/>
      <c r="CC44" s="83"/>
      <c r="CD44" s="83"/>
      <c r="CE44" s="84"/>
      <c r="CF44" s="83"/>
      <c r="CG44" s="83"/>
      <c r="CH44" s="83"/>
      <c r="CI44" s="83"/>
      <c r="CJ44" s="84"/>
      <c r="CK44" s="83"/>
      <c r="CL44" s="83"/>
      <c r="CM44" s="83"/>
      <c r="CN44" s="83"/>
      <c r="CO44" s="84"/>
      <c r="CP44" s="83">
        <f t="shared" si="10"/>
        <v>47.636366275858052</v>
      </c>
      <c r="CQ44" s="83">
        <f t="shared" si="11"/>
        <v>24.445079810229146</v>
      </c>
      <c r="CR44" s="83" t="e">
        <f t="shared" si="21"/>
        <v>#DIV/0!</v>
      </c>
      <c r="CS44" s="83">
        <f t="shared" si="21"/>
        <v>46.316049108964876</v>
      </c>
      <c r="CT44" s="87"/>
      <c r="CU44" s="88"/>
      <c r="CV44" s="83"/>
      <c r="CW44" s="89"/>
      <c r="CY44" s="127">
        <f t="shared" si="13"/>
        <v>0.14636288831317068</v>
      </c>
      <c r="CZ44" s="127">
        <f t="shared" si="14"/>
        <v>0.1921700424080528</v>
      </c>
      <c r="DA44" s="127">
        <f t="shared" si="14"/>
        <v>0.1450036444541063</v>
      </c>
      <c r="DB44" s="127"/>
      <c r="DC44" s="127">
        <f t="shared" si="15"/>
        <v>0.17306529473370613</v>
      </c>
      <c r="DD44" s="127"/>
      <c r="DE44" s="127">
        <f t="shared" si="16"/>
        <v>0.17697278259093019</v>
      </c>
      <c r="DF44" s="127"/>
      <c r="DG44" s="127">
        <f t="shared" si="17"/>
        <v>0.28924946766093274</v>
      </c>
      <c r="DH44" s="127">
        <f t="shared" si="18"/>
        <v>0.2375191194501467</v>
      </c>
      <c r="DI44" s="127">
        <f t="shared" si="18"/>
        <v>0.6027471691717412</v>
      </c>
      <c r="DJ44" s="127"/>
      <c r="DK44" s="127">
        <f t="shared" si="19"/>
        <v>0.61708753335542132</v>
      </c>
      <c r="DL44" s="127"/>
      <c r="DM44" s="127">
        <f t="shared" si="20"/>
        <v>0.60312916012668749</v>
      </c>
      <c r="DN44" s="127"/>
      <c r="DO44" s="127"/>
      <c r="DP44" s="127"/>
      <c r="DQ44" s="127"/>
      <c r="DR44" s="127"/>
      <c r="DS44" s="127"/>
      <c r="DT44" s="127"/>
    </row>
    <row r="45" spans="1:124" x14ac:dyDescent="0.3">
      <c r="B45" s="1">
        <v>7</v>
      </c>
      <c r="C45" s="76">
        <v>38899</v>
      </c>
      <c r="D45" s="77">
        <f t="shared" si="0"/>
        <v>31</v>
      </c>
      <c r="E45" s="61">
        <v>27104631</v>
      </c>
      <c r="F45" s="62">
        <v>8108865</v>
      </c>
      <c r="G45" s="63"/>
      <c r="H45" s="61">
        <v>82001165</v>
      </c>
      <c r="I45" s="62">
        <v>9543472</v>
      </c>
      <c r="J45" s="63"/>
      <c r="K45" s="61">
        <f t="shared" si="2"/>
        <v>5.6436578220648022</v>
      </c>
      <c r="L45" s="62">
        <f t="shared" si="2"/>
        <v>2.6538190269226254</v>
      </c>
      <c r="M45" s="63"/>
      <c r="N45" s="61">
        <f t="shared" si="4"/>
        <v>14.329571243039091</v>
      </c>
      <c r="O45" s="62">
        <f t="shared" si="4"/>
        <v>17.964296273882169</v>
      </c>
      <c r="P45" s="63"/>
      <c r="Q45" s="64">
        <v>99364508.415669039</v>
      </c>
      <c r="R45" s="65">
        <v>4990890.5676730694</v>
      </c>
      <c r="S45" s="62"/>
      <c r="T45" s="63">
        <f t="shared" si="1"/>
        <v>104355398.98334211</v>
      </c>
      <c r="U45" s="64">
        <f t="shared" si="3"/>
        <v>1.4567711116040991</v>
      </c>
      <c r="V45" s="65">
        <f t="shared" si="3"/>
        <v>5.9412925324746064</v>
      </c>
      <c r="W45" s="62" t="e">
        <f t="shared" si="3"/>
        <v>#DIV/0!</v>
      </c>
      <c r="X45" s="63">
        <f t="shared" si="3"/>
        <v>1.6625852045911647</v>
      </c>
      <c r="Y45" s="64">
        <f t="shared" si="5"/>
        <v>42.823663389426983</v>
      </c>
      <c r="Z45" s="65">
        <f t="shared" si="5"/>
        <v>29.526983194262186</v>
      </c>
      <c r="AA45" s="62" t="e">
        <f t="shared" si="5"/>
        <v>#DIV/0!</v>
      </c>
      <c r="AB45" s="63">
        <f t="shared" si="5"/>
        <v>42.125882178758332</v>
      </c>
      <c r="AC45" s="64">
        <v>64198102</v>
      </c>
      <c r="AD45" s="65">
        <f t="shared" si="9"/>
        <v>17803063</v>
      </c>
      <c r="AE45" s="65">
        <v>3961223</v>
      </c>
      <c r="AF45" s="65">
        <v>13499815</v>
      </c>
      <c r="AG45" s="65">
        <v>342025</v>
      </c>
      <c r="AH45" s="65">
        <f t="shared" si="6"/>
        <v>13841840</v>
      </c>
      <c r="AI45" s="65"/>
      <c r="AJ45" s="66"/>
      <c r="AK45" s="65">
        <v>40645339.311452769</v>
      </c>
      <c r="AL45" s="65">
        <f t="shared" si="7"/>
        <v>58719169.104216278</v>
      </c>
      <c r="AM45" s="65">
        <v>1859723.2310641804</v>
      </c>
      <c r="AN45" s="65">
        <v>56305626.650984623</v>
      </c>
      <c r="AO45" s="65">
        <v>553819.22216748004</v>
      </c>
      <c r="AP45" s="65">
        <f t="shared" si="8"/>
        <v>56859445.8731521</v>
      </c>
      <c r="AQ45" s="65"/>
      <c r="AR45" s="66"/>
      <c r="AS45" s="65">
        <v>9070085</v>
      </c>
      <c r="AT45" s="65">
        <v>473387</v>
      </c>
      <c r="AU45" s="66"/>
      <c r="AV45" s="65">
        <v>4690590.8238566602</v>
      </c>
      <c r="AW45" s="65">
        <v>300299.74381641002</v>
      </c>
      <c r="AX45" s="66"/>
      <c r="AY45" s="132"/>
      <c r="AZ45" s="133"/>
      <c r="BA45" s="134"/>
      <c r="BB45" s="78">
        <f>'[1]11. Breakdown Total UE Bank-NB'!R46+'[1]11. Breakdown Total UE Bank-NB'!S46</f>
        <v>0</v>
      </c>
      <c r="BC45" s="65">
        <f>'[1]11. Breakdown Total UE Bank-NB'!AN46</f>
        <v>0</v>
      </c>
      <c r="BD45" s="65">
        <f>'[1]11. Breakdown Total UE Bank-NB'!AT46</f>
        <v>0</v>
      </c>
      <c r="BE45" s="67">
        <f>'[1]11. Breakdown Total UE Bank-NB'!AB46+'[1]11. Breakdown Total UE Bank-NB'!AK46</f>
        <v>0</v>
      </c>
      <c r="BF45" s="67">
        <f>'[1]11. Breakdown Total UE Bank-NB'!BR46</f>
        <v>0</v>
      </c>
      <c r="BG45" s="67">
        <f>'[1]11. Breakdown Total UE Bank-NB'!BX46</f>
        <v>0</v>
      </c>
      <c r="BH45" s="67">
        <f>'[1]11. Breakdown Total UE Bank-NB'!BF46+'[1]11. Breakdown Total UE Bank-NB'!BO46</f>
        <v>0</v>
      </c>
      <c r="BI45" s="135"/>
      <c r="BJ45" s="132"/>
      <c r="BK45" s="132"/>
      <c r="BL45" s="65"/>
      <c r="BM45" s="65"/>
      <c r="BN45" s="65"/>
      <c r="BO45" s="65"/>
      <c r="BP45" s="67"/>
      <c r="BQ45" s="65"/>
      <c r="BR45" s="65"/>
      <c r="BS45" s="65"/>
      <c r="BT45" s="65"/>
      <c r="BU45" s="67"/>
      <c r="BV45" s="65"/>
      <c r="BW45" s="65"/>
      <c r="BX45" s="65"/>
      <c r="BY45" s="65"/>
      <c r="BZ45" s="66"/>
      <c r="CA45" s="65"/>
      <c r="CB45" s="65"/>
      <c r="CC45" s="65"/>
      <c r="CD45" s="65"/>
      <c r="CE45" s="67"/>
      <c r="CF45" s="65"/>
      <c r="CG45" s="65"/>
      <c r="CH45" s="65"/>
      <c r="CI45" s="65"/>
      <c r="CJ45" s="67"/>
      <c r="CK45" s="65"/>
      <c r="CL45" s="65"/>
      <c r="CM45" s="65"/>
      <c r="CN45" s="65"/>
      <c r="CO45" s="67"/>
      <c r="CP45" s="65">
        <f t="shared" si="10"/>
        <v>47.35587384204095</v>
      </c>
      <c r="CQ45" s="65">
        <f t="shared" si="11"/>
        <v>25.534951217625235</v>
      </c>
      <c r="CR45" s="65" t="e">
        <f t="shared" si="21"/>
        <v>#DIV/0!</v>
      </c>
      <c r="CS45" s="65">
        <f t="shared" si="21"/>
        <v>46.134164017898399</v>
      </c>
      <c r="CT45" s="80"/>
      <c r="CU45" s="64"/>
      <c r="CV45" s="65"/>
      <c r="CW45" s="81"/>
      <c r="CY45" s="127">
        <f t="shared" si="13"/>
        <v>0.13043523032511684</v>
      </c>
      <c r="CZ45" s="127">
        <f t="shared" si="14"/>
        <v>0.22298470506146995</v>
      </c>
      <c r="DA45" s="127">
        <f t="shared" si="14"/>
        <v>0.1544312973726305</v>
      </c>
      <c r="DB45" s="127"/>
      <c r="DC45" s="127">
        <f t="shared" si="15"/>
        <v>0.18367942888286781</v>
      </c>
      <c r="DD45" s="127"/>
      <c r="DE45" s="127">
        <f t="shared" si="16"/>
        <v>0.1922048388036679</v>
      </c>
      <c r="DF45" s="127"/>
      <c r="DG45" s="127">
        <f t="shared" si="17"/>
        <v>0.26094901436911422</v>
      </c>
      <c r="DH45" s="127">
        <f t="shared" si="18"/>
        <v>0.29943736428010714</v>
      </c>
      <c r="DI45" s="127">
        <f t="shared" si="18"/>
        <v>0.56812418065649561</v>
      </c>
      <c r="DJ45" s="127"/>
      <c r="DK45" s="127">
        <f t="shared" si="19"/>
        <v>0.583548168731016</v>
      </c>
      <c r="DL45" s="127"/>
      <c r="DM45" s="127">
        <f t="shared" si="20"/>
        <v>0.57265798770161225</v>
      </c>
      <c r="DN45" s="127"/>
      <c r="DO45" s="127"/>
      <c r="DP45" s="127"/>
      <c r="DQ45" s="127"/>
      <c r="DR45" s="127"/>
      <c r="DS45" s="127"/>
      <c r="DT45" s="127"/>
    </row>
    <row r="46" spans="1:124" x14ac:dyDescent="0.3">
      <c r="B46" s="1">
        <v>8</v>
      </c>
      <c r="C46" s="76">
        <v>38930</v>
      </c>
      <c r="D46" s="77">
        <f t="shared" si="0"/>
        <v>31</v>
      </c>
      <c r="E46" s="61">
        <v>27636624</v>
      </c>
      <c r="F46" s="62">
        <v>8141978</v>
      </c>
      <c r="G46" s="63"/>
      <c r="H46" s="61">
        <v>80796428</v>
      </c>
      <c r="I46" s="62">
        <v>9954700</v>
      </c>
      <c r="J46" s="63"/>
      <c r="K46" s="61">
        <f t="shared" si="2"/>
        <v>-1.4691705904422212</v>
      </c>
      <c r="L46" s="62">
        <f t="shared" si="2"/>
        <v>4.308997815470093</v>
      </c>
      <c r="M46" s="63"/>
      <c r="N46" s="61">
        <f t="shared" si="4"/>
        <v>13.111222936577761</v>
      </c>
      <c r="O46" s="62">
        <f t="shared" si="4"/>
        <v>20.817882216552462</v>
      </c>
      <c r="P46" s="63"/>
      <c r="Q46" s="64">
        <v>103891667.02174228</v>
      </c>
      <c r="R46" s="65">
        <v>5020829.83557624</v>
      </c>
      <c r="S46" s="62"/>
      <c r="T46" s="63">
        <f t="shared" si="1"/>
        <v>108912496.85731852</v>
      </c>
      <c r="U46" s="64">
        <f t="shared" si="3"/>
        <v>4.5561123164167405</v>
      </c>
      <c r="V46" s="65">
        <f t="shared" si="3"/>
        <v>0.59987826816105283</v>
      </c>
      <c r="W46" s="62" t="e">
        <f t="shared" si="3"/>
        <v>#DIV/0!</v>
      </c>
      <c r="X46" s="63">
        <f t="shared" si="3"/>
        <v>4.3669018741462944</v>
      </c>
      <c r="Y46" s="64">
        <f t="shared" si="5"/>
        <v>44.895491341305615</v>
      </c>
      <c r="Z46" s="65">
        <f t="shared" si="5"/>
        <v>21.813242175041026</v>
      </c>
      <c r="AA46" s="62" t="e">
        <f t="shared" si="5"/>
        <v>#DIV/0!</v>
      </c>
      <c r="AB46" s="63">
        <f t="shared" si="5"/>
        <v>43.640736059906025</v>
      </c>
      <c r="AC46" s="64">
        <v>62908635</v>
      </c>
      <c r="AD46" s="65">
        <f t="shared" si="9"/>
        <v>17887793</v>
      </c>
      <c r="AE46" s="65">
        <v>3810126</v>
      </c>
      <c r="AF46" s="65">
        <v>13721186</v>
      </c>
      <c r="AG46" s="65">
        <v>356481</v>
      </c>
      <c r="AH46" s="65">
        <f t="shared" si="6"/>
        <v>14077667</v>
      </c>
      <c r="AI46" s="65"/>
      <c r="AJ46" s="66"/>
      <c r="AK46" s="65">
        <v>40350606.74313949</v>
      </c>
      <c r="AL46" s="65">
        <f t="shared" si="7"/>
        <v>63541060.278602846</v>
      </c>
      <c r="AM46" s="65">
        <v>1833695.7141706399</v>
      </c>
      <c r="AN46" s="65">
        <v>61111450.988819607</v>
      </c>
      <c r="AO46" s="65">
        <v>595913.57561260019</v>
      </c>
      <c r="AP46" s="65">
        <f t="shared" si="8"/>
        <v>61707364.564432204</v>
      </c>
      <c r="AQ46" s="65"/>
      <c r="AR46" s="66"/>
      <c r="AS46" s="65">
        <v>9486662</v>
      </c>
      <c r="AT46" s="65">
        <v>468038</v>
      </c>
      <c r="AU46" s="66"/>
      <c r="AV46" s="65">
        <v>4720982.1975317197</v>
      </c>
      <c r="AW46" s="65">
        <v>299847.63804451999</v>
      </c>
      <c r="AX46" s="66"/>
      <c r="AY46" s="132"/>
      <c r="AZ46" s="133"/>
      <c r="BA46" s="134"/>
      <c r="BB46" s="78">
        <f>'[1]11. Breakdown Total UE Bank-NB'!R47+'[1]11. Breakdown Total UE Bank-NB'!S47</f>
        <v>0</v>
      </c>
      <c r="BC46" s="65">
        <f>'[1]11. Breakdown Total UE Bank-NB'!AN47</f>
        <v>0</v>
      </c>
      <c r="BD46" s="65">
        <f>'[1]11. Breakdown Total UE Bank-NB'!AT47</f>
        <v>0</v>
      </c>
      <c r="BE46" s="67">
        <f>'[1]11. Breakdown Total UE Bank-NB'!AB47+'[1]11. Breakdown Total UE Bank-NB'!AK47</f>
        <v>0</v>
      </c>
      <c r="BF46" s="67">
        <f>'[1]11. Breakdown Total UE Bank-NB'!BR47</f>
        <v>0</v>
      </c>
      <c r="BG46" s="67">
        <f>'[1]11. Breakdown Total UE Bank-NB'!BX47</f>
        <v>0</v>
      </c>
      <c r="BH46" s="67">
        <f>'[1]11. Breakdown Total UE Bank-NB'!BF47+'[1]11. Breakdown Total UE Bank-NB'!BO47</f>
        <v>0</v>
      </c>
      <c r="BI46" s="135"/>
      <c r="BJ46" s="132"/>
      <c r="BK46" s="132"/>
      <c r="BL46" s="65"/>
      <c r="BM46" s="65"/>
      <c r="BN46" s="65"/>
      <c r="BO46" s="65"/>
      <c r="BP46" s="67"/>
      <c r="BQ46" s="65"/>
      <c r="BR46" s="65"/>
      <c r="BS46" s="65"/>
      <c r="BT46" s="65"/>
      <c r="BU46" s="67"/>
      <c r="BV46" s="65"/>
      <c r="BW46" s="65"/>
      <c r="BX46" s="65"/>
      <c r="BY46" s="65"/>
      <c r="BZ46" s="66"/>
      <c r="CA46" s="65"/>
      <c r="CB46" s="65"/>
      <c r="CC46" s="65"/>
      <c r="CD46" s="65"/>
      <c r="CE46" s="67"/>
      <c r="CF46" s="65"/>
      <c r="CG46" s="65"/>
      <c r="CH46" s="65"/>
      <c r="CI46" s="65"/>
      <c r="CJ46" s="67"/>
      <c r="CK46" s="65"/>
      <c r="CL46" s="65"/>
      <c r="CM46" s="65"/>
      <c r="CN46" s="65"/>
      <c r="CO46" s="67"/>
      <c r="CP46" s="65">
        <f t="shared" si="10"/>
        <v>47.26536626003633</v>
      </c>
      <c r="CQ46" s="65">
        <f t="shared" si="11"/>
        <v>25.284438551622429</v>
      </c>
      <c r="CR46" s="65" t="e">
        <f t="shared" si="21"/>
        <v>#DIV/0!</v>
      </c>
      <c r="CS46" s="65">
        <f t="shared" si="21"/>
        <v>46.048546160678114</v>
      </c>
      <c r="CT46" s="80"/>
      <c r="CU46" s="64"/>
      <c r="CV46" s="65"/>
      <c r="CW46" s="81"/>
      <c r="CY46" s="127">
        <f t="shared" si="13"/>
        <v>0.1163193639137774</v>
      </c>
      <c r="CZ46" s="127">
        <f t="shared" si="14"/>
        <v>0.20888644933870393</v>
      </c>
      <c r="DA46" s="127">
        <f t="shared" si="14"/>
        <v>0.15056826912578325</v>
      </c>
      <c r="DB46" s="127"/>
      <c r="DC46" s="127">
        <f t="shared" si="15"/>
        <v>0.18046041745364838</v>
      </c>
      <c r="DD46" s="127"/>
      <c r="DE46" s="127">
        <f t="shared" si="16"/>
        <v>0.18640259184742969</v>
      </c>
      <c r="DF46" s="127"/>
      <c r="DG46" s="127">
        <f t="shared" si="17"/>
        <v>0.24849610596112615</v>
      </c>
      <c r="DH46" s="127">
        <f t="shared" si="18"/>
        <v>0.21696738611649247</v>
      </c>
      <c r="DI46" s="127">
        <f t="shared" si="18"/>
        <v>0.61350536050254867</v>
      </c>
      <c r="DJ46" s="127"/>
      <c r="DK46" s="127">
        <f t="shared" si="19"/>
        <v>0.62923906888435543</v>
      </c>
      <c r="DL46" s="127"/>
      <c r="DM46" s="127">
        <f t="shared" si="20"/>
        <v>0.61346524477896525</v>
      </c>
      <c r="DN46" s="127"/>
      <c r="DO46" s="127"/>
      <c r="DP46" s="127"/>
      <c r="DQ46" s="127"/>
      <c r="DR46" s="127"/>
      <c r="DS46" s="127"/>
      <c r="DT46" s="127"/>
    </row>
    <row r="47" spans="1:124" x14ac:dyDescent="0.3">
      <c r="B47" s="1">
        <v>9</v>
      </c>
      <c r="C47" s="76">
        <v>38961</v>
      </c>
      <c r="D47" s="77">
        <f t="shared" si="0"/>
        <v>30</v>
      </c>
      <c r="E47" s="61">
        <v>28196015</v>
      </c>
      <c r="F47" s="62">
        <v>8245929</v>
      </c>
      <c r="G47" s="63"/>
      <c r="H47" s="61">
        <v>80941438</v>
      </c>
      <c r="I47" s="62">
        <v>10063790</v>
      </c>
      <c r="J47" s="63"/>
      <c r="K47" s="61">
        <f t="shared" si="2"/>
        <v>0.17947575603218499</v>
      </c>
      <c r="L47" s="62">
        <f t="shared" si="2"/>
        <v>1.0958642651209982</v>
      </c>
      <c r="M47" s="63"/>
      <c r="N47" s="61">
        <f t="shared" si="4"/>
        <v>11.516043891510751</v>
      </c>
      <c r="O47" s="62">
        <f t="shared" si="4"/>
        <v>25.849366519543388</v>
      </c>
      <c r="P47" s="63"/>
      <c r="Q47" s="64">
        <v>101133298.49518783</v>
      </c>
      <c r="R47" s="65">
        <v>5124957.1530763702</v>
      </c>
      <c r="S47" s="62"/>
      <c r="T47" s="63">
        <f t="shared" si="1"/>
        <v>106258255.6482642</v>
      </c>
      <c r="U47" s="64">
        <f t="shared" si="3"/>
        <v>-2.6550430902000861</v>
      </c>
      <c r="V47" s="65">
        <f t="shared" si="3"/>
        <v>2.0739065236250851</v>
      </c>
      <c r="W47" s="62" t="e">
        <f t="shared" si="3"/>
        <v>#DIV/0!</v>
      </c>
      <c r="X47" s="63">
        <f t="shared" si="3"/>
        <v>-2.4370400878161171</v>
      </c>
      <c r="Y47" s="64">
        <f t="shared" si="5"/>
        <v>42.082115894176013</v>
      </c>
      <c r="Z47" s="65">
        <f t="shared" si="5"/>
        <v>31.08191129014623</v>
      </c>
      <c r="AA47" s="62" t="e">
        <f t="shared" si="5"/>
        <v>#DIV/0!</v>
      </c>
      <c r="AB47" s="63">
        <f t="shared" si="5"/>
        <v>41.509358483877079</v>
      </c>
      <c r="AC47" s="64">
        <v>62937738</v>
      </c>
      <c r="AD47" s="65">
        <f t="shared" si="9"/>
        <v>18003700</v>
      </c>
      <c r="AE47" s="65">
        <v>3843391</v>
      </c>
      <c r="AF47" s="65">
        <v>13791390</v>
      </c>
      <c r="AG47" s="65">
        <v>368919</v>
      </c>
      <c r="AH47" s="83">
        <f t="shared" ref="AH47:AH78" si="22">SUM(AF47:AG47)</f>
        <v>14160309</v>
      </c>
      <c r="AI47" s="65"/>
      <c r="AJ47" s="66"/>
      <c r="AK47" s="65">
        <v>40174817.35075181</v>
      </c>
      <c r="AL47" s="65">
        <f t="shared" si="7"/>
        <v>60958481.144436032</v>
      </c>
      <c r="AM47" s="65">
        <v>1888900.0895509501</v>
      </c>
      <c r="AN47" s="65">
        <v>58427997.879385285</v>
      </c>
      <c r="AO47" s="65">
        <v>641583.17549980001</v>
      </c>
      <c r="AP47" s="65">
        <f t="shared" ref="AP47:AP78" si="23">SUM(AN47:AO47)</f>
        <v>59069581.054885082</v>
      </c>
      <c r="AQ47" s="65"/>
      <c r="AR47" s="66"/>
      <c r="AS47" s="65">
        <v>9598157</v>
      </c>
      <c r="AT47" s="65">
        <v>465633</v>
      </c>
      <c r="AU47" s="66"/>
      <c r="AV47" s="65">
        <v>4834450.7302144105</v>
      </c>
      <c r="AW47" s="65">
        <v>290506.42286195996</v>
      </c>
      <c r="AX47" s="66"/>
      <c r="AY47" s="132"/>
      <c r="AZ47" s="133"/>
      <c r="BA47" s="134"/>
      <c r="BB47" s="82">
        <f>'[1]11. Breakdown Total UE Bank-NB'!R48+'[1]11. Breakdown Total UE Bank-NB'!S48</f>
        <v>0</v>
      </c>
      <c r="BC47" s="83">
        <f>'[1]11. Breakdown Total UE Bank-NB'!AN48</f>
        <v>0</v>
      </c>
      <c r="BD47" s="83">
        <f>'[1]11. Breakdown Total UE Bank-NB'!AT48</f>
        <v>0</v>
      </c>
      <c r="BE47" s="84">
        <f>'[1]11. Breakdown Total UE Bank-NB'!AB48+'[1]11. Breakdown Total UE Bank-NB'!AK48</f>
        <v>0</v>
      </c>
      <c r="BF47" s="84">
        <f>'[1]11. Breakdown Total UE Bank-NB'!BR48</f>
        <v>0</v>
      </c>
      <c r="BG47" s="84">
        <f>'[1]11. Breakdown Total UE Bank-NB'!BX48</f>
        <v>0</v>
      </c>
      <c r="BH47" s="84">
        <f>'[1]11. Breakdown Total UE Bank-NB'!BF48+'[1]11. Breakdown Total UE Bank-NB'!BO48</f>
        <v>0</v>
      </c>
      <c r="BI47" s="136"/>
      <c r="BJ47" s="137"/>
      <c r="BK47" s="137"/>
      <c r="BL47" s="83"/>
      <c r="BM47" s="83"/>
      <c r="BN47" s="83"/>
      <c r="BO47" s="83"/>
      <c r="BP47" s="84"/>
      <c r="BQ47" s="83"/>
      <c r="BR47" s="83"/>
      <c r="BS47" s="83"/>
      <c r="BT47" s="83"/>
      <c r="BU47" s="84"/>
      <c r="BV47" s="83"/>
      <c r="BW47" s="83"/>
      <c r="BX47" s="83"/>
      <c r="BY47" s="83"/>
      <c r="BZ47" s="86"/>
      <c r="CA47" s="83"/>
      <c r="CB47" s="83"/>
      <c r="CC47" s="83"/>
      <c r="CD47" s="83"/>
      <c r="CE47" s="84"/>
      <c r="CF47" s="83"/>
      <c r="CG47" s="83"/>
      <c r="CH47" s="83"/>
      <c r="CI47" s="83"/>
      <c r="CJ47" s="84"/>
      <c r="CK47" s="83"/>
      <c r="CL47" s="83"/>
      <c r="CM47" s="83"/>
      <c r="CN47" s="83"/>
      <c r="CO47" s="84"/>
      <c r="CP47" s="83">
        <f t="shared" si="10"/>
        <v>46.96170285935446</v>
      </c>
      <c r="CQ47" s="83">
        <f t="shared" si="11"/>
        <v>25.943266302390768</v>
      </c>
      <c r="CR47" s="83" t="e">
        <f t="shared" si="21"/>
        <v>#DIV/0!</v>
      </c>
      <c r="CS47" s="83">
        <f t="shared" si="21"/>
        <v>45.811641046738458</v>
      </c>
      <c r="CT47" s="87"/>
      <c r="CU47" s="88"/>
      <c r="CV47" s="83"/>
      <c r="CW47" s="89"/>
      <c r="CY47" s="127">
        <f t="shared" si="13"/>
        <v>0.10203994540045058</v>
      </c>
      <c r="CZ47" s="127">
        <f t="shared" si="14"/>
        <v>0.15477000992105827</v>
      </c>
      <c r="DA47" s="127">
        <f t="shared" si="14"/>
        <v>0.13562798356899575</v>
      </c>
      <c r="DB47" s="127"/>
      <c r="DC47" s="127">
        <f t="shared" si="15"/>
        <v>0.16600597593019284</v>
      </c>
      <c r="DD47" s="127"/>
      <c r="DE47" s="127">
        <f t="shared" si="16"/>
        <v>0.16358902775171824</v>
      </c>
      <c r="DF47" s="127"/>
      <c r="DG47" s="127">
        <f t="shared" si="17"/>
        <v>0.21690352355799924</v>
      </c>
      <c r="DH47" s="127">
        <f t="shared" si="18"/>
        <v>0.103222158206415</v>
      </c>
      <c r="DI47" s="127">
        <f t="shared" si="18"/>
        <v>0.60281631263973368</v>
      </c>
      <c r="DJ47" s="127"/>
      <c r="DK47" s="127">
        <f t="shared" si="19"/>
        <v>0.62041643615806996</v>
      </c>
      <c r="DL47" s="127"/>
      <c r="DM47" s="127">
        <f t="shared" si="20"/>
        <v>0.59721425767314029</v>
      </c>
      <c r="DN47" s="127"/>
      <c r="DO47" s="127"/>
      <c r="DP47" s="127"/>
      <c r="DQ47" s="127"/>
      <c r="DR47" s="127"/>
      <c r="DS47" s="127"/>
      <c r="DT47" s="127"/>
    </row>
    <row r="48" spans="1:124" x14ac:dyDescent="0.3">
      <c r="B48" s="1">
        <v>10</v>
      </c>
      <c r="C48" s="90">
        <v>38991</v>
      </c>
      <c r="D48" s="91">
        <f t="shared" si="0"/>
        <v>31</v>
      </c>
      <c r="E48" s="92">
        <v>28625097</v>
      </c>
      <c r="F48" s="93">
        <v>8281028</v>
      </c>
      <c r="G48" s="94"/>
      <c r="H48" s="92">
        <v>85282248</v>
      </c>
      <c r="I48" s="93">
        <v>10235392</v>
      </c>
      <c r="J48" s="94"/>
      <c r="K48" s="92">
        <f t="shared" si="2"/>
        <v>5.3629020032977426</v>
      </c>
      <c r="L48" s="93">
        <f t="shared" si="2"/>
        <v>1.7051428934824753</v>
      </c>
      <c r="M48" s="94"/>
      <c r="N48" s="92">
        <f t="shared" si="4"/>
        <v>6.8327316659458441</v>
      </c>
      <c r="O48" s="93">
        <f t="shared" si="4"/>
        <v>21.931700611064684</v>
      </c>
      <c r="P48" s="94"/>
      <c r="Q48" s="95">
        <v>101362449.20631382</v>
      </c>
      <c r="R48" s="96">
        <v>5282749.144560921</v>
      </c>
      <c r="S48" s="93"/>
      <c r="T48" s="94">
        <f t="shared" si="1"/>
        <v>106645198.35087474</v>
      </c>
      <c r="U48" s="95">
        <f t="shared" si="3"/>
        <v>0.2265828510842928</v>
      </c>
      <c r="V48" s="96">
        <f t="shared" si="3"/>
        <v>3.078893867236189</v>
      </c>
      <c r="W48" s="93" t="e">
        <f t="shared" si="3"/>
        <v>#DIV/0!</v>
      </c>
      <c r="X48" s="94">
        <f t="shared" si="3"/>
        <v>0.36415307238940015</v>
      </c>
      <c r="Y48" s="95">
        <f t="shared" si="5"/>
        <v>15.32406782770207</v>
      </c>
      <c r="Z48" s="96">
        <f t="shared" si="5"/>
        <v>26.616871096792089</v>
      </c>
      <c r="AA48" s="93" t="e">
        <f t="shared" si="5"/>
        <v>#DIV/0!</v>
      </c>
      <c r="AB48" s="94">
        <f t="shared" si="5"/>
        <v>15.835834262083345</v>
      </c>
      <c r="AC48" s="95">
        <v>66370546</v>
      </c>
      <c r="AD48" s="96">
        <f t="shared" si="9"/>
        <v>18911702</v>
      </c>
      <c r="AE48" s="96">
        <v>4918443</v>
      </c>
      <c r="AF48" s="96">
        <v>13589245</v>
      </c>
      <c r="AG48" s="96">
        <v>404014</v>
      </c>
      <c r="AH48" s="65">
        <f t="shared" si="22"/>
        <v>13993259</v>
      </c>
      <c r="AI48" s="65"/>
      <c r="AJ48" s="97"/>
      <c r="AK48" s="96">
        <v>43023621.555721506</v>
      </c>
      <c r="AL48" s="96">
        <f t="shared" si="7"/>
        <v>58338827.650592312</v>
      </c>
      <c r="AM48" s="96">
        <v>2173912.9018896115</v>
      </c>
      <c r="AN48" s="96">
        <v>55457897.3049943</v>
      </c>
      <c r="AO48" s="96">
        <v>707017.44370840024</v>
      </c>
      <c r="AP48" s="96">
        <f t="shared" si="23"/>
        <v>56164914.748702697</v>
      </c>
      <c r="AQ48" s="96"/>
      <c r="AR48" s="97"/>
      <c r="AS48" s="96">
        <v>9870884</v>
      </c>
      <c r="AT48" s="96">
        <v>364508</v>
      </c>
      <c r="AU48" s="97"/>
      <c r="AV48" s="96">
        <v>5035466.0306302803</v>
      </c>
      <c r="AW48" s="96">
        <v>247283.11393064001</v>
      </c>
      <c r="AX48" s="97"/>
      <c r="AY48" s="138"/>
      <c r="AZ48" s="139"/>
      <c r="BA48" s="140"/>
      <c r="BB48" s="67">
        <f>'[1]11. Breakdown Total UE Bank-NB'!R49+'[1]11. Breakdown Total UE Bank-NB'!S49</f>
        <v>0</v>
      </c>
      <c r="BC48" s="65">
        <f>'[1]11. Breakdown Total UE Bank-NB'!AN49</f>
        <v>0</v>
      </c>
      <c r="BD48" s="65">
        <f>'[1]11. Breakdown Total UE Bank-NB'!AT49</f>
        <v>0</v>
      </c>
      <c r="BE48" s="67">
        <f>'[1]11. Breakdown Total UE Bank-NB'!AB49+'[1]11. Breakdown Total UE Bank-NB'!AK49</f>
        <v>0</v>
      </c>
      <c r="BF48" s="67">
        <f>'[1]11. Breakdown Total UE Bank-NB'!BR49</f>
        <v>0</v>
      </c>
      <c r="BG48" s="67">
        <f>'[1]11. Breakdown Total UE Bank-NB'!BX49</f>
        <v>0</v>
      </c>
      <c r="BH48" s="67">
        <f>'[1]11. Breakdown Total UE Bank-NB'!BF49+'[1]11. Breakdown Total UE Bank-NB'!BO49</f>
        <v>0</v>
      </c>
      <c r="BI48" s="135"/>
      <c r="BJ48" s="132"/>
      <c r="BK48" s="132"/>
      <c r="BL48" s="65"/>
      <c r="BM48" s="65"/>
      <c r="BN48" s="65"/>
      <c r="BO48" s="65"/>
      <c r="BP48" s="67"/>
      <c r="BQ48" s="65"/>
      <c r="BR48" s="65"/>
      <c r="BS48" s="65"/>
      <c r="BT48" s="65"/>
      <c r="BU48" s="67"/>
      <c r="BV48" s="65"/>
      <c r="BW48" s="65"/>
      <c r="BX48" s="65"/>
      <c r="BY48" s="65"/>
      <c r="BZ48" s="66"/>
      <c r="CA48" s="65"/>
      <c r="CB48" s="65"/>
      <c r="CC48" s="65"/>
      <c r="CD48" s="65"/>
      <c r="CE48" s="67"/>
      <c r="CF48" s="65"/>
      <c r="CG48" s="65"/>
      <c r="CH48" s="65"/>
      <c r="CI48" s="65"/>
      <c r="CJ48" s="67"/>
      <c r="CK48" s="65"/>
      <c r="CL48" s="65"/>
      <c r="CM48" s="65"/>
      <c r="CN48" s="65"/>
      <c r="CO48" s="67"/>
      <c r="CP48" s="65">
        <f t="shared" si="10"/>
        <v>42.355888277627344</v>
      </c>
      <c r="CQ48" s="65">
        <f t="shared" si="11"/>
        <v>25.760559354787588</v>
      </c>
      <c r="CR48" s="65" t="e">
        <f t="shared" si="21"/>
        <v>#DIV/0!</v>
      </c>
      <c r="CS48" s="65">
        <f t="shared" si="21"/>
        <v>41.466976116596925</v>
      </c>
      <c r="CT48" s="80"/>
      <c r="CU48" s="64"/>
      <c r="CV48" s="65"/>
      <c r="CW48" s="81"/>
      <c r="CY48" s="127">
        <f t="shared" si="13"/>
        <v>6.7041493485933357E-2</v>
      </c>
      <c r="CZ48" s="127">
        <f t="shared" si="14"/>
        <v>0.25824172591271233</v>
      </c>
      <c r="DA48" s="127">
        <f t="shared" si="14"/>
        <v>-9.4086765546342876E-3</v>
      </c>
      <c r="DB48" s="127"/>
      <c r="DC48" s="127">
        <f t="shared" si="15"/>
        <v>2.0042022358399914E-2</v>
      </c>
      <c r="DD48" s="127"/>
      <c r="DE48" s="127">
        <f t="shared" si="16"/>
        <v>7.2864534217985444E-2</v>
      </c>
      <c r="DF48" s="127"/>
      <c r="DG48" s="127">
        <f t="shared" si="17"/>
        <v>0.18326378511753694</v>
      </c>
      <c r="DH48" s="127">
        <f t="shared" si="18"/>
        <v>9.10372223388487E-2</v>
      </c>
      <c r="DI48" s="127">
        <f t="shared" si="18"/>
        <v>0.11943590746335997</v>
      </c>
      <c r="DJ48" s="127"/>
      <c r="DK48" s="127">
        <f t="shared" si="19"/>
        <v>0.13370728723344838</v>
      </c>
      <c r="DL48" s="127"/>
      <c r="DM48" s="127">
        <f t="shared" si="20"/>
        <v>0.13205746689911524</v>
      </c>
      <c r="DN48" s="127"/>
      <c r="DO48" s="127"/>
      <c r="DP48" s="127"/>
      <c r="DQ48" s="127"/>
      <c r="DR48" s="127"/>
      <c r="DS48" s="127"/>
      <c r="DT48" s="127"/>
    </row>
    <row r="49" spans="1:124" x14ac:dyDescent="0.3">
      <c r="B49" s="1">
        <v>11</v>
      </c>
      <c r="C49" s="76">
        <v>39022</v>
      </c>
      <c r="D49" s="77">
        <f t="shared" si="0"/>
        <v>30</v>
      </c>
      <c r="E49" s="61">
        <v>29088279</v>
      </c>
      <c r="F49" s="62">
        <v>8307078</v>
      </c>
      <c r="G49" s="63"/>
      <c r="H49" s="61">
        <v>79443095</v>
      </c>
      <c r="I49" s="62">
        <v>9721563</v>
      </c>
      <c r="J49" s="63"/>
      <c r="K49" s="61">
        <f t="shared" si="2"/>
        <v>-6.8468563352129266</v>
      </c>
      <c r="L49" s="62">
        <f t="shared" si="2"/>
        <v>-5.0201203822970335</v>
      </c>
      <c r="M49" s="63"/>
      <c r="N49" s="61">
        <f t="shared" si="4"/>
        <v>-0.79469593581318121</v>
      </c>
      <c r="O49" s="62">
        <f t="shared" si="4"/>
        <v>10.905265852625124</v>
      </c>
      <c r="P49" s="63"/>
      <c r="Q49" s="64">
        <v>105822547.07758147</v>
      </c>
      <c r="R49" s="65">
        <v>5208299.7206072193</v>
      </c>
      <c r="S49" s="62"/>
      <c r="T49" s="63">
        <f t="shared" si="1"/>
        <v>111030846.79818869</v>
      </c>
      <c r="U49" s="64">
        <f t="shared" si="3"/>
        <v>4.4001480885584492</v>
      </c>
      <c r="V49" s="65">
        <f t="shared" si="3"/>
        <v>-1.4092931902767769</v>
      </c>
      <c r="W49" s="62" t="e">
        <f t="shared" si="3"/>
        <v>#DIV/0!</v>
      </c>
      <c r="X49" s="63">
        <f t="shared" si="3"/>
        <v>4.1123730980223518</v>
      </c>
      <c r="Y49" s="64">
        <f t="shared" si="5"/>
        <v>27.428135417613674</v>
      </c>
      <c r="Z49" s="65">
        <f t="shared" si="5"/>
        <v>26.704553283181042</v>
      </c>
      <c r="AA49" s="62" t="e">
        <f t="shared" si="5"/>
        <v>#DIV/0!</v>
      </c>
      <c r="AB49" s="63">
        <f t="shared" si="5"/>
        <v>27.394008510305667</v>
      </c>
      <c r="AC49" s="64">
        <v>61385132</v>
      </c>
      <c r="AD49" s="65">
        <f t="shared" si="9"/>
        <v>18057963</v>
      </c>
      <c r="AE49" s="65">
        <v>3753833</v>
      </c>
      <c r="AF49" s="65">
        <v>13897487</v>
      </c>
      <c r="AG49" s="65">
        <v>406643</v>
      </c>
      <c r="AH49" s="65">
        <f t="shared" si="22"/>
        <v>14304130</v>
      </c>
      <c r="AI49" s="65"/>
      <c r="AJ49" s="66"/>
      <c r="AK49" s="65">
        <v>39025713.979240887</v>
      </c>
      <c r="AL49" s="65">
        <f t="shared" si="7"/>
        <v>66796833.098340616</v>
      </c>
      <c r="AM49" s="65">
        <v>1895161.7031367607</v>
      </c>
      <c r="AN49" s="65">
        <v>64169906.713598199</v>
      </c>
      <c r="AO49" s="65">
        <v>731764.68160565977</v>
      </c>
      <c r="AP49" s="65">
        <f t="shared" si="23"/>
        <v>64901671.395203859</v>
      </c>
      <c r="AQ49" s="65"/>
      <c r="AR49" s="66"/>
      <c r="AS49" s="65">
        <v>9276087</v>
      </c>
      <c r="AT49" s="65">
        <v>445476</v>
      </c>
      <c r="AU49" s="66"/>
      <c r="AV49" s="65">
        <v>4916487.6274888106</v>
      </c>
      <c r="AW49" s="65">
        <v>291812.09311841003</v>
      </c>
      <c r="AX49" s="66"/>
      <c r="AY49" s="132"/>
      <c r="AZ49" s="133"/>
      <c r="BA49" s="134"/>
      <c r="BB49" s="67">
        <f>'[1]11. Breakdown Total UE Bank-NB'!R50+'[1]11. Breakdown Total UE Bank-NB'!S50</f>
        <v>0</v>
      </c>
      <c r="BC49" s="65">
        <f>'[1]11. Breakdown Total UE Bank-NB'!AN50</f>
        <v>0</v>
      </c>
      <c r="BD49" s="65">
        <f>'[1]11. Breakdown Total UE Bank-NB'!AT50</f>
        <v>0</v>
      </c>
      <c r="BE49" s="67">
        <f>'[1]11. Breakdown Total UE Bank-NB'!AB50+'[1]11. Breakdown Total UE Bank-NB'!AK50</f>
        <v>0</v>
      </c>
      <c r="BF49" s="67">
        <f>'[1]11. Breakdown Total UE Bank-NB'!BR50</f>
        <v>0</v>
      </c>
      <c r="BG49" s="67">
        <f>'[1]11. Breakdown Total UE Bank-NB'!BX50</f>
        <v>0</v>
      </c>
      <c r="BH49" s="67">
        <f>'[1]11. Breakdown Total UE Bank-NB'!BF50+'[1]11. Breakdown Total UE Bank-NB'!BO50</f>
        <v>0</v>
      </c>
      <c r="BI49" s="135"/>
      <c r="BJ49" s="132"/>
      <c r="BK49" s="132"/>
      <c r="BL49" s="65"/>
      <c r="BM49" s="65"/>
      <c r="BN49" s="65"/>
      <c r="BO49" s="65"/>
      <c r="BP49" s="67"/>
      <c r="BQ49" s="65"/>
      <c r="BR49" s="65"/>
      <c r="BS49" s="65"/>
      <c r="BT49" s="65"/>
      <c r="BU49" s="67"/>
      <c r="BV49" s="65"/>
      <c r="BW49" s="65"/>
      <c r="BX49" s="65"/>
      <c r="BY49" s="65"/>
      <c r="BZ49" s="66"/>
      <c r="CA49" s="65"/>
      <c r="CB49" s="65"/>
      <c r="CC49" s="65"/>
      <c r="CD49" s="65"/>
      <c r="CE49" s="67"/>
      <c r="CF49" s="65"/>
      <c r="CG49" s="65"/>
      <c r="CH49" s="65"/>
      <c r="CI49" s="65"/>
      <c r="CJ49" s="67"/>
      <c r="CK49" s="65"/>
      <c r="CL49" s="65"/>
      <c r="CM49" s="65"/>
      <c r="CN49" s="65"/>
      <c r="CO49" s="67"/>
      <c r="CP49" s="65">
        <f t="shared" si="10"/>
        <v>39.358531776368324</v>
      </c>
      <c r="CQ49" s="65">
        <f t="shared" si="11"/>
        <v>26.369734414452182</v>
      </c>
      <c r="CR49" s="65" t="e">
        <f t="shared" si="21"/>
        <v>#DIV/0!</v>
      </c>
      <c r="CS49" s="65">
        <f t="shared" si="21"/>
        <v>38.680254796295344</v>
      </c>
      <c r="CT49" s="80"/>
      <c r="CU49" s="64"/>
      <c r="CV49" s="65"/>
      <c r="CW49" s="81"/>
      <c r="CY49" s="127">
        <f t="shared" si="13"/>
        <v>-1.6178588975193864E-2</v>
      </c>
      <c r="CZ49" s="127">
        <f t="shared" si="14"/>
        <v>0.16056554271683354</v>
      </c>
      <c r="DA49" s="127">
        <f t="shared" si="14"/>
        <v>-3.8263415243125598E-2</v>
      </c>
      <c r="DB49" s="127"/>
      <c r="DC49" s="127">
        <f t="shared" si="15"/>
        <v>-1.0122827665293044E-2</v>
      </c>
      <c r="DD49" s="127"/>
      <c r="DE49" s="127">
        <f t="shared" si="16"/>
        <v>2.1095290642098918E-2</v>
      </c>
      <c r="DF49" s="127"/>
      <c r="DG49" s="127">
        <f t="shared" si="17"/>
        <v>4.1196637262069125E-2</v>
      </c>
      <c r="DH49" s="127">
        <f t="shared" si="18"/>
        <v>0.36529625639668484</v>
      </c>
      <c r="DI49" s="127">
        <f t="shared" si="18"/>
        <v>0.45262321562687968</v>
      </c>
      <c r="DJ49" s="127"/>
      <c r="DK49" s="127">
        <f t="shared" si="19"/>
        <v>0.46918827578226452</v>
      </c>
      <c r="DL49" s="127"/>
      <c r="DM49" s="127">
        <f t="shared" si="20"/>
        <v>0.46602318241763174</v>
      </c>
      <c r="DN49" s="127"/>
      <c r="DO49" s="127"/>
      <c r="DP49" s="127"/>
      <c r="DQ49" s="127"/>
      <c r="DR49" s="127"/>
      <c r="DS49" s="127"/>
      <c r="DT49" s="127"/>
    </row>
    <row r="50" spans="1:124" ht="15" thickBot="1" x14ac:dyDescent="0.35">
      <c r="B50" s="1">
        <v>12</v>
      </c>
      <c r="C50" s="104">
        <v>39052</v>
      </c>
      <c r="D50" s="105">
        <f t="shared" si="0"/>
        <v>31</v>
      </c>
      <c r="E50" s="106">
        <v>29656159</v>
      </c>
      <c r="F50" s="107">
        <v>8276761</v>
      </c>
      <c r="G50" s="108"/>
      <c r="H50" s="106">
        <v>86490593</v>
      </c>
      <c r="I50" s="107">
        <v>10111540</v>
      </c>
      <c r="J50" s="108"/>
      <c r="K50" s="106">
        <f t="shared" si="2"/>
        <v>8.8711271885870016</v>
      </c>
      <c r="L50" s="107">
        <f t="shared" si="2"/>
        <v>4.0114640001818636</v>
      </c>
      <c r="M50" s="108"/>
      <c r="N50" s="106">
        <f t="shared" si="4"/>
        <v>9.3134990975511442</v>
      </c>
      <c r="O50" s="107">
        <f t="shared" si="4"/>
        <v>9.0588425754804671</v>
      </c>
      <c r="P50" s="108"/>
      <c r="Q50" s="109">
        <v>116883274.07872131</v>
      </c>
      <c r="R50" s="110">
        <v>5499246.9010881502</v>
      </c>
      <c r="S50" s="107"/>
      <c r="T50" s="108">
        <f t="shared" si="1"/>
        <v>122382520.97980946</v>
      </c>
      <c r="U50" s="109">
        <f t="shared" si="3"/>
        <v>10.452145886292948</v>
      </c>
      <c r="V50" s="110">
        <f t="shared" si="3"/>
        <v>5.5862219167181557</v>
      </c>
      <c r="W50" s="107" t="e">
        <f t="shared" si="3"/>
        <v>#DIV/0!</v>
      </c>
      <c r="X50" s="108">
        <f t="shared" si="3"/>
        <v>10.223892286666739</v>
      </c>
      <c r="Y50" s="109">
        <f t="shared" si="5"/>
        <v>38.921723483550998</v>
      </c>
      <c r="Z50" s="110">
        <f t="shared" si="5"/>
        <v>19.131877961844083</v>
      </c>
      <c r="AA50" s="107" t="e">
        <f t="shared" si="5"/>
        <v>#DIV/0!</v>
      </c>
      <c r="AB50" s="108">
        <f t="shared" si="5"/>
        <v>37.892431313584943</v>
      </c>
      <c r="AC50" s="109">
        <v>66772277</v>
      </c>
      <c r="AD50" s="110">
        <f t="shared" si="9"/>
        <v>19718316</v>
      </c>
      <c r="AE50" s="110">
        <v>4668076</v>
      </c>
      <c r="AF50" s="110">
        <v>14602502</v>
      </c>
      <c r="AG50" s="110">
        <v>447738</v>
      </c>
      <c r="AH50" s="110">
        <f t="shared" si="22"/>
        <v>15050240</v>
      </c>
      <c r="AI50" s="110"/>
      <c r="AJ50" s="111"/>
      <c r="AK50" s="110">
        <v>43632776.036655672</v>
      </c>
      <c r="AL50" s="110">
        <f t="shared" si="7"/>
        <v>73250498.04206571</v>
      </c>
      <c r="AM50" s="110">
        <v>2300261.8412910206</v>
      </c>
      <c r="AN50" s="110">
        <v>70112193.360915273</v>
      </c>
      <c r="AO50" s="110">
        <v>838042.83985941031</v>
      </c>
      <c r="AP50" s="110">
        <f t="shared" si="23"/>
        <v>70950236.200774685</v>
      </c>
      <c r="AQ50" s="110"/>
      <c r="AR50" s="111"/>
      <c r="AS50" s="110">
        <v>9714811</v>
      </c>
      <c r="AT50" s="110">
        <v>396729</v>
      </c>
      <c r="AU50" s="111"/>
      <c r="AV50" s="110">
        <v>5237930.0054404102</v>
      </c>
      <c r="AW50" s="110">
        <v>261316.89564773999</v>
      </c>
      <c r="AX50" s="111"/>
      <c r="AY50" s="147"/>
      <c r="AZ50" s="148"/>
      <c r="BA50" s="149"/>
      <c r="BB50" s="113">
        <f>'[1]11. Breakdown Total UE Bank-NB'!R51+'[1]11. Breakdown Total UE Bank-NB'!S51</f>
        <v>0</v>
      </c>
      <c r="BC50" s="110">
        <f>'[1]11. Breakdown Total UE Bank-NB'!AN51</f>
        <v>0</v>
      </c>
      <c r="BD50" s="110">
        <f>'[1]11. Breakdown Total UE Bank-NB'!AT51</f>
        <v>0</v>
      </c>
      <c r="BE50" s="112">
        <f>'[1]11. Breakdown Total UE Bank-NB'!AB51+'[1]11. Breakdown Total UE Bank-NB'!AK51</f>
        <v>0</v>
      </c>
      <c r="BF50" s="112">
        <f>'[1]11. Breakdown Total UE Bank-NB'!BR51</f>
        <v>0</v>
      </c>
      <c r="BG50" s="112">
        <f>'[1]11. Breakdown Total UE Bank-NB'!BX51</f>
        <v>0</v>
      </c>
      <c r="BH50" s="112">
        <f>'[1]11. Breakdown Total UE Bank-NB'!BF51+'[1]11. Breakdown Total UE Bank-NB'!BO51</f>
        <v>0</v>
      </c>
      <c r="BI50" s="150"/>
      <c r="BJ50" s="147"/>
      <c r="BK50" s="147"/>
      <c r="BL50" s="110"/>
      <c r="BM50" s="110"/>
      <c r="BN50" s="110"/>
      <c r="BO50" s="110"/>
      <c r="BP50" s="112"/>
      <c r="BQ50" s="110"/>
      <c r="BR50" s="110"/>
      <c r="BS50" s="110"/>
      <c r="BT50" s="110"/>
      <c r="BU50" s="112"/>
      <c r="BV50" s="110"/>
      <c r="BW50" s="110"/>
      <c r="BX50" s="110"/>
      <c r="BY50" s="110"/>
      <c r="BZ50" s="111"/>
      <c r="CA50" s="110"/>
      <c r="CB50" s="110"/>
      <c r="CC50" s="110"/>
      <c r="CD50" s="110"/>
      <c r="CE50" s="112"/>
      <c r="CF50" s="110"/>
      <c r="CG50" s="110"/>
      <c r="CH50" s="110"/>
      <c r="CI50" s="110"/>
      <c r="CJ50" s="112"/>
      <c r="CK50" s="110"/>
      <c r="CL50" s="110"/>
      <c r="CM50" s="110"/>
      <c r="CN50" s="110"/>
      <c r="CO50" s="112"/>
      <c r="CP50" s="110">
        <f t="shared" si="10"/>
        <v>38.608521092398064</v>
      </c>
      <c r="CQ50" s="110">
        <f t="shared" si="11"/>
        <v>25.788743767979327</v>
      </c>
      <c r="CR50" s="110" t="e">
        <f t="shared" si="21"/>
        <v>#DIV/0!</v>
      </c>
      <c r="CS50" s="110">
        <f t="shared" si="21"/>
        <v>37.947651913093182</v>
      </c>
      <c r="CT50" s="115"/>
      <c r="CU50" s="109"/>
      <c r="CV50" s="110"/>
      <c r="CW50" s="116"/>
      <c r="CY50" s="127">
        <f t="shared" si="13"/>
        <v>9.4687265317103586E-2</v>
      </c>
      <c r="CZ50" s="127">
        <f t="shared" si="14"/>
        <v>0.21521503593260505</v>
      </c>
      <c r="DA50" s="127">
        <f t="shared" si="14"/>
        <v>2.2328162079300107E-2</v>
      </c>
      <c r="DB50" s="127"/>
      <c r="DC50" s="127">
        <f t="shared" si="15"/>
        <v>5.367451400125578E-2</v>
      </c>
      <c r="DD50" s="127"/>
      <c r="DE50" s="127">
        <f t="shared" si="16"/>
        <v>8.7911051151965625E-2</v>
      </c>
      <c r="DF50" s="127"/>
      <c r="DG50" s="127">
        <f t="shared" si="17"/>
        <v>0.1564222049294961</v>
      </c>
      <c r="DH50" s="127">
        <f t="shared" si="18"/>
        <v>0.35592910284716228</v>
      </c>
      <c r="DI50" s="127">
        <f t="shared" si="18"/>
        <v>0.56819726820022964</v>
      </c>
      <c r="DJ50" s="127"/>
      <c r="DK50" s="127">
        <f t="shared" si="19"/>
        <v>0.58694174657273068</v>
      </c>
      <c r="DL50" s="127"/>
      <c r="DM50" s="127">
        <f t="shared" si="20"/>
        <v>0.57849656285531759</v>
      </c>
      <c r="DN50" s="127"/>
      <c r="DO50" s="127"/>
      <c r="DP50" s="127"/>
      <c r="DQ50" s="127"/>
      <c r="DR50" s="127"/>
      <c r="DS50" s="127"/>
      <c r="DT50" s="127"/>
    </row>
    <row r="51" spans="1:124" x14ac:dyDescent="0.3">
      <c r="A51" s="1">
        <v>2007</v>
      </c>
      <c r="B51" s="1">
        <v>1</v>
      </c>
      <c r="C51" s="59">
        <v>39083</v>
      </c>
      <c r="D51" s="60">
        <f t="shared" si="0"/>
        <v>31</v>
      </c>
      <c r="E51" s="61">
        <v>30154054</v>
      </c>
      <c r="F51" s="62">
        <v>8284668</v>
      </c>
      <c r="G51" s="63"/>
      <c r="H51" s="61">
        <v>82753077</v>
      </c>
      <c r="I51" s="62">
        <v>10618125</v>
      </c>
      <c r="J51" s="63"/>
      <c r="K51" s="61">
        <f t="shared" si="2"/>
        <v>-4.3212976930335074</v>
      </c>
      <c r="L51" s="62">
        <f t="shared" si="2"/>
        <v>5.0099688079164988</v>
      </c>
      <c r="M51" s="63"/>
      <c r="N51" s="61">
        <f t="shared" si="4"/>
        <v>13.316438840790005</v>
      </c>
      <c r="O51" s="62">
        <f t="shared" si="4"/>
        <v>15.683681090276988</v>
      </c>
      <c r="P51" s="63"/>
      <c r="Q51" s="117">
        <v>113480703.54698803</v>
      </c>
      <c r="R51" s="118">
        <v>5601780.9201399693</v>
      </c>
      <c r="S51" s="119"/>
      <c r="T51" s="120">
        <f t="shared" si="1"/>
        <v>119082484.46712799</v>
      </c>
      <c r="U51" s="117">
        <f t="shared" si="3"/>
        <v>-2.9110842064893268</v>
      </c>
      <c r="V51" s="118">
        <f t="shared" si="3"/>
        <v>1.8645101937781776</v>
      </c>
      <c r="W51" s="119" t="e">
        <f t="shared" si="3"/>
        <v>#DIV/0!</v>
      </c>
      <c r="X51" s="120">
        <f t="shared" si="3"/>
        <v>-2.6964933278551322</v>
      </c>
      <c r="Y51" s="117">
        <f t="shared" si="5"/>
        <v>31.911305582480043</v>
      </c>
      <c r="Z51" s="118">
        <f t="shared" si="5"/>
        <v>23.976946630898084</v>
      </c>
      <c r="AA51" s="119" t="e">
        <f t="shared" si="5"/>
        <v>#DIV/0!</v>
      </c>
      <c r="AB51" s="120">
        <f t="shared" si="5"/>
        <v>31.515368982952264</v>
      </c>
      <c r="AC51" s="117">
        <v>64397710</v>
      </c>
      <c r="AD51" s="118">
        <f t="shared" si="9"/>
        <v>18355367</v>
      </c>
      <c r="AE51" s="118">
        <v>4522708</v>
      </c>
      <c r="AF51" s="118">
        <v>13372189</v>
      </c>
      <c r="AG51" s="118">
        <v>460470</v>
      </c>
      <c r="AH51" s="65">
        <f t="shared" si="22"/>
        <v>13832659</v>
      </c>
      <c r="AI51" s="65"/>
      <c r="AJ51" s="121"/>
      <c r="AK51" s="118">
        <v>41715204.267200619</v>
      </c>
      <c r="AL51" s="118">
        <f t="shared" si="7"/>
        <v>71765499.279787436</v>
      </c>
      <c r="AM51" s="118">
        <v>2207957.4645853201</v>
      </c>
      <c r="AN51" s="118">
        <v>68691335.757678121</v>
      </c>
      <c r="AO51" s="118">
        <v>866206.05752398993</v>
      </c>
      <c r="AP51" s="118">
        <f t="shared" si="23"/>
        <v>69557541.815202117</v>
      </c>
      <c r="AQ51" s="118"/>
      <c r="AR51" s="121"/>
      <c r="AS51" s="118">
        <v>10169130</v>
      </c>
      <c r="AT51" s="118">
        <v>448995</v>
      </c>
      <c r="AU51" s="121"/>
      <c r="AV51" s="118">
        <v>5308543.9678262994</v>
      </c>
      <c r="AW51" s="118">
        <v>293236.95231367002</v>
      </c>
      <c r="AX51" s="121"/>
      <c r="AY51" s="128">
        <f t="shared" ref="AY51:AZ114" si="24">(AV51-AV39)/AV39*100</f>
        <v>25.535234714493342</v>
      </c>
      <c r="AZ51" s="129">
        <f t="shared" si="24"/>
        <v>1.2289325010493364</v>
      </c>
      <c r="BA51" s="130"/>
      <c r="BB51" s="123">
        <f>'[1]11. Breakdown Total UE Bank-NB'!R52+'[1]11. Breakdown Total UE Bank-NB'!S52</f>
        <v>0</v>
      </c>
      <c r="BC51" s="118">
        <f>'[1]11. Breakdown Total UE Bank-NB'!AN52</f>
        <v>0</v>
      </c>
      <c r="BD51" s="118">
        <f>'[1]11. Breakdown Total UE Bank-NB'!AT52</f>
        <v>0</v>
      </c>
      <c r="BE51" s="122">
        <f>'[1]11. Breakdown Total UE Bank-NB'!AB52+'[1]11. Breakdown Total UE Bank-NB'!AK52</f>
        <v>0</v>
      </c>
      <c r="BF51" s="122">
        <f>'[1]11. Breakdown Total UE Bank-NB'!BR52</f>
        <v>0</v>
      </c>
      <c r="BG51" s="122">
        <f>'[1]11. Breakdown Total UE Bank-NB'!BX52</f>
        <v>0</v>
      </c>
      <c r="BH51" s="122">
        <f>'[1]11. Breakdown Total UE Bank-NB'!BF52+'[1]11. Breakdown Total UE Bank-NB'!BO52</f>
        <v>0</v>
      </c>
      <c r="BI51" s="131"/>
      <c r="BJ51" s="128"/>
      <c r="BK51" s="128"/>
      <c r="BL51" s="118"/>
      <c r="BM51" s="118"/>
      <c r="BN51" s="118"/>
      <c r="BO51" s="118"/>
      <c r="BP51" s="122"/>
      <c r="BQ51" s="118"/>
      <c r="BR51" s="118"/>
      <c r="BS51" s="118"/>
      <c r="BT51" s="118"/>
      <c r="BU51" s="122"/>
      <c r="BV51" s="118"/>
      <c r="BW51" s="118"/>
      <c r="BX51" s="118"/>
      <c r="BY51" s="118"/>
      <c r="BZ51" s="121"/>
      <c r="CA51" s="118"/>
      <c r="CB51" s="118"/>
      <c r="CC51" s="118"/>
      <c r="CD51" s="118"/>
      <c r="CE51" s="122"/>
      <c r="CF51" s="118"/>
      <c r="CG51" s="118"/>
      <c r="CH51" s="118"/>
      <c r="CI51" s="118"/>
      <c r="CJ51" s="122"/>
      <c r="CK51" s="118"/>
      <c r="CL51" s="118"/>
      <c r="CM51" s="118"/>
      <c r="CN51" s="118"/>
      <c r="CO51" s="122"/>
      <c r="CP51" s="118">
        <f t="shared" si="10"/>
        <v>37.833657325496631</v>
      </c>
      <c r="CQ51" s="118">
        <f t="shared" si="11"/>
        <v>25.519579410989195</v>
      </c>
      <c r="CR51" s="118" t="e">
        <f t="shared" si="21"/>
        <v>#DIV/0!</v>
      </c>
      <c r="CS51" s="118">
        <f t="shared" si="21"/>
        <v>37.203661555386134</v>
      </c>
      <c r="CT51" s="125"/>
      <c r="CU51" s="117"/>
      <c r="CV51" s="118"/>
      <c r="CW51" s="126"/>
      <c r="CY51" s="127">
        <f t="shared" si="13"/>
        <v>0.12469769399956809</v>
      </c>
      <c r="CZ51" s="127">
        <f t="shared" si="14"/>
        <v>0.16461804602430941</v>
      </c>
      <c r="DA51" s="127">
        <f t="shared" si="14"/>
        <v>0.14452104243064356</v>
      </c>
      <c r="DB51" s="127"/>
      <c r="DC51" s="127">
        <f t="shared" si="15"/>
        <v>0.16367113300612668</v>
      </c>
      <c r="DD51" s="127"/>
      <c r="DE51" s="127">
        <f t="shared" si="16"/>
        <v>0.16390430657723454</v>
      </c>
      <c r="DF51" s="127"/>
      <c r="DG51" s="127">
        <f t="shared" si="17"/>
        <v>0.18844658037116746</v>
      </c>
      <c r="DH51" s="127">
        <f t="shared" si="18"/>
        <v>0.31060691105841398</v>
      </c>
      <c r="DI51" s="127">
        <f t="shared" si="18"/>
        <v>0.40453441756384212</v>
      </c>
      <c r="DJ51" s="127">
        <f t="shared" si="18"/>
        <v>1.5787561129520036</v>
      </c>
      <c r="DK51" s="127">
        <f t="shared" si="19"/>
        <v>0.41254416563447993</v>
      </c>
      <c r="DL51" s="127"/>
      <c r="DM51" s="127">
        <f t="shared" si="20"/>
        <v>0.40917207298299396</v>
      </c>
      <c r="DN51" s="127"/>
      <c r="DO51" s="127">
        <f t="shared" ref="DO51:DP91" si="25">AS51/AS39-1</f>
        <v>0.17598645314229766</v>
      </c>
      <c r="DP51" s="127">
        <f t="shared" si="25"/>
        <v>-0.15485839485304909</v>
      </c>
      <c r="DQ51" s="127"/>
      <c r="DR51" s="127">
        <f t="shared" ref="DR51:DS91" si="26">AV51/AV39-1</f>
        <v>0.25535234714493349</v>
      </c>
      <c r="DS51" s="127">
        <f t="shared" si="26"/>
        <v>1.2289325010493402E-2</v>
      </c>
      <c r="DT51" s="127"/>
    </row>
    <row r="52" spans="1:124" x14ac:dyDescent="0.3">
      <c r="B52" s="1">
        <v>2</v>
      </c>
      <c r="C52" s="76">
        <v>39114</v>
      </c>
      <c r="D52" s="77">
        <f t="shared" si="0"/>
        <v>28</v>
      </c>
      <c r="E52" s="61">
        <v>30275394</v>
      </c>
      <c r="F52" s="62">
        <v>8336598</v>
      </c>
      <c r="G52" s="63"/>
      <c r="H52" s="61">
        <v>75745827</v>
      </c>
      <c r="I52" s="62">
        <v>9229580</v>
      </c>
      <c r="J52" s="63"/>
      <c r="K52" s="61">
        <f t="shared" si="2"/>
        <v>-8.4676609668544423</v>
      </c>
      <c r="L52" s="62">
        <f t="shared" si="2"/>
        <v>-13.077120489728648</v>
      </c>
      <c r="M52" s="63"/>
      <c r="N52" s="61">
        <f t="shared" si="4"/>
        <v>10.15159666760505</v>
      </c>
      <c r="O52" s="62">
        <f t="shared" si="4"/>
        <v>7.9306817272875678</v>
      </c>
      <c r="P52" s="63"/>
      <c r="Q52" s="64">
        <v>101553884.1521952</v>
      </c>
      <c r="R52" s="65">
        <v>4769336.77207183</v>
      </c>
      <c r="S52" s="62"/>
      <c r="T52" s="63">
        <f t="shared" si="1"/>
        <v>106323220.92426702</v>
      </c>
      <c r="U52" s="64">
        <f t="shared" si="3"/>
        <v>-10.509997754688209</v>
      </c>
      <c r="V52" s="65">
        <f t="shared" si="3"/>
        <v>-14.860348163122014</v>
      </c>
      <c r="W52" s="62" t="e">
        <f t="shared" si="3"/>
        <v>#DIV/0!</v>
      </c>
      <c r="X52" s="63">
        <f t="shared" si="3"/>
        <v>-10.714643383496998</v>
      </c>
      <c r="Y52" s="64">
        <f t="shared" si="5"/>
        <v>21.074580457664158</v>
      </c>
      <c r="Z52" s="65">
        <f t="shared" si="5"/>
        <v>12.242938057458561</v>
      </c>
      <c r="AA52" s="62" t="e">
        <f t="shared" si="5"/>
        <v>#DIV/0!</v>
      </c>
      <c r="AB52" s="63">
        <f t="shared" si="5"/>
        <v>20.648751543351597</v>
      </c>
      <c r="AC52" s="64">
        <v>59135509</v>
      </c>
      <c r="AD52" s="65">
        <f t="shared" si="9"/>
        <v>16610318</v>
      </c>
      <c r="AE52" s="65">
        <v>3784201</v>
      </c>
      <c r="AF52" s="65">
        <v>12309782</v>
      </c>
      <c r="AG52" s="65">
        <v>516335</v>
      </c>
      <c r="AH52" s="65">
        <f t="shared" si="22"/>
        <v>12826117</v>
      </c>
      <c r="AI52" s="65"/>
      <c r="AJ52" s="66"/>
      <c r="AK52" s="65">
        <v>38487265.512413383</v>
      </c>
      <c r="AL52" s="65">
        <f t="shared" si="7"/>
        <v>63066618.639781788</v>
      </c>
      <c r="AM52" s="65">
        <v>1796416.2691830806</v>
      </c>
      <c r="AN52" s="65">
        <v>60447835.151415877</v>
      </c>
      <c r="AO52" s="65">
        <v>822367.21918282972</v>
      </c>
      <c r="AP52" s="65">
        <f t="shared" si="23"/>
        <v>61270202.370598704</v>
      </c>
      <c r="AQ52" s="65"/>
      <c r="AR52" s="66"/>
      <c r="AS52" s="65">
        <v>8849052</v>
      </c>
      <c r="AT52" s="65">
        <v>380528</v>
      </c>
      <c r="AU52" s="66"/>
      <c r="AV52" s="65">
        <v>4522213.89075551</v>
      </c>
      <c r="AW52" s="65">
        <v>247122.88131632001</v>
      </c>
      <c r="AX52" s="66"/>
      <c r="AY52" s="132">
        <f t="shared" si="24"/>
        <v>14.034815297736358</v>
      </c>
      <c r="AZ52" s="133">
        <f t="shared" si="24"/>
        <v>-12.824205339812444</v>
      </c>
      <c r="BA52" s="134"/>
      <c r="BB52" s="78">
        <f>'[1]11. Breakdown Total UE Bank-NB'!R53+'[1]11. Breakdown Total UE Bank-NB'!S53</f>
        <v>0</v>
      </c>
      <c r="BC52" s="65">
        <f>'[1]11. Breakdown Total UE Bank-NB'!AN53</f>
        <v>0</v>
      </c>
      <c r="BD52" s="65">
        <f>'[1]11. Breakdown Total UE Bank-NB'!AT53</f>
        <v>0</v>
      </c>
      <c r="BE52" s="67">
        <f>'[1]11. Breakdown Total UE Bank-NB'!AB53+'[1]11. Breakdown Total UE Bank-NB'!AK53</f>
        <v>0</v>
      </c>
      <c r="BF52" s="67">
        <f>'[1]11. Breakdown Total UE Bank-NB'!BR53</f>
        <v>0</v>
      </c>
      <c r="BG52" s="67">
        <f>'[1]11. Breakdown Total UE Bank-NB'!BX53</f>
        <v>0</v>
      </c>
      <c r="BH52" s="67">
        <f>'[1]11. Breakdown Total UE Bank-NB'!BF53+'[1]11. Breakdown Total UE Bank-NB'!BO53</f>
        <v>0</v>
      </c>
      <c r="BI52" s="135"/>
      <c r="BJ52" s="132"/>
      <c r="BK52" s="132"/>
      <c r="BL52" s="65"/>
      <c r="BM52" s="65"/>
      <c r="BN52" s="65"/>
      <c r="BO52" s="65"/>
      <c r="BP52" s="67"/>
      <c r="BQ52" s="65"/>
      <c r="BR52" s="65"/>
      <c r="BS52" s="65"/>
      <c r="BT52" s="65"/>
      <c r="BU52" s="67"/>
      <c r="BV52" s="65"/>
      <c r="BW52" s="65"/>
      <c r="BX52" s="65"/>
      <c r="BY52" s="65"/>
      <c r="BZ52" s="66"/>
      <c r="CA52" s="65"/>
      <c r="CB52" s="65"/>
      <c r="CC52" s="65"/>
      <c r="CD52" s="65"/>
      <c r="CE52" s="67"/>
      <c r="CF52" s="65"/>
      <c r="CG52" s="65"/>
      <c r="CH52" s="65"/>
      <c r="CI52" s="65"/>
      <c r="CJ52" s="67"/>
      <c r="CK52" s="65"/>
      <c r="CL52" s="65"/>
      <c r="CM52" s="65"/>
      <c r="CN52" s="65"/>
      <c r="CO52" s="67"/>
      <c r="CP52" s="65">
        <f t="shared" si="10"/>
        <v>35.983379279443852</v>
      </c>
      <c r="CQ52" s="65">
        <f t="shared" si="11"/>
        <v>23.998531007873609</v>
      </c>
      <c r="CR52" s="65" t="e">
        <f t="shared" si="21"/>
        <v>#DIV/0!</v>
      </c>
      <c r="CS52" s="65">
        <f t="shared" si="21"/>
        <v>35.374347697067719</v>
      </c>
      <c r="CT52" s="80"/>
      <c r="CU52" s="64"/>
      <c r="CV52" s="65"/>
      <c r="CW52" s="81"/>
      <c r="CY52" s="127">
        <f t="shared" si="13"/>
        <v>0.10172072820663414</v>
      </c>
      <c r="CZ52" s="127">
        <f t="shared" si="14"/>
        <v>0.10079346586950644</v>
      </c>
      <c r="DA52" s="127">
        <f t="shared" si="14"/>
        <v>7.5432109022615768E-2</v>
      </c>
      <c r="DB52" s="127"/>
      <c r="DC52" s="127">
        <f t="shared" si="15"/>
        <v>0.10078586783431231</v>
      </c>
      <c r="DD52" s="127"/>
      <c r="DE52" s="127">
        <f t="shared" si="16"/>
        <v>0.10078759882700816</v>
      </c>
      <c r="DF52" s="127"/>
      <c r="DG52" s="127">
        <f t="shared" si="17"/>
        <v>0.18227126768492874</v>
      </c>
      <c r="DH52" s="127">
        <f t="shared" si="18"/>
        <v>0.16560855750472459</v>
      </c>
      <c r="DI52" s="127">
        <f t="shared" si="18"/>
        <v>0.22261108005413255</v>
      </c>
      <c r="DJ52" s="127">
        <f t="shared" si="18"/>
        <v>1.4138229314969171</v>
      </c>
      <c r="DK52" s="127">
        <f t="shared" si="19"/>
        <v>0.23076327584264655</v>
      </c>
      <c r="DL52" s="127"/>
      <c r="DM52" s="127">
        <f t="shared" si="20"/>
        <v>0.22880675639990966</v>
      </c>
      <c r="DN52" s="127"/>
      <c r="DO52" s="127">
        <f t="shared" si="25"/>
        <v>9.7865260752322936E-2</v>
      </c>
      <c r="DP52" s="127">
        <f t="shared" si="25"/>
        <v>-0.22524793295884649</v>
      </c>
      <c r="DQ52" s="127"/>
      <c r="DR52" s="127">
        <f t="shared" si="26"/>
        <v>0.14034815297736358</v>
      </c>
      <c r="DS52" s="127">
        <f t="shared" si="26"/>
        <v>-0.12824205339812444</v>
      </c>
      <c r="DT52" s="127"/>
    </row>
    <row r="53" spans="1:124" x14ac:dyDescent="0.3">
      <c r="B53" s="1">
        <v>3</v>
      </c>
      <c r="C53" s="76">
        <v>39142</v>
      </c>
      <c r="D53" s="77">
        <f t="shared" si="0"/>
        <v>31</v>
      </c>
      <c r="E53" s="61">
        <v>30659813</v>
      </c>
      <c r="F53" s="62">
        <v>8194908</v>
      </c>
      <c r="G53" s="63"/>
      <c r="H53" s="61">
        <v>88040042</v>
      </c>
      <c r="I53" s="62">
        <v>10049695</v>
      </c>
      <c r="J53" s="63"/>
      <c r="K53" s="61">
        <f t="shared" si="2"/>
        <v>16.230880943447882</v>
      </c>
      <c r="L53" s="62">
        <f t="shared" si="2"/>
        <v>8.8857239441014642</v>
      </c>
      <c r="M53" s="63"/>
      <c r="N53" s="61">
        <f t="shared" si="4"/>
        <v>12.439610775625285</v>
      </c>
      <c r="O53" s="62">
        <f t="shared" si="4"/>
        <v>8.9109055745219212</v>
      </c>
      <c r="P53" s="63"/>
      <c r="Q53" s="64">
        <v>120002525.18292604</v>
      </c>
      <c r="R53" s="65">
        <v>5424829.8722517909</v>
      </c>
      <c r="S53" s="62"/>
      <c r="T53" s="63">
        <f t="shared" si="1"/>
        <v>125427355.05517784</v>
      </c>
      <c r="U53" s="64">
        <f t="shared" si="3"/>
        <v>18.16635688998613</v>
      </c>
      <c r="V53" s="65">
        <f t="shared" si="3"/>
        <v>13.743904687510893</v>
      </c>
      <c r="W53" s="62" t="e">
        <f t="shared" si="3"/>
        <v>#DIV/0!</v>
      </c>
      <c r="X53" s="63">
        <f t="shared" si="3"/>
        <v>17.96797911579306</v>
      </c>
      <c r="Y53" s="64">
        <f t="shared" si="5"/>
        <v>24.177800063796941</v>
      </c>
      <c r="Z53" s="65">
        <f t="shared" si="5"/>
        <v>18.031437478416841</v>
      </c>
      <c r="AA53" s="62" t="e">
        <f t="shared" si="5"/>
        <v>#DIV/0!</v>
      </c>
      <c r="AB53" s="63">
        <f t="shared" si="5"/>
        <v>23.898750552909796</v>
      </c>
      <c r="AC53" s="64">
        <v>68609912</v>
      </c>
      <c r="AD53" s="65">
        <f t="shared" si="9"/>
        <v>19430130</v>
      </c>
      <c r="AE53" s="65">
        <v>4526222</v>
      </c>
      <c r="AF53" s="65">
        <v>14381585</v>
      </c>
      <c r="AG53" s="65">
        <v>522323</v>
      </c>
      <c r="AH53" s="83">
        <f t="shared" si="22"/>
        <v>14903908</v>
      </c>
      <c r="AI53" s="65"/>
      <c r="AJ53" s="66"/>
      <c r="AK53" s="65">
        <v>44282397.009925187</v>
      </c>
      <c r="AL53" s="65">
        <f t="shared" si="7"/>
        <v>75720128.173000842</v>
      </c>
      <c r="AM53" s="65">
        <v>2164541.2921821009</v>
      </c>
      <c r="AN53" s="65">
        <v>72605832.128653169</v>
      </c>
      <c r="AO53" s="65">
        <v>949754.75216556992</v>
      </c>
      <c r="AP53" s="65">
        <f t="shared" si="23"/>
        <v>73555586.88081874</v>
      </c>
      <c r="AQ53" s="65"/>
      <c r="AR53" s="66"/>
      <c r="AS53" s="65">
        <v>9626404</v>
      </c>
      <c r="AT53" s="65">
        <v>423291</v>
      </c>
      <c r="AU53" s="66"/>
      <c r="AV53" s="65">
        <v>5142922.0792925209</v>
      </c>
      <c r="AW53" s="65">
        <v>281907.79295926995</v>
      </c>
      <c r="AX53" s="66"/>
      <c r="AY53" s="132">
        <f t="shared" si="24"/>
        <v>20.10477102951987</v>
      </c>
      <c r="AZ53" s="133">
        <f t="shared" si="24"/>
        <v>-10.237363038916101</v>
      </c>
      <c r="BA53" s="134"/>
      <c r="BB53" s="82">
        <f>'[1]11. Breakdown Total UE Bank-NB'!R54+'[1]11. Breakdown Total UE Bank-NB'!S54</f>
        <v>0</v>
      </c>
      <c r="BC53" s="83">
        <f>'[1]11. Breakdown Total UE Bank-NB'!AN54</f>
        <v>0</v>
      </c>
      <c r="BD53" s="83">
        <f>'[1]11. Breakdown Total UE Bank-NB'!AT54</f>
        <v>0</v>
      </c>
      <c r="BE53" s="84">
        <f>'[1]11. Breakdown Total UE Bank-NB'!AB54+'[1]11. Breakdown Total UE Bank-NB'!AK54</f>
        <v>0</v>
      </c>
      <c r="BF53" s="84">
        <f>'[1]11. Breakdown Total UE Bank-NB'!BR54</f>
        <v>0</v>
      </c>
      <c r="BG53" s="84">
        <f>'[1]11. Breakdown Total UE Bank-NB'!BX54</f>
        <v>0</v>
      </c>
      <c r="BH53" s="84">
        <f>'[1]11. Breakdown Total UE Bank-NB'!BF54+'[1]11. Breakdown Total UE Bank-NB'!BO54</f>
        <v>0</v>
      </c>
      <c r="BI53" s="136"/>
      <c r="BJ53" s="137"/>
      <c r="BK53" s="137"/>
      <c r="BL53" s="83"/>
      <c r="BM53" s="83"/>
      <c r="BN53" s="83"/>
      <c r="BO53" s="83"/>
      <c r="BP53" s="84"/>
      <c r="BQ53" s="83"/>
      <c r="BR53" s="83"/>
      <c r="BS53" s="83"/>
      <c r="BT53" s="83"/>
      <c r="BU53" s="84"/>
      <c r="BV53" s="83"/>
      <c r="BW53" s="83"/>
      <c r="BX53" s="83"/>
      <c r="BY53" s="83"/>
      <c r="BZ53" s="86"/>
      <c r="CA53" s="83"/>
      <c r="CB53" s="83"/>
      <c r="CC53" s="83"/>
      <c r="CD53" s="83"/>
      <c r="CE53" s="84"/>
      <c r="CF53" s="83"/>
      <c r="CG53" s="83"/>
      <c r="CH53" s="83"/>
      <c r="CI53" s="83"/>
      <c r="CJ53" s="84"/>
      <c r="CK53" s="83"/>
      <c r="CL53" s="83"/>
      <c r="CM53" s="83"/>
      <c r="CN53" s="83"/>
      <c r="CO53" s="84"/>
      <c r="CP53" s="83">
        <f t="shared" si="10"/>
        <v>34.052613583794312</v>
      </c>
      <c r="CQ53" s="83">
        <f t="shared" si="11"/>
        <v>23.838751961662467</v>
      </c>
      <c r="CR53" s="83" t="e">
        <f t="shared" si="21"/>
        <v>#DIV/0!</v>
      </c>
      <c r="CS53" s="83">
        <f t="shared" si="21"/>
        <v>33.542436622293906</v>
      </c>
      <c r="CT53" s="87"/>
      <c r="CU53" s="88"/>
      <c r="CV53" s="83"/>
      <c r="CW53" s="89"/>
      <c r="CY53" s="127">
        <f t="shared" si="13"/>
        <v>0.12461790438912823</v>
      </c>
      <c r="CZ53" s="127">
        <f t="shared" si="14"/>
        <v>0.11977601619760936</v>
      </c>
      <c r="DA53" s="127">
        <f t="shared" si="14"/>
        <v>0.10706595884862735</v>
      </c>
      <c r="DB53" s="127"/>
      <c r="DC53" s="127">
        <f t="shared" si="15"/>
        <v>0.1247842871210525</v>
      </c>
      <c r="DD53" s="127"/>
      <c r="DE53" s="127">
        <f t="shared" si="16"/>
        <v>0.12361361899980983</v>
      </c>
      <c r="DF53" s="127"/>
      <c r="DG53" s="127">
        <f t="shared" si="17"/>
        <v>0.20426491669767532</v>
      </c>
      <c r="DH53" s="127">
        <f t="shared" si="18"/>
        <v>0.24549190561718848</v>
      </c>
      <c r="DI53" s="127">
        <f t="shared" si="18"/>
        <v>0.25881838132076274</v>
      </c>
      <c r="DJ53" s="127">
        <f t="shared" si="18"/>
        <v>1.1073419323678748</v>
      </c>
      <c r="DK53" s="127">
        <f t="shared" si="19"/>
        <v>0.26539725564857464</v>
      </c>
      <c r="DL53" s="127"/>
      <c r="DM53" s="127">
        <f t="shared" si="20"/>
        <v>0.26481940984213659</v>
      </c>
      <c r="DN53" s="127"/>
      <c r="DO53" s="127">
        <f t="shared" si="25"/>
        <v>0.10896245053596831</v>
      </c>
      <c r="DP53" s="127">
        <f t="shared" si="25"/>
        <v>-0.22601189257189669</v>
      </c>
      <c r="DQ53" s="127"/>
      <c r="DR53" s="127">
        <f t="shared" si="26"/>
        <v>0.20104771029519863</v>
      </c>
      <c r="DS53" s="127">
        <f t="shared" si="26"/>
        <v>-0.10237363038916103</v>
      </c>
      <c r="DT53" s="127"/>
    </row>
    <row r="54" spans="1:124" x14ac:dyDescent="0.3">
      <c r="B54" s="1">
        <v>4</v>
      </c>
      <c r="C54" s="90">
        <v>39173</v>
      </c>
      <c r="D54" s="91">
        <f t="shared" si="0"/>
        <v>30</v>
      </c>
      <c r="E54" s="92">
        <v>31171921</v>
      </c>
      <c r="F54" s="93">
        <v>8265684</v>
      </c>
      <c r="G54" s="94">
        <v>91348</v>
      </c>
      <c r="H54" s="92">
        <v>84135519</v>
      </c>
      <c r="I54" s="93">
        <v>9954830</v>
      </c>
      <c r="J54" s="94"/>
      <c r="K54" s="92">
        <f t="shared" si="2"/>
        <v>-4.4349399560713518</v>
      </c>
      <c r="L54" s="93">
        <f t="shared" si="2"/>
        <v>-0.94395899577051845</v>
      </c>
      <c r="M54" s="94"/>
      <c r="N54" s="92">
        <f t="shared" si="4"/>
        <v>15.162777109309655</v>
      </c>
      <c r="O54" s="93">
        <f t="shared" si="4"/>
        <v>15.143190028602959</v>
      </c>
      <c r="P54" s="94"/>
      <c r="Q54" s="95">
        <v>120744317.8746189</v>
      </c>
      <c r="R54" s="96">
        <v>5340846.6830106797</v>
      </c>
      <c r="S54" s="93"/>
      <c r="T54" s="94">
        <f t="shared" si="1"/>
        <v>126085164.55762959</v>
      </c>
      <c r="U54" s="95">
        <f t="shared" si="3"/>
        <v>0.6181475686133322</v>
      </c>
      <c r="V54" s="96">
        <f t="shared" si="3"/>
        <v>-1.5481257701866091</v>
      </c>
      <c r="W54" s="93" t="e">
        <f t="shared" si="3"/>
        <v>#DIV/0!</v>
      </c>
      <c r="X54" s="94">
        <f t="shared" si="3"/>
        <v>0.52445457544916341</v>
      </c>
      <c r="Y54" s="95">
        <f t="shared" si="5"/>
        <v>35.898215590861049</v>
      </c>
      <c r="Z54" s="96">
        <f t="shared" si="5"/>
        <v>25.144586840039601</v>
      </c>
      <c r="AA54" s="93" t="e">
        <f t="shared" si="5"/>
        <v>#DIV/0!</v>
      </c>
      <c r="AB54" s="94">
        <f t="shared" si="5"/>
        <v>35.405354051742798</v>
      </c>
      <c r="AC54" s="95">
        <v>65056450</v>
      </c>
      <c r="AD54" s="96">
        <f t="shared" si="9"/>
        <v>19079069</v>
      </c>
      <c r="AE54" s="96">
        <v>4388525</v>
      </c>
      <c r="AF54" s="96">
        <v>14186867</v>
      </c>
      <c r="AG54" s="96">
        <v>503677</v>
      </c>
      <c r="AH54" s="65">
        <f t="shared" si="22"/>
        <v>14690544</v>
      </c>
      <c r="AI54" s="65"/>
      <c r="AJ54" s="97"/>
      <c r="AK54" s="96">
        <v>41932403.46449443</v>
      </c>
      <c r="AL54" s="96">
        <f t="shared" si="7"/>
        <v>78796914.410124466</v>
      </c>
      <c r="AM54" s="96">
        <v>2088097.9732273598</v>
      </c>
      <c r="AN54" s="96">
        <v>75756169.000185594</v>
      </c>
      <c r="AO54" s="96">
        <v>952647.43671150028</v>
      </c>
      <c r="AP54" s="96">
        <f t="shared" si="23"/>
        <v>76708816.436897099</v>
      </c>
      <c r="AQ54" s="96"/>
      <c r="AR54" s="97"/>
      <c r="AS54" s="96">
        <v>9540421</v>
      </c>
      <c r="AT54" s="96">
        <v>414409</v>
      </c>
      <c r="AU54" s="97"/>
      <c r="AV54" s="96">
        <v>5067888.2613186799</v>
      </c>
      <c r="AW54" s="96">
        <v>272958.421692</v>
      </c>
      <c r="AX54" s="97"/>
      <c r="AY54" s="138">
        <f t="shared" si="24"/>
        <v>27.642178663806718</v>
      </c>
      <c r="AZ54" s="139">
        <f t="shared" si="24"/>
        <v>-8.2042315102649006</v>
      </c>
      <c r="BA54" s="140"/>
      <c r="BB54" s="78">
        <f>'[1]11. Breakdown Total UE Bank-NB'!R55+'[1]11. Breakdown Total UE Bank-NB'!S55</f>
        <v>0</v>
      </c>
      <c r="BC54" s="65">
        <f>'[1]11. Breakdown Total UE Bank-NB'!AN55</f>
        <v>0</v>
      </c>
      <c r="BD54" s="65">
        <f>'[1]11. Breakdown Total UE Bank-NB'!AT55</f>
        <v>0</v>
      </c>
      <c r="BE54" s="67">
        <f>'[1]11. Breakdown Total UE Bank-NB'!AB55+'[1]11. Breakdown Total UE Bank-NB'!AK55</f>
        <v>0</v>
      </c>
      <c r="BF54" s="67">
        <f>'[1]11. Breakdown Total UE Bank-NB'!BR55</f>
        <v>0</v>
      </c>
      <c r="BG54" s="67">
        <f>'[1]11. Breakdown Total UE Bank-NB'!BX55</f>
        <v>0</v>
      </c>
      <c r="BH54" s="67">
        <f>'[1]11. Breakdown Total UE Bank-NB'!BF55+'[1]11. Breakdown Total UE Bank-NB'!BO55</f>
        <v>0</v>
      </c>
      <c r="BI54" s="135"/>
      <c r="BJ54" s="132"/>
      <c r="BK54" s="132"/>
      <c r="BL54" s="65"/>
      <c r="BM54" s="65"/>
      <c r="BN54" s="65"/>
      <c r="BO54" s="65"/>
      <c r="BP54" s="67"/>
      <c r="BQ54" s="65"/>
      <c r="BR54" s="65"/>
      <c r="BS54" s="65"/>
      <c r="BT54" s="65"/>
      <c r="BU54" s="67"/>
      <c r="BV54" s="65"/>
      <c r="BW54" s="65"/>
      <c r="BX54" s="65"/>
      <c r="BY54" s="65"/>
      <c r="BZ54" s="66"/>
      <c r="CA54" s="65"/>
      <c r="CB54" s="65"/>
      <c r="CC54" s="65"/>
      <c r="CD54" s="65"/>
      <c r="CE54" s="67"/>
      <c r="CF54" s="65"/>
      <c r="CG54" s="65"/>
      <c r="CH54" s="65"/>
      <c r="CI54" s="65"/>
      <c r="CJ54" s="67"/>
      <c r="CK54" s="65"/>
      <c r="CL54" s="65"/>
      <c r="CM54" s="65"/>
      <c r="CN54" s="65"/>
      <c r="CO54" s="67"/>
      <c r="CP54" s="65">
        <f t="shared" si="10"/>
        <v>33.999836274343153</v>
      </c>
      <c r="CQ54" s="65">
        <f t="shared" si="11"/>
        <v>24.309037345140936</v>
      </c>
      <c r="CR54" s="65" t="e">
        <f t="shared" si="21"/>
        <v>#DIV/0!</v>
      </c>
      <c r="CS54" s="65">
        <f t="shared" si="21"/>
        <v>33.521206203055215</v>
      </c>
      <c r="CT54" s="80"/>
      <c r="CU54" s="64"/>
      <c r="CV54" s="65"/>
      <c r="CW54" s="81"/>
      <c r="CY54" s="127">
        <f t="shared" si="13"/>
        <v>0.13849542891717093</v>
      </c>
      <c r="CZ54" s="127">
        <f t="shared" si="14"/>
        <v>0.18679157316527695</v>
      </c>
      <c r="DA54" s="127">
        <f t="shared" si="14"/>
        <v>0.18752796831621898</v>
      </c>
      <c r="DB54" s="127"/>
      <c r="DC54" s="127">
        <f t="shared" si="15"/>
        <v>0.20240568931391523</v>
      </c>
      <c r="DD54" s="127"/>
      <c r="DE54" s="127">
        <f t="shared" si="16"/>
        <v>0.19877789150112868</v>
      </c>
      <c r="DF54" s="127"/>
      <c r="DG54" s="127">
        <f t="shared" si="17"/>
        <v>0.19912191477480201</v>
      </c>
      <c r="DH54" s="127">
        <f t="shared" si="18"/>
        <v>0.26617438134199434</v>
      </c>
      <c r="DI54" s="127">
        <f t="shared" si="18"/>
        <v>0.46175341896985245</v>
      </c>
      <c r="DJ54" s="127">
        <f t="shared" si="18"/>
        <v>1.3514061565764441</v>
      </c>
      <c r="DK54" s="127">
        <f t="shared" si="19"/>
        <v>0.46865421747303393</v>
      </c>
      <c r="DL54" s="127"/>
      <c r="DM54" s="127">
        <f t="shared" si="20"/>
        <v>0.46245676855503581</v>
      </c>
      <c r="DN54" s="127"/>
      <c r="DO54" s="127">
        <f t="shared" si="25"/>
        <v>0.17104707732927116</v>
      </c>
      <c r="DP54" s="127">
        <f t="shared" si="25"/>
        <v>-0.16901145792810823</v>
      </c>
      <c r="DQ54" s="127"/>
      <c r="DR54" s="127">
        <f t="shared" si="26"/>
        <v>0.27642178663806716</v>
      </c>
      <c r="DS54" s="127">
        <f t="shared" si="26"/>
        <v>-8.2042315102649033E-2</v>
      </c>
      <c r="DT54" s="127"/>
    </row>
    <row r="55" spans="1:124" x14ac:dyDescent="0.3">
      <c r="B55" s="1">
        <v>5</v>
      </c>
      <c r="C55" s="76">
        <v>39203</v>
      </c>
      <c r="D55" s="77">
        <f t="shared" si="0"/>
        <v>31</v>
      </c>
      <c r="E55" s="61">
        <v>31446708</v>
      </c>
      <c r="F55" s="62">
        <v>8320977</v>
      </c>
      <c r="G55" s="63">
        <v>109220</v>
      </c>
      <c r="H55" s="61">
        <v>91570617</v>
      </c>
      <c r="I55" s="62">
        <v>11766618</v>
      </c>
      <c r="J55" s="63"/>
      <c r="K55" s="61">
        <f t="shared" si="2"/>
        <v>8.8370501405001143</v>
      </c>
      <c r="L55" s="62">
        <f t="shared" si="2"/>
        <v>18.20008980565213</v>
      </c>
      <c r="M55" s="63" t="e">
        <f t="shared" si="2"/>
        <v>#DIV/0!</v>
      </c>
      <c r="N55" s="61">
        <f t="shared" si="4"/>
        <v>17.41529471998415</v>
      </c>
      <c r="O55" s="62">
        <f t="shared" si="4"/>
        <v>20.785861385024695</v>
      </c>
      <c r="P55" s="63"/>
      <c r="Q55" s="64">
        <v>141107048.61215588</v>
      </c>
      <c r="R55" s="65">
        <v>6071502.3750638496</v>
      </c>
      <c r="S55" s="62"/>
      <c r="T55" s="63">
        <f t="shared" si="1"/>
        <v>147178550.98721972</v>
      </c>
      <c r="U55" s="64">
        <f t="shared" si="3"/>
        <v>16.864338708411665</v>
      </c>
      <c r="V55" s="65">
        <f t="shared" si="3"/>
        <v>13.680521749058958</v>
      </c>
      <c r="W55" s="62" t="e">
        <f t="shared" si="3"/>
        <v>#DIV/0!</v>
      </c>
      <c r="X55" s="63">
        <f t="shared" si="3"/>
        <v>16.729475274586335</v>
      </c>
      <c r="Y55" s="64">
        <f t="shared" si="5"/>
        <v>39.17200707572686</v>
      </c>
      <c r="Z55" s="65">
        <f t="shared" si="5"/>
        <v>24.118839717332762</v>
      </c>
      <c r="AA55" s="62" t="e">
        <f t="shared" si="5"/>
        <v>#DIV/0!</v>
      </c>
      <c r="AB55" s="63">
        <f t="shared" si="5"/>
        <v>38.479177680903135</v>
      </c>
      <c r="AC55" s="64">
        <v>69732157</v>
      </c>
      <c r="AD55" s="65">
        <f t="shared" si="9"/>
        <v>21838460</v>
      </c>
      <c r="AE55" s="65">
        <v>4660490</v>
      </c>
      <c r="AF55" s="65">
        <v>16596130</v>
      </c>
      <c r="AG55" s="65">
        <v>581840</v>
      </c>
      <c r="AH55" s="65">
        <f t="shared" si="22"/>
        <v>17177970</v>
      </c>
      <c r="AI55" s="65"/>
      <c r="AJ55" s="66"/>
      <c r="AK55" s="65">
        <v>45403255.102545485</v>
      </c>
      <c r="AL55" s="65">
        <f t="shared" si="7"/>
        <v>95703793.50961034</v>
      </c>
      <c r="AM55" s="65">
        <v>2266510.9438531706</v>
      </c>
      <c r="AN55" s="65">
        <v>92316514.099446371</v>
      </c>
      <c r="AO55" s="65">
        <v>1120768.4663108001</v>
      </c>
      <c r="AP55" s="65">
        <f t="shared" si="23"/>
        <v>93437282.56575717</v>
      </c>
      <c r="AQ55" s="65"/>
      <c r="AR55" s="66"/>
      <c r="AS55" s="65">
        <v>11341233</v>
      </c>
      <c r="AT55" s="65">
        <v>425385</v>
      </c>
      <c r="AU55" s="66"/>
      <c r="AV55" s="65">
        <v>5781067.1058958499</v>
      </c>
      <c r="AW55" s="65">
        <v>290435.26916800003</v>
      </c>
      <c r="AX55" s="66"/>
      <c r="AY55" s="132">
        <f t="shared" si="24"/>
        <v>26.70125795925442</v>
      </c>
      <c r="AZ55" s="133">
        <f t="shared" si="24"/>
        <v>-11.70313921063812</v>
      </c>
      <c r="BA55" s="134"/>
      <c r="BB55" s="78">
        <f>'[1]11. Breakdown Total UE Bank-NB'!R56+'[1]11. Breakdown Total UE Bank-NB'!S56</f>
        <v>0</v>
      </c>
      <c r="BC55" s="65">
        <f>'[1]11. Breakdown Total UE Bank-NB'!AN56</f>
        <v>0</v>
      </c>
      <c r="BD55" s="65">
        <f>'[1]11. Breakdown Total UE Bank-NB'!AT56</f>
        <v>0</v>
      </c>
      <c r="BE55" s="67">
        <f>'[1]11. Breakdown Total UE Bank-NB'!AB56+'[1]11. Breakdown Total UE Bank-NB'!AK56</f>
        <v>0</v>
      </c>
      <c r="BF55" s="67">
        <f>'[1]11. Breakdown Total UE Bank-NB'!BR56</f>
        <v>0</v>
      </c>
      <c r="BG55" s="67">
        <f>'[1]11. Breakdown Total UE Bank-NB'!BX56</f>
        <v>0</v>
      </c>
      <c r="BH55" s="67">
        <f>'[1]11. Breakdown Total UE Bank-NB'!BF56+'[1]11. Breakdown Total UE Bank-NB'!BO56</f>
        <v>0</v>
      </c>
      <c r="BI55" s="135"/>
      <c r="BJ55" s="132"/>
      <c r="BK55" s="132"/>
      <c r="BL55" s="65"/>
      <c r="BM55" s="65"/>
      <c r="BN55" s="65"/>
      <c r="BO55" s="65"/>
      <c r="BP55" s="67"/>
      <c r="BQ55" s="65"/>
      <c r="BR55" s="65"/>
      <c r="BS55" s="65"/>
      <c r="BT55" s="65"/>
      <c r="BU55" s="67"/>
      <c r="BV55" s="65"/>
      <c r="BW55" s="65"/>
      <c r="BX55" s="65"/>
      <c r="BY55" s="65"/>
      <c r="BZ55" s="66"/>
      <c r="CA55" s="65"/>
      <c r="CB55" s="65"/>
      <c r="CC55" s="65"/>
      <c r="CD55" s="65"/>
      <c r="CE55" s="67"/>
      <c r="CF55" s="65"/>
      <c r="CG55" s="65"/>
      <c r="CH55" s="65"/>
      <c r="CI55" s="65"/>
      <c r="CJ55" s="67"/>
      <c r="CK55" s="65"/>
      <c r="CL55" s="65"/>
      <c r="CM55" s="65"/>
      <c r="CN55" s="65"/>
      <c r="CO55" s="67"/>
      <c r="CP55" s="65">
        <f t="shared" si="10"/>
        <v>33.509462465108072</v>
      </c>
      <c r="CQ55" s="65">
        <f t="shared" si="11"/>
        <v>24.022090814094767</v>
      </c>
      <c r="CR55" s="65" t="e">
        <f t="shared" si="21"/>
        <v>#DIV/0!</v>
      </c>
      <c r="CS55" s="65">
        <f t="shared" si="21"/>
        <v>33.04660918809185</v>
      </c>
      <c r="CT55" s="80"/>
      <c r="CU55" s="64"/>
      <c r="CV55" s="65"/>
      <c r="CW55" s="81"/>
      <c r="CY55" s="127">
        <f t="shared" si="13"/>
        <v>0.14652384574984523</v>
      </c>
      <c r="CZ55" s="127">
        <f t="shared" si="14"/>
        <v>0.26917588492562761</v>
      </c>
      <c r="DA55" s="127">
        <f t="shared" si="14"/>
        <v>0.26054327652856579</v>
      </c>
      <c r="DB55" s="127"/>
      <c r="DC55" s="127">
        <f t="shared" si="15"/>
        <v>0.27281004412163923</v>
      </c>
      <c r="DD55" s="127"/>
      <c r="DE55" s="127">
        <f t="shared" si="16"/>
        <v>0.27203274174231051</v>
      </c>
      <c r="DF55" s="127"/>
      <c r="DG55" s="127">
        <f t="shared" si="17"/>
        <v>0.20369555532177697</v>
      </c>
      <c r="DH55" s="127">
        <f t="shared" si="18"/>
        <v>0.33329819219728996</v>
      </c>
      <c r="DI55" s="127">
        <f t="shared" si="18"/>
        <v>0.50147030462545028</v>
      </c>
      <c r="DJ55" s="127">
        <f t="shared" si="18"/>
        <v>1.3036946131501863</v>
      </c>
      <c r="DK55" s="127">
        <f t="shared" si="19"/>
        <v>0.50776828377146654</v>
      </c>
      <c r="DL55" s="127"/>
      <c r="DM55" s="127">
        <f t="shared" si="20"/>
        <v>0.50311013698126272</v>
      </c>
      <c r="DN55" s="127"/>
      <c r="DO55" s="127">
        <f t="shared" si="25"/>
        <v>0.23123793051188302</v>
      </c>
      <c r="DP55" s="127">
        <f t="shared" si="25"/>
        <v>-0.19810395985477136</v>
      </c>
      <c r="DQ55" s="127"/>
      <c r="DR55" s="127">
        <f t="shared" si="26"/>
        <v>0.26701257959254421</v>
      </c>
      <c r="DS55" s="127">
        <f t="shared" si="26"/>
        <v>-0.11703139210638125</v>
      </c>
      <c r="DT55" s="127"/>
    </row>
    <row r="56" spans="1:124" x14ac:dyDescent="0.3">
      <c r="B56" s="1">
        <v>6</v>
      </c>
      <c r="C56" s="99">
        <v>39234</v>
      </c>
      <c r="D56" s="100">
        <f t="shared" si="0"/>
        <v>30</v>
      </c>
      <c r="E56" s="101">
        <v>32024683</v>
      </c>
      <c r="F56" s="102">
        <v>8443861</v>
      </c>
      <c r="G56" s="103">
        <v>116888</v>
      </c>
      <c r="H56" s="101">
        <v>90941244</v>
      </c>
      <c r="I56" s="102">
        <v>10450031</v>
      </c>
      <c r="J56" s="103"/>
      <c r="K56" s="101">
        <f t="shared" si="2"/>
        <v>-0.68730889953488028</v>
      </c>
      <c r="L56" s="102">
        <f t="shared" si="2"/>
        <v>-11.189170924049714</v>
      </c>
      <c r="M56" s="103" t="e">
        <f t="shared" si="2"/>
        <v>#DIV/0!</v>
      </c>
      <c r="N56" s="101">
        <f t="shared" si="4"/>
        <v>17.161331342657192</v>
      </c>
      <c r="O56" s="102">
        <f t="shared" si="4"/>
        <v>12.405169848010376</v>
      </c>
      <c r="P56" s="103"/>
      <c r="Q56" s="88">
        <v>140874739.2951836</v>
      </c>
      <c r="R56" s="83">
        <v>5838289.3142656004</v>
      </c>
      <c r="S56" s="102"/>
      <c r="T56" s="103">
        <f t="shared" si="1"/>
        <v>146713028.60944921</v>
      </c>
      <c r="U56" s="88">
        <f t="shared" si="3"/>
        <v>-0.16463338951323858</v>
      </c>
      <c r="V56" s="83">
        <f t="shared" si="3"/>
        <v>-3.8411096033837371</v>
      </c>
      <c r="W56" s="102" t="e">
        <f t="shared" si="3"/>
        <v>#DIV/0!</v>
      </c>
      <c r="X56" s="103">
        <f t="shared" si="3"/>
        <v>-0.31629770414775793</v>
      </c>
      <c r="Y56" s="88">
        <f t="shared" si="5"/>
        <v>43.84105962954164</v>
      </c>
      <c r="Z56" s="83">
        <f t="shared" si="5"/>
        <v>23.928967735352821</v>
      </c>
      <c r="AA56" s="102" t="e">
        <f t="shared" si="5"/>
        <v>#DIV/0!</v>
      </c>
      <c r="AB56" s="103">
        <f t="shared" si="5"/>
        <v>42.927207570857135</v>
      </c>
      <c r="AC56" s="88">
        <v>69557938</v>
      </c>
      <c r="AD56" s="83">
        <f t="shared" si="9"/>
        <v>21383306</v>
      </c>
      <c r="AE56" s="83">
        <v>4762415</v>
      </c>
      <c r="AF56" s="83">
        <v>16030192</v>
      </c>
      <c r="AG56" s="83">
        <v>590699</v>
      </c>
      <c r="AH56" s="83">
        <f t="shared" si="22"/>
        <v>16620891</v>
      </c>
      <c r="AI56" s="83"/>
      <c r="AJ56" s="86"/>
      <c r="AK56" s="83">
        <v>45763661.64093212</v>
      </c>
      <c r="AL56" s="83">
        <f t="shared" si="7"/>
        <v>95107929.803253487</v>
      </c>
      <c r="AM56" s="83">
        <v>2312110.5636903504</v>
      </c>
      <c r="AN56" s="83">
        <v>91648231.406225607</v>
      </c>
      <c r="AO56" s="83">
        <v>1147587.8333375303</v>
      </c>
      <c r="AP56" s="83">
        <f t="shared" si="23"/>
        <v>92795819.239563137</v>
      </c>
      <c r="AQ56" s="83"/>
      <c r="AR56" s="86"/>
      <c r="AS56" s="83">
        <v>10075739</v>
      </c>
      <c r="AT56" s="83">
        <v>374292</v>
      </c>
      <c r="AU56" s="86"/>
      <c r="AV56" s="83">
        <v>5581847.3115596008</v>
      </c>
      <c r="AW56" s="83">
        <v>256442.002706</v>
      </c>
      <c r="AX56" s="86"/>
      <c r="AY56" s="137">
        <f t="shared" si="24"/>
        <v>26.645758964484184</v>
      </c>
      <c r="AZ56" s="145">
        <f t="shared" si="24"/>
        <v>-15.518307725540318</v>
      </c>
      <c r="BA56" s="146"/>
      <c r="BB56" s="82">
        <f>'[1]11. Breakdown Total UE Bank-NB'!R57+'[1]11. Breakdown Total UE Bank-NB'!S57</f>
        <v>0</v>
      </c>
      <c r="BC56" s="83">
        <f>'[1]11. Breakdown Total UE Bank-NB'!AN57</f>
        <v>0</v>
      </c>
      <c r="BD56" s="83">
        <f>'[1]11. Breakdown Total UE Bank-NB'!AT57</f>
        <v>0</v>
      </c>
      <c r="BE56" s="84">
        <f>'[1]11. Breakdown Total UE Bank-NB'!AB57+'[1]11. Breakdown Total UE Bank-NB'!AK57</f>
        <v>0</v>
      </c>
      <c r="BF56" s="84">
        <f>'[1]11. Breakdown Total UE Bank-NB'!BR57</f>
        <v>0</v>
      </c>
      <c r="BG56" s="84">
        <f>'[1]11. Breakdown Total UE Bank-NB'!BX57</f>
        <v>0</v>
      </c>
      <c r="BH56" s="84">
        <f>'[1]11. Breakdown Total UE Bank-NB'!BF57+'[1]11. Breakdown Total UE Bank-NB'!BO57</f>
        <v>0</v>
      </c>
      <c r="BI56" s="136"/>
      <c r="BJ56" s="137"/>
      <c r="BK56" s="137"/>
      <c r="BL56" s="83"/>
      <c r="BM56" s="83"/>
      <c r="BN56" s="83"/>
      <c r="BO56" s="83"/>
      <c r="BP56" s="84"/>
      <c r="BQ56" s="83"/>
      <c r="BR56" s="83"/>
      <c r="BS56" s="83"/>
      <c r="BT56" s="83"/>
      <c r="BU56" s="84"/>
      <c r="BV56" s="83"/>
      <c r="BW56" s="83"/>
      <c r="BX56" s="83"/>
      <c r="BY56" s="83"/>
      <c r="BZ56" s="86"/>
      <c r="CA56" s="83"/>
      <c r="CB56" s="83"/>
      <c r="CC56" s="83"/>
      <c r="CD56" s="83"/>
      <c r="CE56" s="84"/>
      <c r="CF56" s="83"/>
      <c r="CG56" s="83"/>
      <c r="CH56" s="83"/>
      <c r="CI56" s="83"/>
      <c r="CJ56" s="84"/>
      <c r="CK56" s="83"/>
      <c r="CL56" s="83"/>
      <c r="CM56" s="83"/>
      <c r="CN56" s="83"/>
      <c r="CO56" s="84"/>
      <c r="CP56" s="83">
        <f t="shared" si="10"/>
        <v>33.648856872092921</v>
      </c>
      <c r="CQ56" s="83">
        <f t="shared" si="11"/>
        <v>23.368933059433445</v>
      </c>
      <c r="CR56" s="83" t="e">
        <f t="shared" si="21"/>
        <v>#DIV/0!</v>
      </c>
      <c r="CS56" s="83">
        <f t="shared" si="21"/>
        <v>33.151086445848875</v>
      </c>
      <c r="CT56" s="87"/>
      <c r="CU56" s="88"/>
      <c r="CV56" s="83"/>
      <c r="CW56" s="89"/>
      <c r="CY56" s="127">
        <f t="shared" si="13"/>
        <v>0.15282128309066834</v>
      </c>
      <c r="CZ56" s="127">
        <f t="shared" si="14"/>
        <v>0.3300568897478362</v>
      </c>
      <c r="DA56" s="127">
        <f t="shared" si="14"/>
        <v>0.19852028256328635</v>
      </c>
      <c r="DB56" s="127"/>
      <c r="DC56" s="127">
        <f t="shared" si="15"/>
        <v>0.2129576781468927</v>
      </c>
      <c r="DD56" s="127"/>
      <c r="DE56" s="127">
        <f t="shared" si="16"/>
        <v>0.23721719160518817</v>
      </c>
      <c r="DF56" s="127"/>
      <c r="DG56" s="127">
        <f t="shared" si="17"/>
        <v>0.20800285370214477</v>
      </c>
      <c r="DH56" s="127">
        <f t="shared" si="18"/>
        <v>0.35624516770777648</v>
      </c>
      <c r="DI56" s="127">
        <f t="shared" si="18"/>
        <v>0.58473732092152697</v>
      </c>
      <c r="DJ56" s="127">
        <f t="shared" si="18"/>
        <v>1.2178081255066178</v>
      </c>
      <c r="DK56" s="127">
        <f t="shared" si="19"/>
        <v>0.59035140531989461</v>
      </c>
      <c r="DL56" s="127"/>
      <c r="DM56" s="127">
        <f t="shared" si="20"/>
        <v>0.58370569922895821</v>
      </c>
      <c r="DN56" s="127"/>
      <c r="DO56" s="127">
        <f t="shared" si="25"/>
        <v>0.14274951112054723</v>
      </c>
      <c r="DP56" s="127">
        <f t="shared" si="25"/>
        <v>-0.21965762606561856</v>
      </c>
      <c r="DQ56" s="127"/>
      <c r="DR56" s="127">
        <f t="shared" si="26"/>
        <v>0.26645758964484179</v>
      </c>
      <c r="DS56" s="127">
        <f t="shared" si="26"/>
        <v>-0.15518307725540315</v>
      </c>
      <c r="DT56" s="127"/>
    </row>
    <row r="57" spans="1:124" x14ac:dyDescent="0.3">
      <c r="B57" s="1">
        <v>7</v>
      </c>
      <c r="C57" s="76">
        <v>39264</v>
      </c>
      <c r="D57" s="77">
        <f t="shared" si="0"/>
        <v>31</v>
      </c>
      <c r="E57" s="61">
        <v>32664847</v>
      </c>
      <c r="F57" s="62">
        <v>8507704</v>
      </c>
      <c r="G57" s="63">
        <v>129648</v>
      </c>
      <c r="H57" s="61">
        <v>97062376</v>
      </c>
      <c r="I57" s="62">
        <v>11345061</v>
      </c>
      <c r="J57" s="63"/>
      <c r="K57" s="61">
        <f t="shared" si="2"/>
        <v>6.7308646008845008</v>
      </c>
      <c r="L57" s="62">
        <f t="shared" si="2"/>
        <v>8.5648549750713663</v>
      </c>
      <c r="M57" s="63" t="e">
        <f t="shared" si="2"/>
        <v>#DIV/0!</v>
      </c>
      <c r="N57" s="61">
        <f t="shared" si="4"/>
        <v>18.367069541024204</v>
      </c>
      <c r="O57" s="62">
        <f t="shared" si="4"/>
        <v>18.877710334352109</v>
      </c>
      <c r="P57" s="63"/>
      <c r="Q57" s="64">
        <v>155088643.48493534</v>
      </c>
      <c r="R57" s="65">
        <v>6553906.1324765906</v>
      </c>
      <c r="S57" s="62"/>
      <c r="T57" s="63">
        <f t="shared" si="1"/>
        <v>161642549.61741194</v>
      </c>
      <c r="U57" s="64">
        <f t="shared" si="3"/>
        <v>10.089746579738804</v>
      </c>
      <c r="V57" s="65">
        <f t="shared" si="3"/>
        <v>12.257303118953223</v>
      </c>
      <c r="W57" s="62" t="e">
        <f t="shared" si="3"/>
        <v>#DIV/0!</v>
      </c>
      <c r="X57" s="63">
        <f t="shared" si="3"/>
        <v>10.176002192487751</v>
      </c>
      <c r="Y57" s="64">
        <f t="shared" si="5"/>
        <v>56.080522067453842</v>
      </c>
      <c r="Z57" s="65">
        <f t="shared" si="5"/>
        <v>31.317367984933693</v>
      </c>
      <c r="AA57" s="62" t="e">
        <f t="shared" si="5"/>
        <v>#DIV/0!</v>
      </c>
      <c r="AB57" s="63">
        <f t="shared" si="5"/>
        <v>54.896202009839833</v>
      </c>
      <c r="AC57" s="64">
        <v>74254133</v>
      </c>
      <c r="AD57" s="65">
        <f t="shared" si="9"/>
        <v>22808243</v>
      </c>
      <c r="AE57" s="65">
        <v>5034160</v>
      </c>
      <c r="AF57" s="65">
        <v>17104233</v>
      </c>
      <c r="AG57" s="65">
        <v>669850</v>
      </c>
      <c r="AH57" s="65">
        <f t="shared" si="22"/>
        <v>17774083</v>
      </c>
      <c r="AI57" s="65"/>
      <c r="AJ57" s="66"/>
      <c r="AK57" s="65">
        <v>49650927.548115507</v>
      </c>
      <c r="AL57" s="65">
        <f t="shared" si="7"/>
        <v>105437715.93681984</v>
      </c>
      <c r="AM57" s="65">
        <v>2428300.6462014401</v>
      </c>
      <c r="AN57" s="65">
        <v>101688208.96052979</v>
      </c>
      <c r="AO57" s="65">
        <v>1321206.3300886003</v>
      </c>
      <c r="AP57" s="65">
        <f t="shared" si="23"/>
        <v>103009415.29061839</v>
      </c>
      <c r="AQ57" s="65"/>
      <c r="AR57" s="66"/>
      <c r="AS57" s="65">
        <v>10928378</v>
      </c>
      <c r="AT57" s="65">
        <v>416683</v>
      </c>
      <c r="AU57" s="66"/>
      <c r="AV57" s="65">
        <v>6264582.5127775902</v>
      </c>
      <c r="AW57" s="65">
        <v>289323.61969900003</v>
      </c>
      <c r="AX57" s="66"/>
      <c r="AY57" s="132">
        <f t="shared" si="24"/>
        <v>33.556363111348411</v>
      </c>
      <c r="AZ57" s="133">
        <f t="shared" si="24"/>
        <v>-3.6550561042503924</v>
      </c>
      <c r="BA57" s="134"/>
      <c r="BB57" s="78">
        <f>'[1]11. Breakdown Total UE Bank-NB'!R58+'[1]11. Breakdown Total UE Bank-NB'!S58</f>
        <v>0</v>
      </c>
      <c r="BC57" s="65">
        <f>'[1]11. Breakdown Total UE Bank-NB'!AN58</f>
        <v>0</v>
      </c>
      <c r="BD57" s="65">
        <f>'[1]11. Breakdown Total UE Bank-NB'!AT58</f>
        <v>0</v>
      </c>
      <c r="BE57" s="67">
        <f>'[1]11. Breakdown Total UE Bank-NB'!AB58+'[1]11. Breakdown Total UE Bank-NB'!AK58</f>
        <v>0</v>
      </c>
      <c r="BF57" s="67">
        <f>'[1]11. Breakdown Total UE Bank-NB'!BR58</f>
        <v>0</v>
      </c>
      <c r="BG57" s="67">
        <f>'[1]11. Breakdown Total UE Bank-NB'!BX58</f>
        <v>0</v>
      </c>
      <c r="BH57" s="67">
        <f>'[1]11. Breakdown Total UE Bank-NB'!BF58+'[1]11. Breakdown Total UE Bank-NB'!BO58</f>
        <v>0</v>
      </c>
      <c r="BI57" s="135"/>
      <c r="BJ57" s="132"/>
      <c r="BK57" s="132"/>
      <c r="BL57" s="65"/>
      <c r="BM57" s="65"/>
      <c r="BN57" s="65"/>
      <c r="BO57" s="65"/>
      <c r="BP57" s="67"/>
      <c r="BQ57" s="65"/>
      <c r="BR57" s="65"/>
      <c r="BS57" s="65"/>
      <c r="BT57" s="65"/>
      <c r="BU57" s="67"/>
      <c r="BV57" s="65"/>
      <c r="BW57" s="65"/>
      <c r="BX57" s="65"/>
      <c r="BY57" s="65"/>
      <c r="BZ57" s="66"/>
      <c r="CA57" s="65"/>
      <c r="CB57" s="65"/>
      <c r="CC57" s="65"/>
      <c r="CD57" s="65"/>
      <c r="CE57" s="67"/>
      <c r="CF57" s="65"/>
      <c r="CG57" s="65"/>
      <c r="CH57" s="65"/>
      <c r="CI57" s="65"/>
      <c r="CJ57" s="67"/>
      <c r="CK57" s="65"/>
      <c r="CL57" s="65"/>
      <c r="CM57" s="65"/>
      <c r="CN57" s="65"/>
      <c r="CO57" s="67"/>
      <c r="CP57" s="65">
        <f t="shared" si="10"/>
        <v>35.160783369601489</v>
      </c>
      <c r="CQ57" s="65">
        <f t="shared" si="11"/>
        <v>23.668842340733136</v>
      </c>
      <c r="CR57" s="65" t="e">
        <f t="shared" si="21"/>
        <v>#DIV/0!</v>
      </c>
      <c r="CS57" s="65">
        <f t="shared" si="21"/>
        <v>34.608068378097443</v>
      </c>
      <c r="CT57" s="80"/>
      <c r="CU57" s="64"/>
      <c r="CV57" s="65"/>
      <c r="CW57" s="81"/>
      <c r="CY57" s="127">
        <f t="shared" si="13"/>
        <v>0.156640627786784</v>
      </c>
      <c r="CZ57" s="127">
        <f t="shared" si="14"/>
        <v>0.27086003489326393</v>
      </c>
      <c r="DA57" s="127">
        <f t="shared" si="14"/>
        <v>0.26699758478171742</v>
      </c>
      <c r="DB57" s="127"/>
      <c r="DC57" s="127">
        <f t="shared" si="15"/>
        <v>0.28408383567502593</v>
      </c>
      <c r="DD57" s="127"/>
      <c r="DE57" s="127">
        <f t="shared" si="16"/>
        <v>0.28114150918861536</v>
      </c>
      <c r="DF57" s="127"/>
      <c r="DG57" s="127">
        <f t="shared" si="17"/>
        <v>0.22156508936130859</v>
      </c>
      <c r="DH57" s="127">
        <f t="shared" si="18"/>
        <v>0.30573227544826942</v>
      </c>
      <c r="DI57" s="127">
        <f t="shared" si="18"/>
        <v>0.80600439083740416</v>
      </c>
      <c r="DJ57" s="127">
        <f t="shared" si="18"/>
        <v>1.3856274343779553</v>
      </c>
      <c r="DK57" s="127">
        <f t="shared" si="19"/>
        <v>0.81165000306936497</v>
      </c>
      <c r="DL57" s="127"/>
      <c r="DM57" s="127">
        <f t="shared" si="20"/>
        <v>0.79562683779953169</v>
      </c>
      <c r="DN57" s="127"/>
      <c r="DO57" s="127">
        <f t="shared" si="25"/>
        <v>0.20488154190396224</v>
      </c>
      <c r="DP57" s="127">
        <f t="shared" si="25"/>
        <v>-0.11978360200005489</v>
      </c>
      <c r="DQ57" s="127"/>
      <c r="DR57" s="127">
        <f t="shared" si="26"/>
        <v>0.3355636311134842</v>
      </c>
      <c r="DS57" s="127">
        <f t="shared" si="26"/>
        <v>-3.6550561042503871E-2</v>
      </c>
      <c r="DT57" s="127"/>
    </row>
    <row r="58" spans="1:124" x14ac:dyDescent="0.3">
      <c r="B58" s="1">
        <v>8</v>
      </c>
      <c r="C58" s="76">
        <v>39295</v>
      </c>
      <c r="D58" s="77">
        <f t="shared" si="0"/>
        <v>31</v>
      </c>
      <c r="E58" s="61">
        <v>33208059</v>
      </c>
      <c r="F58" s="62">
        <v>8643471</v>
      </c>
      <c r="G58" s="63">
        <v>130652</v>
      </c>
      <c r="H58" s="61">
        <v>94478529</v>
      </c>
      <c r="I58" s="62">
        <v>11184590</v>
      </c>
      <c r="J58" s="63"/>
      <c r="K58" s="61">
        <f t="shared" si="2"/>
        <v>-2.6620479597573419</v>
      </c>
      <c r="L58" s="62">
        <f t="shared" si="2"/>
        <v>-1.4144569165383951</v>
      </c>
      <c r="M58" s="63" t="e">
        <f t="shared" si="2"/>
        <v>#DIV/0!</v>
      </c>
      <c r="N58" s="61">
        <f t="shared" si="4"/>
        <v>16.934041935616261</v>
      </c>
      <c r="O58" s="62">
        <f t="shared" si="4"/>
        <v>12.354867550001506</v>
      </c>
      <c r="P58" s="63"/>
      <c r="Q58" s="64">
        <v>148426157.38573539</v>
      </c>
      <c r="R58" s="65">
        <v>6395287.2640508795</v>
      </c>
      <c r="S58" s="62"/>
      <c r="T58" s="63">
        <f t="shared" si="1"/>
        <v>154821444.64978626</v>
      </c>
      <c r="U58" s="64">
        <f t="shared" si="3"/>
        <v>-4.2959213192467676</v>
      </c>
      <c r="V58" s="65">
        <f t="shared" si="3"/>
        <v>-2.4202188011162766</v>
      </c>
      <c r="W58" s="62" t="e">
        <f t="shared" si="3"/>
        <v>#DIV/0!</v>
      </c>
      <c r="X58" s="63">
        <f t="shared" si="3"/>
        <v>-4.2198696962961764</v>
      </c>
      <c r="Y58" s="64">
        <f t="shared" si="5"/>
        <v>42.866277576114939</v>
      </c>
      <c r="Z58" s="65">
        <f t="shared" si="5"/>
        <v>27.375104783189556</v>
      </c>
      <c r="AA58" s="62" t="e">
        <f t="shared" si="5"/>
        <v>#DIV/0!</v>
      </c>
      <c r="AB58" s="63">
        <f t="shared" si="5"/>
        <v>42.152139669161237</v>
      </c>
      <c r="AC58" s="64">
        <v>71957804</v>
      </c>
      <c r="AD58" s="65">
        <f t="shared" si="9"/>
        <v>22520725</v>
      </c>
      <c r="AE58" s="65">
        <v>4856980</v>
      </c>
      <c r="AF58" s="65">
        <v>16942256</v>
      </c>
      <c r="AG58" s="65">
        <v>721489</v>
      </c>
      <c r="AH58" s="65">
        <f t="shared" si="22"/>
        <v>17663745</v>
      </c>
      <c r="AI58" s="65"/>
      <c r="AJ58" s="66"/>
      <c r="AK58" s="65">
        <v>48576208.651275828</v>
      </c>
      <c r="AL58" s="65">
        <f t="shared" si="7"/>
        <v>99849948.734459594</v>
      </c>
      <c r="AM58" s="65">
        <v>2377977.4807622889</v>
      </c>
      <c r="AN58" s="65">
        <v>96132515.500529781</v>
      </c>
      <c r="AO58" s="65">
        <v>1339455.7531675294</v>
      </c>
      <c r="AP58" s="65">
        <f t="shared" si="23"/>
        <v>97471971.253697306</v>
      </c>
      <c r="AQ58" s="65"/>
      <c r="AR58" s="66"/>
      <c r="AS58" s="65">
        <v>10762492</v>
      </c>
      <c r="AT58" s="65">
        <v>422098</v>
      </c>
      <c r="AU58" s="66"/>
      <c r="AV58" s="65">
        <v>6106348.7315348797</v>
      </c>
      <c r="AW58" s="65">
        <v>288938.53251599998</v>
      </c>
      <c r="AX58" s="66"/>
      <c r="AY58" s="132">
        <f t="shared" si="24"/>
        <v>29.344879434781046</v>
      </c>
      <c r="AZ58" s="133">
        <f t="shared" si="24"/>
        <v>-3.6382162619871226</v>
      </c>
      <c r="BA58" s="134"/>
      <c r="BB58" s="78">
        <f>'[1]11. Breakdown Total UE Bank-NB'!R59+'[1]11. Breakdown Total UE Bank-NB'!S59</f>
        <v>0</v>
      </c>
      <c r="BC58" s="65">
        <f>'[1]11. Breakdown Total UE Bank-NB'!AN59</f>
        <v>0</v>
      </c>
      <c r="BD58" s="65">
        <f>'[1]11. Breakdown Total UE Bank-NB'!AT59</f>
        <v>0</v>
      </c>
      <c r="BE58" s="67">
        <f>'[1]11. Breakdown Total UE Bank-NB'!AB59+'[1]11. Breakdown Total UE Bank-NB'!AK59</f>
        <v>0</v>
      </c>
      <c r="BF58" s="67">
        <f>'[1]11. Breakdown Total UE Bank-NB'!BR59</f>
        <v>0</v>
      </c>
      <c r="BG58" s="67">
        <f>'[1]11. Breakdown Total UE Bank-NB'!BX59</f>
        <v>0</v>
      </c>
      <c r="BH58" s="67">
        <f>'[1]11. Breakdown Total UE Bank-NB'!BF59+'[1]11. Breakdown Total UE Bank-NB'!BO59</f>
        <v>0</v>
      </c>
      <c r="BI58" s="135"/>
      <c r="BJ58" s="132"/>
      <c r="BK58" s="132"/>
      <c r="BL58" s="65"/>
      <c r="BM58" s="65"/>
      <c r="BN58" s="65"/>
      <c r="BO58" s="65"/>
      <c r="BP58" s="67"/>
      <c r="BQ58" s="65"/>
      <c r="BR58" s="65"/>
      <c r="BS58" s="65"/>
      <c r="BT58" s="65"/>
      <c r="BU58" s="67"/>
      <c r="BV58" s="65"/>
      <c r="BW58" s="65"/>
      <c r="BX58" s="65"/>
      <c r="BY58" s="65"/>
      <c r="BZ58" s="66"/>
      <c r="CA58" s="65"/>
      <c r="CB58" s="65"/>
      <c r="CC58" s="65"/>
      <c r="CD58" s="65"/>
      <c r="CE58" s="67"/>
      <c r="CF58" s="65"/>
      <c r="CG58" s="65"/>
      <c r="CH58" s="65"/>
      <c r="CI58" s="65"/>
      <c r="CJ58" s="67"/>
      <c r="CK58" s="65"/>
      <c r="CL58" s="65"/>
      <c r="CM58" s="65"/>
      <c r="CN58" s="65"/>
      <c r="CO58" s="67"/>
      <c r="CP58" s="65">
        <f t="shared" si="10"/>
        <v>35.255364135995563</v>
      </c>
      <c r="CQ58" s="65">
        <f t="shared" si="11"/>
        <v>24.15459033562297</v>
      </c>
      <c r="CR58" s="65" t="e">
        <f t="shared" si="21"/>
        <v>#DIV/0!</v>
      </c>
      <c r="CS58" s="65">
        <f t="shared" si="21"/>
        <v>34.728214995308434</v>
      </c>
      <c r="CT58" s="80"/>
      <c r="CU58" s="64"/>
      <c r="CV58" s="65"/>
      <c r="CW58" s="81"/>
      <c r="CY58" s="127">
        <f t="shared" si="13"/>
        <v>0.14384621443463197</v>
      </c>
      <c r="CZ58" s="127">
        <f t="shared" si="14"/>
        <v>0.27475574298592753</v>
      </c>
      <c r="DA58" s="127">
        <f t="shared" si="14"/>
        <v>0.23475157322406393</v>
      </c>
      <c r="DB58" s="127"/>
      <c r="DC58" s="127">
        <f t="shared" si="15"/>
        <v>0.25473524839023387</v>
      </c>
      <c r="DD58" s="127"/>
      <c r="DE58" s="127">
        <f t="shared" si="16"/>
        <v>0.2589996429408592</v>
      </c>
      <c r="DF58" s="127"/>
      <c r="DG58" s="127">
        <f t="shared" si="17"/>
        <v>0.20385323969223523</v>
      </c>
      <c r="DH58" s="127">
        <f t="shared" si="18"/>
        <v>0.29682229302576602</v>
      </c>
      <c r="DI58" s="127">
        <f t="shared" si="18"/>
        <v>0.57306877753757335</v>
      </c>
      <c r="DJ58" s="127">
        <f t="shared" si="18"/>
        <v>1.2477349199346004</v>
      </c>
      <c r="DK58" s="127">
        <f t="shared" si="19"/>
        <v>0.5795840892203592</v>
      </c>
      <c r="DL58" s="127"/>
      <c r="DM58" s="127">
        <f t="shared" si="20"/>
        <v>0.57142402560889582</v>
      </c>
      <c r="DN58" s="127"/>
      <c r="DO58" s="127">
        <f t="shared" si="25"/>
        <v>0.13448671408341517</v>
      </c>
      <c r="DP58" s="127">
        <f t="shared" si="25"/>
        <v>-9.8154423358787102E-2</v>
      </c>
      <c r="DQ58" s="127"/>
      <c r="DR58" s="127">
        <f t="shared" si="26"/>
        <v>0.29344879434781057</v>
      </c>
      <c r="DS58" s="127">
        <f t="shared" si="26"/>
        <v>-3.6382162619871261E-2</v>
      </c>
      <c r="DT58" s="127"/>
    </row>
    <row r="59" spans="1:124" x14ac:dyDescent="0.3">
      <c r="B59" s="1">
        <v>9</v>
      </c>
      <c r="C59" s="76">
        <v>39326</v>
      </c>
      <c r="D59" s="77">
        <f t="shared" si="0"/>
        <v>30</v>
      </c>
      <c r="E59" s="61">
        <v>33702512</v>
      </c>
      <c r="F59" s="62">
        <v>8782656</v>
      </c>
      <c r="G59" s="63">
        <v>126221</v>
      </c>
      <c r="H59" s="61">
        <v>96545317</v>
      </c>
      <c r="I59" s="62">
        <v>10085038</v>
      </c>
      <c r="J59" s="63"/>
      <c r="K59" s="61">
        <f t="shared" si="2"/>
        <v>2.1875742794428983</v>
      </c>
      <c r="L59" s="62">
        <f t="shared" si="2"/>
        <v>-9.8309549120709825</v>
      </c>
      <c r="M59" s="63" t="e">
        <f t="shared" si="2"/>
        <v>#DIV/0!</v>
      </c>
      <c r="N59" s="61">
        <f t="shared" si="4"/>
        <v>19.277985893949648</v>
      </c>
      <c r="O59" s="62">
        <f t="shared" si="4"/>
        <v>0.21113318143562215</v>
      </c>
      <c r="P59" s="63"/>
      <c r="Q59" s="64">
        <v>149207963.07781094</v>
      </c>
      <c r="R59" s="65">
        <v>6103592.0154993702</v>
      </c>
      <c r="S59" s="62"/>
      <c r="T59" s="63">
        <f t="shared" si="1"/>
        <v>155311555.09331033</v>
      </c>
      <c r="U59" s="64">
        <f t="shared" si="3"/>
        <v>0.52673039971233981</v>
      </c>
      <c r="V59" s="65">
        <f t="shared" si="3"/>
        <v>-4.5610968906929878</v>
      </c>
      <c r="W59" s="62" t="e">
        <f t="shared" si="3"/>
        <v>#DIV/0!</v>
      </c>
      <c r="X59" s="63">
        <f t="shared" si="3"/>
        <v>0.31656495948136681</v>
      </c>
      <c r="Y59" s="64">
        <f t="shared" si="5"/>
        <v>47.535940484439571</v>
      </c>
      <c r="Z59" s="65">
        <f t="shared" si="5"/>
        <v>19.095474034071728</v>
      </c>
      <c r="AA59" s="62" t="e">
        <f t="shared" si="5"/>
        <v>#DIV/0!</v>
      </c>
      <c r="AB59" s="63">
        <f t="shared" si="5"/>
        <v>46.164224272062427</v>
      </c>
      <c r="AC59" s="64">
        <v>73262369</v>
      </c>
      <c r="AD59" s="65">
        <f t="shared" si="9"/>
        <v>23282409</v>
      </c>
      <c r="AE59" s="65">
        <v>5391893</v>
      </c>
      <c r="AF59" s="65">
        <v>17129995</v>
      </c>
      <c r="AG59" s="65">
        <v>760521</v>
      </c>
      <c r="AH59" s="83">
        <f t="shared" si="22"/>
        <v>17890516</v>
      </c>
      <c r="AI59" s="65"/>
      <c r="AJ59" s="66"/>
      <c r="AK59" s="65">
        <v>50301975.551907554</v>
      </c>
      <c r="AL59" s="65">
        <f t="shared" si="7"/>
        <v>98905261.580295891</v>
      </c>
      <c r="AM59" s="65">
        <v>2668794.8352904385</v>
      </c>
      <c r="AN59" s="65">
        <v>94711299.650126055</v>
      </c>
      <c r="AO59" s="65">
        <v>1525167.0948794091</v>
      </c>
      <c r="AP59" s="65">
        <f t="shared" si="23"/>
        <v>96236466.745005459</v>
      </c>
      <c r="AQ59" s="65"/>
      <c r="AR59" s="66"/>
      <c r="AS59" s="65">
        <v>9711458</v>
      </c>
      <c r="AT59" s="65">
        <v>373580</v>
      </c>
      <c r="AU59" s="66"/>
      <c r="AV59" s="65">
        <v>5839723.4318933701</v>
      </c>
      <c r="AW59" s="65">
        <v>263868.58360599994</v>
      </c>
      <c r="AX59" s="66"/>
      <c r="AY59" s="132">
        <f t="shared" si="24"/>
        <v>20.793938293676131</v>
      </c>
      <c r="AZ59" s="133">
        <f t="shared" si="24"/>
        <v>-9.1694493338680942</v>
      </c>
      <c r="BA59" s="134"/>
      <c r="BB59" s="82">
        <f>'[1]11. Breakdown Total UE Bank-NB'!R60+'[1]11. Breakdown Total UE Bank-NB'!S60</f>
        <v>0</v>
      </c>
      <c r="BC59" s="83">
        <f>'[1]11. Breakdown Total UE Bank-NB'!AN60</f>
        <v>0</v>
      </c>
      <c r="BD59" s="83">
        <f>'[1]11. Breakdown Total UE Bank-NB'!AT60</f>
        <v>0</v>
      </c>
      <c r="BE59" s="84">
        <f>'[1]11. Breakdown Total UE Bank-NB'!AB60+'[1]11. Breakdown Total UE Bank-NB'!AK60</f>
        <v>0</v>
      </c>
      <c r="BF59" s="84">
        <f>'[1]11. Breakdown Total UE Bank-NB'!BR60</f>
        <v>0</v>
      </c>
      <c r="BG59" s="84">
        <f>'[1]11. Breakdown Total UE Bank-NB'!BX60</f>
        <v>0</v>
      </c>
      <c r="BH59" s="84">
        <f>'[1]11. Breakdown Total UE Bank-NB'!BF60+'[1]11. Breakdown Total UE Bank-NB'!BO60</f>
        <v>0</v>
      </c>
      <c r="BI59" s="136"/>
      <c r="BJ59" s="137"/>
      <c r="BK59" s="137"/>
      <c r="BL59" s="83"/>
      <c r="BM59" s="83"/>
      <c r="BN59" s="83"/>
      <c r="BO59" s="83"/>
      <c r="BP59" s="84"/>
      <c r="BQ59" s="83"/>
      <c r="BR59" s="83"/>
      <c r="BS59" s="83"/>
      <c r="BT59" s="83"/>
      <c r="BU59" s="84"/>
      <c r="BV59" s="83"/>
      <c r="BW59" s="83"/>
      <c r="BX59" s="83"/>
      <c r="BY59" s="83"/>
      <c r="BZ59" s="86"/>
      <c r="CA59" s="83"/>
      <c r="CB59" s="83"/>
      <c r="CC59" s="83"/>
      <c r="CD59" s="83"/>
      <c r="CE59" s="84"/>
      <c r="CF59" s="83"/>
      <c r="CG59" s="83"/>
      <c r="CH59" s="83"/>
      <c r="CI59" s="83"/>
      <c r="CJ59" s="84"/>
      <c r="CK59" s="83"/>
      <c r="CL59" s="83"/>
      <c r="CM59" s="83"/>
      <c r="CN59" s="83"/>
      <c r="CO59" s="84"/>
      <c r="CP59" s="83">
        <f t="shared" ref="CP59:CP122" si="27">(SUM(Q48:Q59)/SUM(Q36:Q47))*100-100</f>
        <v>35.933932984786452</v>
      </c>
      <c r="CQ59" s="83">
        <f t="shared" si="11"/>
        <v>23.195442401653565</v>
      </c>
      <c r="CR59" s="83" t="e">
        <f t="shared" ref="CR59:CS74" si="28">(SUM(S48:S59)/SUM(S36:S47))*100-100</f>
        <v>#DIV/0!</v>
      </c>
      <c r="CS59" s="83">
        <f t="shared" si="28"/>
        <v>35.331898317877574</v>
      </c>
      <c r="CT59" s="87"/>
      <c r="CU59" s="88"/>
      <c r="CV59" s="83"/>
      <c r="CW59" s="89"/>
      <c r="CY59" s="127">
        <f t="shared" si="13"/>
        <v>0.16404515522944285</v>
      </c>
      <c r="CZ59" s="127">
        <f t="shared" si="14"/>
        <v>0.40289993914228339</v>
      </c>
      <c r="DA59" s="127">
        <f t="shared" si="14"/>
        <v>0.24207893475566999</v>
      </c>
      <c r="DB59" s="127"/>
      <c r="DC59" s="127">
        <f t="shared" si="15"/>
        <v>0.26342694922829724</v>
      </c>
      <c r="DD59" s="127"/>
      <c r="DE59" s="127">
        <f t="shared" si="16"/>
        <v>0.2932013419463777</v>
      </c>
      <c r="DF59" s="127"/>
      <c r="DG59" s="127">
        <f t="shared" si="17"/>
        <v>0.25207726802437413</v>
      </c>
      <c r="DH59" s="127">
        <f t="shared" ref="DH59:DJ90" si="29">AM59/AM47-1</f>
        <v>0.41288300532872202</v>
      </c>
      <c r="DI59" s="127">
        <f t="shared" si="29"/>
        <v>0.62099170068502962</v>
      </c>
      <c r="DJ59" s="127">
        <f t="shared" si="29"/>
        <v>1.3771930953321649</v>
      </c>
      <c r="DK59" s="127">
        <f t="shared" si="19"/>
        <v>0.62920516831812967</v>
      </c>
      <c r="DL59" s="127"/>
      <c r="DM59" s="127">
        <f t="shared" si="20"/>
        <v>0.62250206572483546</v>
      </c>
      <c r="DN59" s="127"/>
      <c r="DO59" s="127">
        <f t="shared" si="25"/>
        <v>1.1804453709186147E-2</v>
      </c>
      <c r="DP59" s="127">
        <f t="shared" si="25"/>
        <v>-0.19769432149353672</v>
      </c>
      <c r="DQ59" s="127"/>
      <c r="DR59" s="127">
        <f t="shared" si="26"/>
        <v>0.20793938293676129</v>
      </c>
      <c r="DS59" s="127">
        <f t="shared" si="26"/>
        <v>-9.169449333868096E-2</v>
      </c>
      <c r="DT59" s="127"/>
    </row>
    <row r="60" spans="1:124" x14ac:dyDescent="0.3">
      <c r="B60" s="1">
        <v>10</v>
      </c>
      <c r="C60" s="90">
        <v>39356</v>
      </c>
      <c r="D60" s="91">
        <f t="shared" si="0"/>
        <v>31</v>
      </c>
      <c r="E60" s="92">
        <v>33978942</v>
      </c>
      <c r="F60" s="93">
        <v>8885004</v>
      </c>
      <c r="G60" s="94">
        <v>155058</v>
      </c>
      <c r="H60" s="92">
        <v>100685503</v>
      </c>
      <c r="I60" s="93">
        <v>11856163</v>
      </c>
      <c r="J60" s="94"/>
      <c r="K60" s="92">
        <f t="shared" si="2"/>
        <v>4.2883343580507383</v>
      </c>
      <c r="L60" s="93">
        <f t="shared" si="2"/>
        <v>17.561907054787497</v>
      </c>
      <c r="M60" s="94" t="e">
        <f t="shared" si="2"/>
        <v>#DIV/0!</v>
      </c>
      <c r="N60" s="92">
        <f t="shared" si="4"/>
        <v>18.061502084232114</v>
      </c>
      <c r="O60" s="93">
        <f t="shared" si="4"/>
        <v>15.834967532264518</v>
      </c>
      <c r="P60" s="94"/>
      <c r="Q60" s="95">
        <v>161880826.42992008</v>
      </c>
      <c r="R60" s="96">
        <v>6707328.3756625792</v>
      </c>
      <c r="S60" s="93"/>
      <c r="T60" s="94">
        <f t="shared" si="1"/>
        <v>168588154.80558264</v>
      </c>
      <c r="U60" s="95">
        <f t="shared" si="3"/>
        <v>8.493422931791061</v>
      </c>
      <c r="V60" s="96">
        <f t="shared" si="3"/>
        <v>9.8914927247773115</v>
      </c>
      <c r="W60" s="93" t="e">
        <f t="shared" si="3"/>
        <v>#DIV/0!</v>
      </c>
      <c r="X60" s="94">
        <f t="shared" si="3"/>
        <v>8.5483657054980924</v>
      </c>
      <c r="Y60" s="95">
        <f t="shared" si="5"/>
        <v>59.704927907204322</v>
      </c>
      <c r="Z60" s="96">
        <f t="shared" si="5"/>
        <v>26.96662650673834</v>
      </c>
      <c r="AA60" s="93" t="e">
        <f t="shared" si="5"/>
        <v>#DIV/0!</v>
      </c>
      <c r="AB60" s="94">
        <f t="shared" si="5"/>
        <v>58.083211820665937</v>
      </c>
      <c r="AC60" s="95">
        <v>74947502</v>
      </c>
      <c r="AD60" s="96">
        <f t="shared" si="9"/>
        <v>25738001</v>
      </c>
      <c r="AE60" s="96">
        <v>7403759</v>
      </c>
      <c r="AF60" s="96">
        <v>17532321</v>
      </c>
      <c r="AG60" s="96">
        <v>801921</v>
      </c>
      <c r="AH60" s="65">
        <f t="shared" si="22"/>
        <v>18334242</v>
      </c>
      <c r="AI60" s="65"/>
      <c r="AJ60" s="97"/>
      <c r="AK60" s="96">
        <v>50731420.881951191</v>
      </c>
      <c r="AL60" s="96">
        <f t="shared" si="7"/>
        <v>111149405.54796897</v>
      </c>
      <c r="AM60" s="96">
        <v>3399658.9166639009</v>
      </c>
      <c r="AN60" s="96">
        <v>106008302.36670256</v>
      </c>
      <c r="AO60" s="96">
        <v>1741444.2646025093</v>
      </c>
      <c r="AP60" s="96">
        <f t="shared" si="23"/>
        <v>107749746.63130507</v>
      </c>
      <c r="AQ60" s="96"/>
      <c r="AR60" s="97"/>
      <c r="AS60" s="96">
        <v>11496501</v>
      </c>
      <c r="AT60" s="96">
        <v>359662</v>
      </c>
      <c r="AU60" s="97"/>
      <c r="AV60" s="96">
        <v>6438110.3333005793</v>
      </c>
      <c r="AW60" s="96">
        <v>269218.04236200004</v>
      </c>
      <c r="AX60" s="97"/>
      <c r="AY60" s="138">
        <f t="shared" si="24"/>
        <v>27.855302650005815</v>
      </c>
      <c r="AZ60" s="139">
        <f t="shared" si="24"/>
        <v>8.8703705168936491</v>
      </c>
      <c r="BA60" s="140"/>
      <c r="BB60" s="67">
        <f>'[1]11. Breakdown Total UE Bank-NB'!R61+'[1]11. Breakdown Total UE Bank-NB'!S61</f>
        <v>0</v>
      </c>
      <c r="BC60" s="65">
        <f>'[1]11. Breakdown Total UE Bank-NB'!AN61</f>
        <v>0</v>
      </c>
      <c r="BD60" s="65">
        <f>'[1]11. Breakdown Total UE Bank-NB'!AT61</f>
        <v>0</v>
      </c>
      <c r="BE60" s="67">
        <f>'[1]11. Breakdown Total UE Bank-NB'!AB61+'[1]11. Breakdown Total UE Bank-NB'!AK61</f>
        <v>0</v>
      </c>
      <c r="BF60" s="67">
        <f>'[1]11. Breakdown Total UE Bank-NB'!BR61</f>
        <v>0</v>
      </c>
      <c r="BG60" s="67">
        <f>'[1]11. Breakdown Total UE Bank-NB'!BX61</f>
        <v>0</v>
      </c>
      <c r="BH60" s="67">
        <f>'[1]11. Breakdown Total UE Bank-NB'!BF61+'[1]11. Breakdown Total UE Bank-NB'!BO61</f>
        <v>0</v>
      </c>
      <c r="BI60" s="135"/>
      <c r="BJ60" s="132"/>
      <c r="BK60" s="132"/>
      <c r="BL60" s="65"/>
      <c r="BM60" s="65"/>
      <c r="BN60" s="65"/>
      <c r="BO60" s="65"/>
      <c r="BP60" s="67"/>
      <c r="BQ60" s="65"/>
      <c r="BR60" s="65"/>
      <c r="BS60" s="65"/>
      <c r="BT60" s="65"/>
      <c r="BU60" s="67"/>
      <c r="BV60" s="65"/>
      <c r="BW60" s="65"/>
      <c r="BX60" s="65"/>
      <c r="BY60" s="65"/>
      <c r="BZ60" s="66"/>
      <c r="CA60" s="65"/>
      <c r="CB60" s="65"/>
      <c r="CC60" s="65"/>
      <c r="CD60" s="65"/>
      <c r="CE60" s="67"/>
      <c r="CF60" s="65"/>
      <c r="CG60" s="65"/>
      <c r="CH60" s="65"/>
      <c r="CI60" s="65"/>
      <c r="CJ60" s="67"/>
      <c r="CK60" s="65"/>
      <c r="CL60" s="65"/>
      <c r="CM60" s="65"/>
      <c r="CN60" s="65"/>
      <c r="CO60" s="67"/>
      <c r="CP60" s="65">
        <f t="shared" si="27"/>
        <v>39.677071342446169</v>
      </c>
      <c r="CQ60" s="65">
        <f t="shared" si="11"/>
        <v>23.295605786759111</v>
      </c>
      <c r="CR60" s="65" t="e">
        <f t="shared" si="28"/>
        <v>#DIV/0!</v>
      </c>
      <c r="CS60" s="65">
        <f t="shared" si="28"/>
        <v>38.897034481483729</v>
      </c>
      <c r="CT60" s="80"/>
      <c r="CU60" s="64"/>
      <c r="CV60" s="65"/>
      <c r="CW60" s="81"/>
      <c r="CY60" s="127">
        <f t="shared" si="13"/>
        <v>0.12922834776739678</v>
      </c>
      <c r="CZ60" s="127">
        <f t="shared" si="14"/>
        <v>0.50530543913998804</v>
      </c>
      <c r="DA60" s="127">
        <f t="shared" si="14"/>
        <v>0.29016152111467552</v>
      </c>
      <c r="DB60" s="127"/>
      <c r="DC60" s="127">
        <f t="shared" si="15"/>
        <v>0.31021958501589952</v>
      </c>
      <c r="DD60" s="127"/>
      <c r="DE60" s="127">
        <f t="shared" si="16"/>
        <v>0.3609563539019387</v>
      </c>
      <c r="DF60" s="127"/>
      <c r="DG60" s="127">
        <f t="shared" si="17"/>
        <v>0.17915273162783429</v>
      </c>
      <c r="DH60" s="127">
        <f t="shared" si="29"/>
        <v>0.56384320351972006</v>
      </c>
      <c r="DI60" s="127">
        <f t="shared" si="29"/>
        <v>0.91150958687998984</v>
      </c>
      <c r="DJ60" s="127">
        <f t="shared" si="29"/>
        <v>1.4630852889122554</v>
      </c>
      <c r="DK60" s="127">
        <f t="shared" si="19"/>
        <v>0.91845295436496466</v>
      </c>
      <c r="DL60" s="127"/>
      <c r="DM60" s="127">
        <f t="shared" si="20"/>
        <v>0.90523892961432306</v>
      </c>
      <c r="DN60" s="127"/>
      <c r="DO60" s="127">
        <f t="shared" si="25"/>
        <v>0.16468808670023871</v>
      </c>
      <c r="DP60" s="127">
        <f t="shared" si="25"/>
        <v>-1.329463276526166E-2</v>
      </c>
      <c r="DQ60" s="127"/>
      <c r="DR60" s="127">
        <f t="shared" si="26"/>
        <v>0.2785530265000582</v>
      </c>
      <c r="DS60" s="127">
        <f t="shared" si="26"/>
        <v>8.8703705168936553E-2</v>
      </c>
      <c r="DT60" s="127"/>
    </row>
    <row r="61" spans="1:124" x14ac:dyDescent="0.3">
      <c r="B61" s="1">
        <v>11</v>
      </c>
      <c r="C61" s="76">
        <v>39387</v>
      </c>
      <c r="D61" s="77">
        <f t="shared" si="0"/>
        <v>30</v>
      </c>
      <c r="E61" s="61">
        <v>34705578</v>
      </c>
      <c r="F61" s="62">
        <v>9014562</v>
      </c>
      <c r="G61" s="63">
        <v>229291</v>
      </c>
      <c r="H61" s="61">
        <v>98148755</v>
      </c>
      <c r="I61" s="62">
        <v>10978157</v>
      </c>
      <c r="J61" s="63"/>
      <c r="K61" s="61">
        <f t="shared" si="2"/>
        <v>-2.519476910196297</v>
      </c>
      <c r="L61" s="62">
        <f t="shared" si="2"/>
        <v>-7.4054818578320827</v>
      </c>
      <c r="M61" s="63" t="e">
        <f t="shared" si="2"/>
        <v>#DIV/0!</v>
      </c>
      <c r="N61" s="61">
        <f t="shared" si="4"/>
        <v>23.545985966432951</v>
      </c>
      <c r="O61" s="62">
        <f t="shared" si="4"/>
        <v>12.925843303180775</v>
      </c>
      <c r="P61" s="63"/>
      <c r="Q61" s="64">
        <v>170162255.37139028</v>
      </c>
      <c r="R61" s="65">
        <v>6669403.9074554304</v>
      </c>
      <c r="S61" s="62"/>
      <c r="T61" s="63">
        <f t="shared" si="1"/>
        <v>176831659.27884573</v>
      </c>
      <c r="U61" s="64">
        <f t="shared" si="3"/>
        <v>5.115756525406252</v>
      </c>
      <c r="V61" s="65">
        <f t="shared" si="3"/>
        <v>-0.56541839139346584</v>
      </c>
      <c r="W61" s="62" t="e">
        <f t="shared" si="3"/>
        <v>#DIV/0!</v>
      </c>
      <c r="X61" s="63">
        <f t="shared" si="3"/>
        <v>4.8897293423547854</v>
      </c>
      <c r="Y61" s="64">
        <f t="shared" si="5"/>
        <v>60.79962169748152</v>
      </c>
      <c r="Z61" s="65">
        <f t="shared" si="5"/>
        <v>28.053381434005981</v>
      </c>
      <c r="AA61" s="62" t="e">
        <f t="shared" si="5"/>
        <v>#DIV/0!</v>
      </c>
      <c r="AB61" s="63">
        <f t="shared" si="5"/>
        <v>59.263541959882168</v>
      </c>
      <c r="AC61" s="64">
        <v>74275506</v>
      </c>
      <c r="AD61" s="65">
        <f t="shared" si="9"/>
        <v>23891520</v>
      </c>
      <c r="AE61" s="65">
        <v>4878014</v>
      </c>
      <c r="AF61" s="65">
        <v>18124895</v>
      </c>
      <c r="AG61" s="65">
        <v>888611</v>
      </c>
      <c r="AH61" s="65">
        <f t="shared" si="22"/>
        <v>19013506</v>
      </c>
      <c r="AI61" s="65"/>
      <c r="AJ61" s="66"/>
      <c r="AK61" s="65">
        <v>49387656.515747041</v>
      </c>
      <c r="AL61" s="65">
        <f t="shared" si="7"/>
        <v>120777062.01550637</v>
      </c>
      <c r="AM61" s="65">
        <v>2569020.5851535597</v>
      </c>
      <c r="AN61" s="65">
        <v>116449906.01712401</v>
      </c>
      <c r="AO61" s="65">
        <v>1758135.4132287998</v>
      </c>
      <c r="AP61" s="65">
        <f t="shared" si="23"/>
        <v>118208041.43035281</v>
      </c>
      <c r="AQ61" s="65"/>
      <c r="AR61" s="66"/>
      <c r="AS61" s="65">
        <v>10576533</v>
      </c>
      <c r="AT61" s="65">
        <v>401624</v>
      </c>
      <c r="AU61" s="66"/>
      <c r="AV61" s="65">
        <v>6381608.7282084301</v>
      </c>
      <c r="AW61" s="65">
        <v>287795.17924700002</v>
      </c>
      <c r="AX61" s="66"/>
      <c r="AY61" s="132">
        <f t="shared" si="24"/>
        <v>29.800158400234967</v>
      </c>
      <c r="AZ61" s="133">
        <f t="shared" si="24"/>
        <v>-1.3765412627296596</v>
      </c>
      <c r="BA61" s="134"/>
      <c r="BB61" s="67">
        <f>'[1]11. Breakdown Total UE Bank-NB'!R62+'[1]11. Breakdown Total UE Bank-NB'!S62</f>
        <v>0</v>
      </c>
      <c r="BC61" s="65">
        <f>'[1]11. Breakdown Total UE Bank-NB'!AN62</f>
        <v>0</v>
      </c>
      <c r="BD61" s="65">
        <f>'[1]11. Breakdown Total UE Bank-NB'!AT62</f>
        <v>0</v>
      </c>
      <c r="BE61" s="67">
        <f>'[1]11. Breakdown Total UE Bank-NB'!AB62+'[1]11. Breakdown Total UE Bank-NB'!AK62</f>
        <v>0</v>
      </c>
      <c r="BF61" s="67">
        <f>'[1]11. Breakdown Total UE Bank-NB'!BR62</f>
        <v>0</v>
      </c>
      <c r="BG61" s="67">
        <f>'[1]11. Breakdown Total UE Bank-NB'!BX62</f>
        <v>0</v>
      </c>
      <c r="BH61" s="67">
        <f>'[1]11. Breakdown Total UE Bank-NB'!BF62+'[1]11. Breakdown Total UE Bank-NB'!BO62</f>
        <v>0</v>
      </c>
      <c r="BI61" s="135"/>
      <c r="BJ61" s="132"/>
      <c r="BK61" s="132"/>
      <c r="BL61" s="65"/>
      <c r="BM61" s="65"/>
      <c r="BN61" s="65"/>
      <c r="BO61" s="65"/>
      <c r="BP61" s="67"/>
      <c r="BQ61" s="65"/>
      <c r="BR61" s="65"/>
      <c r="BS61" s="65"/>
      <c r="BT61" s="65"/>
      <c r="BU61" s="67"/>
      <c r="BV61" s="65"/>
      <c r="BW61" s="65"/>
      <c r="BX61" s="65"/>
      <c r="BY61" s="65"/>
      <c r="BZ61" s="66"/>
      <c r="CA61" s="65"/>
      <c r="CB61" s="65"/>
      <c r="CC61" s="65"/>
      <c r="CD61" s="65"/>
      <c r="CE61" s="67"/>
      <c r="CF61" s="65"/>
      <c r="CG61" s="65"/>
      <c r="CH61" s="65"/>
      <c r="CI61" s="65"/>
      <c r="CJ61" s="67"/>
      <c r="CK61" s="65"/>
      <c r="CL61" s="65"/>
      <c r="CM61" s="65"/>
      <c r="CN61" s="65"/>
      <c r="CO61" s="67"/>
      <c r="CP61" s="65">
        <f t="shared" si="27"/>
        <v>42.504233166568213</v>
      </c>
      <c r="CQ61" s="65">
        <f t="shared" si="11"/>
        <v>23.482932680332709</v>
      </c>
      <c r="CR61" s="65" t="e">
        <f t="shared" si="28"/>
        <v>#DIV/0!</v>
      </c>
      <c r="CS61" s="65">
        <f t="shared" si="28"/>
        <v>41.599111867718307</v>
      </c>
      <c r="CT61" s="80"/>
      <c r="CU61" s="64"/>
      <c r="CV61" s="65"/>
      <c r="CW61" s="81"/>
      <c r="CY61" s="127">
        <f t="shared" si="13"/>
        <v>0.20999179410414892</v>
      </c>
      <c r="CZ61" s="127">
        <f t="shared" si="14"/>
        <v>0.29947549611290647</v>
      </c>
      <c r="DA61" s="127">
        <f t="shared" si="14"/>
        <v>0.30418506597631634</v>
      </c>
      <c r="DB61" s="127"/>
      <c r="DC61" s="127">
        <f t="shared" si="15"/>
        <v>0.32923190714849482</v>
      </c>
      <c r="DD61" s="127"/>
      <c r="DE61" s="127">
        <f t="shared" si="16"/>
        <v>0.3230462372749352</v>
      </c>
      <c r="DF61" s="127"/>
      <c r="DG61" s="127">
        <f t="shared" si="17"/>
        <v>0.26551577101236434</v>
      </c>
      <c r="DH61" s="127">
        <f t="shared" si="29"/>
        <v>0.35556801348479516</v>
      </c>
      <c r="DI61" s="127">
        <f t="shared" si="29"/>
        <v>0.81471209763263053</v>
      </c>
      <c r="DJ61" s="127">
        <f t="shared" si="29"/>
        <v>1.4025967055024395</v>
      </c>
      <c r="DK61" s="127">
        <f t="shared" si="19"/>
        <v>0.82134048151937455</v>
      </c>
      <c r="DL61" s="127"/>
      <c r="DM61" s="127">
        <f t="shared" si="20"/>
        <v>0.80812557142782793</v>
      </c>
      <c r="DN61" s="127"/>
      <c r="DO61" s="127">
        <f t="shared" si="25"/>
        <v>0.14019338110994428</v>
      </c>
      <c r="DP61" s="127">
        <f t="shared" si="25"/>
        <v>-9.8438524185365806E-2</v>
      </c>
      <c r="DQ61" s="127"/>
      <c r="DR61" s="127">
        <f t="shared" si="26"/>
        <v>0.29800158400234955</v>
      </c>
      <c r="DS61" s="127">
        <f t="shared" si="26"/>
        <v>-1.376541262729658E-2</v>
      </c>
      <c r="DT61" s="127"/>
    </row>
    <row r="62" spans="1:124" ht="15" thickBot="1" x14ac:dyDescent="0.35">
      <c r="B62" s="1">
        <v>12</v>
      </c>
      <c r="C62" s="104">
        <v>39417</v>
      </c>
      <c r="D62" s="105">
        <f t="shared" si="0"/>
        <v>31</v>
      </c>
      <c r="E62" s="106">
        <v>35197014</v>
      </c>
      <c r="F62" s="107">
        <v>9148104</v>
      </c>
      <c r="G62" s="108">
        <v>165193</v>
      </c>
      <c r="H62" s="106">
        <v>103119214</v>
      </c>
      <c r="I62" s="107">
        <v>11774636</v>
      </c>
      <c r="J62" s="108"/>
      <c r="K62" s="106">
        <f t="shared" si="2"/>
        <v>5.0642099331774508</v>
      </c>
      <c r="L62" s="107">
        <f t="shared" si="2"/>
        <v>7.2551248811617466</v>
      </c>
      <c r="M62" s="108" t="e">
        <f t="shared" si="2"/>
        <v>#DIV/0!</v>
      </c>
      <c r="N62" s="106">
        <f t="shared" si="4"/>
        <v>19.22593015404577</v>
      </c>
      <c r="O62" s="107">
        <f t="shared" si="4"/>
        <v>16.447504534423047</v>
      </c>
      <c r="P62" s="108"/>
      <c r="Q62" s="109">
        <v>156870046.63939589</v>
      </c>
      <c r="R62" s="110">
        <v>7128103.1976203201</v>
      </c>
      <c r="S62" s="107"/>
      <c r="T62" s="108">
        <f t="shared" si="1"/>
        <v>163998149.83701622</v>
      </c>
      <c r="U62" s="109">
        <f t="shared" si="3"/>
        <v>-7.8114906875107373</v>
      </c>
      <c r="V62" s="110">
        <f t="shared" si="3"/>
        <v>6.8776654785014628</v>
      </c>
      <c r="W62" s="107" t="e">
        <f t="shared" si="3"/>
        <v>#DIV/0!</v>
      </c>
      <c r="X62" s="108">
        <f t="shared" si="3"/>
        <v>-7.2574727252840798</v>
      </c>
      <c r="Y62" s="109">
        <f t="shared" si="5"/>
        <v>34.210859402982962</v>
      </c>
      <c r="Z62" s="110">
        <f t="shared" si="5"/>
        <v>29.619624756434632</v>
      </c>
      <c r="AA62" s="107" t="e">
        <f t="shared" si="5"/>
        <v>#DIV/0!</v>
      </c>
      <c r="AB62" s="108">
        <f t="shared" si="5"/>
        <v>34.004552712288429</v>
      </c>
      <c r="AC62" s="109">
        <v>77620406</v>
      </c>
      <c r="AD62" s="110">
        <f t="shared" si="9"/>
        <v>25498808</v>
      </c>
      <c r="AE62" s="110">
        <v>6282904</v>
      </c>
      <c r="AF62" s="110">
        <v>18163389</v>
      </c>
      <c r="AG62" s="110">
        <v>1052515</v>
      </c>
      <c r="AH62" s="110">
        <f t="shared" si="22"/>
        <v>19215904</v>
      </c>
      <c r="AI62" s="110"/>
      <c r="AJ62" s="111"/>
      <c r="AK62" s="110">
        <v>52898269.403499417</v>
      </c>
      <c r="AL62" s="110">
        <f t="shared" si="7"/>
        <v>103971777.23589659</v>
      </c>
      <c r="AM62" s="110">
        <v>3104060.6887806281</v>
      </c>
      <c r="AN62" s="110">
        <v>98912121.97496897</v>
      </c>
      <c r="AO62" s="110">
        <v>1955594.5721469999</v>
      </c>
      <c r="AP62" s="110">
        <f t="shared" si="23"/>
        <v>100867716.54711597</v>
      </c>
      <c r="AQ62" s="110"/>
      <c r="AR62" s="111"/>
      <c r="AS62" s="110">
        <v>11411577</v>
      </c>
      <c r="AT62" s="110">
        <v>363059</v>
      </c>
      <c r="AU62" s="111"/>
      <c r="AV62" s="110">
        <v>6869740.2865193198</v>
      </c>
      <c r="AW62" s="110">
        <v>258362.91110099998</v>
      </c>
      <c r="AX62" s="111"/>
      <c r="AY62" s="147">
        <f t="shared" si="24"/>
        <v>31.153724455730014</v>
      </c>
      <c r="AZ62" s="148">
        <f t="shared" si="24"/>
        <v>-1.130422332401362</v>
      </c>
      <c r="BA62" s="149"/>
      <c r="BB62" s="113">
        <f>'[1]11. Breakdown Total UE Bank-NB'!R63+'[1]11. Breakdown Total UE Bank-NB'!S63</f>
        <v>0</v>
      </c>
      <c r="BC62" s="110">
        <f>'[1]11. Breakdown Total UE Bank-NB'!AN63</f>
        <v>0</v>
      </c>
      <c r="BD62" s="110">
        <f>'[1]11. Breakdown Total UE Bank-NB'!AT63</f>
        <v>0</v>
      </c>
      <c r="BE62" s="112">
        <f>'[1]11. Breakdown Total UE Bank-NB'!AB63+'[1]11. Breakdown Total UE Bank-NB'!AK63</f>
        <v>0</v>
      </c>
      <c r="BF62" s="112">
        <f>'[1]11. Breakdown Total UE Bank-NB'!BR63</f>
        <v>0</v>
      </c>
      <c r="BG62" s="112">
        <f>'[1]11. Breakdown Total UE Bank-NB'!BX63</f>
        <v>0</v>
      </c>
      <c r="BH62" s="112">
        <f>'[1]11. Breakdown Total UE Bank-NB'!BF63+'[1]11. Breakdown Total UE Bank-NB'!BO63</f>
        <v>0</v>
      </c>
      <c r="BI62" s="150"/>
      <c r="BJ62" s="147"/>
      <c r="BK62" s="147"/>
      <c r="BL62" s="110"/>
      <c r="BM62" s="110"/>
      <c r="BN62" s="110"/>
      <c r="BO62" s="110"/>
      <c r="BP62" s="112"/>
      <c r="BQ62" s="110"/>
      <c r="BR62" s="110"/>
      <c r="BS62" s="110"/>
      <c r="BT62" s="110"/>
      <c r="BU62" s="112"/>
      <c r="BV62" s="110"/>
      <c r="BW62" s="110"/>
      <c r="BX62" s="110"/>
      <c r="BY62" s="110"/>
      <c r="BZ62" s="111"/>
      <c r="CA62" s="110"/>
      <c r="CB62" s="110"/>
      <c r="CC62" s="110"/>
      <c r="CD62" s="110"/>
      <c r="CE62" s="112"/>
      <c r="CF62" s="110"/>
      <c r="CG62" s="110"/>
      <c r="CH62" s="110"/>
      <c r="CI62" s="110"/>
      <c r="CJ62" s="112"/>
      <c r="CK62" s="110"/>
      <c r="CL62" s="110"/>
      <c r="CM62" s="110"/>
      <c r="CN62" s="110"/>
      <c r="CO62" s="112"/>
      <c r="CP62" s="110">
        <f t="shared" si="27"/>
        <v>41.939703991741965</v>
      </c>
      <c r="CQ62" s="110">
        <f t="shared" si="11"/>
        <v>24.405330873323791</v>
      </c>
      <c r="CR62" s="110" t="e">
        <f t="shared" si="28"/>
        <v>#DIV/0!</v>
      </c>
      <c r="CS62" s="110">
        <f t="shared" si="28"/>
        <v>41.115465811784389</v>
      </c>
      <c r="CT62" s="115"/>
      <c r="CU62" s="109"/>
      <c r="CV62" s="110"/>
      <c r="CW62" s="116"/>
      <c r="CY62" s="127">
        <f t="shared" si="13"/>
        <v>0.1624645659455346</v>
      </c>
      <c r="CZ62" s="127">
        <f t="shared" si="14"/>
        <v>0.34593010053820894</v>
      </c>
      <c r="DA62" s="127">
        <f t="shared" si="14"/>
        <v>0.24385458053695186</v>
      </c>
      <c r="DB62" s="127"/>
      <c r="DC62" s="127">
        <f t="shared" si="15"/>
        <v>0.27678389181833651</v>
      </c>
      <c r="DD62" s="127"/>
      <c r="DE62" s="127">
        <f t="shared" si="16"/>
        <v>0.29315343156078844</v>
      </c>
      <c r="DF62" s="127"/>
      <c r="DG62" s="127">
        <f t="shared" si="17"/>
        <v>0.21235168165921525</v>
      </c>
      <c r="DH62" s="127">
        <f t="shared" si="29"/>
        <v>0.34943797834705448</v>
      </c>
      <c r="DI62" s="127">
        <f t="shared" si="29"/>
        <v>0.41076918626408987</v>
      </c>
      <c r="DJ62" s="127">
        <f t="shared" si="29"/>
        <v>1.333525780704802</v>
      </c>
      <c r="DK62" s="127">
        <f t="shared" si="19"/>
        <v>0.42166850948432244</v>
      </c>
      <c r="DL62" s="127"/>
      <c r="DM62" s="127">
        <f t="shared" si="20"/>
        <v>0.41940027733584162</v>
      </c>
      <c r="DN62" s="127"/>
      <c r="DO62" s="127">
        <f t="shared" si="25"/>
        <v>0.17465764388005067</v>
      </c>
      <c r="DP62" s="127">
        <f t="shared" si="25"/>
        <v>-8.4869016381459383E-2</v>
      </c>
      <c r="DQ62" s="127"/>
      <c r="DR62" s="127">
        <f t="shared" si="26"/>
        <v>0.31153724455730014</v>
      </c>
      <c r="DS62" s="127">
        <f t="shared" si="26"/>
        <v>-1.1304223324013596E-2</v>
      </c>
      <c r="DT62" s="127"/>
    </row>
    <row r="63" spans="1:124" x14ac:dyDescent="0.3">
      <c r="A63" s="1">
        <v>2008</v>
      </c>
      <c r="B63" s="1">
        <v>1</v>
      </c>
      <c r="C63" s="59">
        <v>39448</v>
      </c>
      <c r="D63" s="60">
        <f t="shared" si="0"/>
        <v>31</v>
      </c>
      <c r="E63" s="61">
        <v>37589770</v>
      </c>
      <c r="F63" s="62">
        <v>9953245</v>
      </c>
      <c r="G63" s="63">
        <v>259731</v>
      </c>
      <c r="H63" s="61">
        <v>99537588</v>
      </c>
      <c r="I63" s="62">
        <v>13977334</v>
      </c>
      <c r="J63" s="63">
        <f t="shared" ref="J63:J126" si="30">SUM(BC63:BE63)</f>
        <v>95514</v>
      </c>
      <c r="K63" s="61">
        <f t="shared" si="2"/>
        <v>-3.4732867533299858</v>
      </c>
      <c r="L63" s="62">
        <f t="shared" si="2"/>
        <v>18.707143048838198</v>
      </c>
      <c r="M63" s="63" t="e">
        <f t="shared" si="2"/>
        <v>#DIV/0!</v>
      </c>
      <c r="N63" s="61">
        <f t="shared" si="4"/>
        <v>20.282642783180137</v>
      </c>
      <c r="O63" s="62">
        <f t="shared" si="4"/>
        <v>31.636555418211781</v>
      </c>
      <c r="P63" s="63"/>
      <c r="Q63" s="117">
        <v>167091840.52681401</v>
      </c>
      <c r="R63" s="118">
        <v>8746414.0537239984</v>
      </c>
      <c r="S63" s="119">
        <f>SUM(BF63:BH63)</f>
        <v>1477.96</v>
      </c>
      <c r="T63" s="120">
        <f t="shared" si="1"/>
        <v>175839732.54053801</v>
      </c>
      <c r="U63" s="117">
        <f t="shared" si="3"/>
        <v>6.516090296648799</v>
      </c>
      <c r="V63" s="118">
        <f t="shared" si="3"/>
        <v>22.703246729704233</v>
      </c>
      <c r="W63" s="119" t="e">
        <f t="shared" si="3"/>
        <v>#DIV/0!</v>
      </c>
      <c r="X63" s="120">
        <f t="shared" si="3"/>
        <v>7.2205587168453587</v>
      </c>
      <c r="Y63" s="117">
        <f t="shared" si="5"/>
        <v>47.242513752681894</v>
      </c>
      <c r="Z63" s="118">
        <f t="shared" si="5"/>
        <v>56.136310548636295</v>
      </c>
      <c r="AA63" s="119" t="e">
        <f t="shared" si="5"/>
        <v>#DIV/0!</v>
      </c>
      <c r="AB63" s="120">
        <f t="shared" si="5"/>
        <v>47.662129596462627</v>
      </c>
      <c r="AC63" s="117">
        <v>74483961</v>
      </c>
      <c r="AD63" s="118">
        <f t="shared" si="9"/>
        <v>25053627</v>
      </c>
      <c r="AE63" s="118">
        <v>5542775</v>
      </c>
      <c r="AF63" s="118">
        <v>18480379</v>
      </c>
      <c r="AG63" s="118">
        <v>1030473</v>
      </c>
      <c r="AH63" s="65">
        <f t="shared" si="22"/>
        <v>19510852</v>
      </c>
      <c r="AI63" s="65"/>
      <c r="AJ63" s="121"/>
      <c r="AK63" s="118">
        <v>50879991.986275993</v>
      </c>
      <c r="AL63" s="118">
        <f t="shared" si="7"/>
        <v>116211848.54053798</v>
      </c>
      <c r="AM63" s="118">
        <v>2875287.9599799984</v>
      </c>
      <c r="AN63" s="118">
        <v>111228379.44618398</v>
      </c>
      <c r="AO63" s="118">
        <v>2108181.1343740006</v>
      </c>
      <c r="AP63" s="118">
        <f t="shared" si="23"/>
        <v>113336560.58055799</v>
      </c>
      <c r="AQ63" s="118"/>
      <c r="AR63" s="121"/>
      <c r="AS63" s="118">
        <v>13484153</v>
      </c>
      <c r="AT63" s="118">
        <v>493181</v>
      </c>
      <c r="AU63" s="121"/>
      <c r="AV63" s="118">
        <v>8413764.4651529994</v>
      </c>
      <c r="AW63" s="118">
        <v>332649.58857100003</v>
      </c>
      <c r="AX63" s="121"/>
      <c r="AY63" s="128">
        <f t="shared" si="24"/>
        <v>58.494768361091701</v>
      </c>
      <c r="AZ63" s="129">
        <f t="shared" si="24"/>
        <v>13.440542178044145</v>
      </c>
      <c r="BA63" s="130"/>
      <c r="BB63" s="123">
        <f>'[1]11. Breakdown Total UE Bank-NB'!R64+'[1]11. Breakdown Total UE Bank-NB'!S64</f>
        <v>0</v>
      </c>
      <c r="BC63" s="118">
        <f>'[1]11. Breakdown Total UE Bank-NB'!AN64</f>
        <v>0</v>
      </c>
      <c r="BD63" s="118">
        <f>'[1]11. Breakdown Total UE Bank-NB'!AT64</f>
        <v>95514</v>
      </c>
      <c r="BE63" s="122">
        <f>'[1]11. Breakdown Total UE Bank-NB'!AB64+'[1]11. Breakdown Total UE Bank-NB'!AK64</f>
        <v>0</v>
      </c>
      <c r="BF63" s="67">
        <f>'[1]11. Breakdown Total UE Bank-NB'!BR64</f>
        <v>0</v>
      </c>
      <c r="BG63" s="67">
        <f>'[1]11. Breakdown Total UE Bank-NB'!BX64</f>
        <v>1477.96</v>
      </c>
      <c r="BH63" s="67">
        <f>'[1]11. Breakdown Total UE Bank-NB'!BF64+'[1]11. Breakdown Total UE Bank-NB'!BO64</f>
        <v>0</v>
      </c>
      <c r="BI63" s="135"/>
      <c r="BJ63" s="132"/>
      <c r="BK63" s="132"/>
      <c r="BL63" s="65"/>
      <c r="BM63" s="65"/>
      <c r="BN63" s="65"/>
      <c r="BO63" s="65"/>
      <c r="BP63" s="67"/>
      <c r="BQ63" s="65"/>
      <c r="BR63" s="65"/>
      <c r="BS63" s="65"/>
      <c r="BT63" s="65"/>
      <c r="BU63" s="67"/>
      <c r="BV63" s="65"/>
      <c r="BW63" s="65"/>
      <c r="BX63" s="65"/>
      <c r="BY63" s="65"/>
      <c r="BZ63" s="66"/>
      <c r="CA63" s="65"/>
      <c r="CB63" s="65"/>
      <c r="CC63" s="65"/>
      <c r="CD63" s="65"/>
      <c r="CE63" s="67"/>
      <c r="CF63" s="65"/>
      <c r="CG63" s="65"/>
      <c r="CH63" s="65"/>
      <c r="CI63" s="65"/>
      <c r="CJ63" s="67"/>
      <c r="CK63" s="65"/>
      <c r="CL63" s="65"/>
      <c r="CM63" s="65"/>
      <c r="CN63" s="65"/>
      <c r="CO63" s="67"/>
      <c r="CP63" s="65">
        <f t="shared" si="27"/>
        <v>43.149395955803016</v>
      </c>
      <c r="CQ63" s="65">
        <f t="shared" si="11"/>
        <v>27.428082477376464</v>
      </c>
      <c r="CR63" s="65" t="e">
        <f t="shared" si="28"/>
        <v>#DIV/0!</v>
      </c>
      <c r="CS63" s="65">
        <f t="shared" si="28"/>
        <v>42.413694442182504</v>
      </c>
      <c r="CT63" s="80"/>
      <c r="CU63" s="117"/>
      <c r="CV63" s="118"/>
      <c r="CW63" s="126"/>
      <c r="CY63" s="127">
        <f t="shared" si="13"/>
        <v>0.15662437375490534</v>
      </c>
      <c r="CZ63" s="127">
        <f t="shared" si="14"/>
        <v>0.22554341337092731</v>
      </c>
      <c r="DA63" s="127">
        <f t="shared" si="14"/>
        <v>0.38200103214215719</v>
      </c>
      <c r="DB63" s="127"/>
      <c r="DC63" s="127">
        <f t="shared" si="15"/>
        <v>0.41049179337103592</v>
      </c>
      <c r="DD63" s="127"/>
      <c r="DE63" s="127">
        <f t="shared" si="16"/>
        <v>0.36492106096271471</v>
      </c>
      <c r="DF63" s="127"/>
      <c r="DG63" s="127">
        <f t="shared" si="17"/>
        <v>0.21969897738895572</v>
      </c>
      <c r="DH63" s="127">
        <f t="shared" si="29"/>
        <v>0.30223883661636153</v>
      </c>
      <c r="DI63" s="127">
        <f t="shared" si="29"/>
        <v>0.61924903947949783</v>
      </c>
      <c r="DJ63" s="127">
        <f t="shared" si="29"/>
        <v>1.4338101956942428</v>
      </c>
      <c r="DK63" s="127">
        <f t="shared" si="19"/>
        <v>0.62939283969618032</v>
      </c>
      <c r="DL63" s="127"/>
      <c r="DM63" s="127">
        <f t="shared" si="20"/>
        <v>0.61932752794585166</v>
      </c>
      <c r="DN63" s="127"/>
      <c r="DO63" s="127">
        <f t="shared" si="25"/>
        <v>0.32598885057030436</v>
      </c>
      <c r="DP63" s="127">
        <f t="shared" si="25"/>
        <v>9.8410895444269952E-2</v>
      </c>
      <c r="DQ63" s="127"/>
      <c r="DR63" s="127">
        <f t="shared" si="26"/>
        <v>0.58494768361091709</v>
      </c>
      <c r="DS63" s="127">
        <f t="shared" si="26"/>
        <v>0.13440542178044135</v>
      </c>
      <c r="DT63" s="127"/>
    </row>
    <row r="64" spans="1:124" x14ac:dyDescent="0.3">
      <c r="B64" s="1">
        <v>2</v>
      </c>
      <c r="C64" s="76">
        <v>39479</v>
      </c>
      <c r="D64" s="77">
        <f t="shared" si="0"/>
        <v>29</v>
      </c>
      <c r="E64" s="61">
        <v>38424348</v>
      </c>
      <c r="F64" s="62">
        <v>9852728</v>
      </c>
      <c r="G64" s="63">
        <v>234023</v>
      </c>
      <c r="H64" s="61">
        <v>97233677</v>
      </c>
      <c r="I64" s="62">
        <v>12441604</v>
      </c>
      <c r="J64" s="63">
        <f t="shared" si="30"/>
        <v>77452</v>
      </c>
      <c r="K64" s="61">
        <f t="shared" si="2"/>
        <v>-2.3146140531353847</v>
      </c>
      <c r="L64" s="62">
        <f t="shared" si="2"/>
        <v>-10.987288419951902</v>
      </c>
      <c r="M64" s="63">
        <f t="shared" si="2"/>
        <v>-18.91031681219507</v>
      </c>
      <c r="N64" s="61">
        <f t="shared" si="4"/>
        <v>28.368361467622499</v>
      </c>
      <c r="O64" s="62">
        <f t="shared" si="4"/>
        <v>34.801410248353662</v>
      </c>
      <c r="P64" s="63"/>
      <c r="Q64" s="64">
        <v>158109162.00036606</v>
      </c>
      <c r="R64" s="65">
        <v>7297013.3252489995</v>
      </c>
      <c r="S64" s="62">
        <f t="shared" ref="S64:S127" si="31">SUM(BF64:BH64)</f>
        <v>1446.2</v>
      </c>
      <c r="T64" s="63">
        <f t="shared" si="1"/>
        <v>165407621.52561504</v>
      </c>
      <c r="U64" s="64">
        <f t="shared" si="3"/>
        <v>-5.3758929808463387</v>
      </c>
      <c r="V64" s="65">
        <f t="shared" si="3"/>
        <v>-16.571371073587365</v>
      </c>
      <c r="W64" s="62">
        <f t="shared" si="3"/>
        <v>-2.1489079542071496</v>
      </c>
      <c r="X64" s="63">
        <f t="shared" si="3"/>
        <v>-5.9327382180349728</v>
      </c>
      <c r="Y64" s="64">
        <f t="shared" si="5"/>
        <v>55.689920991513695</v>
      </c>
      <c r="Z64" s="65">
        <f t="shared" si="5"/>
        <v>52.998491697602034</v>
      </c>
      <c r="AA64" s="62" t="e">
        <f t="shared" si="5"/>
        <v>#DIV/0!</v>
      </c>
      <c r="AB64" s="63">
        <f t="shared" si="5"/>
        <v>55.570551839690076</v>
      </c>
      <c r="AC64" s="64">
        <v>73078430</v>
      </c>
      <c r="AD64" s="65">
        <f t="shared" si="9"/>
        <v>24155247</v>
      </c>
      <c r="AE64" s="65">
        <v>5190115</v>
      </c>
      <c r="AF64" s="65">
        <v>17933032</v>
      </c>
      <c r="AG64" s="65">
        <v>1032100</v>
      </c>
      <c r="AH64" s="65">
        <f t="shared" si="22"/>
        <v>18965132</v>
      </c>
      <c r="AI64" s="65"/>
      <c r="AJ64" s="66"/>
      <c r="AK64" s="65">
        <v>49509643.259033002</v>
      </c>
      <c r="AL64" s="65">
        <f t="shared" si="7"/>
        <v>108599518.74133301</v>
      </c>
      <c r="AM64" s="65">
        <v>3063259.9430950005</v>
      </c>
      <c r="AN64" s="65">
        <v>103479915.59654301</v>
      </c>
      <c r="AO64" s="65">
        <v>2056343.2016949998</v>
      </c>
      <c r="AP64" s="65">
        <f t="shared" si="23"/>
        <v>105536258.79823801</v>
      </c>
      <c r="AQ64" s="65"/>
      <c r="AR64" s="66"/>
      <c r="AS64" s="65">
        <v>12005234</v>
      </c>
      <c r="AT64" s="65">
        <v>436370</v>
      </c>
      <c r="AU64" s="66"/>
      <c r="AV64" s="65">
        <v>7004013.9235449992</v>
      </c>
      <c r="AW64" s="65">
        <v>292999.40170400002</v>
      </c>
      <c r="AX64" s="66"/>
      <c r="AY64" s="132">
        <f t="shared" si="24"/>
        <v>54.880200113110163</v>
      </c>
      <c r="AZ64" s="133">
        <f t="shared" si="24"/>
        <v>18.564254407894168</v>
      </c>
      <c r="BA64" s="134"/>
      <c r="BB64" s="78">
        <f>'[1]11. Breakdown Total UE Bank-NB'!R65+'[1]11. Breakdown Total UE Bank-NB'!S65</f>
        <v>0</v>
      </c>
      <c r="BC64" s="65">
        <f>'[1]11. Breakdown Total UE Bank-NB'!AN65</f>
        <v>0</v>
      </c>
      <c r="BD64" s="65">
        <f>'[1]11. Breakdown Total UE Bank-NB'!AT65</f>
        <v>77452</v>
      </c>
      <c r="BE64" s="67">
        <f>'[1]11. Breakdown Total UE Bank-NB'!AB65+'[1]11. Breakdown Total UE Bank-NB'!AK65</f>
        <v>0</v>
      </c>
      <c r="BF64" s="67">
        <f>'[1]11. Breakdown Total UE Bank-NB'!BR65</f>
        <v>0</v>
      </c>
      <c r="BG64" s="67">
        <f>'[1]11. Breakdown Total UE Bank-NB'!BX65</f>
        <v>1446.2</v>
      </c>
      <c r="BH64" s="67">
        <f>'[1]11. Breakdown Total UE Bank-NB'!BF65+'[1]11. Breakdown Total UE Bank-NB'!BO65</f>
        <v>0</v>
      </c>
      <c r="BI64" s="135"/>
      <c r="BJ64" s="132"/>
      <c r="BK64" s="132"/>
      <c r="BL64" s="65"/>
      <c r="BM64" s="65"/>
      <c r="BN64" s="65"/>
      <c r="BO64" s="65"/>
      <c r="BP64" s="67"/>
      <c r="BQ64" s="65"/>
      <c r="BR64" s="65"/>
      <c r="BS64" s="65"/>
      <c r="BT64" s="65"/>
      <c r="BU64" s="67"/>
      <c r="BV64" s="65"/>
      <c r="BW64" s="65"/>
      <c r="BX64" s="65"/>
      <c r="BY64" s="65"/>
      <c r="BZ64" s="66"/>
      <c r="CA64" s="65"/>
      <c r="CB64" s="65"/>
      <c r="CC64" s="65"/>
      <c r="CD64" s="65"/>
      <c r="CE64" s="67"/>
      <c r="CF64" s="65"/>
      <c r="CG64" s="65"/>
      <c r="CH64" s="65"/>
      <c r="CI64" s="65"/>
      <c r="CJ64" s="67"/>
      <c r="CK64" s="65"/>
      <c r="CL64" s="65"/>
      <c r="CM64" s="65"/>
      <c r="CN64" s="65"/>
      <c r="CO64" s="67"/>
      <c r="CP64" s="65">
        <f t="shared" si="27"/>
        <v>45.693638207677623</v>
      </c>
      <c r="CQ64" s="65">
        <f t="shared" si="11"/>
        <v>30.537873628297376</v>
      </c>
      <c r="CR64" s="65" t="e">
        <f t="shared" si="28"/>
        <v>#DIV/0!</v>
      </c>
      <c r="CS64" s="65">
        <f t="shared" si="28"/>
        <v>44.988416733896656</v>
      </c>
      <c r="CT64" s="80"/>
      <c r="CU64" s="64"/>
      <c r="CV64" s="65"/>
      <c r="CW64" s="81"/>
      <c r="CY64" s="127">
        <f t="shared" si="13"/>
        <v>0.23577916611827932</v>
      </c>
      <c r="CZ64" s="127">
        <f t="shared" si="14"/>
        <v>0.37152202010411184</v>
      </c>
      <c r="DA64" s="127">
        <f t="shared" si="14"/>
        <v>0.45681150161716921</v>
      </c>
      <c r="DB64" s="127"/>
      <c r="DC64" s="127">
        <f t="shared" si="15"/>
        <v>0.47863394665743342</v>
      </c>
      <c r="DD64" s="127"/>
      <c r="DE64" s="127">
        <f t="shared" si="16"/>
        <v>0.45423146022851579</v>
      </c>
      <c r="DF64" s="127"/>
      <c r="DG64" s="127">
        <f t="shared" si="17"/>
        <v>0.28639025401959373</v>
      </c>
      <c r="DH64" s="127">
        <f t="shared" si="29"/>
        <v>0.7052060792613597</v>
      </c>
      <c r="DI64" s="127">
        <f t="shared" si="29"/>
        <v>0.71188786723852071</v>
      </c>
      <c r="DJ64" s="127">
        <f t="shared" si="29"/>
        <v>1.5005169877008813</v>
      </c>
      <c r="DK64" s="127">
        <f t="shared" si="19"/>
        <v>0.72247282879680741</v>
      </c>
      <c r="DL64" s="127"/>
      <c r="DM64" s="127">
        <f t="shared" si="20"/>
        <v>0.72198099539190341</v>
      </c>
      <c r="DN64" s="127"/>
      <c r="DO64" s="127">
        <f t="shared" si="25"/>
        <v>0.35666894035654884</v>
      </c>
      <c r="DP64" s="127">
        <f t="shared" si="25"/>
        <v>0.14674872808308459</v>
      </c>
      <c r="DQ64" s="127"/>
      <c r="DR64" s="127">
        <f t="shared" si="26"/>
        <v>0.54880200113110167</v>
      </c>
      <c r="DS64" s="127">
        <f t="shared" si="26"/>
        <v>0.18564254407894176</v>
      </c>
      <c r="DT64" s="127"/>
    </row>
    <row r="65" spans="1:124" x14ac:dyDescent="0.3">
      <c r="B65" s="1">
        <v>3</v>
      </c>
      <c r="C65" s="76">
        <v>39508</v>
      </c>
      <c r="D65" s="77">
        <f t="shared" si="0"/>
        <v>31</v>
      </c>
      <c r="E65" s="61">
        <v>37158867</v>
      </c>
      <c r="F65" s="62">
        <v>10014625</v>
      </c>
      <c r="G65" s="63">
        <v>256135</v>
      </c>
      <c r="H65" s="61">
        <v>104314129</v>
      </c>
      <c r="I65" s="62">
        <v>13149073</v>
      </c>
      <c r="J65" s="63">
        <f t="shared" si="30"/>
        <v>95611</v>
      </c>
      <c r="K65" s="61">
        <f t="shared" si="2"/>
        <v>7.2818926718157542</v>
      </c>
      <c r="L65" s="62">
        <f t="shared" si="2"/>
        <v>5.6863166517757673</v>
      </c>
      <c r="M65" s="63">
        <f t="shared" si="2"/>
        <v>23.445488818881373</v>
      </c>
      <c r="N65" s="61">
        <f t="shared" si="4"/>
        <v>18.48486964601857</v>
      </c>
      <c r="O65" s="62">
        <f t="shared" si="4"/>
        <v>30.84051804557253</v>
      </c>
      <c r="P65" s="63"/>
      <c r="Q65" s="64">
        <v>159443851.86544204</v>
      </c>
      <c r="R65" s="65">
        <v>7825661.9385719988</v>
      </c>
      <c r="S65" s="62">
        <f t="shared" si="31"/>
        <v>1804.9897389999999</v>
      </c>
      <c r="T65" s="63">
        <f t="shared" si="1"/>
        <v>167271318.79375303</v>
      </c>
      <c r="U65" s="64">
        <f t="shared" si="3"/>
        <v>0.84415719379556609</v>
      </c>
      <c r="V65" s="65">
        <f t="shared" si="3"/>
        <v>7.2447258866004605</v>
      </c>
      <c r="W65" s="62">
        <f t="shared" si="3"/>
        <v>24.80913697967085</v>
      </c>
      <c r="X65" s="63">
        <f t="shared" si="3"/>
        <v>1.1267299843552729</v>
      </c>
      <c r="Y65" s="64">
        <f t="shared" si="5"/>
        <v>32.867080607173513</v>
      </c>
      <c r="Z65" s="65">
        <f t="shared" si="5"/>
        <v>44.256356841724276</v>
      </c>
      <c r="AA65" s="62" t="e">
        <f t="shared" si="5"/>
        <v>#DIV/0!</v>
      </c>
      <c r="AB65" s="63">
        <f t="shared" si="5"/>
        <v>33.361114662879757</v>
      </c>
      <c r="AC65" s="64">
        <v>78246896</v>
      </c>
      <c r="AD65" s="65">
        <f t="shared" si="9"/>
        <v>26067233</v>
      </c>
      <c r="AE65" s="65">
        <v>6045017</v>
      </c>
      <c r="AF65" s="65">
        <v>18909394</v>
      </c>
      <c r="AG65" s="65">
        <v>1112822</v>
      </c>
      <c r="AH65" s="83">
        <f t="shared" si="22"/>
        <v>20022216</v>
      </c>
      <c r="AI65" s="65"/>
      <c r="AJ65" s="66"/>
      <c r="AK65" s="65">
        <v>48281574.121761039</v>
      </c>
      <c r="AL65" s="65">
        <f t="shared" si="7"/>
        <v>111162277.74368097</v>
      </c>
      <c r="AM65" s="65">
        <v>2984730.8311550003</v>
      </c>
      <c r="AN65" s="65">
        <v>105973885.93308897</v>
      </c>
      <c r="AO65" s="65">
        <v>2203660.9794370001</v>
      </c>
      <c r="AP65" s="65">
        <f t="shared" si="23"/>
        <v>108177546.91252597</v>
      </c>
      <c r="AQ65" s="65"/>
      <c r="AR65" s="66"/>
      <c r="AS65" s="65">
        <v>12688780</v>
      </c>
      <c r="AT65" s="65">
        <v>460293</v>
      </c>
      <c r="AU65" s="66"/>
      <c r="AV65" s="65">
        <v>7509640.1231899988</v>
      </c>
      <c r="AW65" s="65">
        <v>316021.815382</v>
      </c>
      <c r="AX65" s="66"/>
      <c r="AY65" s="132">
        <f t="shared" si="24"/>
        <v>46.018936460788304</v>
      </c>
      <c r="AZ65" s="133">
        <f t="shared" si="24"/>
        <v>12.101127842059636</v>
      </c>
      <c r="BA65" s="134"/>
      <c r="BB65" s="82">
        <f>'[1]11. Breakdown Total UE Bank-NB'!R66+'[1]11. Breakdown Total UE Bank-NB'!S66</f>
        <v>0</v>
      </c>
      <c r="BC65" s="83">
        <f>'[1]11. Breakdown Total UE Bank-NB'!AN66</f>
        <v>0</v>
      </c>
      <c r="BD65" s="83">
        <f>'[1]11. Breakdown Total UE Bank-NB'!AT66</f>
        <v>95611</v>
      </c>
      <c r="BE65" s="84">
        <f>'[1]11. Breakdown Total UE Bank-NB'!AB66+'[1]11. Breakdown Total UE Bank-NB'!AK66</f>
        <v>0</v>
      </c>
      <c r="BF65" s="85">
        <f>'[1]11. Breakdown Total UE Bank-NB'!BR66</f>
        <v>0</v>
      </c>
      <c r="BG65" s="84">
        <f>'[1]11. Breakdown Total UE Bank-NB'!BX66</f>
        <v>1804.9897389999999</v>
      </c>
      <c r="BH65" s="84">
        <f>'[1]11. Breakdown Total UE Bank-NB'!BF66+'[1]11. Breakdown Total UE Bank-NB'!BO66</f>
        <v>0</v>
      </c>
      <c r="BI65" s="135"/>
      <c r="BJ65" s="132"/>
      <c r="BK65" s="132"/>
      <c r="BL65" s="65"/>
      <c r="BM65" s="65"/>
      <c r="BN65" s="65"/>
      <c r="BO65" s="65"/>
      <c r="BP65" s="67"/>
      <c r="BQ65" s="65"/>
      <c r="BR65" s="65"/>
      <c r="BS65" s="65"/>
      <c r="BT65" s="65"/>
      <c r="BU65" s="67"/>
      <c r="BV65" s="65"/>
      <c r="BW65" s="65"/>
      <c r="BX65" s="65"/>
      <c r="BY65" s="65"/>
      <c r="BZ65" s="66"/>
      <c r="CA65" s="65"/>
      <c r="CB65" s="65"/>
      <c r="CC65" s="65"/>
      <c r="CD65" s="65"/>
      <c r="CE65" s="67"/>
      <c r="CF65" s="65"/>
      <c r="CG65" s="65"/>
      <c r="CH65" s="65"/>
      <c r="CI65" s="65"/>
      <c r="CJ65" s="67"/>
      <c r="CK65" s="65"/>
      <c r="CL65" s="65"/>
      <c r="CM65" s="65"/>
      <c r="CN65" s="65"/>
      <c r="CO65" s="67"/>
      <c r="CP65" s="65">
        <f t="shared" si="27"/>
        <v>46.125077902919145</v>
      </c>
      <c r="CQ65" s="65">
        <f t="shared" si="11"/>
        <v>32.707537676580642</v>
      </c>
      <c r="CR65" s="65" t="e">
        <f t="shared" si="28"/>
        <v>#DIV/0!</v>
      </c>
      <c r="CS65" s="65">
        <f t="shared" si="28"/>
        <v>45.503938347855041</v>
      </c>
      <c r="CT65" s="80"/>
      <c r="CU65" s="88"/>
      <c r="CV65" s="83"/>
      <c r="CW65" s="89"/>
      <c r="CY65" s="127">
        <f t="shared" si="13"/>
        <v>0.14046052121448582</v>
      </c>
      <c r="CZ65" s="127">
        <f t="shared" si="14"/>
        <v>0.3355546855633682</v>
      </c>
      <c r="DA65" s="127">
        <f t="shared" si="14"/>
        <v>0.3148337961358223</v>
      </c>
      <c r="DB65" s="127"/>
      <c r="DC65" s="127">
        <f t="shared" si="15"/>
        <v>0.34342053104460923</v>
      </c>
      <c r="DD65" s="127"/>
      <c r="DE65" s="127">
        <f t="shared" si="16"/>
        <v>0.34158819318244404</v>
      </c>
      <c r="DF65" s="127"/>
      <c r="DG65" s="127">
        <f t="shared" si="17"/>
        <v>9.031076413816308E-2</v>
      </c>
      <c r="DH65" s="127">
        <f t="shared" si="29"/>
        <v>0.37892071726017118</v>
      </c>
      <c r="DI65" s="127">
        <f t="shared" si="29"/>
        <v>0.45957814718395662</v>
      </c>
      <c r="DJ65" s="127">
        <f t="shared" si="29"/>
        <v>1.3202421197812946</v>
      </c>
      <c r="DK65" s="127">
        <f t="shared" si="19"/>
        <v>0.47069109907048645</v>
      </c>
      <c r="DL65" s="127"/>
      <c r="DM65" s="127">
        <f t="shared" si="20"/>
        <v>0.46806774401786555</v>
      </c>
      <c r="DN65" s="127"/>
      <c r="DO65" s="127">
        <f t="shared" si="25"/>
        <v>0.31812253049009787</v>
      </c>
      <c r="DP65" s="127">
        <f t="shared" si="25"/>
        <v>8.7415040716670056E-2</v>
      </c>
      <c r="DQ65" s="127"/>
      <c r="DR65" s="127">
        <f t="shared" si="26"/>
        <v>0.46018936460788296</v>
      </c>
      <c r="DS65" s="127">
        <f t="shared" si="26"/>
        <v>0.12101127842059634</v>
      </c>
      <c r="DT65" s="127"/>
    </row>
    <row r="66" spans="1:124" x14ac:dyDescent="0.3">
      <c r="B66" s="1">
        <v>4</v>
      </c>
      <c r="C66" s="90">
        <v>39539</v>
      </c>
      <c r="D66" s="91">
        <f t="shared" si="0"/>
        <v>30</v>
      </c>
      <c r="E66" s="92">
        <v>37804216</v>
      </c>
      <c r="F66" s="93">
        <v>10217577</v>
      </c>
      <c r="G66" s="94">
        <v>163342</v>
      </c>
      <c r="H66" s="92">
        <v>106287784</v>
      </c>
      <c r="I66" s="93">
        <v>13034199</v>
      </c>
      <c r="J66" s="94">
        <f t="shared" si="30"/>
        <v>111626</v>
      </c>
      <c r="K66" s="92">
        <f t="shared" si="2"/>
        <v>1.8920303691554574</v>
      </c>
      <c r="L66" s="93">
        <f t="shared" si="2"/>
        <v>-0.87362812572414805</v>
      </c>
      <c r="M66" s="94">
        <f t="shared" si="2"/>
        <v>16.750164729999685</v>
      </c>
      <c r="N66" s="92">
        <f t="shared" si="4"/>
        <v>26.329266477811824</v>
      </c>
      <c r="O66" s="93">
        <f t="shared" si="4"/>
        <v>30.933416241161325</v>
      </c>
      <c r="P66" s="94" t="e">
        <f t="shared" si="4"/>
        <v>#DIV/0!</v>
      </c>
      <c r="Q66" s="95">
        <v>172024658.61658683</v>
      </c>
      <c r="R66" s="96">
        <v>8218536.8899859991</v>
      </c>
      <c r="S66" s="93">
        <f t="shared" si="31"/>
        <v>1984.984273</v>
      </c>
      <c r="T66" s="94">
        <f t="shared" si="1"/>
        <v>180245180.49084583</v>
      </c>
      <c r="U66" s="95">
        <f t="shared" si="3"/>
        <v>7.8904307716813058</v>
      </c>
      <c r="V66" s="96">
        <f t="shared" si="3"/>
        <v>5.0203414675703559</v>
      </c>
      <c r="W66" s="93">
        <f t="shared" si="3"/>
        <v>9.9720530322638119</v>
      </c>
      <c r="X66" s="94">
        <f t="shared" si="3"/>
        <v>7.7561782800849937</v>
      </c>
      <c r="Y66" s="95">
        <f t="shared" si="5"/>
        <v>42.47018960777725</v>
      </c>
      <c r="Z66" s="96">
        <f t="shared" si="5"/>
        <v>53.880786657465727</v>
      </c>
      <c r="AA66" s="93" t="e">
        <f t="shared" si="5"/>
        <v>#DIV/0!</v>
      </c>
      <c r="AB66" s="94">
        <f t="shared" si="5"/>
        <v>42.955105878821612</v>
      </c>
      <c r="AC66" s="95">
        <v>79818572</v>
      </c>
      <c r="AD66" s="96">
        <f t="shared" si="9"/>
        <v>26469212</v>
      </c>
      <c r="AE66" s="96">
        <v>5689485</v>
      </c>
      <c r="AF66" s="96">
        <v>19572494</v>
      </c>
      <c r="AG66" s="96">
        <v>1207233</v>
      </c>
      <c r="AH66" s="65">
        <f t="shared" si="22"/>
        <v>20779727</v>
      </c>
      <c r="AI66" s="65"/>
      <c r="AJ66" s="97"/>
      <c r="AK66" s="96">
        <v>54336601.089221999</v>
      </c>
      <c r="AL66" s="96">
        <f t="shared" si="7"/>
        <v>117688057.52736494</v>
      </c>
      <c r="AM66" s="96">
        <v>3343307.9165430008</v>
      </c>
      <c r="AN66" s="96">
        <v>111965901.35982594</v>
      </c>
      <c r="AO66" s="96">
        <v>2378848.2509960001</v>
      </c>
      <c r="AP66" s="96">
        <f t="shared" si="23"/>
        <v>114344749.61082193</v>
      </c>
      <c r="AQ66" s="96"/>
      <c r="AR66" s="97"/>
      <c r="AS66" s="96">
        <v>12585724</v>
      </c>
      <c r="AT66" s="96">
        <v>448475</v>
      </c>
      <c r="AU66" s="97"/>
      <c r="AV66" s="96">
        <v>7909716.7831289992</v>
      </c>
      <c r="AW66" s="96">
        <v>308820.10685699992</v>
      </c>
      <c r="AX66" s="97"/>
      <c r="AY66" s="138">
        <f t="shared" si="24"/>
        <v>56.075200858332799</v>
      </c>
      <c r="AZ66" s="139">
        <f t="shared" si="24"/>
        <v>13.138149371872254</v>
      </c>
      <c r="BA66" s="140"/>
      <c r="BB66" s="78">
        <f>'[1]11. Breakdown Total UE Bank-NB'!R67+'[1]11. Breakdown Total UE Bank-NB'!S67</f>
        <v>0</v>
      </c>
      <c r="BC66" s="65">
        <f>'[1]11. Breakdown Total UE Bank-NB'!AN67</f>
        <v>0</v>
      </c>
      <c r="BD66" s="65">
        <f>'[1]11. Breakdown Total UE Bank-NB'!AT67</f>
        <v>111626</v>
      </c>
      <c r="BE66" s="67">
        <f>'[1]11. Breakdown Total UE Bank-NB'!AB67+'[1]11. Breakdown Total UE Bank-NB'!AK67</f>
        <v>0</v>
      </c>
      <c r="BF66" s="67">
        <f>'[1]11. Breakdown Total UE Bank-NB'!BR67</f>
        <v>0</v>
      </c>
      <c r="BG66" s="67">
        <f>'[1]11. Breakdown Total UE Bank-NB'!BX67</f>
        <v>1984.984273</v>
      </c>
      <c r="BH66" s="67">
        <f>'[1]11. Breakdown Total UE Bank-NB'!BF67+'[1]11. Breakdown Total UE Bank-NB'!BO67</f>
        <v>0</v>
      </c>
      <c r="BI66" s="142"/>
      <c r="BJ66" s="138"/>
      <c r="BK66" s="138"/>
      <c r="BL66" s="96"/>
      <c r="BM66" s="96"/>
      <c r="BN66" s="96"/>
      <c r="BO66" s="96"/>
      <c r="BP66" s="98"/>
      <c r="BQ66" s="96"/>
      <c r="BR66" s="96"/>
      <c r="BS66" s="96"/>
      <c r="BT66" s="96"/>
      <c r="BU66" s="98"/>
      <c r="BV66" s="96"/>
      <c r="BW66" s="96"/>
      <c r="BX66" s="96"/>
      <c r="BY66" s="96"/>
      <c r="BZ66" s="97"/>
      <c r="CA66" s="96"/>
      <c r="CB66" s="96"/>
      <c r="CC66" s="96"/>
      <c r="CD66" s="96"/>
      <c r="CE66" s="98"/>
      <c r="CF66" s="96"/>
      <c r="CG66" s="96"/>
      <c r="CH66" s="96"/>
      <c r="CI66" s="96"/>
      <c r="CJ66" s="98"/>
      <c r="CK66" s="96"/>
      <c r="CL66" s="96"/>
      <c r="CM66" s="96"/>
      <c r="CN66" s="96"/>
      <c r="CO66" s="98"/>
      <c r="CP66" s="96">
        <f t="shared" si="27"/>
        <v>46.489172814376616</v>
      </c>
      <c r="CQ66" s="96">
        <f t="shared" si="11"/>
        <v>35.057111537080942</v>
      </c>
      <c r="CR66" s="96" t="e">
        <f t="shared" si="28"/>
        <v>#DIV/0!</v>
      </c>
      <c r="CS66" s="96">
        <f t="shared" si="28"/>
        <v>45.963996754996884</v>
      </c>
      <c r="CT66" s="143"/>
      <c r="CU66" s="64"/>
      <c r="CV66" s="65"/>
      <c r="CW66" s="81"/>
      <c r="CY66" s="127">
        <f t="shared" si="13"/>
        <v>0.22691250444806021</v>
      </c>
      <c r="CZ66" s="127">
        <f t="shared" si="14"/>
        <v>0.29644584456053003</v>
      </c>
      <c r="DA66" s="127">
        <f t="shared" si="14"/>
        <v>0.37962060263199771</v>
      </c>
      <c r="DB66" s="127"/>
      <c r="DC66" s="127">
        <f t="shared" si="15"/>
        <v>0.41449676744441866</v>
      </c>
      <c r="DD66" s="127"/>
      <c r="DE66" s="127">
        <f t="shared" si="16"/>
        <v>0.38734295682876341</v>
      </c>
      <c r="DF66" s="127"/>
      <c r="DG66" s="127">
        <f t="shared" si="17"/>
        <v>0.29581413417503288</v>
      </c>
      <c r="DH66" s="127">
        <f t="shared" si="29"/>
        <v>0.60112598135210638</v>
      </c>
      <c r="DI66" s="127">
        <f t="shared" si="29"/>
        <v>0.47797734280295545</v>
      </c>
      <c r="DJ66" s="127">
        <f t="shared" si="29"/>
        <v>1.4970919558737137</v>
      </c>
      <c r="DK66" s="127">
        <f t="shared" si="19"/>
        <v>0.49063373575689617</v>
      </c>
      <c r="DL66" s="127"/>
      <c r="DM66" s="127">
        <f t="shared" si="20"/>
        <v>0.49356175185767714</v>
      </c>
      <c r="DN66" s="127"/>
      <c r="DO66" s="127">
        <f t="shared" si="25"/>
        <v>0.31920006465123496</v>
      </c>
      <c r="DP66" s="127">
        <f t="shared" si="25"/>
        <v>8.2203813141123794E-2</v>
      </c>
      <c r="DQ66" s="127"/>
      <c r="DR66" s="127">
        <f t="shared" si="26"/>
        <v>0.56075200858332797</v>
      </c>
      <c r="DS66" s="127">
        <f t="shared" si="26"/>
        <v>0.13138149371872254</v>
      </c>
      <c r="DT66" s="127"/>
    </row>
    <row r="67" spans="1:124" x14ac:dyDescent="0.3">
      <c r="B67" s="1">
        <v>5</v>
      </c>
      <c r="C67" s="76">
        <v>39569</v>
      </c>
      <c r="D67" s="77">
        <f t="shared" ref="D67:D130" si="32">+C68-C67</f>
        <v>31</v>
      </c>
      <c r="E67" s="61">
        <v>38445551</v>
      </c>
      <c r="F67" s="62">
        <v>10324211</v>
      </c>
      <c r="G67" s="63">
        <v>171077</v>
      </c>
      <c r="H67" s="61">
        <v>114192739</v>
      </c>
      <c r="I67" s="62">
        <v>13326260</v>
      </c>
      <c r="J67" s="63">
        <f t="shared" si="30"/>
        <v>159380</v>
      </c>
      <c r="K67" s="61">
        <f t="shared" si="2"/>
        <v>7.437312833617832</v>
      </c>
      <c r="L67" s="62">
        <f t="shared" si="2"/>
        <v>2.2407284099314428</v>
      </c>
      <c r="M67" s="63">
        <f t="shared" si="2"/>
        <v>42.780355831078779</v>
      </c>
      <c r="N67" s="61">
        <f t="shared" si="4"/>
        <v>24.704564347316783</v>
      </c>
      <c r="O67" s="62">
        <f t="shared" si="4"/>
        <v>13.25480269691767</v>
      </c>
      <c r="P67" s="63" t="e">
        <f t="shared" si="4"/>
        <v>#DIV/0!</v>
      </c>
      <c r="Q67" s="64">
        <v>176636316.69919398</v>
      </c>
      <c r="R67" s="65">
        <v>8356972.8887189999</v>
      </c>
      <c r="S67" s="62">
        <f t="shared" si="31"/>
        <v>2578.7885209999999</v>
      </c>
      <c r="T67" s="63">
        <f t="shared" ref="T67:T130" si="33">SUM(Q67:S67)</f>
        <v>184995868.37643397</v>
      </c>
      <c r="U67" s="64">
        <f t="shared" si="3"/>
        <v>2.680812227557293</v>
      </c>
      <c r="V67" s="65">
        <f t="shared" si="3"/>
        <v>1.6844360570028014</v>
      </c>
      <c r="W67" s="62">
        <f t="shared" si="3"/>
        <v>29.914808700350843</v>
      </c>
      <c r="X67" s="63">
        <f t="shared" ref="X67:X130" si="34">(T67-T66)/T66*100</f>
        <v>2.6356809500542591</v>
      </c>
      <c r="Y67" s="64">
        <f t="shared" si="5"/>
        <v>25.178946364822046</v>
      </c>
      <c r="Z67" s="65">
        <f t="shared" si="5"/>
        <v>37.642586175075252</v>
      </c>
      <c r="AA67" s="62" t="e">
        <f t="shared" si="5"/>
        <v>#DIV/0!</v>
      </c>
      <c r="AB67" s="63">
        <f t="shared" si="5"/>
        <v>25.694856441750215</v>
      </c>
      <c r="AC67" s="64">
        <v>86088900</v>
      </c>
      <c r="AD67" s="65">
        <f t="shared" si="9"/>
        <v>28103839</v>
      </c>
      <c r="AE67" s="65">
        <v>6184000</v>
      </c>
      <c r="AF67" s="65">
        <v>20596462</v>
      </c>
      <c r="AG67" s="65">
        <v>1323377</v>
      </c>
      <c r="AH67" s="65">
        <f t="shared" si="22"/>
        <v>21919839</v>
      </c>
      <c r="AI67" s="65"/>
      <c r="AJ67" s="66"/>
      <c r="AK67" s="65">
        <v>59444335.400279</v>
      </c>
      <c r="AL67" s="65">
        <f t="shared" si="7"/>
        <v>117191981.29891501</v>
      </c>
      <c r="AM67" s="65">
        <v>3646403.6142880004</v>
      </c>
      <c r="AN67" s="65">
        <v>110974907.03554301</v>
      </c>
      <c r="AO67" s="65">
        <v>2570670.649083999</v>
      </c>
      <c r="AP67" s="65">
        <f t="shared" si="23"/>
        <v>113545577.68462701</v>
      </c>
      <c r="AQ67" s="65"/>
      <c r="AR67" s="66"/>
      <c r="AS67" s="65">
        <v>12887025</v>
      </c>
      <c r="AT67" s="65">
        <v>439235</v>
      </c>
      <c r="AU67" s="66"/>
      <c r="AV67" s="65">
        <v>8052417.8355670013</v>
      </c>
      <c r="AW67" s="65">
        <v>304555.05315200007</v>
      </c>
      <c r="AX67" s="66"/>
      <c r="AY67" s="132">
        <f t="shared" si="24"/>
        <v>39.289471788948845</v>
      </c>
      <c r="AZ67" s="133">
        <f t="shared" si="24"/>
        <v>4.8615941254133839</v>
      </c>
      <c r="BA67" s="134"/>
      <c r="BB67" s="78">
        <f>'[1]11. Breakdown Total UE Bank-NB'!R68+'[1]11. Breakdown Total UE Bank-NB'!S68</f>
        <v>0</v>
      </c>
      <c r="BC67" s="65">
        <f>'[1]11. Breakdown Total UE Bank-NB'!AN68</f>
        <v>0</v>
      </c>
      <c r="BD67" s="65">
        <f>'[1]11. Breakdown Total UE Bank-NB'!AT68</f>
        <v>159380</v>
      </c>
      <c r="BE67" s="67">
        <f>'[1]11. Breakdown Total UE Bank-NB'!AB68+'[1]11. Breakdown Total UE Bank-NB'!AK68</f>
        <v>0</v>
      </c>
      <c r="BF67" s="67">
        <f>'[1]11. Breakdown Total UE Bank-NB'!BR68</f>
        <v>0</v>
      </c>
      <c r="BG67" s="67">
        <f>'[1]11. Breakdown Total UE Bank-NB'!BX68</f>
        <v>2578.7885209999999</v>
      </c>
      <c r="BH67" s="67">
        <f>'[1]11. Breakdown Total UE Bank-NB'!BF68+'[1]11. Breakdown Total UE Bank-NB'!BO68</f>
        <v>0</v>
      </c>
      <c r="BI67" s="135"/>
      <c r="BJ67" s="132"/>
      <c r="BK67" s="132"/>
      <c r="BL67" s="65"/>
      <c r="BM67" s="65"/>
      <c r="BN67" s="65"/>
      <c r="BO67" s="65"/>
      <c r="BP67" s="67"/>
      <c r="BQ67" s="65"/>
      <c r="BR67" s="65"/>
      <c r="BS67" s="65"/>
      <c r="BT67" s="65"/>
      <c r="BU67" s="67"/>
      <c r="BV67" s="65"/>
      <c r="BW67" s="65"/>
      <c r="BX67" s="65"/>
      <c r="BY67" s="65"/>
      <c r="BZ67" s="66"/>
      <c r="CA67" s="65"/>
      <c r="CB67" s="65"/>
      <c r="CC67" s="65"/>
      <c r="CD67" s="65"/>
      <c r="CE67" s="67"/>
      <c r="CF67" s="65"/>
      <c r="CG67" s="65"/>
      <c r="CH67" s="65"/>
      <c r="CI67" s="65"/>
      <c r="CJ67" s="67"/>
      <c r="CK67" s="65"/>
      <c r="CL67" s="65"/>
      <c r="CM67" s="65"/>
      <c r="CN67" s="65"/>
      <c r="CO67" s="67"/>
      <c r="CP67" s="65">
        <f t="shared" si="27"/>
        <v>44.777421727345541</v>
      </c>
      <c r="CQ67" s="65">
        <f t="shared" si="11"/>
        <v>36.154786260077913</v>
      </c>
      <c r="CR67" s="65" t="e">
        <f t="shared" si="28"/>
        <v>#DIV/0!</v>
      </c>
      <c r="CS67" s="65">
        <f t="shared" si="28"/>
        <v>44.385959683421959</v>
      </c>
      <c r="CT67" s="80"/>
      <c r="CU67" s="64"/>
      <c r="CV67" s="65"/>
      <c r="CW67" s="81"/>
      <c r="CY67" s="127">
        <f t="shared" si="13"/>
        <v>0.23456528097933349</v>
      </c>
      <c r="CZ67" s="127">
        <f t="shared" si="14"/>
        <v>0.32689910288403157</v>
      </c>
      <c r="DA67" s="127">
        <f t="shared" si="14"/>
        <v>0.24104004969833337</v>
      </c>
      <c r="DB67" s="127"/>
      <c r="DC67" s="127">
        <f t="shared" si="15"/>
        <v>0.27604361865808369</v>
      </c>
      <c r="DD67" s="127"/>
      <c r="DE67" s="127">
        <f t="shared" si="16"/>
        <v>0.28689655772430833</v>
      </c>
      <c r="DF67" s="127"/>
      <c r="DG67" s="127">
        <f t="shared" si="17"/>
        <v>0.30925272353317057</v>
      </c>
      <c r="DH67" s="127">
        <f t="shared" si="29"/>
        <v>0.6088180046856293</v>
      </c>
      <c r="DI67" s="127">
        <f t="shared" si="29"/>
        <v>0.20211327429453418</v>
      </c>
      <c r="DJ67" s="127">
        <f t="shared" si="29"/>
        <v>1.2936678951592904</v>
      </c>
      <c r="DK67" s="127">
        <f t="shared" si="19"/>
        <v>0.21520633484517782</v>
      </c>
      <c r="DL67" s="127"/>
      <c r="DM67" s="127">
        <f t="shared" si="20"/>
        <v>0.22452806729282759</v>
      </c>
      <c r="DN67" s="127"/>
      <c r="DO67" s="127">
        <f t="shared" si="25"/>
        <v>0.13629840776571656</v>
      </c>
      <c r="DP67" s="127">
        <f t="shared" si="25"/>
        <v>3.2558740905297645E-2</v>
      </c>
      <c r="DQ67" s="127"/>
      <c r="DR67" s="127">
        <f t="shared" si="26"/>
        <v>0.39289471788948838</v>
      </c>
      <c r="DS67" s="127">
        <f t="shared" si="26"/>
        <v>4.8615941254133821E-2</v>
      </c>
      <c r="DT67" s="127"/>
    </row>
    <row r="68" spans="1:124" x14ac:dyDescent="0.3">
      <c r="B68" s="1">
        <v>6</v>
      </c>
      <c r="C68" s="99">
        <v>39600</v>
      </c>
      <c r="D68" s="100">
        <f t="shared" si="32"/>
        <v>30</v>
      </c>
      <c r="E68" s="101">
        <v>39081704</v>
      </c>
      <c r="F68" s="102">
        <v>10560423</v>
      </c>
      <c r="G68" s="103">
        <v>127190</v>
      </c>
      <c r="H68" s="101">
        <v>111803226</v>
      </c>
      <c r="I68" s="102">
        <v>13553798</v>
      </c>
      <c r="J68" s="103">
        <f t="shared" si="30"/>
        <v>164256</v>
      </c>
      <c r="K68" s="101">
        <f t="shared" ref="K68:M131" si="35">(H68-H67)/H67*100</f>
        <v>-2.0925262156992313</v>
      </c>
      <c r="L68" s="102">
        <f t="shared" si="35"/>
        <v>1.7074407973429906</v>
      </c>
      <c r="M68" s="103">
        <f t="shared" si="35"/>
        <v>3.059355000627431</v>
      </c>
      <c r="N68" s="101">
        <f t="shared" si="4"/>
        <v>22.940066665461494</v>
      </c>
      <c r="O68" s="102">
        <f t="shared" si="4"/>
        <v>29.701031508901742</v>
      </c>
      <c r="P68" s="103" t="e">
        <f t="shared" si="4"/>
        <v>#DIV/0!</v>
      </c>
      <c r="Q68" s="88">
        <v>185178038.87683007</v>
      </c>
      <c r="R68" s="83">
        <v>8759645.6081080008</v>
      </c>
      <c r="S68" s="102">
        <f t="shared" si="31"/>
        <v>3542.3368799999998</v>
      </c>
      <c r="T68" s="103">
        <f t="shared" si="33"/>
        <v>193941226.82181808</v>
      </c>
      <c r="U68" s="88">
        <f t="shared" ref="U68:X131" si="36">(Q68-Q67)/Q67*100</f>
        <v>4.8357678292071542</v>
      </c>
      <c r="V68" s="83">
        <f t="shared" si="36"/>
        <v>4.8184040411638174</v>
      </c>
      <c r="W68" s="102">
        <f t="shared" si="36"/>
        <v>37.364380644379324</v>
      </c>
      <c r="X68" s="103">
        <f t="shared" si="34"/>
        <v>4.8354368796939227</v>
      </c>
      <c r="Y68" s="88">
        <f t="shared" si="5"/>
        <v>31.44871806208991</v>
      </c>
      <c r="Z68" s="83">
        <f t="shared" si="5"/>
        <v>50.03788158809116</v>
      </c>
      <c r="AA68" s="102" t="e">
        <f t="shared" si="5"/>
        <v>#DIV/0!</v>
      </c>
      <c r="AB68" s="103">
        <f t="shared" si="5"/>
        <v>32.190868568387728</v>
      </c>
      <c r="AC68" s="88">
        <v>83068678</v>
      </c>
      <c r="AD68" s="83">
        <f t="shared" si="9"/>
        <v>28734548</v>
      </c>
      <c r="AE68" s="83">
        <v>7075852</v>
      </c>
      <c r="AF68" s="83">
        <v>20274107</v>
      </c>
      <c r="AG68" s="83">
        <v>1384589</v>
      </c>
      <c r="AH68" s="83">
        <f t="shared" si="22"/>
        <v>21658696</v>
      </c>
      <c r="AI68" s="83"/>
      <c r="AJ68" s="86"/>
      <c r="AK68" s="83">
        <v>57908529.83555001</v>
      </c>
      <c r="AL68" s="83">
        <f t="shared" si="7"/>
        <v>127269509.04128005</v>
      </c>
      <c r="AM68" s="83">
        <v>3845790.0582889994</v>
      </c>
      <c r="AN68" s="83">
        <v>120788381.51339404</v>
      </c>
      <c r="AO68" s="83">
        <v>2635337.4695970002</v>
      </c>
      <c r="AP68" s="83">
        <f t="shared" si="23"/>
        <v>123423718.98299104</v>
      </c>
      <c r="AQ68" s="83"/>
      <c r="AR68" s="86"/>
      <c r="AS68" s="83">
        <v>13106617</v>
      </c>
      <c r="AT68" s="83">
        <v>447181</v>
      </c>
      <c r="AU68" s="86"/>
      <c r="AV68" s="83">
        <v>8448171.5111909993</v>
      </c>
      <c r="AW68" s="83">
        <v>311474.09691700002</v>
      </c>
      <c r="AX68" s="86"/>
      <c r="AY68" s="137">
        <f t="shared" si="24"/>
        <v>51.35081702603096</v>
      </c>
      <c r="AZ68" s="145">
        <f t="shared" si="24"/>
        <v>21.459859785174118</v>
      </c>
      <c r="BA68" s="146"/>
      <c r="BB68" s="82">
        <f>'[1]11. Breakdown Total UE Bank-NB'!R69+'[1]11. Breakdown Total UE Bank-NB'!S69</f>
        <v>0</v>
      </c>
      <c r="BC68" s="83">
        <f>'[1]11. Breakdown Total UE Bank-NB'!AN69</f>
        <v>0</v>
      </c>
      <c r="BD68" s="83">
        <f>'[1]11. Breakdown Total UE Bank-NB'!AT69</f>
        <v>164256</v>
      </c>
      <c r="BE68" s="84">
        <f>'[1]11. Breakdown Total UE Bank-NB'!AB69+'[1]11. Breakdown Total UE Bank-NB'!AK69</f>
        <v>0</v>
      </c>
      <c r="BF68" s="84">
        <f>'[1]11. Breakdown Total UE Bank-NB'!BR69</f>
        <v>0</v>
      </c>
      <c r="BG68" s="84">
        <f>'[1]11. Breakdown Total UE Bank-NB'!BX69</f>
        <v>3542.3368799999998</v>
      </c>
      <c r="BH68" s="84">
        <f>'[1]11. Breakdown Total UE Bank-NB'!BF69+'[1]11. Breakdown Total UE Bank-NB'!BO69</f>
        <v>0</v>
      </c>
      <c r="BI68" s="136"/>
      <c r="BJ68" s="137"/>
      <c r="BK68" s="137"/>
      <c r="BL68" s="83"/>
      <c r="BM68" s="83"/>
      <c r="BN68" s="83"/>
      <c r="BO68" s="83"/>
      <c r="BP68" s="84"/>
      <c r="BQ68" s="83"/>
      <c r="BR68" s="83"/>
      <c r="BS68" s="83"/>
      <c r="BT68" s="83"/>
      <c r="BU68" s="84"/>
      <c r="BV68" s="83"/>
      <c r="BW68" s="83"/>
      <c r="BX68" s="83"/>
      <c r="BY68" s="83"/>
      <c r="BZ68" s="86"/>
      <c r="CA68" s="83"/>
      <c r="CB68" s="83"/>
      <c r="CC68" s="83"/>
      <c r="CD68" s="83"/>
      <c r="CE68" s="84"/>
      <c r="CF68" s="83"/>
      <c r="CG68" s="83"/>
      <c r="CH68" s="83"/>
      <c r="CI68" s="83"/>
      <c r="CJ68" s="84"/>
      <c r="CK68" s="83"/>
      <c r="CL68" s="83"/>
      <c r="CM68" s="83"/>
      <c r="CN68" s="83"/>
      <c r="CO68" s="84"/>
      <c r="CP68" s="83">
        <f t="shared" si="27"/>
        <v>43.470186310765655</v>
      </c>
      <c r="CQ68" s="83">
        <f t="shared" si="11"/>
        <v>38.315322730274318</v>
      </c>
      <c r="CR68" s="83" t="e">
        <f t="shared" si="28"/>
        <v>#DIV/0!</v>
      </c>
      <c r="CS68" s="83">
        <f t="shared" si="28"/>
        <v>43.239814610932626</v>
      </c>
      <c r="CT68" s="87"/>
      <c r="CU68" s="88"/>
      <c r="CV68" s="83"/>
      <c r="CW68" s="89"/>
      <c r="CY68" s="127">
        <f t="shared" si="13"/>
        <v>0.19423721272473604</v>
      </c>
      <c r="CZ68" s="127">
        <f t="shared" si="14"/>
        <v>0.4857697197745261</v>
      </c>
      <c r="DA68" s="127">
        <f t="shared" si="14"/>
        <v>0.26474511347088048</v>
      </c>
      <c r="DB68" s="127"/>
      <c r="DC68" s="127">
        <f t="shared" si="15"/>
        <v>0.3031007784119395</v>
      </c>
      <c r="DD68" s="127"/>
      <c r="DE68" s="127">
        <f t="shared" si="16"/>
        <v>0.34378416508653986</v>
      </c>
      <c r="DF68" s="127"/>
      <c r="DG68" s="127">
        <f t="shared" si="17"/>
        <v>0.26538235270394606</v>
      </c>
      <c r="DH68" s="127">
        <f t="shared" si="29"/>
        <v>0.66332446150444868</v>
      </c>
      <c r="DI68" s="127">
        <f t="shared" si="29"/>
        <v>0.31795649146797356</v>
      </c>
      <c r="DJ68" s="127">
        <f t="shared" si="29"/>
        <v>1.2964146124943192</v>
      </c>
      <c r="DK68" s="127">
        <f t="shared" si="19"/>
        <v>0.33005689258864601</v>
      </c>
      <c r="DL68" s="127"/>
      <c r="DM68" s="127">
        <f t="shared" si="20"/>
        <v>0.33815875610538582</v>
      </c>
      <c r="DN68" s="127"/>
      <c r="DO68" s="127">
        <f t="shared" si="25"/>
        <v>0.30080949893600861</v>
      </c>
      <c r="DP68" s="127">
        <f t="shared" si="25"/>
        <v>0.19473833263868845</v>
      </c>
      <c r="DQ68" s="127"/>
      <c r="DR68" s="127">
        <f t="shared" si="26"/>
        <v>0.51350817026030948</v>
      </c>
      <c r="DS68" s="127">
        <f t="shared" si="26"/>
        <v>0.21459859785174129</v>
      </c>
      <c r="DT68" s="127"/>
    </row>
    <row r="69" spans="1:124" x14ac:dyDescent="0.3">
      <c r="B69" s="1">
        <v>7</v>
      </c>
      <c r="C69" s="76">
        <v>39630</v>
      </c>
      <c r="D69" s="77">
        <f t="shared" si="32"/>
        <v>31</v>
      </c>
      <c r="E69" s="61">
        <v>39485744</v>
      </c>
      <c r="F69" s="62">
        <v>10756438</v>
      </c>
      <c r="G69" s="63">
        <v>219659</v>
      </c>
      <c r="H69" s="61">
        <v>118203929</v>
      </c>
      <c r="I69" s="62">
        <v>14967293</v>
      </c>
      <c r="J69" s="63">
        <f t="shared" si="30"/>
        <v>199708</v>
      </c>
      <c r="K69" s="61">
        <f t="shared" si="35"/>
        <v>5.7249716569001325</v>
      </c>
      <c r="L69" s="62">
        <f t="shared" si="35"/>
        <v>10.428774281570377</v>
      </c>
      <c r="M69" s="63">
        <f t="shared" si="35"/>
        <v>21.583382037794664</v>
      </c>
      <c r="N69" s="61">
        <f t="shared" si="4"/>
        <v>21.781408895244848</v>
      </c>
      <c r="O69" s="62">
        <f t="shared" si="4"/>
        <v>31.927831855641852</v>
      </c>
      <c r="P69" s="63" t="e">
        <f t="shared" si="4"/>
        <v>#DIV/0!</v>
      </c>
      <c r="Q69" s="64">
        <v>185181793.60802895</v>
      </c>
      <c r="R69" s="65">
        <v>9753315.8552559987</v>
      </c>
      <c r="S69" s="62">
        <f t="shared" si="31"/>
        <v>5181.6785260000006</v>
      </c>
      <c r="T69" s="63">
        <f t="shared" si="33"/>
        <v>194940291.14181095</v>
      </c>
      <c r="U69" s="64">
        <f t="shared" si="36"/>
        <v>2.0276330938867595E-3</v>
      </c>
      <c r="V69" s="65">
        <f t="shared" si="36"/>
        <v>11.343726579854422</v>
      </c>
      <c r="W69" s="62">
        <f t="shared" si="36"/>
        <v>46.278535936424007</v>
      </c>
      <c r="X69" s="63">
        <f t="shared" si="34"/>
        <v>0.51513767153321777</v>
      </c>
      <c r="Y69" s="64">
        <f t="shared" si="5"/>
        <v>19.403838635042757</v>
      </c>
      <c r="Z69" s="65">
        <f t="shared" si="5"/>
        <v>48.816837746963806</v>
      </c>
      <c r="AA69" s="62" t="e">
        <f t="shared" si="5"/>
        <v>#DIV/0!</v>
      </c>
      <c r="AB69" s="63">
        <f t="shared" si="5"/>
        <v>20.599614150612368</v>
      </c>
      <c r="AC69" s="64">
        <v>88404653</v>
      </c>
      <c r="AD69" s="65">
        <f t="shared" si="9"/>
        <v>29799276</v>
      </c>
      <c r="AE69" s="65">
        <v>6876460</v>
      </c>
      <c r="AF69" s="65">
        <v>21453473</v>
      </c>
      <c r="AG69" s="65">
        <v>1469343</v>
      </c>
      <c r="AH69" s="65">
        <f t="shared" si="22"/>
        <v>22922816</v>
      </c>
      <c r="AI69" s="65"/>
      <c r="AJ69" s="66"/>
      <c r="AK69" s="65">
        <v>62781609.474246047</v>
      </c>
      <c r="AL69" s="65">
        <f t="shared" si="7"/>
        <v>122400184.13378298</v>
      </c>
      <c r="AM69" s="65">
        <v>3516033.8425390003</v>
      </c>
      <c r="AN69" s="65">
        <v>116012459.60552599</v>
      </c>
      <c r="AO69" s="65">
        <v>2871690.6857179999</v>
      </c>
      <c r="AP69" s="65">
        <f t="shared" si="23"/>
        <v>118884150.29124399</v>
      </c>
      <c r="AQ69" s="65"/>
      <c r="AR69" s="66"/>
      <c r="AS69" s="65">
        <v>14495726</v>
      </c>
      <c r="AT69" s="65">
        <v>471567</v>
      </c>
      <c r="AU69" s="66"/>
      <c r="AV69" s="65">
        <v>9422190.8639470022</v>
      </c>
      <c r="AW69" s="65">
        <v>331124.991309</v>
      </c>
      <c r="AX69" s="66"/>
      <c r="AY69" s="132">
        <f t="shared" si="24"/>
        <v>50.404130598152051</v>
      </c>
      <c r="AZ69" s="133">
        <f t="shared" si="24"/>
        <v>14.44796372086328</v>
      </c>
      <c r="BA69" s="134"/>
      <c r="BB69" s="78">
        <f>'[1]11. Breakdown Total UE Bank-NB'!R70+'[1]11. Breakdown Total UE Bank-NB'!S70</f>
        <v>0</v>
      </c>
      <c r="BC69" s="65">
        <f>'[1]11. Breakdown Total UE Bank-NB'!AN70</f>
        <v>0</v>
      </c>
      <c r="BD69" s="65">
        <f>'[1]11. Breakdown Total UE Bank-NB'!AT70</f>
        <v>199708</v>
      </c>
      <c r="BE69" s="67">
        <f>'[1]11. Breakdown Total UE Bank-NB'!AB70+'[1]11. Breakdown Total UE Bank-NB'!AK70</f>
        <v>0</v>
      </c>
      <c r="BF69" s="67">
        <f>'[1]11. Breakdown Total UE Bank-NB'!BR70</f>
        <v>0</v>
      </c>
      <c r="BG69" s="67">
        <f>'[1]11. Breakdown Total UE Bank-NB'!BX70</f>
        <v>5181.6785260000006</v>
      </c>
      <c r="BH69" s="67">
        <f>'[1]11. Breakdown Total UE Bank-NB'!BF70+'[1]11. Breakdown Total UE Bank-NB'!BO70</f>
        <v>0</v>
      </c>
      <c r="BI69" s="135"/>
      <c r="BJ69" s="132"/>
      <c r="BK69" s="132"/>
      <c r="BL69" s="65"/>
      <c r="BM69" s="65"/>
      <c r="BN69" s="65"/>
      <c r="BO69" s="65"/>
      <c r="BP69" s="67"/>
      <c r="BQ69" s="65"/>
      <c r="BR69" s="65"/>
      <c r="BS69" s="65"/>
      <c r="BT69" s="65"/>
      <c r="BU69" s="67"/>
      <c r="BV69" s="65"/>
      <c r="BW69" s="65"/>
      <c r="BX69" s="65"/>
      <c r="BY69" s="65"/>
      <c r="BZ69" s="66"/>
      <c r="CA69" s="65"/>
      <c r="CB69" s="65"/>
      <c r="CC69" s="65"/>
      <c r="CD69" s="65"/>
      <c r="CE69" s="67"/>
      <c r="CF69" s="65"/>
      <c r="CG69" s="65"/>
      <c r="CH69" s="65"/>
      <c r="CI69" s="65"/>
      <c r="CJ69" s="67"/>
      <c r="CK69" s="65"/>
      <c r="CL69" s="65"/>
      <c r="CM69" s="65"/>
      <c r="CN69" s="65"/>
      <c r="CO69" s="67"/>
      <c r="CP69" s="65">
        <f t="shared" si="27"/>
        <v>39.964117732592996</v>
      </c>
      <c r="CQ69" s="65">
        <f t="shared" si="11"/>
        <v>39.893621725577646</v>
      </c>
      <c r="CR69" s="65" t="e">
        <f t="shared" si="28"/>
        <v>#DIV/0!</v>
      </c>
      <c r="CS69" s="65">
        <f t="shared" si="28"/>
        <v>39.962213782105636</v>
      </c>
      <c r="CT69" s="80"/>
      <c r="CU69" s="64"/>
      <c r="CV69" s="65"/>
      <c r="CW69" s="81"/>
      <c r="CY69" s="127">
        <f t="shared" si="13"/>
        <v>0.19056878625193829</v>
      </c>
      <c r="CZ69" s="127">
        <f t="shared" si="14"/>
        <v>0.36595976289986809</v>
      </c>
      <c r="DA69" s="127">
        <f t="shared" si="14"/>
        <v>0.25427857536786358</v>
      </c>
      <c r="DB69" s="127"/>
      <c r="DC69" s="127">
        <f t="shared" si="15"/>
        <v>0.28967643506559515</v>
      </c>
      <c r="DD69" s="127"/>
      <c r="DE69" s="127">
        <f t="shared" si="16"/>
        <v>0.30651343902290051</v>
      </c>
      <c r="DF69" s="127"/>
      <c r="DG69" s="127">
        <f t="shared" si="17"/>
        <v>0.26445995220141483</v>
      </c>
      <c r="DH69" s="127">
        <f t="shared" si="29"/>
        <v>0.44794008437097244</v>
      </c>
      <c r="DI69" s="127">
        <f t="shared" si="29"/>
        <v>0.14086442067787952</v>
      </c>
      <c r="DJ69" s="127">
        <f t="shared" si="29"/>
        <v>1.17353688089386</v>
      </c>
      <c r="DK69" s="127">
        <f t="shared" si="19"/>
        <v>0.1541095535377861</v>
      </c>
      <c r="DL69" s="127"/>
      <c r="DM69" s="127">
        <f t="shared" si="20"/>
        <v>0.16087666587094285</v>
      </c>
      <c r="DN69" s="127"/>
      <c r="DO69" s="127">
        <f t="shared" si="25"/>
        <v>0.32642977759371061</v>
      </c>
      <c r="DP69" s="127">
        <f t="shared" si="25"/>
        <v>0.13171643671568067</v>
      </c>
      <c r="DQ69" s="127"/>
      <c r="DR69" s="127">
        <f t="shared" si="26"/>
        <v>0.50404130598152053</v>
      </c>
      <c r="DS69" s="127">
        <f t="shared" si="26"/>
        <v>0.14447963720863277</v>
      </c>
      <c r="DT69" s="127"/>
    </row>
    <row r="70" spans="1:124" x14ac:dyDescent="0.3">
      <c r="B70" s="1">
        <v>8</v>
      </c>
      <c r="C70" s="76">
        <v>39661</v>
      </c>
      <c r="D70" s="77">
        <f t="shared" si="32"/>
        <v>31</v>
      </c>
      <c r="E70" s="61">
        <v>40130480</v>
      </c>
      <c r="F70" s="62">
        <v>10940226</v>
      </c>
      <c r="G70" s="63">
        <v>238695</v>
      </c>
      <c r="H70" s="61">
        <v>120608080</v>
      </c>
      <c r="I70" s="62">
        <v>13790571</v>
      </c>
      <c r="J70" s="63">
        <f t="shared" si="30"/>
        <v>173591</v>
      </c>
      <c r="K70" s="61">
        <f t="shared" si="35"/>
        <v>2.0339010897006649</v>
      </c>
      <c r="L70" s="62">
        <f t="shared" si="35"/>
        <v>-7.8619560664710706</v>
      </c>
      <c r="M70" s="63">
        <f t="shared" si="35"/>
        <v>-13.07759328619785</v>
      </c>
      <c r="N70" s="61">
        <f t="shared" si="4"/>
        <v>27.656602274152682</v>
      </c>
      <c r="O70" s="62">
        <f t="shared" si="4"/>
        <v>23.299745453342503</v>
      </c>
      <c r="P70" s="63" t="e">
        <f t="shared" si="4"/>
        <v>#DIV/0!</v>
      </c>
      <c r="Q70" s="64">
        <v>183005010.05763096</v>
      </c>
      <c r="R70" s="65">
        <v>9074713.117881</v>
      </c>
      <c r="S70" s="62">
        <f t="shared" si="31"/>
        <v>6471.3771070000003</v>
      </c>
      <c r="T70" s="63">
        <f t="shared" si="33"/>
        <v>192086194.55261895</v>
      </c>
      <c r="U70" s="64">
        <f t="shared" si="36"/>
        <v>-1.1754846456480228</v>
      </c>
      <c r="V70" s="65">
        <f t="shared" si="36"/>
        <v>-6.9576618602924052</v>
      </c>
      <c r="W70" s="62">
        <f t="shared" si="36"/>
        <v>24.889590786628425</v>
      </c>
      <c r="X70" s="63">
        <f t="shared" si="34"/>
        <v>-1.4640875790606913</v>
      </c>
      <c r="Y70" s="64">
        <f t="shared" si="5"/>
        <v>23.297007266738547</v>
      </c>
      <c r="Z70" s="65">
        <f t="shared" si="5"/>
        <v>41.89688036207037</v>
      </c>
      <c r="AA70" s="62" t="e">
        <f t="shared" si="5"/>
        <v>#DIV/0!</v>
      </c>
      <c r="AB70" s="63">
        <f t="shared" si="5"/>
        <v>24.069501474506577</v>
      </c>
      <c r="AC70" s="64">
        <v>90656825</v>
      </c>
      <c r="AD70" s="65">
        <f t="shared" si="9"/>
        <v>29951255</v>
      </c>
      <c r="AE70" s="65">
        <v>6810997</v>
      </c>
      <c r="AF70" s="65">
        <v>21639225</v>
      </c>
      <c r="AG70" s="65">
        <v>1501033</v>
      </c>
      <c r="AH70" s="65">
        <f t="shared" si="22"/>
        <v>23140258</v>
      </c>
      <c r="AI70" s="65"/>
      <c r="AJ70" s="66"/>
      <c r="AK70" s="65">
        <v>64468398.147261009</v>
      </c>
      <c r="AL70" s="65">
        <f t="shared" si="7"/>
        <v>118536611.91036993</v>
      </c>
      <c r="AM70" s="65">
        <v>3542560.8755279994</v>
      </c>
      <c r="AN70" s="65">
        <v>112035992.96229094</v>
      </c>
      <c r="AO70" s="65">
        <v>2958058.0725510013</v>
      </c>
      <c r="AP70" s="65">
        <f t="shared" si="23"/>
        <v>114994051.03484194</v>
      </c>
      <c r="AQ70" s="65"/>
      <c r="AR70" s="66"/>
      <c r="AS70" s="65">
        <v>13319164</v>
      </c>
      <c r="AT70" s="65">
        <v>471407</v>
      </c>
      <c r="AU70" s="66"/>
      <c r="AV70" s="65">
        <v>8738460.5973609984</v>
      </c>
      <c r="AW70" s="65">
        <v>336252.52052000002</v>
      </c>
      <c r="AX70" s="66"/>
      <c r="AY70" s="132">
        <f t="shared" si="24"/>
        <v>43.104512721868673</v>
      </c>
      <c r="AZ70" s="133">
        <f t="shared" si="24"/>
        <v>16.375104971982243</v>
      </c>
      <c r="BA70" s="134"/>
      <c r="BB70" s="78">
        <f>'[1]11. Breakdown Total UE Bank-NB'!R71+'[1]11. Breakdown Total UE Bank-NB'!S71</f>
        <v>0</v>
      </c>
      <c r="BC70" s="65">
        <f>'[1]11. Breakdown Total UE Bank-NB'!AN71</f>
        <v>0</v>
      </c>
      <c r="BD70" s="65">
        <f>'[1]11. Breakdown Total UE Bank-NB'!AT71</f>
        <v>173591</v>
      </c>
      <c r="BE70" s="67">
        <f>'[1]11. Breakdown Total UE Bank-NB'!AB71+'[1]11. Breakdown Total UE Bank-NB'!AK71</f>
        <v>0</v>
      </c>
      <c r="BF70" s="67">
        <f>'[1]11. Breakdown Total UE Bank-NB'!BR71</f>
        <v>0</v>
      </c>
      <c r="BG70" s="67">
        <f>'[1]11. Breakdown Total UE Bank-NB'!BX71</f>
        <v>6471.3771070000003</v>
      </c>
      <c r="BH70" s="67">
        <f>'[1]11. Breakdown Total UE Bank-NB'!BF71+'[1]11. Breakdown Total UE Bank-NB'!BO71</f>
        <v>0</v>
      </c>
      <c r="BI70" s="135"/>
      <c r="BJ70" s="132"/>
      <c r="BK70" s="132"/>
      <c r="BL70" s="65"/>
      <c r="BM70" s="65"/>
      <c r="BN70" s="65"/>
      <c r="BO70" s="65"/>
      <c r="BP70" s="67"/>
      <c r="BQ70" s="65"/>
      <c r="BR70" s="65"/>
      <c r="BS70" s="65"/>
      <c r="BT70" s="65"/>
      <c r="BU70" s="67"/>
      <c r="BV70" s="65"/>
      <c r="BW70" s="65"/>
      <c r="BX70" s="65"/>
      <c r="BY70" s="65"/>
      <c r="BZ70" s="66"/>
      <c r="CA70" s="65"/>
      <c r="CB70" s="65"/>
      <c r="CC70" s="65"/>
      <c r="CD70" s="65"/>
      <c r="CE70" s="67"/>
      <c r="CF70" s="65"/>
      <c r="CG70" s="65"/>
      <c r="CH70" s="65"/>
      <c r="CI70" s="65"/>
      <c r="CJ70" s="67"/>
      <c r="CK70" s="65"/>
      <c r="CL70" s="65"/>
      <c r="CM70" s="65"/>
      <c r="CN70" s="65"/>
      <c r="CO70" s="67"/>
      <c r="CP70" s="65">
        <f t="shared" si="27"/>
        <v>38.071595390485584</v>
      </c>
      <c r="CQ70" s="65">
        <f t="shared" si="11"/>
        <v>41.021078050808995</v>
      </c>
      <c r="CR70" s="65" t="e">
        <f t="shared" si="28"/>
        <v>#DIV/0!</v>
      </c>
      <c r="CS70" s="65">
        <f t="shared" si="28"/>
        <v>38.202263676240989</v>
      </c>
      <c r="CT70" s="80"/>
      <c r="CU70" s="64"/>
      <c r="CV70" s="65"/>
      <c r="CW70" s="81"/>
      <c r="CY70" s="127">
        <f t="shared" si="13"/>
        <v>0.2598609179346274</v>
      </c>
      <c r="CZ70" s="127">
        <f t="shared" si="14"/>
        <v>0.4023111069018197</v>
      </c>
      <c r="DA70" s="127">
        <f t="shared" si="14"/>
        <v>0.27723397639605962</v>
      </c>
      <c r="DB70" s="127"/>
      <c r="DC70" s="127">
        <f t="shared" si="15"/>
        <v>0.31004257590901596</v>
      </c>
      <c r="DD70" s="127"/>
      <c r="DE70" s="127">
        <f t="shared" si="16"/>
        <v>0.32994186466021858</v>
      </c>
      <c r="DF70" s="127"/>
      <c r="DG70" s="127">
        <f t="shared" si="17"/>
        <v>0.32715993975721247</v>
      </c>
      <c r="DH70" s="127">
        <f t="shared" si="29"/>
        <v>0.48973693156774112</v>
      </c>
      <c r="DI70" s="127">
        <f t="shared" si="29"/>
        <v>0.16543286502966326</v>
      </c>
      <c r="DJ70" s="127">
        <f t="shared" si="29"/>
        <v>1.2084029767730811</v>
      </c>
      <c r="DK70" s="127">
        <f t="shared" si="19"/>
        <v>0.17976531669333595</v>
      </c>
      <c r="DL70" s="127"/>
      <c r="DM70" s="127">
        <f t="shared" si="20"/>
        <v>0.18714744887456636</v>
      </c>
      <c r="DN70" s="127"/>
      <c r="DO70" s="127">
        <f t="shared" si="25"/>
        <v>0.23755390480197347</v>
      </c>
      <c r="DP70" s="127">
        <f t="shared" si="25"/>
        <v>0.11681884301749834</v>
      </c>
      <c r="DQ70" s="127"/>
      <c r="DR70" s="127">
        <f t="shared" si="26"/>
        <v>0.43104512721868682</v>
      </c>
      <c r="DS70" s="127">
        <f t="shared" si="26"/>
        <v>0.16375104971982246</v>
      </c>
      <c r="DT70" s="127"/>
    </row>
    <row r="71" spans="1:124" x14ac:dyDescent="0.3">
      <c r="B71" s="1">
        <v>9</v>
      </c>
      <c r="C71" s="76">
        <v>39692</v>
      </c>
      <c r="D71" s="77">
        <f t="shared" si="32"/>
        <v>30</v>
      </c>
      <c r="E71" s="61">
        <v>40539494</v>
      </c>
      <c r="F71" s="62">
        <v>11046759</v>
      </c>
      <c r="G71" s="63">
        <v>255600</v>
      </c>
      <c r="H71" s="61">
        <v>131936727</v>
      </c>
      <c r="I71" s="62">
        <v>14625291</v>
      </c>
      <c r="J71" s="63">
        <f t="shared" si="30"/>
        <v>382528</v>
      </c>
      <c r="K71" s="61">
        <f t="shared" si="35"/>
        <v>9.3929419985791984</v>
      </c>
      <c r="L71" s="62">
        <f t="shared" si="35"/>
        <v>6.0528313149615052</v>
      </c>
      <c r="M71" s="63">
        <f t="shared" si="35"/>
        <v>120.36165469407976</v>
      </c>
      <c r="N71" s="61">
        <f t="shared" si="4"/>
        <v>36.657821528515981</v>
      </c>
      <c r="O71" s="62">
        <f t="shared" si="4"/>
        <v>45.019691547022425</v>
      </c>
      <c r="P71" s="63" t="e">
        <f t="shared" si="4"/>
        <v>#DIV/0!</v>
      </c>
      <c r="Q71" s="64">
        <v>195770597.36741999</v>
      </c>
      <c r="R71" s="65">
        <v>9925677.5308289994</v>
      </c>
      <c r="S71" s="62">
        <f t="shared" si="31"/>
        <v>9415.2504099999987</v>
      </c>
      <c r="T71" s="63">
        <f t="shared" si="33"/>
        <v>205705690.14865899</v>
      </c>
      <c r="U71" s="64">
        <f t="shared" si="36"/>
        <v>6.9755397984836378</v>
      </c>
      <c r="V71" s="65">
        <f t="shared" si="36"/>
        <v>9.3773147634963987</v>
      </c>
      <c r="W71" s="62">
        <f t="shared" si="36"/>
        <v>45.490677707773372</v>
      </c>
      <c r="X71" s="63">
        <f t="shared" si="34"/>
        <v>7.0903042395944791</v>
      </c>
      <c r="Y71" s="64">
        <f t="shared" si="5"/>
        <v>31.206534376001731</v>
      </c>
      <c r="Z71" s="65">
        <f t="shared" si="5"/>
        <v>62.620265339227821</v>
      </c>
      <c r="AA71" s="62" t="e">
        <f t="shared" si="5"/>
        <v>#DIV/0!</v>
      </c>
      <c r="AB71" s="63">
        <f t="shared" si="5"/>
        <v>32.447125408712921</v>
      </c>
      <c r="AC71" s="64">
        <v>98558787</v>
      </c>
      <c r="AD71" s="65">
        <f t="shared" si="9"/>
        <v>33377940</v>
      </c>
      <c r="AE71" s="65">
        <v>8664296</v>
      </c>
      <c r="AF71" s="65">
        <v>22965226</v>
      </c>
      <c r="AG71" s="65">
        <v>1748418</v>
      </c>
      <c r="AH71" s="83">
        <f t="shared" si="22"/>
        <v>24713644</v>
      </c>
      <c r="AI71" s="65"/>
      <c r="AJ71" s="66"/>
      <c r="AK71" s="65">
        <v>69912624.417605966</v>
      </c>
      <c r="AL71" s="65">
        <f t="shared" si="7"/>
        <v>125857972.94981395</v>
      </c>
      <c r="AM71" s="65">
        <v>4522002.5886589978</v>
      </c>
      <c r="AN71" s="65">
        <v>117860190.08767894</v>
      </c>
      <c r="AO71" s="65">
        <v>3475780.2734759999</v>
      </c>
      <c r="AP71" s="65">
        <f t="shared" si="23"/>
        <v>121335970.36115494</v>
      </c>
      <c r="AQ71" s="65"/>
      <c r="AR71" s="66"/>
      <c r="AS71" s="65">
        <v>14222750</v>
      </c>
      <c r="AT71" s="65">
        <v>402541</v>
      </c>
      <c r="AU71" s="66"/>
      <c r="AV71" s="65">
        <v>9621826.3006330002</v>
      </c>
      <c r="AW71" s="65">
        <v>303851.23019600002</v>
      </c>
      <c r="AX71" s="66"/>
      <c r="AY71" s="132">
        <f t="shared" si="24"/>
        <v>64.765102540367863</v>
      </c>
      <c r="AZ71" s="133">
        <f t="shared" si="24"/>
        <v>15.152484635950778</v>
      </c>
      <c r="BA71" s="134"/>
      <c r="BB71" s="82">
        <f>'[1]11. Breakdown Total UE Bank-NB'!R72+'[1]11. Breakdown Total UE Bank-NB'!S72</f>
        <v>0</v>
      </c>
      <c r="BC71" s="83">
        <f>'[1]11. Breakdown Total UE Bank-NB'!AN72</f>
        <v>0</v>
      </c>
      <c r="BD71" s="83">
        <f>'[1]11. Breakdown Total UE Bank-NB'!AT72</f>
        <v>382528</v>
      </c>
      <c r="BE71" s="84">
        <f>'[1]11. Breakdown Total UE Bank-NB'!AB72+'[1]11. Breakdown Total UE Bank-NB'!AK72</f>
        <v>0</v>
      </c>
      <c r="BF71" s="85">
        <f>'[1]11. Breakdown Total UE Bank-NB'!BR72</f>
        <v>0</v>
      </c>
      <c r="BG71" s="84">
        <f>'[1]11. Breakdown Total UE Bank-NB'!BX72</f>
        <v>9415.2504099999987</v>
      </c>
      <c r="BH71" s="84">
        <f>'[1]11. Breakdown Total UE Bank-NB'!BF72+'[1]11. Breakdown Total UE Bank-NB'!BO72</f>
        <v>0</v>
      </c>
      <c r="BI71" s="135"/>
      <c r="BJ71" s="132"/>
      <c r="BK71" s="132"/>
      <c r="BL71" s="65"/>
      <c r="BM71" s="65"/>
      <c r="BN71" s="65"/>
      <c r="BO71" s="65"/>
      <c r="BP71" s="67"/>
      <c r="BQ71" s="65"/>
      <c r="BR71" s="65"/>
      <c r="BS71" s="65"/>
      <c r="BT71" s="65"/>
      <c r="BU71" s="67"/>
      <c r="BV71" s="65"/>
      <c r="BW71" s="65"/>
      <c r="BX71" s="65"/>
      <c r="BY71" s="65"/>
      <c r="BZ71" s="66"/>
      <c r="CA71" s="65"/>
      <c r="CB71" s="65"/>
      <c r="CC71" s="65"/>
      <c r="CD71" s="65"/>
      <c r="CE71" s="67"/>
      <c r="CF71" s="65"/>
      <c r="CG71" s="65"/>
      <c r="CH71" s="65"/>
      <c r="CI71" s="65"/>
      <c r="CJ71" s="67"/>
      <c r="CK71" s="65"/>
      <c r="CL71" s="65"/>
      <c r="CM71" s="65"/>
      <c r="CN71" s="65"/>
      <c r="CO71" s="67"/>
      <c r="CP71" s="65">
        <f t="shared" si="27"/>
        <v>36.763301412945992</v>
      </c>
      <c r="CQ71" s="65">
        <f t="shared" si="11"/>
        <v>44.607531305209704</v>
      </c>
      <c r="CR71" s="65" t="e">
        <f t="shared" si="28"/>
        <v>#DIV/0!</v>
      </c>
      <c r="CS71" s="65">
        <f t="shared" si="28"/>
        <v>37.10292383329022</v>
      </c>
      <c r="CT71" s="80"/>
      <c r="CU71" s="88"/>
      <c r="CV71" s="83"/>
      <c r="CW71" s="89"/>
      <c r="CY71" s="127">
        <f t="shared" si="13"/>
        <v>0.3452852855467996</v>
      </c>
      <c r="CZ71" s="127">
        <f t="shared" si="14"/>
        <v>0.6069117098577439</v>
      </c>
      <c r="DA71" s="127">
        <f t="shared" si="14"/>
        <v>0.34064405739756487</v>
      </c>
      <c r="DB71" s="127"/>
      <c r="DC71" s="127">
        <f t="shared" si="15"/>
        <v>0.38138240395078604</v>
      </c>
      <c r="DD71" s="127"/>
      <c r="DE71" s="127">
        <f t="shared" si="16"/>
        <v>0.43361195999950009</v>
      </c>
      <c r="DF71" s="127"/>
      <c r="DG71" s="127">
        <f t="shared" si="17"/>
        <v>0.38985842306455365</v>
      </c>
      <c r="DH71" s="127">
        <f t="shared" si="29"/>
        <v>0.69439873341439506</v>
      </c>
      <c r="DI71" s="127">
        <f t="shared" si="29"/>
        <v>0.24441529704552067</v>
      </c>
      <c r="DJ71" s="127">
        <f t="shared" si="29"/>
        <v>1.2789504737845272</v>
      </c>
      <c r="DK71" s="127">
        <f t="shared" si="19"/>
        <v>0.26081073490213225</v>
      </c>
      <c r="DL71" s="127"/>
      <c r="DM71" s="127">
        <f t="shared" si="20"/>
        <v>0.2725103896281249</v>
      </c>
      <c r="DN71" s="127"/>
      <c r="DO71" s="127">
        <f t="shared" si="25"/>
        <v>0.46453292595200435</v>
      </c>
      <c r="DP71" s="127">
        <f t="shared" si="25"/>
        <v>7.75228866641684E-2</v>
      </c>
      <c r="DQ71" s="127"/>
      <c r="DR71" s="127">
        <f t="shared" si="26"/>
        <v>0.64765102540367847</v>
      </c>
      <c r="DS71" s="127">
        <f t="shared" si="26"/>
        <v>0.1515248463595078</v>
      </c>
      <c r="DT71" s="127"/>
    </row>
    <row r="72" spans="1:124" x14ac:dyDescent="0.3">
      <c r="B72" s="1">
        <v>10</v>
      </c>
      <c r="C72" s="90">
        <v>39722</v>
      </c>
      <c r="D72" s="91">
        <f t="shared" si="32"/>
        <v>31</v>
      </c>
      <c r="E72" s="92">
        <v>40969196</v>
      </c>
      <c r="F72" s="93">
        <v>11226039</v>
      </c>
      <c r="G72" s="94">
        <v>297030</v>
      </c>
      <c r="H72" s="92">
        <v>109208539</v>
      </c>
      <c r="I72" s="93">
        <v>14936249</v>
      </c>
      <c r="J72" s="94">
        <f t="shared" si="30"/>
        <v>341491</v>
      </c>
      <c r="K72" s="92">
        <f t="shared" si="35"/>
        <v>-17.226581647731795</v>
      </c>
      <c r="L72" s="93">
        <f t="shared" si="35"/>
        <v>2.1261662417520446</v>
      </c>
      <c r="M72" s="94">
        <f t="shared" si="35"/>
        <v>-10.72784214488874</v>
      </c>
      <c r="N72" s="92">
        <f t="shared" si="4"/>
        <v>8.4650081154185628</v>
      </c>
      <c r="O72" s="93">
        <f t="shared" si="4"/>
        <v>25.978775764132124</v>
      </c>
      <c r="P72" s="94" t="e">
        <f t="shared" si="4"/>
        <v>#DIV/0!</v>
      </c>
      <c r="Q72" s="95">
        <v>154802287.87008008</v>
      </c>
      <c r="R72" s="96">
        <v>9436586.4609699994</v>
      </c>
      <c r="S72" s="93">
        <f t="shared" si="31"/>
        <v>11377.571073999999</v>
      </c>
      <c r="T72" s="94">
        <f t="shared" si="33"/>
        <v>164250251.90212411</v>
      </c>
      <c r="U72" s="95">
        <f t="shared" si="36"/>
        <v>-20.926691775093815</v>
      </c>
      <c r="V72" s="96">
        <f t="shared" si="36"/>
        <v>-4.927533343088073</v>
      </c>
      <c r="W72" s="93">
        <f t="shared" si="36"/>
        <v>20.841938116864181</v>
      </c>
      <c r="X72" s="94">
        <f t="shared" si="34"/>
        <v>-20.152791211840544</v>
      </c>
      <c r="Y72" s="95">
        <f t="shared" si="5"/>
        <v>-4.3726849658161138</v>
      </c>
      <c r="Z72" s="96">
        <f t="shared" si="5"/>
        <v>40.69068834039026</v>
      </c>
      <c r="AA72" s="93" t="e">
        <f t="shared" si="5"/>
        <v>#DIV/0!</v>
      </c>
      <c r="AB72" s="94">
        <f t="shared" si="5"/>
        <v>-2.5730769213655869</v>
      </c>
      <c r="AC72" s="95">
        <v>81722465</v>
      </c>
      <c r="AD72" s="96">
        <f t="shared" si="9"/>
        <v>27486074</v>
      </c>
      <c r="AE72" s="96">
        <v>6604868</v>
      </c>
      <c r="AF72" s="96">
        <v>19386565</v>
      </c>
      <c r="AG72" s="96">
        <v>1494641</v>
      </c>
      <c r="AH72" s="65">
        <f t="shared" si="22"/>
        <v>20881206</v>
      </c>
      <c r="AI72" s="65"/>
      <c r="AJ72" s="97"/>
      <c r="AK72" s="96">
        <v>55971292.186769016</v>
      </c>
      <c r="AL72" s="96">
        <f t="shared" si="7"/>
        <v>98830995.68331103</v>
      </c>
      <c r="AM72" s="96">
        <v>3750897.6319590006</v>
      </c>
      <c r="AN72" s="96">
        <v>91864287.756619021</v>
      </c>
      <c r="AO72" s="96">
        <v>3215810.2947330014</v>
      </c>
      <c r="AP72" s="96">
        <f t="shared" si="23"/>
        <v>95080098.051352024</v>
      </c>
      <c r="AQ72" s="96"/>
      <c r="AR72" s="97"/>
      <c r="AS72" s="96">
        <v>14475356</v>
      </c>
      <c r="AT72" s="96">
        <v>460893</v>
      </c>
      <c r="AU72" s="97"/>
      <c r="AV72" s="96">
        <v>9117619.9682309981</v>
      </c>
      <c r="AW72" s="96">
        <v>318966.49273900001</v>
      </c>
      <c r="AX72" s="97"/>
      <c r="AY72" s="138">
        <f t="shared" si="24"/>
        <v>41.619504733724163</v>
      </c>
      <c r="AZ72" s="139">
        <f t="shared" si="24"/>
        <v>18.478869373140476</v>
      </c>
      <c r="BA72" s="140"/>
      <c r="BB72" s="67">
        <f>'[1]11. Breakdown Total UE Bank-NB'!R73+'[1]11. Breakdown Total UE Bank-NB'!S73</f>
        <v>0</v>
      </c>
      <c r="BC72" s="65">
        <f>'[1]11. Breakdown Total UE Bank-NB'!AN73</f>
        <v>0</v>
      </c>
      <c r="BD72" s="65">
        <f>'[1]11. Breakdown Total UE Bank-NB'!AT73</f>
        <v>341491</v>
      </c>
      <c r="BE72" s="67">
        <f>'[1]11. Breakdown Total UE Bank-NB'!AB73+'[1]11. Breakdown Total UE Bank-NB'!AK73</f>
        <v>0</v>
      </c>
      <c r="BF72" s="67">
        <f>'[1]11. Breakdown Total UE Bank-NB'!BR73</f>
        <v>0</v>
      </c>
      <c r="BG72" s="67">
        <f>'[1]11. Breakdown Total UE Bank-NB'!BX73</f>
        <v>11377.571073999999</v>
      </c>
      <c r="BH72" s="67">
        <f>'[1]11. Breakdown Total UE Bank-NB'!BF73+'[1]11. Breakdown Total UE Bank-NB'!BO73</f>
        <v>0</v>
      </c>
      <c r="BI72" s="142"/>
      <c r="BJ72" s="138"/>
      <c r="BK72" s="138"/>
      <c r="BL72" s="96"/>
      <c r="BM72" s="96"/>
      <c r="BN72" s="96"/>
      <c r="BO72" s="96"/>
      <c r="BP72" s="98"/>
      <c r="BQ72" s="96"/>
      <c r="BR72" s="96"/>
      <c r="BS72" s="96"/>
      <c r="BT72" s="96"/>
      <c r="BU72" s="98"/>
      <c r="BV72" s="96"/>
      <c r="BW72" s="96"/>
      <c r="BX72" s="96"/>
      <c r="BY72" s="96"/>
      <c r="BZ72" s="97"/>
      <c r="CA72" s="96"/>
      <c r="CB72" s="96"/>
      <c r="CC72" s="96"/>
      <c r="CD72" s="96"/>
      <c r="CE72" s="98"/>
      <c r="CF72" s="96"/>
      <c r="CG72" s="96"/>
      <c r="CH72" s="96"/>
      <c r="CI72" s="96"/>
      <c r="CJ72" s="98"/>
      <c r="CK72" s="96"/>
      <c r="CL72" s="96"/>
      <c r="CM72" s="96"/>
      <c r="CN72" s="96"/>
      <c r="CO72" s="98"/>
      <c r="CP72" s="96">
        <f t="shared" si="27"/>
        <v>31.059090223583553</v>
      </c>
      <c r="CQ72" s="96">
        <f t="shared" si="11"/>
        <v>45.570224944139312</v>
      </c>
      <c r="CR72" s="96" t="e">
        <f t="shared" si="28"/>
        <v>#DIV/0!</v>
      </c>
      <c r="CS72" s="96">
        <f t="shared" si="28"/>
        <v>31.67520769468311</v>
      </c>
      <c r="CT72" s="143"/>
      <c r="CU72" s="64"/>
      <c r="CV72" s="65"/>
      <c r="CW72" s="81"/>
      <c r="CY72" s="127">
        <f t="shared" si="13"/>
        <v>9.0396114869845778E-2</v>
      </c>
      <c r="CZ72" s="127">
        <f t="shared" si="14"/>
        <v>-0.10790343121649426</v>
      </c>
      <c r="DA72" s="127">
        <f t="shared" si="14"/>
        <v>0.10576146763454775</v>
      </c>
      <c r="DB72" s="127"/>
      <c r="DC72" s="127">
        <f t="shared" si="15"/>
        <v>0.13891842378866825</v>
      </c>
      <c r="DD72" s="127"/>
      <c r="DE72" s="127">
        <f t="shared" si="16"/>
        <v>6.7917978556298886E-2</v>
      </c>
      <c r="DF72" s="127"/>
      <c r="DG72" s="127">
        <f t="shared" si="17"/>
        <v>0.10328650792199712</v>
      </c>
      <c r="DH72" s="127">
        <f t="shared" si="29"/>
        <v>0.10331586900481526</v>
      </c>
      <c r="DI72" s="127">
        <f t="shared" si="29"/>
        <v>-0.13342364979260535</v>
      </c>
      <c r="DJ72" s="127">
        <f t="shared" si="29"/>
        <v>0.84663406122102969</v>
      </c>
      <c r="DK72" s="127">
        <f t="shared" si="19"/>
        <v>-0.11758402201450813</v>
      </c>
      <c r="DL72" s="127"/>
      <c r="DM72" s="127">
        <f t="shared" si="20"/>
        <v>-0.1108274920943384</v>
      </c>
      <c r="DN72" s="127"/>
      <c r="DO72" s="127">
        <f t="shared" si="25"/>
        <v>0.25910970650983289</v>
      </c>
      <c r="DP72" s="127">
        <f t="shared" si="25"/>
        <v>0.28146148328152543</v>
      </c>
      <c r="DQ72" s="127"/>
      <c r="DR72" s="127">
        <f t="shared" si="26"/>
        <v>0.41619504733724155</v>
      </c>
      <c r="DS72" s="127">
        <f t="shared" si="26"/>
        <v>0.18478869373140472</v>
      </c>
      <c r="DT72" s="127"/>
    </row>
    <row r="73" spans="1:124" x14ac:dyDescent="0.3">
      <c r="B73" s="1">
        <v>11</v>
      </c>
      <c r="C73" s="76">
        <v>39753</v>
      </c>
      <c r="D73" s="77">
        <f t="shared" si="32"/>
        <v>30</v>
      </c>
      <c r="E73" s="61">
        <v>42175397</v>
      </c>
      <c r="F73" s="62">
        <v>11321191</v>
      </c>
      <c r="G73" s="63">
        <v>368147</v>
      </c>
      <c r="H73" s="61">
        <v>115526669</v>
      </c>
      <c r="I73" s="62">
        <v>13034351</v>
      </c>
      <c r="J73" s="63">
        <f t="shared" si="30"/>
        <v>382552</v>
      </c>
      <c r="K73" s="61">
        <f t="shared" si="35"/>
        <v>5.7853809398548961</v>
      </c>
      <c r="L73" s="62">
        <f t="shared" si="35"/>
        <v>-12.733437960226828</v>
      </c>
      <c r="M73" s="63">
        <f t="shared" si="35"/>
        <v>12.024035772538662</v>
      </c>
      <c r="N73" s="61">
        <f t="shared" si="4"/>
        <v>17.705689695197865</v>
      </c>
      <c r="O73" s="62">
        <f t="shared" si="4"/>
        <v>18.729865131278412</v>
      </c>
      <c r="P73" s="63" t="e">
        <f t="shared" si="4"/>
        <v>#DIV/0!</v>
      </c>
      <c r="Q73" s="64">
        <v>149956170.71067807</v>
      </c>
      <c r="R73" s="65">
        <v>8871886.9648589995</v>
      </c>
      <c r="S73" s="62">
        <f t="shared" si="31"/>
        <v>13075.569962</v>
      </c>
      <c r="T73" s="63">
        <f t="shared" si="33"/>
        <v>158841133.24549907</v>
      </c>
      <c r="U73" s="64">
        <f t="shared" si="36"/>
        <v>-3.1305203728443485</v>
      </c>
      <c r="V73" s="65">
        <f t="shared" si="36"/>
        <v>-5.9841500784909218</v>
      </c>
      <c r="W73" s="62">
        <f t="shared" si="36"/>
        <v>14.924089482334796</v>
      </c>
      <c r="X73" s="63">
        <f t="shared" si="34"/>
        <v>-3.2932178757621013</v>
      </c>
      <c r="Y73" s="64">
        <f t="shared" si="5"/>
        <v>-11.874598521635193</v>
      </c>
      <c r="Z73" s="65">
        <f t="shared" si="5"/>
        <v>33.023686793680483</v>
      </c>
      <c r="AA73" s="62" t="e">
        <f t="shared" si="5"/>
        <v>#DIV/0!</v>
      </c>
      <c r="AB73" s="63">
        <f t="shared" si="5"/>
        <v>-10.173815088720852</v>
      </c>
      <c r="AC73" s="64">
        <v>86657175</v>
      </c>
      <c r="AD73" s="65">
        <f t="shared" si="9"/>
        <v>28869494</v>
      </c>
      <c r="AE73" s="65">
        <v>6504227</v>
      </c>
      <c r="AF73" s="65">
        <v>20744356</v>
      </c>
      <c r="AG73" s="65">
        <v>1620911</v>
      </c>
      <c r="AH73" s="65">
        <f t="shared" si="22"/>
        <v>22365267</v>
      </c>
      <c r="AI73" s="65"/>
      <c r="AJ73" s="66"/>
      <c r="AK73" s="65">
        <v>59147973.59272299</v>
      </c>
      <c r="AL73" s="65">
        <f t="shared" si="7"/>
        <v>90899466.697965056</v>
      </c>
      <c r="AM73" s="65">
        <v>3313367.0211239997</v>
      </c>
      <c r="AN73" s="65">
        <v>84286537.065382048</v>
      </c>
      <c r="AO73" s="65">
        <v>3299562.6114589986</v>
      </c>
      <c r="AP73" s="65">
        <f t="shared" si="23"/>
        <v>87586099.67684105</v>
      </c>
      <c r="AQ73" s="65"/>
      <c r="AR73" s="66"/>
      <c r="AS73" s="65">
        <v>12607089</v>
      </c>
      <c r="AT73" s="65">
        <v>427262</v>
      </c>
      <c r="AU73" s="66"/>
      <c r="AV73" s="65">
        <v>8546636.2408269998</v>
      </c>
      <c r="AW73" s="65">
        <v>325250.72403199994</v>
      </c>
      <c r="AX73" s="66"/>
      <c r="AY73" s="132">
        <f t="shared" si="24"/>
        <v>33.926045999162632</v>
      </c>
      <c r="AZ73" s="133">
        <f t="shared" si="24"/>
        <v>13.014653297181786</v>
      </c>
      <c r="BA73" s="134"/>
      <c r="BB73" s="67">
        <f>'[1]11. Breakdown Total UE Bank-NB'!R74+'[1]11. Breakdown Total UE Bank-NB'!S74</f>
        <v>0</v>
      </c>
      <c r="BC73" s="65">
        <f>'[1]11. Breakdown Total UE Bank-NB'!AN74</f>
        <v>0</v>
      </c>
      <c r="BD73" s="65">
        <f>'[1]11. Breakdown Total UE Bank-NB'!AT74</f>
        <v>382552</v>
      </c>
      <c r="BE73" s="67">
        <f>'[1]11. Breakdown Total UE Bank-NB'!AB74+'[1]11. Breakdown Total UE Bank-NB'!AK74</f>
        <v>0</v>
      </c>
      <c r="BF73" s="67">
        <f>'[1]11. Breakdown Total UE Bank-NB'!BR74</f>
        <v>0</v>
      </c>
      <c r="BG73" s="67">
        <f>'[1]11. Breakdown Total UE Bank-NB'!BX74</f>
        <v>13075.569962</v>
      </c>
      <c r="BH73" s="67">
        <f>'[1]11. Breakdown Total UE Bank-NB'!BF74+'[1]11. Breakdown Total UE Bank-NB'!BO74</f>
        <v>0</v>
      </c>
      <c r="BI73" s="135"/>
      <c r="BJ73" s="132"/>
      <c r="BK73" s="132"/>
      <c r="BL73" s="65"/>
      <c r="BM73" s="65"/>
      <c r="BN73" s="65"/>
      <c r="BO73" s="65"/>
      <c r="BP73" s="67"/>
      <c r="BQ73" s="65"/>
      <c r="BR73" s="65"/>
      <c r="BS73" s="65"/>
      <c r="BT73" s="65"/>
      <c r="BU73" s="67"/>
      <c r="BV73" s="65"/>
      <c r="BW73" s="65"/>
      <c r="BX73" s="65"/>
      <c r="BY73" s="65"/>
      <c r="BZ73" s="66"/>
      <c r="CA73" s="65"/>
      <c r="CB73" s="65"/>
      <c r="CC73" s="65"/>
      <c r="CD73" s="65"/>
      <c r="CE73" s="67"/>
      <c r="CF73" s="65"/>
      <c r="CG73" s="65"/>
      <c r="CH73" s="65"/>
      <c r="CI73" s="65"/>
      <c r="CJ73" s="67"/>
      <c r="CK73" s="65"/>
      <c r="CL73" s="65"/>
      <c r="CM73" s="65"/>
      <c r="CN73" s="65"/>
      <c r="CO73" s="67"/>
      <c r="CP73" s="65">
        <f t="shared" si="27"/>
        <v>24.683078615716852</v>
      </c>
      <c r="CQ73" s="65">
        <f t="shared" si="11"/>
        <v>45.676670922035811</v>
      </c>
      <c r="CR73" s="65" t="e">
        <f t="shared" si="28"/>
        <v>#DIV/0!</v>
      </c>
      <c r="CS73" s="65">
        <f t="shared" si="28"/>
        <v>25.557654159691907</v>
      </c>
      <c r="CT73" s="80"/>
      <c r="CU73" s="64"/>
      <c r="CV73" s="65"/>
      <c r="CW73" s="81"/>
      <c r="CY73" s="127">
        <f t="shared" si="13"/>
        <v>0.16669922114027735</v>
      </c>
      <c r="CZ73" s="127">
        <f t="shared" si="14"/>
        <v>0.33337604197117932</v>
      </c>
      <c r="DA73" s="127">
        <f t="shared" si="14"/>
        <v>0.14452282344256329</v>
      </c>
      <c r="DB73" s="127"/>
      <c r="DC73" s="127">
        <f t="shared" si="15"/>
        <v>0.17628316418865619</v>
      </c>
      <c r="DD73" s="127"/>
      <c r="DE73" s="127">
        <f t="shared" si="16"/>
        <v>0.20835735859417892</v>
      </c>
      <c r="DF73" s="127"/>
      <c r="DG73" s="127">
        <f t="shared" si="17"/>
        <v>0.19762664936053231</v>
      </c>
      <c r="DH73" s="127">
        <f t="shared" si="29"/>
        <v>0.28973938172081559</v>
      </c>
      <c r="DI73" s="127">
        <f t="shared" si="29"/>
        <v>-0.27619918342409244</v>
      </c>
      <c r="DJ73" s="127">
        <f t="shared" si="29"/>
        <v>0.87673974748019079</v>
      </c>
      <c r="DK73" s="127">
        <f t="shared" si="19"/>
        <v>-0.25905125728315148</v>
      </c>
      <c r="DL73" s="127"/>
      <c r="DM73" s="127">
        <f t="shared" si="20"/>
        <v>-0.24737806019577935</v>
      </c>
      <c r="DN73" s="127"/>
      <c r="DO73" s="127">
        <f t="shared" si="25"/>
        <v>0.19198692047762722</v>
      </c>
      <c r="DP73" s="127">
        <f t="shared" si="25"/>
        <v>6.3835826544230478E-2</v>
      </c>
      <c r="DQ73" s="127"/>
      <c r="DR73" s="127">
        <f t="shared" si="26"/>
        <v>0.33926045999162646</v>
      </c>
      <c r="DS73" s="127">
        <f t="shared" si="26"/>
        <v>0.13014653297181789</v>
      </c>
      <c r="DT73" s="127"/>
    </row>
    <row r="74" spans="1:124" ht="15" thickBot="1" x14ac:dyDescent="0.35">
      <c r="B74" s="1">
        <v>12</v>
      </c>
      <c r="C74" s="104">
        <v>39783</v>
      </c>
      <c r="D74" s="105">
        <f t="shared" si="32"/>
        <v>31</v>
      </c>
      <c r="E74" s="106">
        <v>42793730</v>
      </c>
      <c r="F74" s="107">
        <v>11548318</v>
      </c>
      <c r="G74" s="108">
        <v>430801</v>
      </c>
      <c r="H74" s="106">
        <v>125055666</v>
      </c>
      <c r="I74" s="107">
        <v>15900612</v>
      </c>
      <c r="J74" s="108">
        <f t="shared" si="30"/>
        <v>376882</v>
      </c>
      <c r="K74" s="106">
        <f t="shared" si="35"/>
        <v>8.2483093146224089</v>
      </c>
      <c r="L74" s="107">
        <f t="shared" si="35"/>
        <v>21.990055354501347</v>
      </c>
      <c r="M74" s="108">
        <f t="shared" si="35"/>
        <v>-1.4821514460779188</v>
      </c>
      <c r="N74" s="106">
        <f t="shared" si="4"/>
        <v>21.272904582069447</v>
      </c>
      <c r="O74" s="107">
        <f t="shared" si="4"/>
        <v>35.041219108599201</v>
      </c>
      <c r="P74" s="108" t="e">
        <f t="shared" si="4"/>
        <v>#DIV/0!</v>
      </c>
      <c r="Q74" s="109">
        <v>168948692.99600208</v>
      </c>
      <c r="R74" s="110">
        <v>11003096.268028997</v>
      </c>
      <c r="S74" s="107">
        <f t="shared" si="31"/>
        <v>18318.677774</v>
      </c>
      <c r="T74" s="108">
        <f t="shared" si="33"/>
        <v>179970107.94180509</v>
      </c>
      <c r="U74" s="109">
        <f t="shared" si="36"/>
        <v>12.665382288247235</v>
      </c>
      <c r="V74" s="110">
        <f t="shared" si="36"/>
        <v>24.022052034833028</v>
      </c>
      <c r="W74" s="107">
        <f t="shared" si="36"/>
        <v>40.098502988683713</v>
      </c>
      <c r="X74" s="108">
        <f t="shared" si="34"/>
        <v>13.301954137817592</v>
      </c>
      <c r="Y74" s="109">
        <f t="shared" si="5"/>
        <v>7.6997786482284312</v>
      </c>
      <c r="Z74" s="110">
        <f t="shared" si="5"/>
        <v>54.362190936044854</v>
      </c>
      <c r="AA74" s="107" t="e">
        <f t="shared" si="5"/>
        <v>#DIV/0!</v>
      </c>
      <c r="AB74" s="108">
        <f t="shared" si="5"/>
        <v>9.7391087159593184</v>
      </c>
      <c r="AC74" s="109">
        <v>91875336</v>
      </c>
      <c r="AD74" s="110">
        <f t="shared" si="9"/>
        <v>33180330</v>
      </c>
      <c r="AE74" s="110">
        <v>8431878</v>
      </c>
      <c r="AF74" s="110">
        <v>22544105</v>
      </c>
      <c r="AG74" s="110">
        <v>2204347</v>
      </c>
      <c r="AH74" s="110">
        <f t="shared" si="22"/>
        <v>24748452</v>
      </c>
      <c r="AI74" s="110"/>
      <c r="AJ74" s="111"/>
      <c r="AK74" s="110">
        <v>63916291.014486</v>
      </c>
      <c r="AL74" s="110">
        <f t="shared" si="7"/>
        <v>105032401.981516</v>
      </c>
      <c r="AM74" s="110">
        <v>4411682.2750119995</v>
      </c>
      <c r="AN74" s="110">
        <v>96330919.107178003</v>
      </c>
      <c r="AO74" s="110">
        <v>4289800.5993260005</v>
      </c>
      <c r="AP74" s="110">
        <f t="shared" si="23"/>
        <v>100620719.706504</v>
      </c>
      <c r="AQ74" s="110"/>
      <c r="AR74" s="111"/>
      <c r="AS74" s="110">
        <v>15468883</v>
      </c>
      <c r="AT74" s="110">
        <v>431729</v>
      </c>
      <c r="AU74" s="111"/>
      <c r="AV74" s="110">
        <v>10684085.125692997</v>
      </c>
      <c r="AW74" s="110">
        <v>319011.14233600005</v>
      </c>
      <c r="AX74" s="111"/>
      <c r="AY74" s="147">
        <f t="shared" si="24"/>
        <v>55.523857963869041</v>
      </c>
      <c r="AZ74" s="148">
        <f t="shared" si="24"/>
        <v>23.474047020352426</v>
      </c>
      <c r="BA74" s="149"/>
      <c r="BB74" s="113">
        <f>'[1]11. Breakdown Total UE Bank-NB'!R75+'[1]11. Breakdown Total UE Bank-NB'!S75</f>
        <v>0</v>
      </c>
      <c r="BC74" s="110">
        <f>'[1]11. Breakdown Total UE Bank-NB'!AN75</f>
        <v>0</v>
      </c>
      <c r="BD74" s="110">
        <f>'[1]11. Breakdown Total UE Bank-NB'!AT75</f>
        <v>376882</v>
      </c>
      <c r="BE74" s="112">
        <f>'[1]11. Breakdown Total UE Bank-NB'!AB75+'[1]11. Breakdown Total UE Bank-NB'!AK75</f>
        <v>0</v>
      </c>
      <c r="BF74" s="112">
        <f>'[1]11. Breakdown Total UE Bank-NB'!BR75</f>
        <v>0</v>
      </c>
      <c r="BG74" s="112">
        <f>'[1]11. Breakdown Total UE Bank-NB'!BX75</f>
        <v>18318.677774</v>
      </c>
      <c r="BH74" s="112">
        <f>'[1]11. Breakdown Total UE Bank-NB'!BF75+'[1]11. Breakdown Total UE Bank-NB'!BO75</f>
        <v>0</v>
      </c>
      <c r="BI74" s="150"/>
      <c r="BJ74" s="147"/>
      <c r="BK74" s="147"/>
      <c r="BL74" s="110"/>
      <c r="BM74" s="110"/>
      <c r="BN74" s="110"/>
      <c r="BO74" s="110"/>
      <c r="BP74" s="112"/>
      <c r="BQ74" s="110"/>
      <c r="BR74" s="110"/>
      <c r="BS74" s="110"/>
      <c r="BT74" s="110"/>
      <c r="BU74" s="112"/>
      <c r="BV74" s="110"/>
      <c r="BW74" s="110"/>
      <c r="BX74" s="110"/>
      <c r="BY74" s="110"/>
      <c r="BZ74" s="111"/>
      <c r="CA74" s="110"/>
      <c r="CB74" s="110"/>
      <c r="CC74" s="110"/>
      <c r="CD74" s="110"/>
      <c r="CE74" s="112"/>
      <c r="CF74" s="110"/>
      <c r="CG74" s="110"/>
      <c r="CH74" s="110"/>
      <c r="CI74" s="110"/>
      <c r="CJ74" s="112"/>
      <c r="CK74" s="110"/>
      <c r="CL74" s="110"/>
      <c r="CM74" s="110"/>
      <c r="CN74" s="110"/>
      <c r="CO74" s="112"/>
      <c r="CP74" s="110">
        <f t="shared" si="27"/>
        <v>22.433578037655039</v>
      </c>
      <c r="CQ74" s="110">
        <f t="shared" si="11"/>
        <v>47.745599857576366</v>
      </c>
      <c r="CR74" s="110" t="e">
        <f t="shared" si="28"/>
        <v>#DIV/0!</v>
      </c>
      <c r="CS74" s="110">
        <f t="shared" si="28"/>
        <v>23.48690184536612</v>
      </c>
      <c r="CT74" s="115"/>
      <c r="CU74" s="109"/>
      <c r="CV74" s="110"/>
      <c r="CW74" s="116"/>
      <c r="CY74" s="127">
        <f t="shared" si="13"/>
        <v>0.18364925841794744</v>
      </c>
      <c r="CZ74" s="127">
        <f t="shared" si="14"/>
        <v>0.3420351480780226</v>
      </c>
      <c r="DA74" s="127">
        <f t="shared" si="14"/>
        <v>0.2411838451513646</v>
      </c>
      <c r="DB74" s="127"/>
      <c r="DC74" s="127">
        <f t="shared" si="15"/>
        <v>0.28791505203190026</v>
      </c>
      <c r="DD74" s="127"/>
      <c r="DE74" s="127">
        <f t="shared" si="16"/>
        <v>0.30125023883469382</v>
      </c>
      <c r="DF74" s="127"/>
      <c r="DG74" s="127">
        <f t="shared" si="17"/>
        <v>0.20828699568492315</v>
      </c>
      <c r="DH74" s="127">
        <f t="shared" si="29"/>
        <v>0.42126160450330818</v>
      </c>
      <c r="DI74" s="127">
        <f t="shared" si="29"/>
        <v>-2.6095920462045896E-2</v>
      </c>
      <c r="DJ74" s="127">
        <f t="shared" si="29"/>
        <v>1.1936042676863909</v>
      </c>
      <c r="DK74" s="127">
        <f t="shared" si="19"/>
        <v>-2.4487204535516005E-3</v>
      </c>
      <c r="DL74" s="127"/>
      <c r="DM74" s="127">
        <f t="shared" si="20"/>
        <v>1.0201083157528545E-2</v>
      </c>
      <c r="DN74" s="127"/>
      <c r="DO74" s="127">
        <f t="shared" si="25"/>
        <v>0.35554297184341821</v>
      </c>
      <c r="DP74" s="127">
        <f t="shared" si="25"/>
        <v>0.18914281149895751</v>
      </c>
      <c r="DQ74" s="127"/>
      <c r="DR74" s="127">
        <f t="shared" si="26"/>
        <v>0.5552385796386905</v>
      </c>
      <c r="DS74" s="127">
        <f t="shared" si="26"/>
        <v>0.23474047020352429</v>
      </c>
      <c r="DT74" s="127"/>
    </row>
    <row r="75" spans="1:124" x14ac:dyDescent="0.3">
      <c r="A75" s="1">
        <v>2009</v>
      </c>
      <c r="B75" s="1">
        <v>1</v>
      </c>
      <c r="C75" s="76">
        <v>39814</v>
      </c>
      <c r="D75" s="77">
        <f t="shared" si="32"/>
        <v>31</v>
      </c>
      <c r="E75" s="61">
        <v>42759658</v>
      </c>
      <c r="F75" s="62">
        <v>11562572</v>
      </c>
      <c r="G75" s="63">
        <v>576264</v>
      </c>
      <c r="H75" s="61">
        <v>117718595</v>
      </c>
      <c r="I75" s="62">
        <v>14380334</v>
      </c>
      <c r="J75" s="63">
        <f t="shared" si="30"/>
        <v>492818</v>
      </c>
      <c r="K75" s="61">
        <f t="shared" si="35"/>
        <v>-5.8670440410113045</v>
      </c>
      <c r="L75" s="62">
        <f t="shared" si="35"/>
        <v>-9.5611288420848197</v>
      </c>
      <c r="M75" s="63">
        <f t="shared" si="35"/>
        <v>30.761883029701604</v>
      </c>
      <c r="N75" s="61">
        <f t="shared" si="4"/>
        <v>18.265468719213892</v>
      </c>
      <c r="O75" s="62">
        <f t="shared" si="4"/>
        <v>2.8832393931489366</v>
      </c>
      <c r="P75" s="63">
        <f t="shared" si="4"/>
        <v>415.96415185208457</v>
      </c>
      <c r="Q75" s="64">
        <v>155146585.47182292</v>
      </c>
      <c r="R75" s="65">
        <v>9701247.8430440016</v>
      </c>
      <c r="S75" s="62">
        <f t="shared" si="31"/>
        <v>21658.380000000005</v>
      </c>
      <c r="T75" s="63">
        <f t="shared" si="33"/>
        <v>164869491.69486693</v>
      </c>
      <c r="U75" s="64">
        <f t="shared" si="36"/>
        <v>-8.1694076937936213</v>
      </c>
      <c r="V75" s="65">
        <f t="shared" si="36"/>
        <v>-11.83165532021831</v>
      </c>
      <c r="W75" s="62">
        <f t="shared" si="36"/>
        <v>18.231131456114692</v>
      </c>
      <c r="X75" s="63">
        <f t="shared" si="34"/>
        <v>-8.3906246540792679</v>
      </c>
      <c r="Y75" s="64">
        <f t="shared" si="5"/>
        <v>-7.1489158401329504</v>
      </c>
      <c r="Z75" s="65">
        <f t="shared" si="5"/>
        <v>10.916860137823678</v>
      </c>
      <c r="AA75" s="62">
        <f t="shared" si="5"/>
        <v>1365.4239627594795</v>
      </c>
      <c r="AB75" s="63">
        <f t="shared" si="5"/>
        <v>-6.238772481721111</v>
      </c>
      <c r="AC75" s="64">
        <v>86701532</v>
      </c>
      <c r="AD75" s="65">
        <f t="shared" si="9"/>
        <v>31017063</v>
      </c>
      <c r="AE75" s="65">
        <v>7323933</v>
      </c>
      <c r="AF75" s="65">
        <v>21374010</v>
      </c>
      <c r="AG75" s="65">
        <v>2319120</v>
      </c>
      <c r="AH75" s="65">
        <f t="shared" si="22"/>
        <v>23693130</v>
      </c>
      <c r="AI75" s="65"/>
      <c r="AJ75" s="66"/>
      <c r="AK75" s="65">
        <v>59983818.124441005</v>
      </c>
      <c r="AL75" s="65">
        <f t="shared" si="7"/>
        <v>95162767.347381935</v>
      </c>
      <c r="AM75" s="65">
        <v>4255087.0751290023</v>
      </c>
      <c r="AN75" s="65">
        <v>86524066.169482931</v>
      </c>
      <c r="AO75" s="65">
        <v>4383614.1027700007</v>
      </c>
      <c r="AP75" s="65">
        <f t="shared" si="23"/>
        <v>90907680.272252932</v>
      </c>
      <c r="AQ75" s="65"/>
      <c r="AR75" s="66"/>
      <c r="AS75" s="65">
        <v>13955089</v>
      </c>
      <c r="AT75" s="65">
        <v>425245</v>
      </c>
      <c r="AU75" s="66"/>
      <c r="AV75" s="65">
        <v>9396010.3641209994</v>
      </c>
      <c r="AW75" s="65">
        <v>305237.47892299999</v>
      </c>
      <c r="AX75" s="66"/>
      <c r="AY75" s="132">
        <f t="shared" si="24"/>
        <v>11.674273781208569</v>
      </c>
      <c r="AZ75" s="133">
        <f t="shared" si="24"/>
        <v>-8.2405361647243573</v>
      </c>
      <c r="BA75" s="134"/>
      <c r="BB75" s="123">
        <f>'[1]11. Breakdown Total UE Bank-NB'!R76+'[1]11. Breakdown Total UE Bank-NB'!S76</f>
        <v>0</v>
      </c>
      <c r="BC75" s="118">
        <f>'[1]11. Breakdown Total UE Bank-NB'!AN76</f>
        <v>0</v>
      </c>
      <c r="BD75" s="118">
        <f>'[1]11. Breakdown Total UE Bank-NB'!AT76</f>
        <v>492818</v>
      </c>
      <c r="BE75" s="122">
        <f>'[1]11. Breakdown Total UE Bank-NB'!AB76+'[1]11. Breakdown Total UE Bank-NB'!AK76</f>
        <v>0</v>
      </c>
      <c r="BF75" s="67">
        <f>'[1]11. Breakdown Total UE Bank-NB'!BR76</f>
        <v>0</v>
      </c>
      <c r="BG75" s="67">
        <f>'[1]11. Breakdown Total UE Bank-NB'!BX76</f>
        <v>21658.380000000005</v>
      </c>
      <c r="BH75" s="67">
        <f>'[1]11. Breakdown Total UE Bank-NB'!BF76+'[1]11. Breakdown Total UE Bank-NB'!BO76</f>
        <v>0</v>
      </c>
      <c r="BI75" s="135"/>
      <c r="BJ75" s="132"/>
      <c r="BK75" s="132"/>
      <c r="BL75" s="65"/>
      <c r="BM75" s="65"/>
      <c r="BN75" s="65"/>
      <c r="BO75" s="65"/>
      <c r="BP75" s="67"/>
      <c r="BQ75" s="65"/>
      <c r="BR75" s="65"/>
      <c r="BS75" s="65"/>
      <c r="BT75" s="65"/>
      <c r="BU75" s="67"/>
      <c r="BV75" s="65"/>
      <c r="BW75" s="65"/>
      <c r="BX75" s="65"/>
      <c r="BY75" s="65"/>
      <c r="BZ75" s="66"/>
      <c r="CA75" s="65"/>
      <c r="CB75" s="65"/>
      <c r="CC75" s="65"/>
      <c r="CD75" s="65"/>
      <c r="CE75" s="67"/>
      <c r="CF75" s="65"/>
      <c r="CG75" s="65"/>
      <c r="CH75" s="65"/>
      <c r="CI75" s="65"/>
      <c r="CJ75" s="67"/>
      <c r="CK75" s="65"/>
      <c r="CL75" s="65"/>
      <c r="CM75" s="65"/>
      <c r="CN75" s="65"/>
      <c r="CO75" s="67"/>
      <c r="CP75" s="65">
        <f t="shared" si="27"/>
        <v>17.956784644533741</v>
      </c>
      <c r="CQ75" s="65">
        <f t="shared" si="11"/>
        <v>42.872623190198539</v>
      </c>
      <c r="CR75" s="65">
        <f t="shared" ref="CR75:CS90" si="37">(SUM(S64:S75)/SUM(S52:S63))*100-100</f>
        <v>6453.3440868494408</v>
      </c>
      <c r="CS75" s="65">
        <f t="shared" si="37"/>
        <v>19.005490121235539</v>
      </c>
      <c r="CT75" s="80"/>
      <c r="CU75" s="117"/>
      <c r="CV75" s="118"/>
      <c r="CW75" s="126"/>
      <c r="CY75" s="127">
        <f t="shared" si="13"/>
        <v>0.16402955530251684</v>
      </c>
      <c r="CZ75" s="127">
        <f t="shared" si="14"/>
        <v>0.32134770038473515</v>
      </c>
      <c r="DA75" s="127">
        <f t="shared" si="14"/>
        <v>0.15657855285327216</v>
      </c>
      <c r="DB75" s="127"/>
      <c r="DC75" s="127">
        <f t="shared" si="15"/>
        <v>0.21435650272986551</v>
      </c>
      <c r="DD75" s="127"/>
      <c r="DE75" s="127">
        <f t="shared" si="16"/>
        <v>0.23802685335740015</v>
      </c>
      <c r="DF75" s="127"/>
      <c r="DG75" s="127">
        <f t="shared" si="17"/>
        <v>0.17892742869575562</v>
      </c>
      <c r="DH75" s="127">
        <f t="shared" si="29"/>
        <v>0.47988206202435535</v>
      </c>
      <c r="DI75" s="127">
        <f t="shared" si="29"/>
        <v>-0.22210440716394531</v>
      </c>
      <c r="DJ75" s="127">
        <f t="shared" si="29"/>
        <v>1.0793346602409772</v>
      </c>
      <c r="DK75" s="127">
        <f t="shared" si="19"/>
        <v>-0.19789624983690002</v>
      </c>
      <c r="DL75" s="127"/>
      <c r="DM75" s="127">
        <f t="shared" si="20"/>
        <v>-0.18112680813104465</v>
      </c>
      <c r="DN75" s="127"/>
      <c r="DO75" s="127">
        <f t="shared" si="25"/>
        <v>3.4925145094393484E-2</v>
      </c>
      <c r="DP75" s="127">
        <f t="shared" si="25"/>
        <v>-0.13775064327295661</v>
      </c>
      <c r="DQ75" s="127"/>
      <c r="DR75" s="127">
        <f t="shared" si="26"/>
        <v>0.11674273781208577</v>
      </c>
      <c r="DS75" s="127">
        <f t="shared" si="26"/>
        <v>-8.2405361647243547E-2</v>
      </c>
      <c r="DT75" s="127"/>
    </row>
    <row r="76" spans="1:124" x14ac:dyDescent="0.3">
      <c r="B76" s="1">
        <v>2</v>
      </c>
      <c r="C76" s="76">
        <v>39845</v>
      </c>
      <c r="D76" s="77">
        <f t="shared" si="32"/>
        <v>28</v>
      </c>
      <c r="E76" s="61">
        <v>43438116</v>
      </c>
      <c r="F76" s="62">
        <v>11552233</v>
      </c>
      <c r="G76" s="63">
        <v>1151832</v>
      </c>
      <c r="H76" s="61">
        <v>107473033</v>
      </c>
      <c r="I76" s="62">
        <v>13117527</v>
      </c>
      <c r="J76" s="63">
        <f t="shared" si="30"/>
        <v>760746</v>
      </c>
      <c r="K76" s="61">
        <f t="shared" si="35"/>
        <v>-8.7034355107619135</v>
      </c>
      <c r="L76" s="62">
        <f t="shared" si="35"/>
        <v>-8.7814858820386235</v>
      </c>
      <c r="M76" s="63">
        <f t="shared" si="35"/>
        <v>54.366520703383401</v>
      </c>
      <c r="N76" s="61">
        <f t="shared" si="4"/>
        <v>10.53066829921489</v>
      </c>
      <c r="O76" s="62">
        <f t="shared" si="4"/>
        <v>5.4327641355567984</v>
      </c>
      <c r="P76" s="63">
        <f t="shared" si="4"/>
        <v>882.21608221866438</v>
      </c>
      <c r="Q76" s="64">
        <v>138391534.07916716</v>
      </c>
      <c r="R76" s="65">
        <v>9070451.9265589993</v>
      </c>
      <c r="S76" s="62">
        <f t="shared" si="31"/>
        <v>23389.156653000005</v>
      </c>
      <c r="T76" s="63">
        <f t="shared" si="33"/>
        <v>147485375.16237915</v>
      </c>
      <c r="U76" s="64">
        <f t="shared" si="36"/>
        <v>-10.799497353874244</v>
      </c>
      <c r="V76" s="65">
        <f t="shared" si="36"/>
        <v>-6.5022142170844148</v>
      </c>
      <c r="W76" s="62">
        <f t="shared" si="36"/>
        <v>7.9912562850961173</v>
      </c>
      <c r="X76" s="63">
        <f t="shared" si="34"/>
        <v>-10.544168210733327</v>
      </c>
      <c r="Y76" s="64">
        <f t="shared" si="5"/>
        <v>-12.470895216782727</v>
      </c>
      <c r="Z76" s="65">
        <f t="shared" si="5"/>
        <v>24.303622896967696</v>
      </c>
      <c r="AA76" s="62">
        <f t="shared" si="5"/>
        <v>1517.283685036648</v>
      </c>
      <c r="AB76" s="63">
        <f t="shared" si="5"/>
        <v>-10.835199852299702</v>
      </c>
      <c r="AC76" s="64">
        <v>78451741</v>
      </c>
      <c r="AD76" s="65">
        <f t="shared" si="9"/>
        <v>29021292</v>
      </c>
      <c r="AE76" s="65">
        <v>6771744</v>
      </c>
      <c r="AF76" s="65">
        <v>19886250</v>
      </c>
      <c r="AG76" s="65">
        <v>2363298</v>
      </c>
      <c r="AH76" s="65">
        <f t="shared" si="22"/>
        <v>22249548</v>
      </c>
      <c r="AI76" s="65"/>
      <c r="AJ76" s="66"/>
      <c r="AK76" s="65">
        <v>54136056.920520008</v>
      </c>
      <c r="AL76" s="65">
        <f t="shared" si="7"/>
        <v>84255477.158646986</v>
      </c>
      <c r="AM76" s="65">
        <v>3873897.8770880001</v>
      </c>
      <c r="AN76" s="65">
        <v>76078851.526705995</v>
      </c>
      <c r="AO76" s="65">
        <v>4302727.7548529981</v>
      </c>
      <c r="AP76" s="65">
        <f t="shared" si="23"/>
        <v>80381579.28155899</v>
      </c>
      <c r="AQ76" s="65"/>
      <c r="AR76" s="66"/>
      <c r="AS76" s="65">
        <v>12714656</v>
      </c>
      <c r="AT76" s="65">
        <v>402871</v>
      </c>
      <c r="AU76" s="66"/>
      <c r="AV76" s="65">
        <v>8784323.5384710021</v>
      </c>
      <c r="AW76" s="65">
        <v>286128.38808799995</v>
      </c>
      <c r="AX76" s="66"/>
      <c r="AY76" s="132">
        <f t="shared" si="24"/>
        <v>25.41841912879751</v>
      </c>
      <c r="AZ76" s="133">
        <f t="shared" si="24"/>
        <v>-2.3450606301720192</v>
      </c>
      <c r="BA76" s="134"/>
      <c r="BB76" s="78">
        <f>'[1]11. Breakdown Total UE Bank-NB'!R77+'[1]11. Breakdown Total UE Bank-NB'!S77</f>
        <v>0</v>
      </c>
      <c r="BC76" s="65">
        <f>'[1]11. Breakdown Total UE Bank-NB'!AN77</f>
        <v>0</v>
      </c>
      <c r="BD76" s="65">
        <f>'[1]11. Breakdown Total UE Bank-NB'!AT77</f>
        <v>760746</v>
      </c>
      <c r="BE76" s="67">
        <f>'[1]11. Breakdown Total UE Bank-NB'!AB77+'[1]11. Breakdown Total UE Bank-NB'!AK77</f>
        <v>0</v>
      </c>
      <c r="BF76" s="67">
        <f>'[1]11. Breakdown Total UE Bank-NB'!BR77</f>
        <v>0</v>
      </c>
      <c r="BG76" s="67">
        <f>'[1]11. Breakdown Total UE Bank-NB'!BX77</f>
        <v>23389.156653000005</v>
      </c>
      <c r="BH76" s="67">
        <f>'[1]11. Breakdown Total UE Bank-NB'!BF77+'[1]11. Breakdown Total UE Bank-NB'!BO77</f>
        <v>0</v>
      </c>
      <c r="BI76" s="135"/>
      <c r="BJ76" s="132"/>
      <c r="BK76" s="132"/>
      <c r="BL76" s="65"/>
      <c r="BM76" s="65"/>
      <c r="BN76" s="65"/>
      <c r="BO76" s="65"/>
      <c r="BP76" s="67"/>
      <c r="BQ76" s="65"/>
      <c r="BR76" s="65"/>
      <c r="BS76" s="65"/>
      <c r="BT76" s="65"/>
      <c r="BU76" s="67"/>
      <c r="BV76" s="65"/>
      <c r="BW76" s="65"/>
      <c r="BX76" s="65"/>
      <c r="BY76" s="65"/>
      <c r="BZ76" s="66"/>
      <c r="CA76" s="65"/>
      <c r="CB76" s="65"/>
      <c r="CC76" s="65"/>
      <c r="CD76" s="65"/>
      <c r="CE76" s="67"/>
      <c r="CF76" s="65"/>
      <c r="CG76" s="65"/>
      <c r="CH76" s="65"/>
      <c r="CI76" s="65"/>
      <c r="CJ76" s="67"/>
      <c r="CK76" s="65"/>
      <c r="CL76" s="65"/>
      <c r="CM76" s="65"/>
      <c r="CN76" s="65"/>
      <c r="CO76" s="67"/>
      <c r="CP76" s="65">
        <f t="shared" si="27"/>
        <v>13.127209310871521</v>
      </c>
      <c r="CQ76" s="65">
        <f t="shared" si="11"/>
        <v>40.524640324105633</v>
      </c>
      <c r="CR76" s="65">
        <f t="shared" si="37"/>
        <v>3962.6628132181559</v>
      </c>
      <c r="CS76" s="65">
        <f t="shared" si="37"/>
        <v>14.281547370961007</v>
      </c>
      <c r="CT76" s="80"/>
      <c r="CU76" s="64"/>
      <c r="CV76" s="65"/>
      <c r="CW76" s="81"/>
      <c r="CY76" s="127">
        <f t="shared" si="13"/>
        <v>7.3528002722554442E-2</v>
      </c>
      <c r="CZ76" s="127">
        <f t="shared" si="14"/>
        <v>0.30473871966228105</v>
      </c>
      <c r="DA76" s="127">
        <f t="shared" si="14"/>
        <v>0.10891733199383125</v>
      </c>
      <c r="DB76" s="127"/>
      <c r="DC76" s="127">
        <f t="shared" si="15"/>
        <v>0.17318181597681481</v>
      </c>
      <c r="DD76" s="127"/>
      <c r="DE76" s="127">
        <f t="shared" si="16"/>
        <v>0.20144877839584918</v>
      </c>
      <c r="DF76" s="127"/>
      <c r="DG76" s="127">
        <f t="shared" si="17"/>
        <v>9.3444697980992197E-2</v>
      </c>
      <c r="DH76" s="127">
        <f t="shared" si="29"/>
        <v>0.26463243376399914</v>
      </c>
      <c r="DI76" s="127">
        <f t="shared" si="29"/>
        <v>-0.26479596462632227</v>
      </c>
      <c r="DJ76" s="127">
        <f t="shared" si="29"/>
        <v>1.0924171370354672</v>
      </c>
      <c r="DK76" s="127">
        <f t="shared" si="19"/>
        <v>-0.2383510634460636</v>
      </c>
      <c r="DL76" s="127"/>
      <c r="DM76" s="127">
        <f t="shared" si="20"/>
        <v>-0.22416343888843282</v>
      </c>
      <c r="DN76" s="127"/>
      <c r="DO76" s="127">
        <f t="shared" si="25"/>
        <v>5.9092725722797335E-2</v>
      </c>
      <c r="DP76" s="127">
        <f t="shared" si="25"/>
        <v>-7.6767422141760466E-2</v>
      </c>
      <c r="DQ76" s="127"/>
      <c r="DR76" s="127">
        <f t="shared" si="26"/>
        <v>0.25418419128797498</v>
      </c>
      <c r="DS76" s="127">
        <f t="shared" si="26"/>
        <v>-2.3450606301720245E-2</v>
      </c>
      <c r="DT76" s="127"/>
    </row>
    <row r="77" spans="1:124" x14ac:dyDescent="0.3">
      <c r="B77" s="1">
        <v>3</v>
      </c>
      <c r="C77" s="99">
        <v>39873</v>
      </c>
      <c r="D77" s="100">
        <f t="shared" si="32"/>
        <v>31</v>
      </c>
      <c r="E77" s="61">
        <v>43466084</v>
      </c>
      <c r="F77" s="62">
        <v>11715461</v>
      </c>
      <c r="G77" s="63">
        <v>1423515</v>
      </c>
      <c r="H77" s="61">
        <v>125964905</v>
      </c>
      <c r="I77" s="62">
        <v>15108508</v>
      </c>
      <c r="J77" s="63">
        <f t="shared" si="30"/>
        <v>1235384</v>
      </c>
      <c r="K77" s="61">
        <f t="shared" si="35"/>
        <v>17.206057634941782</v>
      </c>
      <c r="L77" s="62">
        <f t="shared" si="35"/>
        <v>15.17802097910681</v>
      </c>
      <c r="M77" s="63">
        <f t="shared" si="35"/>
        <v>62.391126604674888</v>
      </c>
      <c r="N77" s="61">
        <f t="shared" si="4"/>
        <v>20.755362871313434</v>
      </c>
      <c r="O77" s="62">
        <f t="shared" si="4"/>
        <v>14.901696872471543</v>
      </c>
      <c r="P77" s="63">
        <f t="shared" si="4"/>
        <v>1192.0940059198208</v>
      </c>
      <c r="Q77" s="88">
        <v>159533787.50607404</v>
      </c>
      <c r="R77" s="83">
        <v>10816020.573547998</v>
      </c>
      <c r="S77" s="102">
        <f t="shared" si="31"/>
        <v>29776.227577999998</v>
      </c>
      <c r="T77" s="103">
        <f t="shared" si="33"/>
        <v>170379584.30720004</v>
      </c>
      <c r="U77" s="88">
        <f t="shared" si="36"/>
        <v>15.277129173821006</v>
      </c>
      <c r="V77" s="83">
        <f t="shared" si="36"/>
        <v>19.244560922899954</v>
      </c>
      <c r="W77" s="102">
        <f t="shared" si="36"/>
        <v>27.307829092592602</v>
      </c>
      <c r="X77" s="103">
        <f t="shared" si="34"/>
        <v>15.523036856783071</v>
      </c>
      <c r="Y77" s="88">
        <f t="shared" si="5"/>
        <v>5.6405837904557207E-2</v>
      </c>
      <c r="Z77" s="83">
        <f t="shared" si="5"/>
        <v>38.212213336699165</v>
      </c>
      <c r="AA77" s="102">
        <f t="shared" si="5"/>
        <v>1549.6618753354585</v>
      </c>
      <c r="AB77" s="103">
        <f t="shared" si="5"/>
        <v>1.8582178557936369</v>
      </c>
      <c r="AC77" s="88">
        <v>92396547</v>
      </c>
      <c r="AD77" s="83">
        <f t="shared" si="9"/>
        <v>33568358</v>
      </c>
      <c r="AE77" s="83">
        <v>7928543</v>
      </c>
      <c r="AF77" s="83">
        <v>22873979</v>
      </c>
      <c r="AG77" s="83">
        <v>2765836</v>
      </c>
      <c r="AH77" s="83">
        <f t="shared" si="22"/>
        <v>25639815</v>
      </c>
      <c r="AI77" s="83"/>
      <c r="AJ77" s="86"/>
      <c r="AK77" s="83">
        <v>62763354.835089989</v>
      </c>
      <c r="AL77" s="83">
        <f t="shared" si="7"/>
        <v>96770432.670984015</v>
      </c>
      <c r="AM77" s="83">
        <v>4403384.2568769995</v>
      </c>
      <c r="AN77" s="83">
        <v>87361375.512285009</v>
      </c>
      <c r="AO77" s="83">
        <v>5005672.9018219979</v>
      </c>
      <c r="AP77" s="83">
        <f t="shared" si="23"/>
        <v>92367048.41410701</v>
      </c>
      <c r="AQ77" s="83"/>
      <c r="AR77" s="86"/>
      <c r="AS77" s="83">
        <v>14664180</v>
      </c>
      <c r="AT77" s="83">
        <v>444328</v>
      </c>
      <c r="AU77" s="86"/>
      <c r="AV77" s="83">
        <v>10495644.274266999</v>
      </c>
      <c r="AW77" s="83">
        <v>320376.29928099999</v>
      </c>
      <c r="AX77" s="86"/>
      <c r="AY77" s="137">
        <f t="shared" si="24"/>
        <v>39.762280243711388</v>
      </c>
      <c r="AZ77" s="145">
        <f t="shared" si="24"/>
        <v>1.377906108708471</v>
      </c>
      <c r="BA77" s="146"/>
      <c r="BB77" s="82">
        <f>'[1]11. Breakdown Total UE Bank-NB'!R78+'[1]11. Breakdown Total UE Bank-NB'!S78</f>
        <v>0</v>
      </c>
      <c r="BC77" s="83">
        <f>'[1]11. Breakdown Total UE Bank-NB'!AN78</f>
        <v>0</v>
      </c>
      <c r="BD77" s="83">
        <f>'[1]11. Breakdown Total UE Bank-NB'!AT78</f>
        <v>1235384</v>
      </c>
      <c r="BE77" s="84">
        <f>'[1]11. Breakdown Total UE Bank-NB'!AB78+'[1]11. Breakdown Total UE Bank-NB'!AK78</f>
        <v>0</v>
      </c>
      <c r="BF77" s="84">
        <f>'[1]11. Breakdown Total UE Bank-NB'!BR78</f>
        <v>0</v>
      </c>
      <c r="BG77" s="84">
        <f>'[1]11. Breakdown Total UE Bank-NB'!BX78</f>
        <v>29776.227577999998</v>
      </c>
      <c r="BH77" s="84">
        <f>'[1]11. Breakdown Total UE Bank-NB'!BF78+'[1]11. Breakdown Total UE Bank-NB'!BO78</f>
        <v>0</v>
      </c>
      <c r="BI77" s="136"/>
      <c r="BJ77" s="137"/>
      <c r="BK77" s="137"/>
      <c r="BL77" s="83"/>
      <c r="BM77" s="83"/>
      <c r="BN77" s="83"/>
      <c r="BO77" s="83"/>
      <c r="BP77" s="84"/>
      <c r="BQ77" s="83"/>
      <c r="BR77" s="83"/>
      <c r="BS77" s="83"/>
      <c r="BT77" s="83"/>
      <c r="BU77" s="84"/>
      <c r="BV77" s="83"/>
      <c r="BW77" s="83"/>
      <c r="BX77" s="83"/>
      <c r="BY77" s="83"/>
      <c r="BZ77" s="86"/>
      <c r="CA77" s="83"/>
      <c r="CB77" s="83"/>
      <c r="CC77" s="83"/>
      <c r="CD77" s="83"/>
      <c r="CE77" s="84"/>
      <c r="CF77" s="83"/>
      <c r="CG77" s="83"/>
      <c r="CH77" s="83"/>
      <c r="CI77" s="83"/>
      <c r="CJ77" s="84"/>
      <c r="CK77" s="83"/>
      <c r="CL77" s="83"/>
      <c r="CM77" s="83"/>
      <c r="CN77" s="83"/>
      <c r="CO77" s="84"/>
      <c r="CP77" s="83">
        <f t="shared" si="27"/>
        <v>10.692612825458411</v>
      </c>
      <c r="CQ77" s="83">
        <f t="shared" si="11"/>
        <v>40.049411529726598</v>
      </c>
      <c r="CR77" s="83">
        <f t="shared" si="37"/>
        <v>3003.5176904556038</v>
      </c>
      <c r="CS77" s="83">
        <f t="shared" si="37"/>
        <v>11.940241254607969</v>
      </c>
      <c r="CT77" s="87"/>
      <c r="CU77" s="88"/>
      <c r="CV77" s="83"/>
      <c r="CW77" s="89"/>
      <c r="CY77" s="127">
        <f t="shared" si="13"/>
        <v>0.1808333841127705</v>
      </c>
      <c r="CZ77" s="127">
        <f t="shared" si="14"/>
        <v>0.31158324285936656</v>
      </c>
      <c r="DA77" s="127">
        <f t="shared" si="14"/>
        <v>0.20966219224159177</v>
      </c>
      <c r="DB77" s="127"/>
      <c r="DC77" s="127">
        <f t="shared" si="15"/>
        <v>0.28056829473820488</v>
      </c>
      <c r="DD77" s="127"/>
      <c r="DE77" s="127">
        <f t="shared" si="16"/>
        <v>0.28776069174660779</v>
      </c>
      <c r="DF77" s="127"/>
      <c r="DG77" s="127">
        <f t="shared" si="17"/>
        <v>0.29994425361541488</v>
      </c>
      <c r="DH77" s="127">
        <f t="shared" si="29"/>
        <v>0.47530363907991768</v>
      </c>
      <c r="DI77" s="127">
        <f t="shared" si="29"/>
        <v>-0.17563298974009267</v>
      </c>
      <c r="DJ77" s="127">
        <f t="shared" si="29"/>
        <v>1.2715258601624222</v>
      </c>
      <c r="DK77" s="127">
        <f t="shared" si="19"/>
        <v>-0.1461532355804257</v>
      </c>
      <c r="DL77" s="127"/>
      <c r="DM77" s="127">
        <f t="shared" si="20"/>
        <v>-0.12946698614688168</v>
      </c>
      <c r="DN77" s="127"/>
      <c r="DO77" s="127">
        <f t="shared" si="25"/>
        <v>0.15568084559744899</v>
      </c>
      <c r="DP77" s="127">
        <f t="shared" si="25"/>
        <v>-3.4684429265706807E-2</v>
      </c>
      <c r="DQ77" s="127"/>
      <c r="DR77" s="127">
        <f t="shared" si="26"/>
        <v>0.39762280243711379</v>
      </c>
      <c r="DS77" s="127">
        <f t="shared" si="26"/>
        <v>1.377906108708471E-2</v>
      </c>
      <c r="DT77" s="127"/>
    </row>
    <row r="78" spans="1:124" x14ac:dyDescent="0.3">
      <c r="B78" s="1">
        <v>4</v>
      </c>
      <c r="C78" s="76">
        <v>39904</v>
      </c>
      <c r="D78" s="77">
        <f t="shared" si="32"/>
        <v>30</v>
      </c>
      <c r="E78" s="92">
        <v>41002634</v>
      </c>
      <c r="F78" s="93">
        <v>11671304</v>
      </c>
      <c r="G78" s="94">
        <v>1532272</v>
      </c>
      <c r="H78" s="92">
        <v>120527445</v>
      </c>
      <c r="I78" s="93">
        <v>14535692</v>
      </c>
      <c r="J78" s="94">
        <f t="shared" si="30"/>
        <v>1431314</v>
      </c>
      <c r="K78" s="92">
        <f t="shared" si="35"/>
        <v>-4.3166467676056284</v>
      </c>
      <c r="L78" s="93">
        <f t="shared" si="35"/>
        <v>-3.7913472329630431</v>
      </c>
      <c r="M78" s="94">
        <f t="shared" si="35"/>
        <v>15.859846007395269</v>
      </c>
      <c r="N78" s="92">
        <f t="shared" si="4"/>
        <v>13.397269624136673</v>
      </c>
      <c r="O78" s="93">
        <f t="shared" si="4"/>
        <v>11.519641521508149</v>
      </c>
      <c r="P78" s="94">
        <f t="shared" si="4"/>
        <v>1182.2406966119004</v>
      </c>
      <c r="Q78" s="64">
        <v>171034859.87482291</v>
      </c>
      <c r="R78" s="65">
        <v>10533313.565276003</v>
      </c>
      <c r="S78" s="62">
        <f t="shared" si="31"/>
        <v>32526.264139999999</v>
      </c>
      <c r="T78" s="63">
        <f t="shared" si="33"/>
        <v>181600699.70423892</v>
      </c>
      <c r="U78" s="64">
        <f t="shared" si="36"/>
        <v>7.2091765315300274</v>
      </c>
      <c r="V78" s="65">
        <f t="shared" si="36"/>
        <v>-2.6137802378389803</v>
      </c>
      <c r="W78" s="62">
        <f t="shared" si="36"/>
        <v>9.2356782093909384</v>
      </c>
      <c r="X78" s="63">
        <f t="shared" si="34"/>
        <v>6.5859506833910535</v>
      </c>
      <c r="Y78" s="64">
        <f t="shared" si="5"/>
        <v>-0.5753818956676493</v>
      </c>
      <c r="Z78" s="65">
        <f t="shared" si="5"/>
        <v>28.165313440528305</v>
      </c>
      <c r="AA78" s="62">
        <f t="shared" si="5"/>
        <v>1538.6157100802379</v>
      </c>
      <c r="AB78" s="63">
        <f t="shared" ref="AB78:AB141" si="38">(T78-T66)/T66*100</f>
        <v>0.75204186303441012</v>
      </c>
      <c r="AC78" s="64">
        <v>87935825</v>
      </c>
      <c r="AD78" s="65">
        <f t="shared" si="9"/>
        <v>32591620</v>
      </c>
      <c r="AE78" s="65">
        <v>7507493</v>
      </c>
      <c r="AF78" s="65">
        <v>22212788</v>
      </c>
      <c r="AG78" s="65">
        <v>2871339</v>
      </c>
      <c r="AH78" s="65">
        <f t="shared" si="22"/>
        <v>25084127</v>
      </c>
      <c r="AI78" s="65"/>
      <c r="AJ78" s="66"/>
      <c r="AK78" s="65">
        <v>59702617.574779004</v>
      </c>
      <c r="AL78" s="65">
        <f t="shared" si="7"/>
        <v>111332242.30004397</v>
      </c>
      <c r="AM78" s="65">
        <v>4252130.222874999</v>
      </c>
      <c r="AN78" s="65">
        <v>102060141.55451196</v>
      </c>
      <c r="AO78" s="65">
        <v>5019970.5226570005</v>
      </c>
      <c r="AP78" s="65">
        <f t="shared" si="23"/>
        <v>107080112.07716897</v>
      </c>
      <c r="AQ78" s="65"/>
      <c r="AR78" s="66"/>
      <c r="AS78" s="65">
        <v>14126764</v>
      </c>
      <c r="AT78" s="65">
        <v>408928</v>
      </c>
      <c r="AU78" s="66"/>
      <c r="AV78" s="65">
        <v>10237554.773787001</v>
      </c>
      <c r="AW78" s="65">
        <v>295758.79148899997</v>
      </c>
      <c r="AX78" s="66"/>
      <c r="AY78" s="132">
        <f t="shared" si="24"/>
        <v>29.430105457418591</v>
      </c>
      <c r="AZ78" s="133">
        <f t="shared" si="24"/>
        <v>-4.2294251824891802</v>
      </c>
      <c r="BA78" s="134"/>
      <c r="BB78" s="78">
        <f>'[1]11. Breakdown Total UE Bank-NB'!R79+'[1]11. Breakdown Total UE Bank-NB'!S79</f>
        <v>0</v>
      </c>
      <c r="BC78" s="65">
        <f>'[1]11. Breakdown Total UE Bank-NB'!AN79</f>
        <v>0</v>
      </c>
      <c r="BD78" s="65">
        <f>'[1]11. Breakdown Total UE Bank-NB'!AT79</f>
        <v>1431314</v>
      </c>
      <c r="BE78" s="67">
        <f>'[1]11. Breakdown Total UE Bank-NB'!AB79+'[1]11. Breakdown Total UE Bank-NB'!AK79</f>
        <v>0</v>
      </c>
      <c r="BF78" s="67">
        <f>'[1]11. Breakdown Total UE Bank-NB'!BR79</f>
        <v>0</v>
      </c>
      <c r="BG78" s="67">
        <f>'[1]11. Breakdown Total UE Bank-NB'!BX79</f>
        <v>32526.264139999999</v>
      </c>
      <c r="BH78" s="67">
        <f>'[1]11. Breakdown Total UE Bank-NB'!BF79+'[1]11. Breakdown Total UE Bank-NB'!BO79</f>
        <v>0</v>
      </c>
      <c r="BI78" s="135"/>
      <c r="BJ78" s="132"/>
      <c r="BK78" s="132"/>
      <c r="BL78" s="151"/>
      <c r="BM78" s="151"/>
      <c r="BN78" s="151"/>
      <c r="BO78" s="151"/>
      <c r="BP78" s="67"/>
      <c r="BQ78" s="151"/>
      <c r="BR78" s="151"/>
      <c r="BS78" s="151"/>
      <c r="BT78" s="151"/>
      <c r="BU78" s="67"/>
      <c r="BV78" s="65"/>
      <c r="BW78" s="65"/>
      <c r="BX78" s="65"/>
      <c r="BY78" s="65"/>
      <c r="BZ78" s="66"/>
      <c r="CA78" s="65"/>
      <c r="CB78" s="65"/>
      <c r="CC78" s="65"/>
      <c r="CD78" s="65"/>
      <c r="CE78" s="67"/>
      <c r="CF78" s="65"/>
      <c r="CG78" s="65"/>
      <c r="CH78" s="65"/>
      <c r="CI78" s="65"/>
      <c r="CJ78" s="67"/>
      <c r="CK78" s="65"/>
      <c r="CL78" s="65"/>
      <c r="CM78" s="65"/>
      <c r="CN78" s="65"/>
      <c r="CO78" s="67"/>
      <c r="CP78" s="151">
        <f t="shared" si="27"/>
        <v>7.6210954540450331</v>
      </c>
      <c r="CQ78" s="65">
        <f t="shared" si="11"/>
        <v>37.996379719704322</v>
      </c>
      <c r="CR78" s="151">
        <f t="shared" si="37"/>
        <v>2540.865945006401</v>
      </c>
      <c r="CS78" s="151">
        <f t="shared" si="37"/>
        <v>8.9221204668770611</v>
      </c>
      <c r="CT78" s="80"/>
      <c r="CU78" s="64"/>
      <c r="CV78" s="65"/>
      <c r="CW78" s="81"/>
      <c r="CY78" s="127">
        <f t="shared" si="13"/>
        <v>0.10169629444134887</v>
      </c>
      <c r="CZ78" s="127">
        <f t="shared" si="14"/>
        <v>0.31953823588602481</v>
      </c>
      <c r="DA78" s="127">
        <f t="shared" si="14"/>
        <v>0.13489818926499608</v>
      </c>
      <c r="DB78" s="127"/>
      <c r="DC78" s="127">
        <f t="shared" si="15"/>
        <v>0.20714420357880536</v>
      </c>
      <c r="DD78" s="127"/>
      <c r="DE78" s="127">
        <f t="shared" si="16"/>
        <v>0.23130299458858095</v>
      </c>
      <c r="DF78" s="127"/>
      <c r="DG78" s="127">
        <f t="shared" si="17"/>
        <v>9.8755100208529401E-2</v>
      </c>
      <c r="DH78" s="127">
        <f t="shared" si="29"/>
        <v>0.27183326484379755</v>
      </c>
      <c r="DI78" s="127">
        <f t="shared" si="29"/>
        <v>-8.8471219228430376E-2</v>
      </c>
      <c r="DJ78" s="127">
        <f t="shared" si="29"/>
        <v>1.11025252264628</v>
      </c>
      <c r="DK78" s="127">
        <f t="shared" si="19"/>
        <v>-6.3532759994477384E-2</v>
      </c>
      <c r="DL78" s="127"/>
      <c r="DM78" s="127">
        <f t="shared" si="20"/>
        <v>-5.4005609072467764E-2</v>
      </c>
      <c r="DN78" s="127"/>
      <c r="DO78" s="127">
        <f t="shared" si="25"/>
        <v>0.12244349232511365</v>
      </c>
      <c r="DP78" s="127">
        <f t="shared" si="25"/>
        <v>-8.8181058029990544E-2</v>
      </c>
      <c r="DQ78" s="127"/>
      <c r="DR78" s="127">
        <f t="shared" si="26"/>
        <v>0.29430105457418598</v>
      </c>
      <c r="DS78" s="127">
        <f t="shared" si="26"/>
        <v>-4.2294251824891771E-2</v>
      </c>
      <c r="DT78" s="127"/>
    </row>
    <row r="79" spans="1:124" x14ac:dyDescent="0.3">
      <c r="B79" s="1">
        <v>5</v>
      </c>
      <c r="C79" s="76">
        <v>39934</v>
      </c>
      <c r="D79" s="77">
        <f t="shared" si="32"/>
        <v>31</v>
      </c>
      <c r="E79" s="61">
        <v>39682941</v>
      </c>
      <c r="F79" s="62">
        <v>11686889</v>
      </c>
      <c r="G79" s="63">
        <v>1753950</v>
      </c>
      <c r="H79" s="61">
        <v>122622498</v>
      </c>
      <c r="I79" s="62">
        <v>14635759</v>
      </c>
      <c r="J79" s="63">
        <f t="shared" si="30"/>
        <v>1664352</v>
      </c>
      <c r="K79" s="61">
        <f t="shared" si="35"/>
        <v>1.7382372952483978</v>
      </c>
      <c r="L79" s="62">
        <f t="shared" si="35"/>
        <v>0.68842267709029603</v>
      </c>
      <c r="M79" s="63">
        <f t="shared" si="35"/>
        <v>16.281402962592413</v>
      </c>
      <c r="N79" s="61">
        <f t="shared" ref="N79:P142" si="39">(H79-H67)/H67*100</f>
        <v>7.3820446674810043</v>
      </c>
      <c r="O79" s="62">
        <f t="shared" si="39"/>
        <v>9.826455434608059</v>
      </c>
      <c r="P79" s="63">
        <f t="shared" si="39"/>
        <v>944.26653281465678</v>
      </c>
      <c r="Q79" s="64">
        <v>133164627.80542998</v>
      </c>
      <c r="R79" s="65">
        <v>10817388.822324999</v>
      </c>
      <c r="S79" s="62">
        <f t="shared" si="31"/>
        <v>39492.500238000001</v>
      </c>
      <c r="T79" s="63">
        <f t="shared" si="33"/>
        <v>144021509.12799299</v>
      </c>
      <c r="U79" s="64">
        <f t="shared" si="36"/>
        <v>-22.141820735906951</v>
      </c>
      <c r="V79" s="65">
        <f t="shared" si="36"/>
        <v>2.6969220586527993</v>
      </c>
      <c r="W79" s="62">
        <f t="shared" si="36"/>
        <v>21.417264731098015</v>
      </c>
      <c r="X79" s="63">
        <f t="shared" si="34"/>
        <v>-20.693307149944182</v>
      </c>
      <c r="Y79" s="64">
        <f t="shared" ref="Y79:AB142" si="40">(Q79-Q67)/Q67*100</f>
        <v>-24.610844307739331</v>
      </c>
      <c r="Z79" s="65">
        <f t="shared" si="40"/>
        <v>29.441473202902106</v>
      </c>
      <c r="AA79" s="62">
        <f t="shared" si="40"/>
        <v>1431.4361730866415</v>
      </c>
      <c r="AB79" s="63">
        <f t="shared" si="38"/>
        <v>-22.148796947759603</v>
      </c>
      <c r="AC79" s="64">
        <v>89087625</v>
      </c>
      <c r="AD79" s="65">
        <f t="shared" si="9"/>
        <v>33534873</v>
      </c>
      <c r="AE79" s="65">
        <v>7896560</v>
      </c>
      <c r="AF79" s="65">
        <v>22567119</v>
      </c>
      <c r="AG79" s="65">
        <v>3071194</v>
      </c>
      <c r="AH79" s="65">
        <f t="shared" ref="AH79:AH110" si="41">SUM(AF79:AG79)</f>
        <v>25638313</v>
      </c>
      <c r="AI79" s="65"/>
      <c r="AJ79" s="66"/>
      <c r="AK79" s="65">
        <v>61359772.96171701</v>
      </c>
      <c r="AL79" s="65">
        <f t="shared" ref="AL79:AL142" si="42">AM79+AP79+AQ79</f>
        <v>71804854.843713015</v>
      </c>
      <c r="AM79" s="65">
        <v>4597351.3001880022</v>
      </c>
      <c r="AN79" s="65">
        <v>61862804.504571013</v>
      </c>
      <c r="AO79" s="65">
        <v>5344699.0389540009</v>
      </c>
      <c r="AP79" s="65">
        <f t="shared" ref="AP79:AP110" si="43">SUM(AN79:AO79)</f>
        <v>67207503.54352501</v>
      </c>
      <c r="AQ79" s="65"/>
      <c r="AR79" s="66"/>
      <c r="AS79" s="65">
        <v>14242369</v>
      </c>
      <c r="AT79" s="65">
        <v>393390</v>
      </c>
      <c r="AU79" s="66"/>
      <c r="AV79" s="65">
        <v>10524760.515759999</v>
      </c>
      <c r="AW79" s="65">
        <v>292628.30656500004</v>
      </c>
      <c r="AX79" s="66"/>
      <c r="AY79" s="132">
        <f t="shared" si="24"/>
        <v>30.703109683067144</v>
      </c>
      <c r="AZ79" s="133">
        <f t="shared" si="24"/>
        <v>-3.9161217203799024</v>
      </c>
      <c r="BA79" s="134"/>
      <c r="BB79" s="78">
        <f>'[1]11. Breakdown Total UE Bank-NB'!R80+'[1]11. Breakdown Total UE Bank-NB'!S80</f>
        <v>0</v>
      </c>
      <c r="BC79" s="65">
        <f>'[1]11. Breakdown Total UE Bank-NB'!AN80</f>
        <v>0</v>
      </c>
      <c r="BD79" s="65">
        <f>'[1]11. Breakdown Total UE Bank-NB'!AT80</f>
        <v>1664352</v>
      </c>
      <c r="BE79" s="67">
        <f>'[1]11. Breakdown Total UE Bank-NB'!AB80+'[1]11. Breakdown Total UE Bank-NB'!AK80</f>
        <v>0</v>
      </c>
      <c r="BF79" s="67">
        <f>'[1]11. Breakdown Total UE Bank-NB'!BR80</f>
        <v>0</v>
      </c>
      <c r="BG79" s="67">
        <f>'[1]11. Breakdown Total UE Bank-NB'!BX80</f>
        <v>39492.500238000001</v>
      </c>
      <c r="BH79" s="67">
        <f>'[1]11. Breakdown Total UE Bank-NB'!BF80+'[1]11. Breakdown Total UE Bank-NB'!BO80</f>
        <v>0</v>
      </c>
      <c r="BI79" s="135"/>
      <c r="BJ79" s="132"/>
      <c r="BK79" s="132"/>
      <c r="BL79" s="151"/>
      <c r="BM79" s="151"/>
      <c r="BN79" s="151"/>
      <c r="BO79" s="151"/>
      <c r="BP79" s="67"/>
      <c r="BQ79" s="151"/>
      <c r="BR79" s="151"/>
      <c r="BS79" s="151"/>
      <c r="BT79" s="151"/>
      <c r="BU79" s="67"/>
      <c r="BV79" s="65"/>
      <c r="BW79" s="65"/>
      <c r="BX79" s="65"/>
      <c r="BY79" s="65"/>
      <c r="BZ79" s="66"/>
      <c r="CA79" s="65"/>
      <c r="CB79" s="65"/>
      <c r="CC79" s="65"/>
      <c r="CD79" s="65"/>
      <c r="CE79" s="67"/>
      <c r="CF79" s="65"/>
      <c r="CG79" s="65"/>
      <c r="CH79" s="65"/>
      <c r="CI79" s="65"/>
      <c r="CJ79" s="67"/>
      <c r="CK79" s="65"/>
      <c r="CL79" s="65"/>
      <c r="CM79" s="65"/>
      <c r="CN79" s="65"/>
      <c r="CO79" s="67"/>
      <c r="CP79" s="151">
        <f t="shared" si="27"/>
        <v>3.3561422050037777</v>
      </c>
      <c r="CQ79" s="65">
        <f t="shared" si="11"/>
        <v>37.188543605464332</v>
      </c>
      <c r="CR79" s="151">
        <f t="shared" si="37"/>
        <v>2205.2488555808782</v>
      </c>
      <c r="CS79" s="151">
        <f t="shared" si="37"/>
        <v>4.8172512014119917</v>
      </c>
      <c r="CT79" s="80"/>
      <c r="CU79" s="64"/>
      <c r="CV79" s="65"/>
      <c r="CW79" s="81"/>
      <c r="CY79" s="127">
        <f t="shared" si="13"/>
        <v>3.4832887863592177E-2</v>
      </c>
      <c r="CZ79" s="127">
        <f t="shared" si="14"/>
        <v>0.276934023285899</v>
      </c>
      <c r="DA79" s="127">
        <f t="shared" si="14"/>
        <v>9.5679393868713936E-2</v>
      </c>
      <c r="DB79" s="127"/>
      <c r="DC79" s="127">
        <f t="shared" si="15"/>
        <v>0.16963965839347628</v>
      </c>
      <c r="DD79" s="127"/>
      <c r="DE79" s="127">
        <f t="shared" si="16"/>
        <v>0.19324882981289493</v>
      </c>
      <c r="DF79" s="127"/>
      <c r="DG79" s="127">
        <f t="shared" si="17"/>
        <v>3.2222373225978096E-2</v>
      </c>
      <c r="DH79" s="127">
        <f t="shared" si="29"/>
        <v>0.2607905724352142</v>
      </c>
      <c r="DI79" s="127">
        <f t="shared" si="29"/>
        <v>-0.44255141854043079</v>
      </c>
      <c r="DJ79" s="127">
        <f t="shared" si="29"/>
        <v>1.0791068824232561</v>
      </c>
      <c r="DK79" s="127">
        <f t="shared" si="19"/>
        <v>-0.4081010910861369</v>
      </c>
      <c r="DL79" s="127"/>
      <c r="DM79" s="127">
        <f t="shared" si="20"/>
        <v>-0.38728866900403025</v>
      </c>
      <c r="DN79" s="127"/>
      <c r="DO79" s="127">
        <f t="shared" si="25"/>
        <v>0.10517120902613297</v>
      </c>
      <c r="DP79" s="127">
        <f t="shared" si="25"/>
        <v>-0.10437465138251734</v>
      </c>
      <c r="DQ79" s="127"/>
      <c r="DR79" s="127">
        <f t="shared" si="26"/>
        <v>0.30703109683067153</v>
      </c>
      <c r="DS79" s="127">
        <f t="shared" si="26"/>
        <v>-3.9161217203799059E-2</v>
      </c>
      <c r="DT79" s="127"/>
    </row>
    <row r="80" spans="1:124" x14ac:dyDescent="0.3">
      <c r="B80" s="1">
        <v>6</v>
      </c>
      <c r="C80" s="76">
        <v>39965</v>
      </c>
      <c r="D80" s="77">
        <f t="shared" si="32"/>
        <v>30</v>
      </c>
      <c r="E80" s="101">
        <v>40853809</v>
      </c>
      <c r="F80" s="102">
        <v>11783091</v>
      </c>
      <c r="G80" s="103">
        <v>1861955</v>
      </c>
      <c r="H80" s="101">
        <v>127092121</v>
      </c>
      <c r="I80" s="102">
        <v>16040945</v>
      </c>
      <c r="J80" s="103">
        <f t="shared" si="30"/>
        <v>1427700</v>
      </c>
      <c r="K80" s="101">
        <f t="shared" si="35"/>
        <v>3.6450268693759607</v>
      </c>
      <c r="L80" s="102">
        <f t="shared" si="35"/>
        <v>9.6010463140312705</v>
      </c>
      <c r="M80" s="103">
        <f t="shared" si="35"/>
        <v>-14.218867162715579</v>
      </c>
      <c r="N80" s="101">
        <f t="shared" si="39"/>
        <v>13.674824552915851</v>
      </c>
      <c r="O80" s="102">
        <f t="shared" si="39"/>
        <v>18.350184944470914</v>
      </c>
      <c r="P80" s="103">
        <f t="shared" si="39"/>
        <v>769.19199298655758</v>
      </c>
      <c r="Q80" s="64">
        <v>140301816.545706</v>
      </c>
      <c r="R80" s="65">
        <v>12107114.600344997</v>
      </c>
      <c r="S80" s="62">
        <f t="shared" si="31"/>
        <v>41018.616199000004</v>
      </c>
      <c r="T80" s="63">
        <f t="shared" si="33"/>
        <v>152449949.76224998</v>
      </c>
      <c r="U80" s="64">
        <f t="shared" si="36"/>
        <v>5.3596731038097749</v>
      </c>
      <c r="V80" s="65">
        <f t="shared" si="36"/>
        <v>11.922708882926106</v>
      </c>
      <c r="W80" s="62">
        <f t="shared" si="36"/>
        <v>3.8643184194541371</v>
      </c>
      <c r="X80" s="63">
        <f t="shared" si="34"/>
        <v>5.852209635413951</v>
      </c>
      <c r="Y80" s="64">
        <f t="shared" si="40"/>
        <v>-24.23409525412092</v>
      </c>
      <c r="Z80" s="65">
        <f t="shared" si="40"/>
        <v>38.214662350478548</v>
      </c>
      <c r="AA80" s="62">
        <f t="shared" si="40"/>
        <v>1057.9535653593737</v>
      </c>
      <c r="AB80" s="63">
        <f t="shared" si="38"/>
        <v>-21.393737545905019</v>
      </c>
      <c r="AC80" s="64">
        <v>91862554</v>
      </c>
      <c r="AD80" s="65">
        <f t="shared" ref="AD80:AD143" si="44">AE80+AH80+AI80</f>
        <v>35229567</v>
      </c>
      <c r="AE80" s="65">
        <v>8296829</v>
      </c>
      <c r="AF80" s="65">
        <v>23673186</v>
      </c>
      <c r="AG80" s="65">
        <v>3259552</v>
      </c>
      <c r="AH80" s="83">
        <f t="shared" si="41"/>
        <v>26932738</v>
      </c>
      <c r="AI80" s="65"/>
      <c r="AJ80" s="66"/>
      <c r="AK80" s="65">
        <v>64380729.189234994</v>
      </c>
      <c r="AL80" s="65">
        <f t="shared" si="42"/>
        <v>75921087.356471032</v>
      </c>
      <c r="AM80" s="65">
        <v>4677006.8166290019</v>
      </c>
      <c r="AN80" s="65">
        <v>65400988.794656016</v>
      </c>
      <c r="AO80" s="65">
        <v>5843091.7451860048</v>
      </c>
      <c r="AP80" s="65">
        <f t="shared" si="43"/>
        <v>71244080.539842024</v>
      </c>
      <c r="AQ80" s="65"/>
      <c r="AR80" s="66"/>
      <c r="AS80" s="65">
        <v>15628948</v>
      </c>
      <c r="AT80" s="65">
        <v>411997</v>
      </c>
      <c r="AU80" s="66"/>
      <c r="AV80" s="65">
        <v>11775586.942845998</v>
      </c>
      <c r="AW80" s="65">
        <v>331527.65749899996</v>
      </c>
      <c r="AX80" s="66"/>
      <c r="AY80" s="132">
        <f t="shared" si="24"/>
        <v>39.386220169030508</v>
      </c>
      <c r="AZ80" s="133">
        <f t="shared" si="24"/>
        <v>6.4382755357482306</v>
      </c>
      <c r="BA80" s="134"/>
      <c r="BB80" s="82">
        <f>'[1]11. Breakdown Total UE Bank-NB'!R81+'[1]11. Breakdown Total UE Bank-NB'!S81</f>
        <v>0</v>
      </c>
      <c r="BC80" s="83">
        <f>'[1]11. Breakdown Total UE Bank-NB'!AN81</f>
        <v>0</v>
      </c>
      <c r="BD80" s="83">
        <f>'[1]11. Breakdown Total UE Bank-NB'!AT81</f>
        <v>1427700</v>
      </c>
      <c r="BE80" s="84">
        <f>'[1]11. Breakdown Total UE Bank-NB'!AB81+'[1]11. Breakdown Total UE Bank-NB'!AK81</f>
        <v>0</v>
      </c>
      <c r="BF80" s="85">
        <f>'[1]11. Breakdown Total UE Bank-NB'!BR81</f>
        <v>0</v>
      </c>
      <c r="BG80" s="84">
        <f>'[1]11. Breakdown Total UE Bank-NB'!BX81</f>
        <v>41018.616199000004</v>
      </c>
      <c r="BH80" s="84">
        <f>'[1]11. Breakdown Total UE Bank-NB'!BF81+'[1]11. Breakdown Total UE Bank-NB'!BO81</f>
        <v>0</v>
      </c>
      <c r="BI80" s="135"/>
      <c r="BJ80" s="132"/>
      <c r="BK80" s="132"/>
      <c r="BL80" s="151"/>
      <c r="BM80" s="151"/>
      <c r="BN80" s="151"/>
      <c r="BO80" s="151"/>
      <c r="BP80" s="67"/>
      <c r="BQ80" s="151"/>
      <c r="BR80" s="151"/>
      <c r="BS80" s="151"/>
      <c r="BT80" s="151"/>
      <c r="BU80" s="67"/>
      <c r="BV80" s="65"/>
      <c r="BW80" s="65"/>
      <c r="BX80" s="65"/>
      <c r="BY80" s="65"/>
      <c r="BZ80" s="66"/>
      <c r="CA80" s="65"/>
      <c r="CB80" s="65"/>
      <c r="CC80" s="65"/>
      <c r="CD80" s="65"/>
      <c r="CE80" s="67"/>
      <c r="CF80" s="65"/>
      <c r="CG80" s="65"/>
      <c r="CH80" s="65"/>
      <c r="CI80" s="65"/>
      <c r="CJ80" s="67"/>
      <c r="CK80" s="65"/>
      <c r="CL80" s="65"/>
      <c r="CM80" s="65"/>
      <c r="CN80" s="65"/>
      <c r="CO80" s="67"/>
      <c r="CP80" s="151">
        <f t="shared" si="27"/>
        <v>-1.2694120827182758</v>
      </c>
      <c r="CQ80" s="65">
        <f t="shared" si="11"/>
        <v>36.444646261295219</v>
      </c>
      <c r="CR80" s="151">
        <f t="shared" si="37"/>
        <v>1861.0142776395169</v>
      </c>
      <c r="CS80" s="151">
        <f t="shared" si="37"/>
        <v>0.37609632921756031</v>
      </c>
      <c r="CT80" s="80"/>
      <c r="CU80" s="88"/>
      <c r="CV80" s="83"/>
      <c r="CW80" s="89"/>
      <c r="CY80" s="127">
        <f t="shared" si="13"/>
        <v>0.1058627175937481</v>
      </c>
      <c r="CZ80" s="127">
        <f t="shared" si="14"/>
        <v>0.17255547459161091</v>
      </c>
      <c r="DA80" s="127">
        <f t="shared" si="14"/>
        <v>0.16765616359822899</v>
      </c>
      <c r="DB80" s="127"/>
      <c r="DC80" s="127">
        <f t="shared" si="15"/>
        <v>0.24350690364738492</v>
      </c>
      <c r="DD80" s="127"/>
      <c r="DE80" s="127">
        <f t="shared" si="16"/>
        <v>0.22603518941728273</v>
      </c>
      <c r="DF80" s="127"/>
      <c r="DG80" s="127">
        <f t="shared" si="17"/>
        <v>0.11176590688910393</v>
      </c>
      <c r="DH80" s="127">
        <f t="shared" si="29"/>
        <v>0.21613680043413819</v>
      </c>
      <c r="DI80" s="127">
        <f t="shared" si="29"/>
        <v>-0.45854900963795264</v>
      </c>
      <c r="DJ80" s="127">
        <f t="shared" si="29"/>
        <v>1.2172081612301211</v>
      </c>
      <c r="DK80" s="127">
        <f t="shared" si="19"/>
        <v>-0.42276832097677974</v>
      </c>
      <c r="DL80" s="127"/>
      <c r="DM80" s="127">
        <f t="shared" si="20"/>
        <v>-0.40346208665073169</v>
      </c>
      <c r="DN80" s="127"/>
      <c r="DO80" s="127">
        <f t="shared" si="25"/>
        <v>0.19244714330173829</v>
      </c>
      <c r="DP80" s="127">
        <f t="shared" si="25"/>
        <v>-7.8679550338677129E-2</v>
      </c>
      <c r="DQ80" s="127"/>
      <c r="DR80" s="127">
        <f t="shared" si="26"/>
        <v>0.39386220169030506</v>
      </c>
      <c r="DS80" s="127">
        <f t="shared" si="26"/>
        <v>6.438275535748228E-2</v>
      </c>
      <c r="DT80" s="127"/>
    </row>
    <row r="81" spans="1:124" x14ac:dyDescent="0.3">
      <c r="B81" s="1">
        <v>7</v>
      </c>
      <c r="C81" s="90">
        <v>39995</v>
      </c>
      <c r="D81" s="91">
        <f t="shared" si="32"/>
        <v>31</v>
      </c>
      <c r="E81" s="61">
        <v>41566890</v>
      </c>
      <c r="F81" s="62">
        <v>11884015</v>
      </c>
      <c r="G81" s="63">
        <v>1857743</v>
      </c>
      <c r="H81" s="61">
        <v>134697143</v>
      </c>
      <c r="I81" s="62">
        <v>16031168</v>
      </c>
      <c r="J81" s="63">
        <f t="shared" si="30"/>
        <v>1449281</v>
      </c>
      <c r="K81" s="61">
        <f t="shared" si="35"/>
        <v>5.9838658291020259</v>
      </c>
      <c r="L81" s="62">
        <f t="shared" si="35"/>
        <v>-6.0950274438320184E-2</v>
      </c>
      <c r="M81" s="63">
        <f t="shared" si="35"/>
        <v>1.5115920711634097</v>
      </c>
      <c r="N81" s="61">
        <f t="shared" si="39"/>
        <v>13.953185938514784</v>
      </c>
      <c r="O81" s="62">
        <f t="shared" si="39"/>
        <v>7.1079987543505698</v>
      </c>
      <c r="P81" s="63">
        <f t="shared" si="39"/>
        <v>625.700022032167</v>
      </c>
      <c r="Q81" s="95">
        <v>149000874.49540284</v>
      </c>
      <c r="R81" s="96">
        <v>12230039.435786003</v>
      </c>
      <c r="S81" s="93">
        <f t="shared" si="31"/>
        <v>42192.829862000006</v>
      </c>
      <c r="T81" s="94">
        <f t="shared" si="33"/>
        <v>161273106.76105085</v>
      </c>
      <c r="U81" s="95">
        <f t="shared" si="36"/>
        <v>6.2002461292886775</v>
      </c>
      <c r="V81" s="96">
        <f t="shared" si="36"/>
        <v>1.0153107449524228</v>
      </c>
      <c r="W81" s="93">
        <f t="shared" si="36"/>
        <v>2.8626359731477939</v>
      </c>
      <c r="X81" s="94">
        <f t="shared" si="34"/>
        <v>5.7875761930789995</v>
      </c>
      <c r="Y81" s="95">
        <f t="shared" si="40"/>
        <v>-19.538054150836029</v>
      </c>
      <c r="Z81" s="96">
        <f t="shared" si="40"/>
        <v>25.393657062744605</v>
      </c>
      <c r="AA81" s="93">
        <f t="shared" si="40"/>
        <v>714.26953930642196</v>
      </c>
      <c r="AB81" s="94">
        <f t="shared" si="38"/>
        <v>-17.270510977265662</v>
      </c>
      <c r="AC81" s="95">
        <v>98669428</v>
      </c>
      <c r="AD81" s="96">
        <f t="shared" si="44"/>
        <v>36027715</v>
      </c>
      <c r="AE81" s="96">
        <v>8227472</v>
      </c>
      <c r="AF81" s="96">
        <v>24405107</v>
      </c>
      <c r="AG81" s="96">
        <v>3395136</v>
      </c>
      <c r="AH81" s="65">
        <f t="shared" si="41"/>
        <v>27800243</v>
      </c>
      <c r="AI81" s="65"/>
      <c r="AJ81" s="97"/>
      <c r="AK81" s="96">
        <v>69984174.743654981</v>
      </c>
      <c r="AL81" s="96">
        <f t="shared" si="42"/>
        <v>79016699.751747996</v>
      </c>
      <c r="AM81" s="96">
        <v>4812520.517235999</v>
      </c>
      <c r="AN81" s="96">
        <v>68099412.289871007</v>
      </c>
      <c r="AO81" s="96">
        <v>6104766.9446409997</v>
      </c>
      <c r="AP81" s="96">
        <f t="shared" si="43"/>
        <v>74204179.234512001</v>
      </c>
      <c r="AQ81" s="96"/>
      <c r="AR81" s="97"/>
      <c r="AS81" s="96">
        <v>15617622</v>
      </c>
      <c r="AT81" s="96">
        <v>413546</v>
      </c>
      <c r="AU81" s="97"/>
      <c r="AV81" s="96">
        <v>11861049.517832998</v>
      </c>
      <c r="AW81" s="96">
        <v>368989.917953</v>
      </c>
      <c r="AX81" s="97"/>
      <c r="AY81" s="138">
        <f t="shared" si="24"/>
        <v>25.884199217594134</v>
      </c>
      <c r="AZ81" s="139">
        <f t="shared" si="24"/>
        <v>11.435236734718435</v>
      </c>
      <c r="BA81" s="140"/>
      <c r="BB81" s="78">
        <f>'[1]11. Breakdown Total UE Bank-NB'!R82+'[1]11. Breakdown Total UE Bank-NB'!S82</f>
        <v>0</v>
      </c>
      <c r="BC81" s="65">
        <f>'[1]11. Breakdown Total UE Bank-NB'!AN82</f>
        <v>0</v>
      </c>
      <c r="BD81" s="65">
        <f>'[1]11. Breakdown Total UE Bank-NB'!AT82</f>
        <v>1449281</v>
      </c>
      <c r="BE81" s="67">
        <f>'[1]11. Breakdown Total UE Bank-NB'!AB82+'[1]11. Breakdown Total UE Bank-NB'!AK82</f>
        <v>0</v>
      </c>
      <c r="BF81" s="67">
        <f>'[1]11. Breakdown Total UE Bank-NB'!BR82</f>
        <v>0</v>
      </c>
      <c r="BG81" s="67">
        <f>'[1]11. Breakdown Total UE Bank-NB'!BX82</f>
        <v>42192.829862000006</v>
      </c>
      <c r="BH81" s="67">
        <f>'[1]11. Breakdown Total UE Bank-NB'!BF82+'[1]11. Breakdown Total UE Bank-NB'!BO82</f>
        <v>0</v>
      </c>
      <c r="BI81" s="142"/>
      <c r="BJ81" s="138"/>
      <c r="BK81" s="138"/>
      <c r="BL81" s="96"/>
      <c r="BM81" s="96"/>
      <c r="BN81" s="96"/>
      <c r="BO81" s="96"/>
      <c r="BP81" s="98"/>
      <c r="BQ81" s="96"/>
      <c r="BR81" s="96"/>
      <c r="BS81" s="96"/>
      <c r="BT81" s="96"/>
      <c r="BU81" s="98"/>
      <c r="BV81" s="96"/>
      <c r="BW81" s="96"/>
      <c r="BX81" s="96"/>
      <c r="BY81" s="96"/>
      <c r="BZ81" s="97"/>
      <c r="CA81" s="96"/>
      <c r="CB81" s="96"/>
      <c r="CC81" s="96"/>
      <c r="CD81" s="96"/>
      <c r="CE81" s="98"/>
      <c r="CF81" s="96"/>
      <c r="CG81" s="96"/>
      <c r="CH81" s="96"/>
      <c r="CI81" s="96"/>
      <c r="CJ81" s="98"/>
      <c r="CK81" s="96"/>
      <c r="CL81" s="96"/>
      <c r="CM81" s="96"/>
      <c r="CN81" s="96"/>
      <c r="CO81" s="98"/>
      <c r="CP81" s="96">
        <f t="shared" si="27"/>
        <v>-4.5802168104220016</v>
      </c>
      <c r="CQ81" s="96">
        <f t="shared" si="11"/>
        <v>34.39084732082199</v>
      </c>
      <c r="CR81" s="96">
        <f t="shared" si="37"/>
        <v>1502.4499944135598</v>
      </c>
      <c r="CS81" s="96">
        <f t="shared" si="37"/>
        <v>-2.8459961068520556</v>
      </c>
      <c r="CT81" s="143"/>
      <c r="CU81" s="64"/>
      <c r="CV81" s="65"/>
      <c r="CW81" s="81"/>
      <c r="CY81" s="127">
        <f t="shared" si="13"/>
        <v>0.11611125265092093</v>
      </c>
      <c r="CZ81" s="127">
        <f t="shared" si="14"/>
        <v>0.19646911346826701</v>
      </c>
      <c r="DA81" s="127">
        <f t="shared" si="14"/>
        <v>0.13758303841993325</v>
      </c>
      <c r="DB81" s="127"/>
      <c r="DC81" s="127">
        <f t="shared" si="15"/>
        <v>0.21277608300830053</v>
      </c>
      <c r="DD81" s="127"/>
      <c r="DE81" s="127">
        <f t="shared" si="16"/>
        <v>0.2090130981705729</v>
      </c>
      <c r="DF81" s="127"/>
      <c r="DG81" s="127">
        <f t="shared" si="17"/>
        <v>0.11472412589810288</v>
      </c>
      <c r="DH81" s="127">
        <f t="shared" si="29"/>
        <v>0.368735550554536</v>
      </c>
      <c r="DI81" s="127">
        <f t="shared" si="29"/>
        <v>-0.41299915094096284</v>
      </c>
      <c r="DJ81" s="127">
        <f t="shared" si="29"/>
        <v>1.1258441847523155</v>
      </c>
      <c r="DK81" s="127">
        <f t="shared" si="19"/>
        <v>-0.37582782017009331</v>
      </c>
      <c r="DL81" s="127"/>
      <c r="DM81" s="127">
        <f t="shared" si="20"/>
        <v>-0.35443969867412117</v>
      </c>
      <c r="DN81" s="127"/>
      <c r="DO81" s="127">
        <f t="shared" si="25"/>
        <v>7.7394950759968939E-2</v>
      </c>
      <c r="DP81" s="127">
        <f t="shared" si="25"/>
        <v>-0.12303871984256742</v>
      </c>
      <c r="DQ81" s="127"/>
      <c r="DR81" s="127">
        <f t="shared" si="26"/>
        <v>0.25884199217594128</v>
      </c>
      <c r="DS81" s="127">
        <f t="shared" si="26"/>
        <v>0.11435236734718424</v>
      </c>
      <c r="DT81" s="127"/>
    </row>
    <row r="82" spans="1:124" x14ac:dyDescent="0.3">
      <c r="B82" s="1">
        <v>8</v>
      </c>
      <c r="C82" s="76">
        <v>40026</v>
      </c>
      <c r="D82" s="77">
        <f t="shared" si="32"/>
        <v>31</v>
      </c>
      <c r="E82" s="61">
        <v>42192305</v>
      </c>
      <c r="F82" s="62">
        <v>12001107</v>
      </c>
      <c r="G82" s="63">
        <v>2032859</v>
      </c>
      <c r="H82" s="61">
        <v>137585996</v>
      </c>
      <c r="I82" s="62">
        <v>15308027</v>
      </c>
      <c r="J82" s="63">
        <f t="shared" si="30"/>
        <v>1366804</v>
      </c>
      <c r="K82" s="61">
        <f t="shared" si="35"/>
        <v>2.144702504937317</v>
      </c>
      <c r="L82" s="62">
        <f t="shared" si="35"/>
        <v>-4.5108441256432474</v>
      </c>
      <c r="M82" s="63">
        <f t="shared" si="35"/>
        <v>-5.6908908624345456</v>
      </c>
      <c r="N82" s="61">
        <f t="shared" si="39"/>
        <v>14.076930832494805</v>
      </c>
      <c r="O82" s="62">
        <f t="shared" si="39"/>
        <v>11.003576284114704</v>
      </c>
      <c r="P82" s="63">
        <f t="shared" si="39"/>
        <v>687.37031297705528</v>
      </c>
      <c r="Q82" s="64">
        <v>151817300.54560497</v>
      </c>
      <c r="R82" s="65">
        <v>11631101.974082001</v>
      </c>
      <c r="S82" s="62">
        <f t="shared" si="31"/>
        <v>42865.2</v>
      </c>
      <c r="T82" s="63">
        <f t="shared" si="33"/>
        <v>163491267.71968696</v>
      </c>
      <c r="U82" s="64">
        <f t="shared" si="36"/>
        <v>1.8902077318271222</v>
      </c>
      <c r="V82" s="65">
        <f t="shared" si="36"/>
        <v>-4.8972651711282893</v>
      </c>
      <c r="W82" s="62">
        <f t="shared" si="36"/>
        <v>1.5935649260765647</v>
      </c>
      <c r="X82" s="63">
        <f t="shared" si="34"/>
        <v>1.37540660261641</v>
      </c>
      <c r="Y82" s="64">
        <f t="shared" si="40"/>
        <v>-17.041997649247154</v>
      </c>
      <c r="Z82" s="65">
        <f t="shared" si="40"/>
        <v>28.170464707736485</v>
      </c>
      <c r="AA82" s="62">
        <f t="shared" si="40"/>
        <v>562.38142656890284</v>
      </c>
      <c r="AB82" s="63">
        <f t="shared" si="38"/>
        <v>-14.886508059327955</v>
      </c>
      <c r="AC82" s="64">
        <v>99478515</v>
      </c>
      <c r="AD82" s="65">
        <f t="shared" si="44"/>
        <v>38107481</v>
      </c>
      <c r="AE82" s="65">
        <v>8432636</v>
      </c>
      <c r="AF82" s="65">
        <v>25946045</v>
      </c>
      <c r="AG82" s="65">
        <v>3728800</v>
      </c>
      <c r="AH82" s="65">
        <f t="shared" si="41"/>
        <v>29674845</v>
      </c>
      <c r="AI82" s="65"/>
      <c r="AJ82" s="66"/>
      <c r="AK82" s="65">
        <v>70877342.354958981</v>
      </c>
      <c r="AL82" s="65">
        <f t="shared" si="42"/>
        <v>80939958.190646052</v>
      </c>
      <c r="AM82" s="65">
        <v>5022158.700348001</v>
      </c>
      <c r="AN82" s="65">
        <v>69542370.964009047</v>
      </c>
      <c r="AO82" s="65">
        <v>6375428.5262890002</v>
      </c>
      <c r="AP82" s="65">
        <f t="shared" si="43"/>
        <v>75917799.490298048</v>
      </c>
      <c r="AQ82" s="65"/>
      <c r="AR82" s="66"/>
      <c r="AS82" s="65">
        <v>14890571</v>
      </c>
      <c r="AT82" s="65">
        <v>417456</v>
      </c>
      <c r="AU82" s="66"/>
      <c r="AV82" s="65">
        <v>11234686.979271</v>
      </c>
      <c r="AW82" s="65">
        <v>396414.99481099989</v>
      </c>
      <c r="AX82" s="66"/>
      <c r="AY82" s="132">
        <f t="shared" si="24"/>
        <v>28.565973996196291</v>
      </c>
      <c r="AZ82" s="133">
        <f t="shared" si="24"/>
        <v>17.892051544464618</v>
      </c>
      <c r="BA82" s="134"/>
      <c r="BB82" s="78">
        <f>'[1]11. Breakdown Total UE Bank-NB'!R83+'[1]11. Breakdown Total UE Bank-NB'!S83</f>
        <v>0</v>
      </c>
      <c r="BC82" s="65">
        <f>'[1]11. Breakdown Total UE Bank-NB'!AN83</f>
        <v>0</v>
      </c>
      <c r="BD82" s="65">
        <f>'[1]11. Breakdown Total UE Bank-NB'!AT83</f>
        <v>1366804</v>
      </c>
      <c r="BE82" s="67">
        <f>'[1]11. Breakdown Total UE Bank-NB'!AB83+'[1]11. Breakdown Total UE Bank-NB'!AK83</f>
        <v>0</v>
      </c>
      <c r="BF82" s="67">
        <f>'[1]11. Breakdown Total UE Bank-NB'!BR83</f>
        <v>0</v>
      </c>
      <c r="BG82" s="67">
        <f>'[1]11. Breakdown Total UE Bank-NB'!BX83</f>
        <v>42865.2</v>
      </c>
      <c r="BH82" s="67">
        <f>'[1]11. Breakdown Total UE Bank-NB'!BF83+'[1]11. Breakdown Total UE Bank-NB'!BO83</f>
        <v>0</v>
      </c>
      <c r="BI82" s="135"/>
      <c r="BJ82" s="132"/>
      <c r="BK82" s="132"/>
      <c r="BL82" s="65"/>
      <c r="BM82" s="65"/>
      <c r="BN82" s="65"/>
      <c r="BO82" s="65"/>
      <c r="BP82" s="67"/>
      <c r="BQ82" s="65"/>
      <c r="BR82" s="65"/>
      <c r="BS82" s="65"/>
      <c r="BT82" s="65"/>
      <c r="BU82" s="67"/>
      <c r="BV82" s="65"/>
      <c r="BW82" s="65"/>
      <c r="BX82" s="65"/>
      <c r="BY82" s="65"/>
      <c r="BZ82" s="66"/>
      <c r="CA82" s="65"/>
      <c r="CB82" s="65"/>
      <c r="CC82" s="65"/>
      <c r="CD82" s="65"/>
      <c r="CE82" s="67"/>
      <c r="CF82" s="65"/>
      <c r="CG82" s="65"/>
      <c r="CH82" s="65"/>
      <c r="CI82" s="65"/>
      <c r="CJ82" s="67"/>
      <c r="CK82" s="65"/>
      <c r="CL82" s="65"/>
      <c r="CM82" s="65"/>
      <c r="CN82" s="65"/>
      <c r="CO82" s="67"/>
      <c r="CP82" s="65">
        <f t="shared" si="27"/>
        <v>-7.7500625649063295</v>
      </c>
      <c r="CQ82" s="65">
        <f t="shared" si="11"/>
        <v>33.287184478999791</v>
      </c>
      <c r="CR82" s="65">
        <f t="shared" si="37"/>
        <v>1227.5974409807504</v>
      </c>
      <c r="CS82" s="65">
        <f t="shared" si="37"/>
        <v>-5.9033416832596686</v>
      </c>
      <c r="CT82" s="80"/>
      <c r="CU82" s="64"/>
      <c r="CV82" s="65"/>
      <c r="CW82" s="81"/>
      <c r="CY82" s="127">
        <f t="shared" si="13"/>
        <v>9.7308614105998004E-2</v>
      </c>
      <c r="CZ82" s="127">
        <f t="shared" si="14"/>
        <v>0.23809128090938825</v>
      </c>
      <c r="DA82" s="127">
        <f t="shared" si="14"/>
        <v>0.19902838479659035</v>
      </c>
      <c r="DB82" s="127"/>
      <c r="DC82" s="127">
        <f t="shared" si="15"/>
        <v>0.28239041241458929</v>
      </c>
      <c r="DD82" s="127"/>
      <c r="DE82" s="127">
        <f t="shared" si="16"/>
        <v>0.27231666920134057</v>
      </c>
      <c r="DF82" s="127"/>
      <c r="DG82" s="127">
        <f t="shared" si="17"/>
        <v>9.9412183207320259E-2</v>
      </c>
      <c r="DH82" s="127">
        <f t="shared" si="29"/>
        <v>0.41766334490990942</v>
      </c>
      <c r="DI82" s="127">
        <f t="shared" si="29"/>
        <v>-0.37928544992308311</v>
      </c>
      <c r="DJ82" s="127">
        <f t="shared" si="29"/>
        <v>1.1552749709172851</v>
      </c>
      <c r="DK82" s="127">
        <f t="shared" si="19"/>
        <v>-0.33981107016313583</v>
      </c>
      <c r="DL82" s="127"/>
      <c r="DM82" s="127">
        <f t="shared" si="20"/>
        <v>-0.31717334512776652</v>
      </c>
      <c r="DN82" s="127"/>
      <c r="DO82" s="127">
        <f t="shared" si="25"/>
        <v>0.11798090330594313</v>
      </c>
      <c r="DP82" s="127">
        <f t="shared" si="25"/>
        <v>-0.11444675195743803</v>
      </c>
      <c r="DQ82" s="127"/>
      <c r="DR82" s="127">
        <f t="shared" si="26"/>
        <v>0.28565973996196292</v>
      </c>
      <c r="DS82" s="127">
        <f t="shared" si="26"/>
        <v>0.17892051544464627</v>
      </c>
      <c r="DT82" s="127"/>
    </row>
    <row r="83" spans="1:124" x14ac:dyDescent="0.3">
      <c r="B83" s="1">
        <v>9</v>
      </c>
      <c r="C83" s="99">
        <v>40057</v>
      </c>
      <c r="D83" s="100">
        <f t="shared" si="32"/>
        <v>30</v>
      </c>
      <c r="E83" s="61">
        <v>42741202</v>
      </c>
      <c r="F83" s="62">
        <v>12084910</v>
      </c>
      <c r="G83" s="63">
        <v>2313068</v>
      </c>
      <c r="H83" s="61">
        <v>139008715</v>
      </c>
      <c r="I83" s="62">
        <v>15933288</v>
      </c>
      <c r="J83" s="63">
        <f t="shared" si="30"/>
        <v>2047470</v>
      </c>
      <c r="K83" s="61">
        <f t="shared" si="35"/>
        <v>1.034058001077377</v>
      </c>
      <c r="L83" s="62">
        <f t="shared" si="35"/>
        <v>4.0845302925060167</v>
      </c>
      <c r="M83" s="63">
        <f t="shared" si="35"/>
        <v>49.799824993195806</v>
      </c>
      <c r="N83" s="61">
        <f t="shared" si="39"/>
        <v>5.3601359991293407</v>
      </c>
      <c r="O83" s="62">
        <f t="shared" si="39"/>
        <v>8.9433912802145272</v>
      </c>
      <c r="P83" s="63">
        <f t="shared" si="39"/>
        <v>435.24709302325579</v>
      </c>
      <c r="Q83" s="88">
        <v>147828302.14477509</v>
      </c>
      <c r="R83" s="83">
        <v>11980047.598454</v>
      </c>
      <c r="S83" s="102">
        <f t="shared" si="31"/>
        <v>68424.039564999999</v>
      </c>
      <c r="T83" s="103">
        <f t="shared" si="33"/>
        <v>159876773.78279409</v>
      </c>
      <c r="U83" s="88">
        <f t="shared" si="36"/>
        <v>-2.6274992286742784</v>
      </c>
      <c r="V83" s="83">
        <f t="shared" si="36"/>
        <v>3.0001080306024988</v>
      </c>
      <c r="W83" s="102">
        <f t="shared" si="36"/>
        <v>59.62608261480176</v>
      </c>
      <c r="X83" s="103">
        <f t="shared" si="34"/>
        <v>-2.2108177319231981</v>
      </c>
      <c r="Y83" s="88">
        <f t="shared" si="40"/>
        <v>-24.489017179973839</v>
      </c>
      <c r="Z83" s="83">
        <f t="shared" si="40"/>
        <v>20.697529828509538</v>
      </c>
      <c r="AA83" s="102">
        <f t="shared" si="40"/>
        <v>626.73626919499009</v>
      </c>
      <c r="AB83" s="103">
        <f t="shared" si="38"/>
        <v>-22.278876356188956</v>
      </c>
      <c r="AC83" s="88">
        <v>100778490</v>
      </c>
      <c r="AD83" s="83">
        <f t="shared" si="44"/>
        <v>38230225</v>
      </c>
      <c r="AE83" s="83">
        <v>9170265</v>
      </c>
      <c r="AF83" s="83">
        <v>25091173</v>
      </c>
      <c r="AG83" s="83">
        <v>3968787</v>
      </c>
      <c r="AH83" s="83">
        <f t="shared" si="41"/>
        <v>29059960</v>
      </c>
      <c r="AI83" s="83"/>
      <c r="AJ83" s="86"/>
      <c r="AK83" s="83">
        <v>72458714.859646991</v>
      </c>
      <c r="AL83" s="83">
        <f t="shared" si="42"/>
        <v>75369587.285128012</v>
      </c>
      <c r="AM83" s="83">
        <v>4833837.0786439991</v>
      </c>
      <c r="AN83" s="83">
        <v>63920920.674662024</v>
      </c>
      <c r="AO83" s="83">
        <v>6614829.5318220006</v>
      </c>
      <c r="AP83" s="83">
        <f t="shared" si="43"/>
        <v>70535750.20648402</v>
      </c>
      <c r="AQ83" s="83"/>
      <c r="AR83" s="86"/>
      <c r="AS83" s="83">
        <v>15612675</v>
      </c>
      <c r="AT83" s="83">
        <v>320613</v>
      </c>
      <c r="AU83" s="86"/>
      <c r="AV83" s="83">
        <v>11652326.225047998</v>
      </c>
      <c r="AW83" s="83">
        <v>327721.37340599997</v>
      </c>
      <c r="AX83" s="86"/>
      <c r="AY83" s="137">
        <f t="shared" si="24"/>
        <v>21.103061528780824</v>
      </c>
      <c r="AZ83" s="145">
        <f t="shared" si="24"/>
        <v>7.8558652517557528</v>
      </c>
      <c r="BA83" s="146"/>
      <c r="BB83" s="82">
        <f>'[1]11. Breakdown Total UE Bank-NB'!R84+'[1]11. Breakdown Total UE Bank-NB'!S84</f>
        <v>0</v>
      </c>
      <c r="BC83" s="83">
        <f>'[1]11. Breakdown Total UE Bank-NB'!AN84</f>
        <v>0</v>
      </c>
      <c r="BD83" s="83">
        <f>'[1]11. Breakdown Total UE Bank-NB'!AT84</f>
        <v>2047470</v>
      </c>
      <c r="BE83" s="84">
        <f>'[1]11. Breakdown Total UE Bank-NB'!AB84+'[1]11. Breakdown Total UE Bank-NB'!AK84</f>
        <v>0</v>
      </c>
      <c r="BF83" s="84">
        <f>'[1]11. Breakdown Total UE Bank-NB'!BR84</f>
        <v>0</v>
      </c>
      <c r="BG83" s="84">
        <f>'[1]11. Breakdown Total UE Bank-NB'!BX84</f>
        <v>68424.039564999999</v>
      </c>
      <c r="BH83" s="84">
        <f>'[1]11. Breakdown Total UE Bank-NB'!BF84+'[1]11. Breakdown Total UE Bank-NB'!BO84</f>
        <v>0</v>
      </c>
      <c r="BI83" s="136"/>
      <c r="BJ83" s="137"/>
      <c r="BK83" s="137"/>
      <c r="BL83" s="83"/>
      <c r="BM83" s="83"/>
      <c r="BN83" s="83"/>
      <c r="BO83" s="83"/>
      <c r="BP83" s="84"/>
      <c r="BQ83" s="83"/>
      <c r="BR83" s="83"/>
      <c r="BS83" s="83"/>
      <c r="BT83" s="83"/>
      <c r="BU83" s="84"/>
      <c r="BV83" s="83"/>
      <c r="BW83" s="83"/>
      <c r="BX83" s="83"/>
      <c r="BY83" s="83"/>
      <c r="BZ83" s="86"/>
      <c r="CA83" s="83"/>
      <c r="CB83" s="83"/>
      <c r="CC83" s="83"/>
      <c r="CD83" s="83"/>
      <c r="CE83" s="84"/>
      <c r="CF83" s="83"/>
      <c r="CG83" s="83"/>
      <c r="CH83" s="83"/>
      <c r="CI83" s="83"/>
      <c r="CJ83" s="84"/>
      <c r="CK83" s="83"/>
      <c r="CL83" s="83"/>
      <c r="CM83" s="83"/>
      <c r="CN83" s="83"/>
      <c r="CO83" s="84"/>
      <c r="CP83" s="83">
        <f t="shared" si="27"/>
        <v>-12.138316757820661</v>
      </c>
      <c r="CQ83" s="83">
        <f t="shared" si="11"/>
        <v>30.199743826179798</v>
      </c>
      <c r="CR83" s="83">
        <f t="shared" si="37"/>
        <v>1032.9635331230986</v>
      </c>
      <c r="CS83" s="83">
        <f t="shared" si="37"/>
        <v>-10.20078467106616</v>
      </c>
      <c r="CT83" s="87"/>
      <c r="CU83" s="88"/>
      <c r="CV83" s="83"/>
      <c r="CW83" s="89"/>
      <c r="CY83" s="127">
        <f t="shared" si="13"/>
        <v>2.2521614435047743E-2</v>
      </c>
      <c r="CZ83" s="127">
        <f t="shared" si="14"/>
        <v>5.8397012290438921E-2</v>
      </c>
      <c r="DA83" s="127">
        <f t="shared" si="14"/>
        <v>9.2572439739978973E-2</v>
      </c>
      <c r="DB83" s="127"/>
      <c r="DC83" s="127">
        <f t="shared" si="15"/>
        <v>0.17586706355404336</v>
      </c>
      <c r="DD83" s="127"/>
      <c r="DE83" s="127">
        <f t="shared" si="16"/>
        <v>0.14537401049915011</v>
      </c>
      <c r="DF83" s="127"/>
      <c r="DG83" s="127">
        <f t="shared" si="17"/>
        <v>3.641817859436336E-2</v>
      </c>
      <c r="DH83" s="127">
        <f t="shared" si="29"/>
        <v>6.8959378919213776E-2</v>
      </c>
      <c r="DI83" s="127">
        <f t="shared" si="29"/>
        <v>-0.45765469555827321</v>
      </c>
      <c r="DJ83" s="127">
        <f t="shared" si="29"/>
        <v>0.90312074163616596</v>
      </c>
      <c r="DK83" s="127">
        <f t="shared" si="19"/>
        <v>-0.41867403378787615</v>
      </c>
      <c r="DL83" s="127"/>
      <c r="DM83" s="127">
        <f t="shared" si="20"/>
        <v>-0.40115365345045129</v>
      </c>
      <c r="DN83" s="127"/>
      <c r="DO83" s="127">
        <f t="shared" si="25"/>
        <v>9.7725475031199993E-2</v>
      </c>
      <c r="DP83" s="127">
        <f t="shared" si="25"/>
        <v>-0.20352709413451053</v>
      </c>
      <c r="DQ83" s="127"/>
      <c r="DR83" s="127">
        <f t="shared" si="26"/>
        <v>0.21103061528780831</v>
      </c>
      <c r="DS83" s="127">
        <f t="shared" si="26"/>
        <v>7.8558652517557448E-2</v>
      </c>
      <c r="DT83" s="127"/>
    </row>
    <row r="84" spans="1:124" x14ac:dyDescent="0.3">
      <c r="B84" s="1">
        <v>10</v>
      </c>
      <c r="C84" s="76">
        <v>40087</v>
      </c>
      <c r="D84" s="77">
        <f t="shared" si="32"/>
        <v>31</v>
      </c>
      <c r="E84" s="92">
        <v>43424072</v>
      </c>
      <c r="F84" s="93">
        <v>12130413</v>
      </c>
      <c r="G84" s="94">
        <v>2558329</v>
      </c>
      <c r="H84" s="92">
        <v>144875682</v>
      </c>
      <c r="I84" s="93">
        <v>15005702</v>
      </c>
      <c r="J84" s="94">
        <f t="shared" si="30"/>
        <v>1785942</v>
      </c>
      <c r="K84" s="92">
        <f t="shared" si="35"/>
        <v>4.2205749474052761</v>
      </c>
      <c r="L84" s="93">
        <f t="shared" si="35"/>
        <v>-5.8216860198598059</v>
      </c>
      <c r="M84" s="94">
        <f t="shared" si="35"/>
        <v>-12.773227446555993</v>
      </c>
      <c r="N84" s="92">
        <f t="shared" si="39"/>
        <v>32.659665010260781</v>
      </c>
      <c r="O84" s="93">
        <f t="shared" si="39"/>
        <v>0.46499626512653874</v>
      </c>
      <c r="P84" s="94">
        <f t="shared" si="39"/>
        <v>422.98362182312275</v>
      </c>
      <c r="Q84" s="64">
        <v>156358138.60715389</v>
      </c>
      <c r="R84" s="65">
        <v>12047493.362565</v>
      </c>
      <c r="S84" s="62">
        <f t="shared" si="31"/>
        <v>55257.066858999999</v>
      </c>
      <c r="T84" s="63">
        <f t="shared" si="33"/>
        <v>168460889.03657791</v>
      </c>
      <c r="U84" s="64">
        <f t="shared" si="36"/>
        <v>5.7700970237926006</v>
      </c>
      <c r="V84" s="65">
        <f t="shared" si="36"/>
        <v>0.56298410800724119</v>
      </c>
      <c r="W84" s="62">
        <f t="shared" si="36"/>
        <v>-19.243196966604</v>
      </c>
      <c r="X84" s="63">
        <f t="shared" si="34"/>
        <v>5.3692072029462254</v>
      </c>
      <c r="Y84" s="64">
        <f t="shared" si="40"/>
        <v>1.0050566813195796</v>
      </c>
      <c r="Z84" s="65">
        <f t="shared" si="40"/>
        <v>27.667916914593942</v>
      </c>
      <c r="AA84" s="62">
        <f t="shared" si="40"/>
        <v>385.66663745369453</v>
      </c>
      <c r="AB84" s="63">
        <f t="shared" si="38"/>
        <v>2.5635498793407638</v>
      </c>
      <c r="AC84" s="64">
        <v>105348346</v>
      </c>
      <c r="AD84" s="65">
        <f t="shared" si="44"/>
        <v>39527336</v>
      </c>
      <c r="AE84" s="65">
        <v>8540568</v>
      </c>
      <c r="AF84" s="65">
        <v>27187976</v>
      </c>
      <c r="AG84" s="65">
        <v>3798792</v>
      </c>
      <c r="AH84" s="65">
        <f t="shared" si="41"/>
        <v>30986768</v>
      </c>
      <c r="AI84" s="65"/>
      <c r="AJ84" s="66"/>
      <c r="AK84" s="65">
        <v>73092374.07114099</v>
      </c>
      <c r="AL84" s="65">
        <f t="shared" si="42"/>
        <v>83265764.536013007</v>
      </c>
      <c r="AM84" s="65">
        <v>5019804.1622859985</v>
      </c>
      <c r="AN84" s="65">
        <v>71617143.341261014</v>
      </c>
      <c r="AO84" s="65">
        <v>6628817.0324659962</v>
      </c>
      <c r="AP84" s="65">
        <f t="shared" si="43"/>
        <v>78245960.373727009</v>
      </c>
      <c r="AQ84" s="65"/>
      <c r="AR84" s="66"/>
      <c r="AS84" s="65">
        <v>14613707</v>
      </c>
      <c r="AT84" s="65">
        <v>391995</v>
      </c>
      <c r="AU84" s="66"/>
      <c r="AV84" s="65">
        <v>11667349.432436999</v>
      </c>
      <c r="AW84" s="65">
        <v>380143.93012799998</v>
      </c>
      <c r="AX84" s="66"/>
      <c r="AY84" s="132">
        <f t="shared" si="24"/>
        <v>27.964857858631497</v>
      </c>
      <c r="AZ84" s="133">
        <f t="shared" si="24"/>
        <v>19.179894685382987</v>
      </c>
      <c r="BA84" s="134"/>
      <c r="BB84" s="67">
        <f>'[1]11. Breakdown Total UE Bank-NB'!R85+'[1]11. Breakdown Total UE Bank-NB'!S85</f>
        <v>0</v>
      </c>
      <c r="BC84" s="65">
        <f>'[1]11. Breakdown Total UE Bank-NB'!AN85</f>
        <v>0</v>
      </c>
      <c r="BD84" s="65">
        <f>'[1]11. Breakdown Total UE Bank-NB'!AT85</f>
        <v>1785942</v>
      </c>
      <c r="BE84" s="67">
        <f>'[1]11. Breakdown Total UE Bank-NB'!AB85+'[1]11. Breakdown Total UE Bank-NB'!AK85</f>
        <v>0</v>
      </c>
      <c r="BF84" s="67">
        <f>'[1]11. Breakdown Total UE Bank-NB'!BR85</f>
        <v>0</v>
      </c>
      <c r="BG84" s="67">
        <f>'[1]11. Breakdown Total UE Bank-NB'!BX85</f>
        <v>55257.066858999999</v>
      </c>
      <c r="BH84" s="67">
        <f>'[1]11. Breakdown Total UE Bank-NB'!BF85+'[1]11. Breakdown Total UE Bank-NB'!BO85</f>
        <v>0</v>
      </c>
      <c r="BI84" s="135"/>
      <c r="BJ84" s="132"/>
      <c r="BK84" s="132"/>
      <c r="BL84" s="151"/>
      <c r="BM84" s="151"/>
      <c r="BN84" s="151"/>
      <c r="BO84" s="151"/>
      <c r="BP84" s="67"/>
      <c r="BQ84" s="151"/>
      <c r="BR84" s="151"/>
      <c r="BS84" s="151"/>
      <c r="BT84" s="151"/>
      <c r="BU84" s="67"/>
      <c r="BV84" s="65"/>
      <c r="BW84" s="65"/>
      <c r="BX84" s="65"/>
      <c r="BY84" s="65"/>
      <c r="BZ84" s="66"/>
      <c r="CA84" s="65"/>
      <c r="CB84" s="65"/>
      <c r="CC84" s="65"/>
      <c r="CD84" s="65"/>
      <c r="CE84" s="67"/>
      <c r="CF84" s="65"/>
      <c r="CG84" s="65"/>
      <c r="CH84" s="65"/>
      <c r="CI84" s="65"/>
      <c r="CJ84" s="67"/>
      <c r="CK84" s="65"/>
      <c r="CL84" s="65"/>
      <c r="CM84" s="65"/>
      <c r="CN84" s="65"/>
      <c r="CO84" s="67"/>
      <c r="CP84" s="151">
        <f t="shared" si="27"/>
        <v>-11.76166293856889</v>
      </c>
      <c r="CQ84" s="65">
        <f t="shared" si="11"/>
        <v>29.268267309490938</v>
      </c>
      <c r="CR84" s="151">
        <f t="shared" si="37"/>
        <v>845.19387459818256</v>
      </c>
      <c r="CS84" s="151">
        <f t="shared" si="37"/>
        <v>-9.826460471236544</v>
      </c>
      <c r="CT84" s="80"/>
      <c r="CU84" s="64"/>
      <c r="CV84" s="65"/>
      <c r="CW84" s="81"/>
      <c r="CY84" s="127">
        <f t="shared" si="13"/>
        <v>0.28909897664002182</v>
      </c>
      <c r="CZ84" s="127">
        <f t="shared" si="14"/>
        <v>0.29307171619478245</v>
      </c>
      <c r="DA84" s="127">
        <f t="shared" si="14"/>
        <v>0.40241326918925546</v>
      </c>
      <c r="DB84" s="127"/>
      <c r="DC84" s="127">
        <f t="shared" si="15"/>
        <v>0.48395490183852408</v>
      </c>
      <c r="DD84" s="127"/>
      <c r="DE84" s="127">
        <f t="shared" si="16"/>
        <v>0.43808591943687558</v>
      </c>
      <c r="DF84" s="127"/>
      <c r="DG84" s="127">
        <f t="shared" si="17"/>
        <v>0.30589041659501315</v>
      </c>
      <c r="DH84" s="127">
        <f t="shared" si="29"/>
        <v>0.33829409779553998</v>
      </c>
      <c r="DI84" s="127">
        <f t="shared" si="29"/>
        <v>-0.2204027801206041</v>
      </c>
      <c r="DJ84" s="127">
        <f t="shared" si="29"/>
        <v>1.0613209191235473</v>
      </c>
      <c r="DK84" s="127">
        <f t="shared" si="19"/>
        <v>-0.17705216993500605</v>
      </c>
      <c r="DL84" s="127"/>
      <c r="DM84" s="127">
        <f t="shared" si="20"/>
        <v>-0.15749341630812308</v>
      </c>
      <c r="DN84" s="127"/>
      <c r="DO84" s="127">
        <f t="shared" si="25"/>
        <v>9.5576923980316142E-3</v>
      </c>
      <c r="DP84" s="127">
        <f t="shared" si="25"/>
        <v>-0.14948805905058227</v>
      </c>
      <c r="DQ84" s="127"/>
      <c r="DR84" s="127">
        <f t="shared" si="26"/>
        <v>0.27964857858631498</v>
      </c>
      <c r="DS84" s="127">
        <f t="shared" si="26"/>
        <v>0.19179894685382992</v>
      </c>
      <c r="DT84" s="127"/>
    </row>
    <row r="85" spans="1:124" x14ac:dyDescent="0.3">
      <c r="B85" s="1">
        <v>11</v>
      </c>
      <c r="C85" s="76">
        <v>40118</v>
      </c>
      <c r="D85" s="77">
        <f t="shared" si="32"/>
        <v>30</v>
      </c>
      <c r="E85" s="61">
        <v>43938434</v>
      </c>
      <c r="F85" s="62">
        <v>12161819</v>
      </c>
      <c r="G85" s="63">
        <v>2876980</v>
      </c>
      <c r="H85" s="61">
        <v>134608566</v>
      </c>
      <c r="I85" s="62">
        <v>15019539</v>
      </c>
      <c r="J85" s="63">
        <f t="shared" si="30"/>
        <v>1737553</v>
      </c>
      <c r="K85" s="61">
        <f t="shared" si="35"/>
        <v>-7.0868456722778363</v>
      </c>
      <c r="L85" s="62">
        <f t="shared" si="35"/>
        <v>9.2211613958480584E-2</v>
      </c>
      <c r="M85" s="63">
        <f t="shared" si="35"/>
        <v>-2.7094384924034487</v>
      </c>
      <c r="N85" s="61">
        <f t="shared" si="39"/>
        <v>16.517309089903733</v>
      </c>
      <c r="O85" s="62">
        <f t="shared" si="39"/>
        <v>15.230432263179042</v>
      </c>
      <c r="P85" s="63">
        <f t="shared" si="39"/>
        <v>354.20047470670653</v>
      </c>
      <c r="Q85" s="64">
        <v>145570896.23929909</v>
      </c>
      <c r="R85" s="65">
        <v>11678537.613126999</v>
      </c>
      <c r="S85" s="62">
        <f t="shared" si="31"/>
        <v>57641.841243999996</v>
      </c>
      <c r="T85" s="63">
        <f t="shared" si="33"/>
        <v>157307075.69367009</v>
      </c>
      <c r="U85" s="64">
        <f t="shared" si="36"/>
        <v>-6.8990603648445159</v>
      </c>
      <c r="V85" s="65">
        <f t="shared" si="36"/>
        <v>-3.0625105018480583</v>
      </c>
      <c r="W85" s="62">
        <f t="shared" si="36"/>
        <v>4.3157817100304099</v>
      </c>
      <c r="X85" s="63">
        <f t="shared" si="34"/>
        <v>-6.6210106136184459</v>
      </c>
      <c r="Y85" s="64">
        <f t="shared" si="40"/>
        <v>-2.9243708015456251</v>
      </c>
      <c r="Z85" s="65">
        <f t="shared" si="40"/>
        <v>31.635329207698099</v>
      </c>
      <c r="AA85" s="62">
        <f t="shared" si="40"/>
        <v>340.83616554779439</v>
      </c>
      <c r="AB85" s="63">
        <f t="shared" si="38"/>
        <v>-0.96578104202895421</v>
      </c>
      <c r="AC85" s="64">
        <v>96755768</v>
      </c>
      <c r="AD85" s="65">
        <f t="shared" si="44"/>
        <v>37852798</v>
      </c>
      <c r="AE85" s="65">
        <v>8700197</v>
      </c>
      <c r="AF85" s="65">
        <v>25188618</v>
      </c>
      <c r="AG85" s="65">
        <v>3963983</v>
      </c>
      <c r="AH85" s="65">
        <f t="shared" si="41"/>
        <v>29152601</v>
      </c>
      <c r="AI85" s="65"/>
      <c r="AJ85" s="66"/>
      <c r="AK85" s="65">
        <v>67488941.712480992</v>
      </c>
      <c r="AL85" s="65">
        <f t="shared" si="42"/>
        <v>78081954.526817963</v>
      </c>
      <c r="AM85" s="65">
        <v>5004548.8913819995</v>
      </c>
      <c r="AN85" s="65">
        <v>66159142.076943971</v>
      </c>
      <c r="AO85" s="65">
        <v>6918263.5584919984</v>
      </c>
      <c r="AP85" s="65">
        <f t="shared" si="43"/>
        <v>73077405.635435969</v>
      </c>
      <c r="AQ85" s="65"/>
      <c r="AR85" s="66"/>
      <c r="AS85" s="65">
        <v>14628001</v>
      </c>
      <c r="AT85" s="65">
        <v>391538</v>
      </c>
      <c r="AU85" s="66"/>
      <c r="AV85" s="65">
        <v>11317494.256710002</v>
      </c>
      <c r="AW85" s="65">
        <v>361043.35641700012</v>
      </c>
      <c r="AX85" s="66"/>
      <c r="AY85" s="132">
        <f t="shared" si="24"/>
        <v>32.420451014946735</v>
      </c>
      <c r="AZ85" s="133">
        <f t="shared" si="24"/>
        <v>11.004628042420194</v>
      </c>
      <c r="BA85" s="134"/>
      <c r="BB85" s="67">
        <f>'[1]11. Breakdown Total UE Bank-NB'!R86+'[1]11. Breakdown Total UE Bank-NB'!S86</f>
        <v>0</v>
      </c>
      <c r="BC85" s="65">
        <f>'[1]11. Breakdown Total UE Bank-NB'!AN86</f>
        <v>0</v>
      </c>
      <c r="BD85" s="65">
        <f>'[1]11. Breakdown Total UE Bank-NB'!AT86</f>
        <v>1737553</v>
      </c>
      <c r="BE85" s="67">
        <f>'[1]11. Breakdown Total UE Bank-NB'!AB86+'[1]11. Breakdown Total UE Bank-NB'!AK86</f>
        <v>0</v>
      </c>
      <c r="BF85" s="67">
        <f>'[1]11. Breakdown Total UE Bank-NB'!BR86</f>
        <v>0</v>
      </c>
      <c r="BG85" s="67">
        <f>'[1]11. Breakdown Total UE Bank-NB'!BX86</f>
        <v>57641.841243999996</v>
      </c>
      <c r="BH85" s="67">
        <f>'[1]11. Breakdown Total UE Bank-NB'!BF86+'[1]11. Breakdown Total UE Bank-NB'!BO86</f>
        <v>0</v>
      </c>
      <c r="BI85" s="135"/>
      <c r="BJ85" s="132"/>
      <c r="BK85" s="132"/>
      <c r="BL85" s="151"/>
      <c r="BM85" s="151"/>
      <c r="BN85" s="151"/>
      <c r="BO85" s="151"/>
      <c r="BP85" s="67"/>
      <c r="BQ85" s="151"/>
      <c r="BR85" s="151"/>
      <c r="BS85" s="151"/>
      <c r="BT85" s="151"/>
      <c r="BU85" s="67"/>
      <c r="BV85" s="65"/>
      <c r="BW85" s="65"/>
      <c r="BX85" s="65"/>
      <c r="BY85" s="65"/>
      <c r="BZ85" s="66"/>
      <c r="CA85" s="65"/>
      <c r="CB85" s="65"/>
      <c r="CC85" s="65"/>
      <c r="CD85" s="65"/>
      <c r="CE85" s="67"/>
      <c r="CF85" s="65"/>
      <c r="CG85" s="65"/>
      <c r="CH85" s="65"/>
      <c r="CI85" s="65"/>
      <c r="CJ85" s="67"/>
      <c r="CK85" s="65"/>
      <c r="CL85" s="65"/>
      <c r="CM85" s="65"/>
      <c r="CN85" s="65"/>
      <c r="CO85" s="67"/>
      <c r="CP85" s="151">
        <f t="shared" si="27"/>
        <v>-11.103943775360719</v>
      </c>
      <c r="CQ85" s="65">
        <f t="shared" si="11"/>
        <v>29.229134640991759</v>
      </c>
      <c r="CR85" s="151">
        <f t="shared" si="37"/>
        <v>709.77976400498619</v>
      </c>
      <c r="CS85" s="151">
        <f t="shared" si="37"/>
        <v>-9.1424799559135437</v>
      </c>
      <c r="CT85" s="80"/>
      <c r="CU85" s="64"/>
      <c r="CV85" s="65"/>
      <c r="CW85" s="81"/>
      <c r="CY85" s="127">
        <f t="shared" si="13"/>
        <v>0.11653498974551146</v>
      </c>
      <c r="CZ85" s="127">
        <f t="shared" si="14"/>
        <v>0.33762198029066326</v>
      </c>
      <c r="DA85" s="127">
        <f t="shared" si="14"/>
        <v>0.21423957436904772</v>
      </c>
      <c r="DB85" s="127"/>
      <c r="DC85" s="127">
        <f t="shared" si="15"/>
        <v>0.30347654691535775</v>
      </c>
      <c r="DD85" s="127"/>
      <c r="DE85" s="127">
        <f t="shared" si="16"/>
        <v>0.31116943026434751</v>
      </c>
      <c r="DF85" s="127"/>
      <c r="DG85" s="127">
        <f t="shared" si="17"/>
        <v>0.14101866240070482</v>
      </c>
      <c r="DH85" s="127">
        <f t="shared" si="29"/>
        <v>0.51041187392644982</v>
      </c>
      <c r="DI85" s="127">
        <f t="shared" si="29"/>
        <v>-0.21506868854247085</v>
      </c>
      <c r="DJ85" s="127">
        <f t="shared" si="29"/>
        <v>1.0967214061844652</v>
      </c>
      <c r="DK85" s="127">
        <f t="shared" si="19"/>
        <v>-0.16565064656305706</v>
      </c>
      <c r="DL85" s="127"/>
      <c r="DM85" s="127">
        <f t="shared" si="20"/>
        <v>-0.14100756183461782</v>
      </c>
      <c r="DN85" s="127"/>
      <c r="DO85" s="127">
        <f t="shared" si="25"/>
        <v>0.16029965363138143</v>
      </c>
      <c r="DP85" s="127">
        <f t="shared" si="25"/>
        <v>-8.3611460883486033E-2</v>
      </c>
      <c r="DQ85" s="127"/>
      <c r="DR85" s="127">
        <f t="shared" si="26"/>
        <v>0.32420451014946727</v>
      </c>
      <c r="DS85" s="127">
        <f t="shared" si="26"/>
        <v>0.11004628042420195</v>
      </c>
      <c r="DT85" s="127"/>
    </row>
    <row r="86" spans="1:124" ht="15" thickBot="1" x14ac:dyDescent="0.35">
      <c r="B86" s="1">
        <v>12</v>
      </c>
      <c r="C86" s="76">
        <v>40148</v>
      </c>
      <c r="D86" s="77">
        <f t="shared" si="32"/>
        <v>31</v>
      </c>
      <c r="E86" s="106">
        <v>44530085</v>
      </c>
      <c r="F86" s="107">
        <v>12259295</v>
      </c>
      <c r="G86" s="108">
        <v>3016272</v>
      </c>
      <c r="H86" s="106">
        <v>148986974</v>
      </c>
      <c r="I86" s="107">
        <v>17508233</v>
      </c>
      <c r="J86" s="108">
        <f t="shared" si="30"/>
        <v>2037267</v>
      </c>
      <c r="K86" s="106">
        <f t="shared" si="35"/>
        <v>10.681644138456983</v>
      </c>
      <c r="L86" s="107">
        <f t="shared" si="35"/>
        <v>16.569709629569857</v>
      </c>
      <c r="M86" s="108">
        <f t="shared" si="35"/>
        <v>17.249200456043642</v>
      </c>
      <c r="N86" s="106">
        <f t="shared" si="39"/>
        <v>19.136524369875413</v>
      </c>
      <c r="O86" s="107">
        <f t="shared" si="39"/>
        <v>10.110434743014924</v>
      </c>
      <c r="P86" s="108">
        <f t="shared" si="39"/>
        <v>440.55831798812363</v>
      </c>
      <c r="Q86" s="64">
        <v>163347647.57964009</v>
      </c>
      <c r="R86" s="65">
        <v>14079106.858855</v>
      </c>
      <c r="S86" s="62">
        <f t="shared" si="31"/>
        <v>64970.515689000007</v>
      </c>
      <c r="T86" s="63">
        <f t="shared" si="33"/>
        <v>177491724.95418409</v>
      </c>
      <c r="U86" s="64">
        <f t="shared" si="36"/>
        <v>12.211748226869744</v>
      </c>
      <c r="V86" s="65">
        <f t="shared" si="36"/>
        <v>20.555392509330062</v>
      </c>
      <c r="W86" s="62">
        <f t="shared" si="36"/>
        <v>12.714157436396711</v>
      </c>
      <c r="X86" s="63">
        <f t="shared" si="34"/>
        <v>12.831367674662205</v>
      </c>
      <c r="Y86" s="64">
        <f t="shared" si="40"/>
        <v>-3.3152345348386492</v>
      </c>
      <c r="Z86" s="65">
        <f t="shared" si="40"/>
        <v>27.955863657793966</v>
      </c>
      <c r="AA86" s="62">
        <f t="shared" si="40"/>
        <v>254.66815067413725</v>
      </c>
      <c r="AB86" s="63">
        <f t="shared" si="38"/>
        <v>-1.3771081297692036</v>
      </c>
      <c r="AC86" s="64">
        <v>107090373</v>
      </c>
      <c r="AD86" s="65">
        <f t="shared" si="44"/>
        <v>41896601</v>
      </c>
      <c r="AE86" s="65">
        <v>9382648</v>
      </c>
      <c r="AF86" s="65">
        <v>27918286</v>
      </c>
      <c r="AG86" s="65">
        <v>4595667</v>
      </c>
      <c r="AH86" s="110">
        <f t="shared" si="41"/>
        <v>32513953</v>
      </c>
      <c r="AI86" s="65"/>
      <c r="AJ86" s="66"/>
      <c r="AK86" s="65">
        <v>75706480.761093006</v>
      </c>
      <c r="AL86" s="65">
        <f t="shared" si="42"/>
        <v>87641166.81854701</v>
      </c>
      <c r="AM86" s="65">
        <v>5419508.4328819998</v>
      </c>
      <c r="AN86" s="65">
        <v>74006588.234319016</v>
      </c>
      <c r="AO86" s="65">
        <v>8215070.151345998</v>
      </c>
      <c r="AP86" s="65">
        <f t="shared" si="43"/>
        <v>82221658.385665014</v>
      </c>
      <c r="AQ86" s="65"/>
      <c r="AR86" s="66"/>
      <c r="AS86" s="65">
        <v>17122960</v>
      </c>
      <c r="AT86" s="65">
        <v>385273</v>
      </c>
      <c r="AU86" s="66"/>
      <c r="AV86" s="65">
        <v>13704780.021974998</v>
      </c>
      <c r="AW86" s="65">
        <v>374326.83688000008</v>
      </c>
      <c r="AX86" s="66"/>
      <c r="AY86" s="132">
        <f t="shared" si="24"/>
        <v>28.272845646070895</v>
      </c>
      <c r="AZ86" s="133">
        <f t="shared" si="24"/>
        <v>17.33973745836705</v>
      </c>
      <c r="BA86" s="134"/>
      <c r="BB86" s="113">
        <f>'[1]11. Breakdown Total UE Bank-NB'!R87+'[1]11. Breakdown Total UE Bank-NB'!S87</f>
        <v>0</v>
      </c>
      <c r="BC86" s="110">
        <f>'[1]11. Breakdown Total UE Bank-NB'!AN87</f>
        <v>0</v>
      </c>
      <c r="BD86" s="110">
        <f>'[1]11. Breakdown Total UE Bank-NB'!AT87</f>
        <v>2037267</v>
      </c>
      <c r="BE86" s="112">
        <f>'[1]11. Breakdown Total UE Bank-NB'!AB87+'[1]11. Breakdown Total UE Bank-NB'!AK87</f>
        <v>0</v>
      </c>
      <c r="BF86" s="112">
        <f>'[1]11. Breakdown Total UE Bank-NB'!BR87</f>
        <v>0</v>
      </c>
      <c r="BG86" s="112">
        <f>'[1]11. Breakdown Total UE Bank-NB'!BX87</f>
        <v>64970.515689000007</v>
      </c>
      <c r="BH86" s="112">
        <f>'[1]11. Breakdown Total UE Bank-NB'!BF87+'[1]11. Breakdown Total UE Bank-NB'!BO87</f>
        <v>0</v>
      </c>
      <c r="BI86" s="150"/>
      <c r="BJ86" s="147"/>
      <c r="BK86" s="147"/>
      <c r="BL86" s="110"/>
      <c r="BM86" s="110"/>
      <c r="BN86" s="110"/>
      <c r="BO86" s="110"/>
      <c r="BP86" s="112"/>
      <c r="BQ86" s="110"/>
      <c r="BR86" s="110"/>
      <c r="BS86" s="110"/>
      <c r="BT86" s="110"/>
      <c r="BU86" s="112"/>
      <c r="BV86" s="110"/>
      <c r="BW86" s="110"/>
      <c r="BX86" s="110"/>
      <c r="BY86" s="110"/>
      <c r="BZ86" s="111"/>
      <c r="CA86" s="110"/>
      <c r="CB86" s="110"/>
      <c r="CC86" s="110"/>
      <c r="CD86" s="110"/>
      <c r="CE86" s="112"/>
      <c r="CF86" s="110"/>
      <c r="CG86" s="110"/>
      <c r="CH86" s="110"/>
      <c r="CI86" s="110"/>
      <c r="CJ86" s="112"/>
      <c r="CK86" s="110"/>
      <c r="CL86" s="110"/>
      <c r="CM86" s="110"/>
      <c r="CN86" s="110"/>
      <c r="CO86" s="112"/>
      <c r="CP86" s="110">
        <f t="shared" si="27"/>
        <v>-11.898559840246236</v>
      </c>
      <c r="CQ86" s="110">
        <f t="shared" si="11"/>
        <v>27.428427967543499</v>
      </c>
      <c r="CR86" s="110">
        <f t="shared" si="37"/>
        <v>577.1568776568015</v>
      </c>
      <c r="CS86" s="110">
        <f t="shared" si="37"/>
        <v>-9.9277884973274695</v>
      </c>
      <c r="CT86" s="115"/>
      <c r="CU86" s="109"/>
      <c r="CV86" s="110"/>
      <c r="CW86" s="116"/>
      <c r="CY86" s="127">
        <f t="shared" si="13"/>
        <v>0.16560523925594128</v>
      </c>
      <c r="CZ86" s="127">
        <f t="shared" si="14"/>
        <v>0.11275898441604593</v>
      </c>
      <c r="DA86" s="127">
        <f t="shared" si="14"/>
        <v>0.23838520092059534</v>
      </c>
      <c r="DB86" s="127"/>
      <c r="DC86" s="127">
        <f t="shared" si="15"/>
        <v>0.31377724150181185</v>
      </c>
      <c r="DD86" s="127"/>
      <c r="DE86" s="127">
        <f t="shared" si="16"/>
        <v>0.26269392136847336</v>
      </c>
      <c r="DF86" s="127"/>
      <c r="DG86" s="127">
        <f t="shared" si="17"/>
        <v>0.18446298368493985</v>
      </c>
      <c r="DH86" s="127">
        <f t="shared" si="29"/>
        <v>0.22844486412323484</v>
      </c>
      <c r="DI86" s="127">
        <f t="shared" si="29"/>
        <v>-0.23174626672066612</v>
      </c>
      <c r="DJ86" s="127">
        <f t="shared" si="29"/>
        <v>0.91502377817671121</v>
      </c>
      <c r="DK86" s="127">
        <f t="shared" si="19"/>
        <v>-0.18285559251122807</v>
      </c>
      <c r="DL86" s="127"/>
      <c r="DM86" s="127">
        <f t="shared" si="20"/>
        <v>-0.16557971478201139</v>
      </c>
      <c r="DN86" s="127"/>
      <c r="DO86" s="127">
        <f t="shared" si="25"/>
        <v>0.10692931092697511</v>
      </c>
      <c r="DP86" s="127">
        <f t="shared" si="25"/>
        <v>-0.107604538958467</v>
      </c>
      <c r="DQ86" s="127"/>
      <c r="DR86" s="127">
        <f t="shared" si="26"/>
        <v>0.28272845646070888</v>
      </c>
      <c r="DS86" s="127">
        <f t="shared" si="26"/>
        <v>0.17339737458367055</v>
      </c>
      <c r="DT86" s="127"/>
    </row>
    <row r="87" spans="1:124" x14ac:dyDescent="0.3">
      <c r="A87" s="1">
        <v>2010</v>
      </c>
      <c r="B87" s="1">
        <v>1</v>
      </c>
      <c r="C87" s="59">
        <v>40179</v>
      </c>
      <c r="D87" s="60">
        <f t="shared" si="32"/>
        <v>31</v>
      </c>
      <c r="E87" s="61">
        <v>44943873</v>
      </c>
      <c r="F87" s="62">
        <v>12300122</v>
      </c>
      <c r="G87" s="63">
        <v>3207828</v>
      </c>
      <c r="H87" s="61">
        <v>142304378</v>
      </c>
      <c r="I87" s="62">
        <v>15172161</v>
      </c>
      <c r="J87" s="63">
        <f t="shared" si="30"/>
        <v>2019147</v>
      </c>
      <c r="K87" s="61">
        <f t="shared" si="35"/>
        <v>-4.4853558808436498</v>
      </c>
      <c r="L87" s="62">
        <f t="shared" si="35"/>
        <v>-13.342705685947861</v>
      </c>
      <c r="M87" s="63">
        <f t="shared" si="35"/>
        <v>-0.88942686451996722</v>
      </c>
      <c r="N87" s="61">
        <f t="shared" si="39"/>
        <v>20.88521613768836</v>
      </c>
      <c r="O87" s="62">
        <f t="shared" si="39"/>
        <v>5.506318559777541</v>
      </c>
      <c r="P87" s="63">
        <f t="shared" si="39"/>
        <v>309.71453964749662</v>
      </c>
      <c r="Q87" s="117">
        <v>154476889.05861011</v>
      </c>
      <c r="R87" s="118">
        <v>11969883.056647001</v>
      </c>
      <c r="S87" s="119">
        <f t="shared" si="31"/>
        <v>57412.873803999995</v>
      </c>
      <c r="T87" s="120">
        <f t="shared" si="33"/>
        <v>166504184.98906112</v>
      </c>
      <c r="U87" s="117">
        <f t="shared" si="36"/>
        <v>-5.4306007172249258</v>
      </c>
      <c r="V87" s="118">
        <f t="shared" si="36"/>
        <v>-14.981232995482316</v>
      </c>
      <c r="W87" s="119">
        <f t="shared" si="36"/>
        <v>-11.632417881946374</v>
      </c>
      <c r="X87" s="120">
        <f t="shared" si="34"/>
        <v>-6.1904519593570804</v>
      </c>
      <c r="Y87" s="117">
        <f t="shared" si="40"/>
        <v>-0.43165398141129796</v>
      </c>
      <c r="Z87" s="118">
        <f t="shared" si="40"/>
        <v>23.384983564043861</v>
      </c>
      <c r="AA87" s="119">
        <f t="shared" si="40"/>
        <v>165.08387886813318</v>
      </c>
      <c r="AB87" s="120">
        <f t="shared" si="38"/>
        <v>0.99150745076572977</v>
      </c>
      <c r="AC87" s="117">
        <v>102974692</v>
      </c>
      <c r="AD87" s="118">
        <f t="shared" si="44"/>
        <v>39329686</v>
      </c>
      <c r="AE87" s="118">
        <v>8695941</v>
      </c>
      <c r="AF87" s="118">
        <v>26304048</v>
      </c>
      <c r="AG87" s="118">
        <v>4329697</v>
      </c>
      <c r="AH87" s="65">
        <f t="shared" si="41"/>
        <v>30633745</v>
      </c>
      <c r="AI87" s="65"/>
      <c r="AJ87" s="121"/>
      <c r="AK87" s="118">
        <v>72329036.146298051</v>
      </c>
      <c r="AL87" s="118">
        <f t="shared" si="42"/>
        <v>82147852.912312001</v>
      </c>
      <c r="AM87" s="118">
        <v>5158268.6905349996</v>
      </c>
      <c r="AN87" s="118">
        <v>69221508.194688007</v>
      </c>
      <c r="AO87" s="118">
        <v>7768076.0270889997</v>
      </c>
      <c r="AP87" s="118">
        <f t="shared" si="43"/>
        <v>76989584.221777007</v>
      </c>
      <c r="AQ87" s="118"/>
      <c r="AR87" s="121"/>
      <c r="AS87" s="118">
        <v>14804985</v>
      </c>
      <c r="AT87" s="118">
        <v>367176</v>
      </c>
      <c r="AU87" s="121"/>
      <c r="AV87" s="118">
        <v>11616582.227875002</v>
      </c>
      <c r="AW87" s="118">
        <v>353300.82877200004</v>
      </c>
      <c r="AX87" s="121"/>
      <c r="AY87" s="128">
        <f t="shared" si="24"/>
        <v>23.63313552987697</v>
      </c>
      <c r="AZ87" s="129">
        <f t="shared" si="24"/>
        <v>15.746215051502451</v>
      </c>
      <c r="BA87" s="130"/>
      <c r="BB87" s="123">
        <f>'[1]11. Breakdown Total UE Bank-NB'!R88+'[1]11. Breakdown Total UE Bank-NB'!S88</f>
        <v>0</v>
      </c>
      <c r="BC87" s="118">
        <f>'[1]11. Breakdown Total UE Bank-NB'!AN88</f>
        <v>0</v>
      </c>
      <c r="BD87" s="118">
        <f>'[1]11. Breakdown Total UE Bank-NB'!AT88</f>
        <v>2019147</v>
      </c>
      <c r="BE87" s="122">
        <f>'[1]11. Breakdown Total UE Bank-NB'!AB88+'[1]11. Breakdown Total UE Bank-NB'!AK88</f>
        <v>0</v>
      </c>
      <c r="BF87" s="122">
        <f>'[1]11. Breakdown Total UE Bank-NB'!BR88</f>
        <v>0</v>
      </c>
      <c r="BG87" s="122">
        <f>'[1]11. Breakdown Total UE Bank-NB'!BX88</f>
        <v>57412.873803999995</v>
      </c>
      <c r="BH87" s="122">
        <f>'[1]11. Breakdown Total UE Bank-NB'!BF88+'[1]11. Breakdown Total UE Bank-NB'!BO88</f>
        <v>0</v>
      </c>
      <c r="BI87" s="131"/>
      <c r="BJ87" s="128"/>
      <c r="BK87" s="128"/>
      <c r="BL87" s="118"/>
      <c r="BM87" s="118"/>
      <c r="BN87" s="118"/>
      <c r="BO87" s="118"/>
      <c r="BP87" s="122"/>
      <c r="BQ87" s="118"/>
      <c r="BR87" s="118"/>
      <c r="BS87" s="118"/>
      <c r="BT87" s="118"/>
      <c r="BU87" s="122"/>
      <c r="BV87" s="118"/>
      <c r="BW87" s="118"/>
      <c r="BX87" s="118"/>
      <c r="BY87" s="118"/>
      <c r="BZ87" s="121"/>
      <c r="CA87" s="118"/>
      <c r="CB87" s="118"/>
      <c r="CC87" s="118"/>
      <c r="CD87" s="118"/>
      <c r="CE87" s="122"/>
      <c r="CF87" s="118"/>
      <c r="CG87" s="118"/>
      <c r="CH87" s="118"/>
      <c r="CI87" s="118"/>
      <c r="CJ87" s="122"/>
      <c r="CK87" s="118"/>
      <c r="CL87" s="118"/>
      <c r="CM87" s="118"/>
      <c r="CN87" s="118"/>
      <c r="CO87" s="122"/>
      <c r="CP87" s="118">
        <f t="shared" si="27"/>
        <v>-11.416501819584951</v>
      </c>
      <c r="CQ87" s="118">
        <f t="shared" si="11"/>
        <v>28.400395441194036</v>
      </c>
      <c r="CR87" s="118">
        <f t="shared" si="37"/>
        <v>472.98283364295412</v>
      </c>
      <c r="CS87" s="118">
        <f t="shared" si="37"/>
        <v>-9.3927965615308011</v>
      </c>
      <c r="CT87" s="125"/>
      <c r="CU87" s="117"/>
      <c r="CV87" s="118"/>
      <c r="CW87" s="126"/>
      <c r="CY87" s="127">
        <f t="shared" si="13"/>
        <v>0.18769172383251553</v>
      </c>
      <c r="CZ87" s="127">
        <f t="shared" si="14"/>
        <v>0.18733213425081852</v>
      </c>
      <c r="DA87" s="127">
        <f t="shared" si="14"/>
        <v>0.23065573563407149</v>
      </c>
      <c r="DB87" s="127"/>
      <c r="DC87" s="127">
        <f t="shared" si="15"/>
        <v>0.29293786848761649</v>
      </c>
      <c r="DD87" s="127"/>
      <c r="DE87" s="127">
        <f t="shared" si="16"/>
        <v>0.26800161575581805</v>
      </c>
      <c r="DF87" s="127"/>
      <c r="DG87" s="127">
        <f t="shared" si="17"/>
        <v>0.20580913999582262</v>
      </c>
      <c r="DH87" s="127">
        <f t="shared" si="29"/>
        <v>0.21225925567659876</v>
      </c>
      <c r="DI87" s="127">
        <f t="shared" si="29"/>
        <v>-0.19997393489231952</v>
      </c>
      <c r="DJ87" s="127">
        <f t="shared" si="29"/>
        <v>0.77207113695988006</v>
      </c>
      <c r="DK87" s="127">
        <f t="shared" si="19"/>
        <v>-0.15310143223095796</v>
      </c>
      <c r="DL87" s="127"/>
      <c r="DM87" s="127">
        <f t="shared" si="20"/>
        <v>-0.13676477468924708</v>
      </c>
      <c r="DN87" s="127"/>
      <c r="DO87" s="127">
        <f t="shared" si="25"/>
        <v>6.0902227137354714E-2</v>
      </c>
      <c r="DP87" s="127">
        <f t="shared" si="25"/>
        <v>-0.13655422168397047</v>
      </c>
      <c r="DQ87" s="127"/>
      <c r="DR87" s="127">
        <f t="shared" si="26"/>
        <v>0.23633135529876981</v>
      </c>
      <c r="DS87" s="127">
        <f t="shared" si="26"/>
        <v>0.15746215051502443</v>
      </c>
      <c r="DT87" s="127"/>
    </row>
    <row r="88" spans="1:124" x14ac:dyDescent="0.3">
      <c r="B88" s="1">
        <v>2</v>
      </c>
      <c r="C88" s="76">
        <v>40210</v>
      </c>
      <c r="D88" s="77">
        <f t="shared" si="32"/>
        <v>28</v>
      </c>
      <c r="E88" s="61">
        <v>45152536</v>
      </c>
      <c r="F88" s="62">
        <v>12402707</v>
      </c>
      <c r="G88" s="63">
        <v>3335234</v>
      </c>
      <c r="H88" s="61">
        <v>129115114</v>
      </c>
      <c r="I88" s="62">
        <v>14689958</v>
      </c>
      <c r="J88" s="63">
        <f t="shared" si="30"/>
        <v>1914662</v>
      </c>
      <c r="K88" s="61">
        <f t="shared" si="35"/>
        <v>-9.2683473167635082</v>
      </c>
      <c r="L88" s="62">
        <f t="shared" si="35"/>
        <v>-3.1782090896609918</v>
      </c>
      <c r="M88" s="63">
        <f t="shared" si="35"/>
        <v>-5.1747099146322677</v>
      </c>
      <c r="N88" s="61">
        <f t="shared" si="39"/>
        <v>20.137219910784506</v>
      </c>
      <c r="O88" s="62">
        <f t="shared" si="39"/>
        <v>11.987251865385907</v>
      </c>
      <c r="P88" s="63">
        <f t="shared" si="39"/>
        <v>151.68216461210443</v>
      </c>
      <c r="Q88" s="64">
        <v>139151474.34597799</v>
      </c>
      <c r="R88" s="65">
        <v>11269850.816567002</v>
      </c>
      <c r="S88" s="62">
        <f t="shared" si="31"/>
        <v>55147.913570999997</v>
      </c>
      <c r="T88" s="63">
        <f t="shared" si="33"/>
        <v>150476473.076116</v>
      </c>
      <c r="U88" s="64">
        <f t="shared" si="36"/>
        <v>-9.9208462871216287</v>
      </c>
      <c r="V88" s="65">
        <f t="shared" si="36"/>
        <v>-5.8482796930189203</v>
      </c>
      <c r="W88" s="62">
        <f t="shared" si="36"/>
        <v>-3.9450389484635009</v>
      </c>
      <c r="X88" s="63">
        <f t="shared" si="34"/>
        <v>-9.6260114507020358</v>
      </c>
      <c r="Y88" s="64">
        <f t="shared" si="40"/>
        <v>0.54912337800671318</v>
      </c>
      <c r="Z88" s="65">
        <f t="shared" si="40"/>
        <v>24.247952668907146</v>
      </c>
      <c r="AA88" s="62">
        <f t="shared" si="40"/>
        <v>135.78410452831125</v>
      </c>
      <c r="AB88" s="63">
        <f t="shared" si="38"/>
        <v>2.0280640778407331</v>
      </c>
      <c r="AC88" s="64">
        <v>92688489</v>
      </c>
      <c r="AD88" s="65">
        <f t="shared" si="44"/>
        <v>36426625</v>
      </c>
      <c r="AE88" s="65">
        <v>7857216</v>
      </c>
      <c r="AF88" s="65">
        <v>24397958</v>
      </c>
      <c r="AG88" s="65">
        <v>4171451</v>
      </c>
      <c r="AH88" s="65">
        <f t="shared" si="41"/>
        <v>28569409</v>
      </c>
      <c r="AI88" s="65"/>
      <c r="AJ88" s="66"/>
      <c r="AK88" s="65">
        <v>65582623.286116026</v>
      </c>
      <c r="AL88" s="65">
        <f t="shared" si="42"/>
        <v>73568851.059862018</v>
      </c>
      <c r="AM88" s="65">
        <v>4516519.772725</v>
      </c>
      <c r="AN88" s="65">
        <v>62000114.253650025</v>
      </c>
      <c r="AO88" s="65">
        <v>7052217.0334869977</v>
      </c>
      <c r="AP88" s="65">
        <f t="shared" si="43"/>
        <v>69052331.287137017</v>
      </c>
      <c r="AQ88" s="65"/>
      <c r="AR88" s="66"/>
      <c r="AS88" s="65">
        <v>14347366</v>
      </c>
      <c r="AT88" s="65">
        <v>342592</v>
      </c>
      <c r="AU88" s="66"/>
      <c r="AV88" s="65">
        <v>10929760.587849</v>
      </c>
      <c r="AW88" s="65">
        <v>340090.22871800006</v>
      </c>
      <c r="AX88" s="66"/>
      <c r="AY88" s="132">
        <f t="shared" si="24"/>
        <v>24.423474841085291</v>
      </c>
      <c r="AZ88" s="133">
        <f t="shared" si="24"/>
        <v>18.859310322401118</v>
      </c>
      <c r="BA88" s="134"/>
      <c r="BB88" s="78">
        <f>'[1]11. Breakdown Total UE Bank-NB'!R89+'[1]11. Breakdown Total UE Bank-NB'!S89</f>
        <v>0</v>
      </c>
      <c r="BC88" s="65">
        <f>'[1]11. Breakdown Total UE Bank-NB'!AN89</f>
        <v>0</v>
      </c>
      <c r="BD88" s="65">
        <f>'[1]11. Breakdown Total UE Bank-NB'!AT89</f>
        <v>1914662</v>
      </c>
      <c r="BE88" s="67">
        <f>'[1]11. Breakdown Total UE Bank-NB'!AB89+'[1]11. Breakdown Total UE Bank-NB'!AK89</f>
        <v>0</v>
      </c>
      <c r="BF88" s="67">
        <f>'[1]11. Breakdown Total UE Bank-NB'!BR89</f>
        <v>0</v>
      </c>
      <c r="BG88" s="67">
        <f>'[1]11. Breakdown Total UE Bank-NB'!BX89</f>
        <v>55147.913570999997</v>
      </c>
      <c r="BH88" s="67">
        <f>'[1]11. Breakdown Total UE Bank-NB'!BF89+'[1]11. Breakdown Total UE Bank-NB'!BO89</f>
        <v>0</v>
      </c>
      <c r="BI88" s="135"/>
      <c r="BJ88" s="132"/>
      <c r="BK88" s="132"/>
      <c r="BL88" s="65"/>
      <c r="BM88" s="65"/>
      <c r="BN88" s="65"/>
      <c r="BO88" s="65"/>
      <c r="BP88" s="67"/>
      <c r="BQ88" s="65"/>
      <c r="BR88" s="65"/>
      <c r="BS88" s="65"/>
      <c r="BT88" s="65"/>
      <c r="BU88" s="67"/>
      <c r="BV88" s="65"/>
      <c r="BW88" s="65"/>
      <c r="BX88" s="65"/>
      <c r="BY88" s="65"/>
      <c r="BZ88" s="66"/>
      <c r="CA88" s="65"/>
      <c r="CB88" s="65"/>
      <c r="CC88" s="65"/>
      <c r="CD88" s="65"/>
      <c r="CE88" s="67"/>
      <c r="CF88" s="65"/>
      <c r="CG88" s="65"/>
      <c r="CH88" s="65"/>
      <c r="CI88" s="65"/>
      <c r="CJ88" s="67"/>
      <c r="CK88" s="65"/>
      <c r="CL88" s="65"/>
      <c r="CM88" s="65"/>
      <c r="CN88" s="65"/>
      <c r="CO88" s="67"/>
      <c r="CP88" s="65">
        <f t="shared" si="27"/>
        <v>-10.516198779947416</v>
      </c>
      <c r="CQ88" s="65">
        <f t="shared" si="11"/>
        <v>28.329754672270667</v>
      </c>
      <c r="CR88" s="65">
        <f t="shared" si="37"/>
        <v>393.88216190995837</v>
      </c>
      <c r="CS88" s="65">
        <f t="shared" si="37"/>
        <v>-8.4919287199737425</v>
      </c>
      <c r="CT88" s="80"/>
      <c r="CU88" s="64"/>
      <c r="CV88" s="65"/>
      <c r="CW88" s="81"/>
      <c r="CY88" s="127">
        <f t="shared" si="13"/>
        <v>0.18147140928331984</v>
      </c>
      <c r="CZ88" s="127">
        <f t="shared" si="14"/>
        <v>0.16029430527793131</v>
      </c>
      <c r="DA88" s="127">
        <f t="shared" si="14"/>
        <v>0.22687575586146203</v>
      </c>
      <c r="DB88" s="127"/>
      <c r="DC88" s="127">
        <f t="shared" si="15"/>
        <v>0.28404446688085527</v>
      </c>
      <c r="DD88" s="127"/>
      <c r="DE88" s="127">
        <f t="shared" si="16"/>
        <v>0.25516896353201646</v>
      </c>
      <c r="DF88" s="127"/>
      <c r="DG88" s="127">
        <f t="shared" si="17"/>
        <v>0.21144071099233042</v>
      </c>
      <c r="DH88" s="127">
        <f t="shared" si="29"/>
        <v>0.16588508939220081</v>
      </c>
      <c r="DI88" s="127">
        <f t="shared" si="29"/>
        <v>-0.18505454525840082</v>
      </c>
      <c r="DJ88" s="127">
        <f t="shared" si="29"/>
        <v>0.63901074743408559</v>
      </c>
      <c r="DK88" s="127">
        <f t="shared" si="19"/>
        <v>-0.14094333671571824</v>
      </c>
      <c r="DL88" s="127"/>
      <c r="DM88" s="127">
        <f t="shared" si="20"/>
        <v>-0.12683598098510351</v>
      </c>
      <c r="DN88" s="127"/>
      <c r="DO88" s="127">
        <f t="shared" si="25"/>
        <v>0.12841165344937377</v>
      </c>
      <c r="DP88" s="127">
        <f t="shared" si="25"/>
        <v>-0.14962357677767824</v>
      </c>
      <c r="DQ88" s="127"/>
      <c r="DR88" s="127">
        <f t="shared" si="26"/>
        <v>0.24423474841085291</v>
      </c>
      <c r="DS88" s="127">
        <f t="shared" si="26"/>
        <v>0.18859310322401113</v>
      </c>
      <c r="DT88" s="127"/>
    </row>
    <row r="89" spans="1:124" x14ac:dyDescent="0.3">
      <c r="B89" s="1">
        <v>3</v>
      </c>
      <c r="C89" s="76">
        <v>40238</v>
      </c>
      <c r="D89" s="77">
        <f t="shared" si="32"/>
        <v>31</v>
      </c>
      <c r="E89" s="61">
        <v>45877068</v>
      </c>
      <c r="F89" s="62">
        <v>12519221</v>
      </c>
      <c r="G89" s="63">
        <v>3503356</v>
      </c>
      <c r="H89" s="61">
        <v>146331363</v>
      </c>
      <c r="I89" s="62">
        <v>17297070</v>
      </c>
      <c r="J89" s="63">
        <f t="shared" si="30"/>
        <v>1993607</v>
      </c>
      <c r="K89" s="61">
        <f t="shared" si="35"/>
        <v>13.334030747167214</v>
      </c>
      <c r="L89" s="62">
        <f t="shared" si="35"/>
        <v>17.747579673134531</v>
      </c>
      <c r="M89" s="63">
        <f t="shared" si="35"/>
        <v>4.1231820551094662</v>
      </c>
      <c r="N89" s="61">
        <f t="shared" si="39"/>
        <v>16.168358956806266</v>
      </c>
      <c r="O89" s="62">
        <f t="shared" si="39"/>
        <v>14.485626244497471</v>
      </c>
      <c r="P89" s="63">
        <f t="shared" si="39"/>
        <v>61.375491345201169</v>
      </c>
      <c r="Q89" s="64">
        <v>161393177.49884206</v>
      </c>
      <c r="R89" s="65">
        <v>14071855.421516001</v>
      </c>
      <c r="S89" s="62">
        <f t="shared" si="31"/>
        <v>64639.675038000001</v>
      </c>
      <c r="T89" s="63">
        <f t="shared" si="33"/>
        <v>175529672.59539607</v>
      </c>
      <c r="U89" s="64">
        <f t="shared" si="36"/>
        <v>15.983807040063128</v>
      </c>
      <c r="V89" s="65">
        <f t="shared" si="36"/>
        <v>24.862836700819258</v>
      </c>
      <c r="W89" s="62">
        <f t="shared" si="36"/>
        <v>17.211460692488153</v>
      </c>
      <c r="X89" s="63">
        <f t="shared" si="34"/>
        <v>16.649246893637208</v>
      </c>
      <c r="Y89" s="64">
        <f t="shared" si="40"/>
        <v>1.1655148554015404</v>
      </c>
      <c r="Z89" s="65">
        <f t="shared" si="40"/>
        <v>30.101966114326512</v>
      </c>
      <c r="AA89" s="62">
        <f t="shared" si="40"/>
        <v>117.08483678355101</v>
      </c>
      <c r="AB89" s="63">
        <f t="shared" si="38"/>
        <v>3.0227144344420087</v>
      </c>
      <c r="AC89" s="64">
        <v>104728853</v>
      </c>
      <c r="AD89" s="65">
        <f t="shared" si="44"/>
        <v>41565069</v>
      </c>
      <c r="AE89" s="65">
        <v>8807709</v>
      </c>
      <c r="AF89" s="65">
        <v>27913608</v>
      </c>
      <c r="AG89" s="65">
        <v>4843752</v>
      </c>
      <c r="AH89" s="83">
        <f t="shared" si="41"/>
        <v>32757360</v>
      </c>
      <c r="AI89" s="65"/>
      <c r="AJ89" s="66"/>
      <c r="AK89" s="65">
        <v>73745350.793763012</v>
      </c>
      <c r="AL89" s="65">
        <f t="shared" si="42"/>
        <v>87647826.705078989</v>
      </c>
      <c r="AM89" s="65">
        <v>5270141.5497120013</v>
      </c>
      <c r="AN89" s="65">
        <v>73839369.069401979</v>
      </c>
      <c r="AO89" s="65">
        <v>8538316.0859650001</v>
      </c>
      <c r="AP89" s="65">
        <f t="shared" si="43"/>
        <v>82377685.155366987</v>
      </c>
      <c r="AQ89" s="65"/>
      <c r="AR89" s="66"/>
      <c r="AS89" s="65">
        <v>16888136</v>
      </c>
      <c r="AT89" s="65">
        <v>408934</v>
      </c>
      <c r="AU89" s="66"/>
      <c r="AV89" s="65">
        <v>13654674.145746002</v>
      </c>
      <c r="AW89" s="65">
        <v>417181.27577000001</v>
      </c>
      <c r="AX89" s="66"/>
      <c r="AY89" s="132">
        <f t="shared" si="24"/>
        <v>30.098484561107377</v>
      </c>
      <c r="AZ89" s="133">
        <f t="shared" si="24"/>
        <v>30.216023066079867</v>
      </c>
      <c r="BA89" s="134"/>
      <c r="BB89" s="82">
        <f>'[1]11. Breakdown Total UE Bank-NB'!R90+'[1]11. Breakdown Total UE Bank-NB'!S90</f>
        <v>0</v>
      </c>
      <c r="BC89" s="83">
        <f>'[1]11. Breakdown Total UE Bank-NB'!AN90</f>
        <v>0</v>
      </c>
      <c r="BD89" s="83">
        <f>'[1]11. Breakdown Total UE Bank-NB'!AT90</f>
        <v>1993607</v>
      </c>
      <c r="BE89" s="84">
        <f>'[1]11. Breakdown Total UE Bank-NB'!AB90+'[1]11. Breakdown Total UE Bank-NB'!AK90</f>
        <v>0</v>
      </c>
      <c r="BF89" s="85">
        <f>'[1]11. Breakdown Total UE Bank-NB'!BR90</f>
        <v>0</v>
      </c>
      <c r="BG89" s="84">
        <f>'[1]11. Breakdown Total UE Bank-NB'!BX90</f>
        <v>64639.675038000001</v>
      </c>
      <c r="BH89" s="84">
        <f>'[1]11. Breakdown Total UE Bank-NB'!BF90+'[1]11. Breakdown Total UE Bank-NB'!BO90</f>
        <v>0</v>
      </c>
      <c r="BI89" s="135"/>
      <c r="BJ89" s="132"/>
      <c r="BK89" s="132"/>
      <c r="BL89" s="65"/>
      <c r="BM89" s="65"/>
      <c r="BN89" s="65"/>
      <c r="BO89" s="65"/>
      <c r="BP89" s="67"/>
      <c r="BQ89" s="65"/>
      <c r="BR89" s="65"/>
      <c r="BS89" s="65"/>
      <c r="BT89" s="65"/>
      <c r="BU89" s="67"/>
      <c r="BV89" s="65"/>
      <c r="BW89" s="65"/>
      <c r="BX89" s="65"/>
      <c r="BY89" s="65"/>
      <c r="BZ89" s="66"/>
      <c r="CA89" s="65"/>
      <c r="CB89" s="65"/>
      <c r="CC89" s="65"/>
      <c r="CD89" s="65"/>
      <c r="CE89" s="67"/>
      <c r="CF89" s="65"/>
      <c r="CG89" s="65"/>
      <c r="CH89" s="65"/>
      <c r="CI89" s="65"/>
      <c r="CJ89" s="67"/>
      <c r="CK89" s="65"/>
      <c r="CL89" s="65"/>
      <c r="CM89" s="65"/>
      <c r="CN89" s="65"/>
      <c r="CO89" s="67"/>
      <c r="CP89" s="65">
        <f t="shared" si="27"/>
        <v>-10.428332845293582</v>
      </c>
      <c r="CQ89" s="65">
        <f t="shared" si="11"/>
        <v>27.814935160496063</v>
      </c>
      <c r="CR89" s="65">
        <f t="shared" si="37"/>
        <v>323.51253080944718</v>
      </c>
      <c r="CS89" s="65">
        <f t="shared" si="37"/>
        <v>-8.3840668472372073</v>
      </c>
      <c r="CT89" s="80"/>
      <c r="CU89" s="88"/>
      <c r="CV89" s="83"/>
      <c r="CW89" s="89"/>
      <c r="CY89" s="127">
        <f t="shared" si="13"/>
        <v>0.13347150299891619</v>
      </c>
      <c r="CZ89" s="127">
        <f t="shared" si="14"/>
        <v>0.11088619939375999</v>
      </c>
      <c r="DA89" s="127">
        <f t="shared" si="14"/>
        <v>0.22032148407585761</v>
      </c>
      <c r="DB89" s="127"/>
      <c r="DC89" s="127">
        <f t="shared" si="15"/>
        <v>0.27759736175943539</v>
      </c>
      <c r="DD89" s="127"/>
      <c r="DE89" s="127">
        <f t="shared" si="16"/>
        <v>0.2382216907958381</v>
      </c>
      <c r="DF89" s="127"/>
      <c r="DG89" s="127">
        <f t="shared" si="17"/>
        <v>0.17497464862303946</v>
      </c>
      <c r="DH89" s="127">
        <f t="shared" si="29"/>
        <v>0.19683889532950505</v>
      </c>
      <c r="DI89" s="127">
        <f t="shared" si="29"/>
        <v>-0.15478243518477486</v>
      </c>
      <c r="DJ89" s="127">
        <f t="shared" si="29"/>
        <v>0.70572793177460058</v>
      </c>
      <c r="DK89" s="127">
        <f t="shared" si="19"/>
        <v>-0.10814855979759086</v>
      </c>
      <c r="DL89" s="127"/>
      <c r="DM89" s="127">
        <f t="shared" si="20"/>
        <v>-9.4270591895786571E-2</v>
      </c>
      <c r="DN89" s="127"/>
      <c r="DO89" s="127">
        <f t="shared" si="25"/>
        <v>0.15165907674346601</v>
      </c>
      <c r="DP89" s="127">
        <f t="shared" si="25"/>
        <v>-7.9657370231000502E-2</v>
      </c>
      <c r="DQ89" s="127"/>
      <c r="DR89" s="127">
        <f t="shared" si="26"/>
        <v>0.30098484561107375</v>
      </c>
      <c r="DS89" s="127">
        <f t="shared" si="26"/>
        <v>0.30216023066079867</v>
      </c>
      <c r="DT89" s="127"/>
    </row>
    <row r="90" spans="1:124" x14ac:dyDescent="0.3">
      <c r="B90" s="1">
        <v>4</v>
      </c>
      <c r="C90" s="90">
        <v>40269</v>
      </c>
      <c r="D90" s="91">
        <f t="shared" si="32"/>
        <v>30</v>
      </c>
      <c r="E90" s="92">
        <v>46457317</v>
      </c>
      <c r="F90" s="93">
        <v>12613314</v>
      </c>
      <c r="G90" s="94">
        <v>3757335</v>
      </c>
      <c r="H90" s="92">
        <v>142328615</v>
      </c>
      <c r="I90" s="93">
        <v>16002250</v>
      </c>
      <c r="J90" s="94">
        <f t="shared" si="30"/>
        <v>2065037</v>
      </c>
      <c r="K90" s="92">
        <f t="shared" si="35"/>
        <v>-2.7353999292687514</v>
      </c>
      <c r="L90" s="93">
        <f t="shared" si="35"/>
        <v>-7.4857764927817261</v>
      </c>
      <c r="M90" s="94">
        <f t="shared" si="35"/>
        <v>3.5829529089735335</v>
      </c>
      <c r="N90" s="92">
        <f t="shared" si="39"/>
        <v>18.088137519218133</v>
      </c>
      <c r="O90" s="93">
        <f t="shared" si="39"/>
        <v>10.089357974838762</v>
      </c>
      <c r="P90" s="94">
        <f t="shared" si="39"/>
        <v>44.275609684527645</v>
      </c>
      <c r="Q90" s="95">
        <v>154648122.77957404</v>
      </c>
      <c r="R90" s="96">
        <v>12838672.777263001</v>
      </c>
      <c r="S90" s="93">
        <f t="shared" si="31"/>
        <v>48985.265914000003</v>
      </c>
      <c r="T90" s="94">
        <f t="shared" si="33"/>
        <v>167535780.82275102</v>
      </c>
      <c r="U90" s="95">
        <f t="shared" si="36"/>
        <v>-4.1792688041701247</v>
      </c>
      <c r="V90" s="96">
        <f t="shared" si="36"/>
        <v>-8.763468692035115</v>
      </c>
      <c r="W90" s="93">
        <f t="shared" si="36"/>
        <v>-24.217957647214618</v>
      </c>
      <c r="X90" s="94">
        <f t="shared" si="34"/>
        <v>-4.554154095114928</v>
      </c>
      <c r="Y90" s="95">
        <f t="shared" si="40"/>
        <v>-9.5809340313676472</v>
      </c>
      <c r="Z90" s="96">
        <f t="shared" si="40"/>
        <v>21.886362707237904</v>
      </c>
      <c r="AA90" s="93">
        <f t="shared" si="40"/>
        <v>50.602189366589847</v>
      </c>
      <c r="AB90" s="94">
        <f t="shared" si="38"/>
        <v>-7.7449695427355252</v>
      </c>
      <c r="AC90" s="95">
        <v>102035372</v>
      </c>
      <c r="AD90" s="96">
        <f t="shared" si="44"/>
        <v>40293243</v>
      </c>
      <c r="AE90" s="96">
        <v>8511505</v>
      </c>
      <c r="AF90" s="96">
        <v>27117944</v>
      </c>
      <c r="AG90" s="96">
        <v>4663794</v>
      </c>
      <c r="AH90" s="65">
        <f t="shared" si="41"/>
        <v>31781738</v>
      </c>
      <c r="AI90" s="65"/>
      <c r="AJ90" s="97"/>
      <c r="AK90" s="96">
        <v>71474737.640330017</v>
      </c>
      <c r="AL90" s="96">
        <f t="shared" si="42"/>
        <v>83173385.139244005</v>
      </c>
      <c r="AM90" s="96">
        <v>4958310.1898489995</v>
      </c>
      <c r="AN90" s="96">
        <v>70004744.748940989</v>
      </c>
      <c r="AO90" s="96">
        <v>8210330.2004540041</v>
      </c>
      <c r="AP90" s="96">
        <f t="shared" si="43"/>
        <v>78215074.949395001</v>
      </c>
      <c r="AQ90" s="96"/>
      <c r="AR90" s="97"/>
      <c r="AS90" s="96">
        <v>15637928</v>
      </c>
      <c r="AT90" s="96">
        <v>364322</v>
      </c>
      <c r="AU90" s="97"/>
      <c r="AV90" s="96">
        <v>12468748.014709001</v>
      </c>
      <c r="AW90" s="96">
        <v>369924.76255400007</v>
      </c>
      <c r="AX90" s="97"/>
      <c r="AY90" s="138">
        <f t="shared" si="24"/>
        <v>21.794200765937916</v>
      </c>
      <c r="AZ90" s="139">
        <f t="shared" si="24"/>
        <v>25.076505990442733</v>
      </c>
      <c r="BA90" s="140"/>
      <c r="BB90" s="78">
        <f>'[1]11. Breakdown Total UE Bank-NB'!R91+'[1]11. Breakdown Total UE Bank-NB'!S91</f>
        <v>0</v>
      </c>
      <c r="BC90" s="65">
        <f>'[1]11. Breakdown Total UE Bank-NB'!AN91</f>
        <v>0</v>
      </c>
      <c r="BD90" s="65">
        <f>'[1]11. Breakdown Total UE Bank-NB'!AT91</f>
        <v>2065037</v>
      </c>
      <c r="BE90" s="67">
        <f>'[1]11. Breakdown Total UE Bank-NB'!AB91+'[1]11. Breakdown Total UE Bank-NB'!AK91</f>
        <v>0</v>
      </c>
      <c r="BF90" s="67">
        <f>'[1]11. Breakdown Total UE Bank-NB'!BR91</f>
        <v>0</v>
      </c>
      <c r="BG90" s="67">
        <f>'[1]11. Breakdown Total UE Bank-NB'!BX91</f>
        <v>48985.265914000003</v>
      </c>
      <c r="BH90" s="67">
        <f>'[1]11. Breakdown Total UE Bank-NB'!BF91+'[1]11. Breakdown Total UE Bank-NB'!BO91</f>
        <v>0</v>
      </c>
      <c r="BI90" s="142"/>
      <c r="BJ90" s="138"/>
      <c r="BK90" s="138"/>
      <c r="BL90" s="96"/>
      <c r="BM90" s="96"/>
      <c r="BN90" s="96"/>
      <c r="BO90" s="96"/>
      <c r="BP90" s="98"/>
      <c r="BQ90" s="96"/>
      <c r="BR90" s="96"/>
      <c r="BS90" s="96"/>
      <c r="BT90" s="96"/>
      <c r="BU90" s="98"/>
      <c r="BV90" s="96"/>
      <c r="BW90" s="96"/>
      <c r="BX90" s="96"/>
      <c r="BY90" s="96"/>
      <c r="BZ90" s="97"/>
      <c r="CA90" s="96"/>
      <c r="CB90" s="96"/>
      <c r="CC90" s="96"/>
      <c r="CD90" s="96"/>
      <c r="CE90" s="98"/>
      <c r="CF90" s="96"/>
      <c r="CG90" s="96"/>
      <c r="CH90" s="96"/>
      <c r="CI90" s="96"/>
      <c r="CJ90" s="98"/>
      <c r="CK90" s="96"/>
      <c r="CL90" s="96"/>
      <c r="CM90" s="96"/>
      <c r="CN90" s="96"/>
      <c r="CO90" s="98"/>
      <c r="CP90" s="96">
        <f t="shared" si="27"/>
        <v>-11.194307721048347</v>
      </c>
      <c r="CQ90" s="96">
        <f t="shared" si="11"/>
        <v>27.248365774479794</v>
      </c>
      <c r="CR90" s="96">
        <f t="shared" si="37"/>
        <v>259.84644797042165</v>
      </c>
      <c r="CS90" s="96">
        <f t="shared" si="37"/>
        <v>-9.0996497729698405</v>
      </c>
      <c r="CT90" s="143"/>
      <c r="CU90" s="64"/>
      <c r="CV90" s="65"/>
      <c r="CW90" s="81"/>
      <c r="CY90" s="127">
        <f t="shared" si="13"/>
        <v>0.16033905407722049</v>
      </c>
      <c r="CZ90" s="127">
        <f t="shared" si="14"/>
        <v>0.13373465682885088</v>
      </c>
      <c r="DA90" s="127">
        <f t="shared" si="14"/>
        <v>0.22082576937212917</v>
      </c>
      <c r="DB90" s="127"/>
      <c r="DC90" s="127">
        <f t="shared" si="15"/>
        <v>0.26700594363917873</v>
      </c>
      <c r="DD90" s="127"/>
      <c r="DE90" s="127">
        <f t="shared" si="16"/>
        <v>0.23630684820208381</v>
      </c>
      <c r="DF90" s="127"/>
      <c r="DG90" s="127">
        <f t="shared" si="17"/>
        <v>0.19717929537689272</v>
      </c>
      <c r="DH90" s="127">
        <f t="shared" si="29"/>
        <v>0.16607674976062459</v>
      </c>
      <c r="DI90" s="127">
        <f t="shared" si="29"/>
        <v>-0.31408340530715084</v>
      </c>
      <c r="DJ90" s="127">
        <f t="shared" si="29"/>
        <v>0.63553354813493823</v>
      </c>
      <c r="DK90" s="127">
        <f t="shared" si="19"/>
        <v>-0.26956487594047274</v>
      </c>
      <c r="DL90" s="127"/>
      <c r="DM90" s="127">
        <f t="shared" si="20"/>
        <v>-0.2529263453161299</v>
      </c>
      <c r="DN90" s="127"/>
      <c r="DO90" s="127">
        <f t="shared" si="25"/>
        <v>0.10697170279053303</v>
      </c>
      <c r="DP90" s="127">
        <f t="shared" si="25"/>
        <v>-0.10908032709914706</v>
      </c>
      <c r="DQ90" s="127"/>
      <c r="DR90" s="127">
        <f t="shared" si="26"/>
        <v>0.21794200765937921</v>
      </c>
      <c r="DS90" s="127">
        <f t="shared" si="26"/>
        <v>0.25076505990442732</v>
      </c>
      <c r="DT90" s="127"/>
    </row>
    <row r="91" spans="1:124" x14ac:dyDescent="0.3">
      <c r="B91" s="1">
        <v>5</v>
      </c>
      <c r="C91" s="76">
        <v>40299</v>
      </c>
      <c r="D91" s="77">
        <f t="shared" si="32"/>
        <v>31</v>
      </c>
      <c r="E91" s="61">
        <v>47075971</v>
      </c>
      <c r="F91" s="62">
        <v>12612545</v>
      </c>
      <c r="G91" s="63">
        <v>4024801</v>
      </c>
      <c r="H91" s="61">
        <v>150197776</v>
      </c>
      <c r="I91" s="62">
        <v>16324170</v>
      </c>
      <c r="J91" s="63">
        <f t="shared" si="30"/>
        <v>2126067</v>
      </c>
      <c r="K91" s="61">
        <f t="shared" si="35"/>
        <v>5.5288678246465057</v>
      </c>
      <c r="L91" s="62">
        <f t="shared" si="35"/>
        <v>2.0117171022824913</v>
      </c>
      <c r="M91" s="63">
        <f t="shared" si="35"/>
        <v>2.9553949880801169</v>
      </c>
      <c r="N91" s="61">
        <f t="shared" si="39"/>
        <v>22.487943444114148</v>
      </c>
      <c r="O91" s="62">
        <f t="shared" si="39"/>
        <v>11.536203896224309</v>
      </c>
      <c r="P91" s="63">
        <f t="shared" si="39"/>
        <v>27.741427294226224</v>
      </c>
      <c r="Q91" s="64">
        <v>160455234.56933501</v>
      </c>
      <c r="R91" s="65">
        <v>13110565.588064</v>
      </c>
      <c r="S91" s="62">
        <f t="shared" si="31"/>
        <v>51385.782757999994</v>
      </c>
      <c r="T91" s="63">
        <f t="shared" si="33"/>
        <v>173617185.940157</v>
      </c>
      <c r="U91" s="64">
        <f t="shared" si="36"/>
        <v>3.7550483545397304</v>
      </c>
      <c r="V91" s="65">
        <f t="shared" si="36"/>
        <v>2.1177641608135338</v>
      </c>
      <c r="W91" s="62">
        <f t="shared" si="36"/>
        <v>4.9004875225428188</v>
      </c>
      <c r="X91" s="63">
        <f t="shared" si="34"/>
        <v>3.6299142114841523</v>
      </c>
      <c r="Y91" s="64">
        <f t="shared" si="40"/>
        <v>20.49388581161357</v>
      </c>
      <c r="Z91" s="65">
        <f t="shared" si="40"/>
        <v>21.198986219357558</v>
      </c>
      <c r="AA91" s="62">
        <f t="shared" si="40"/>
        <v>30.115293912326628</v>
      </c>
      <c r="AB91" s="63">
        <f t="shared" si="38"/>
        <v>20.549483887064472</v>
      </c>
      <c r="AC91" s="64">
        <v>108023645</v>
      </c>
      <c r="AD91" s="65">
        <f t="shared" si="44"/>
        <v>42174131</v>
      </c>
      <c r="AE91" s="65">
        <v>9331802</v>
      </c>
      <c r="AF91" s="65">
        <v>27890076</v>
      </c>
      <c r="AG91" s="65">
        <v>4952253</v>
      </c>
      <c r="AH91" s="65">
        <f t="shared" si="41"/>
        <v>32842329</v>
      </c>
      <c r="AI91" s="65"/>
      <c r="AJ91" s="66"/>
      <c r="AK91" s="65">
        <v>75120591.349756986</v>
      </c>
      <c r="AL91" s="65">
        <f t="shared" si="42"/>
        <v>85234643.219578043</v>
      </c>
      <c r="AM91" s="65">
        <v>5300467.9463780019</v>
      </c>
      <c r="AN91" s="65">
        <v>71283079.13332203</v>
      </c>
      <c r="AO91" s="65">
        <v>8651096.1398779992</v>
      </c>
      <c r="AP91" s="65">
        <f t="shared" si="43"/>
        <v>79934175.273200035</v>
      </c>
      <c r="AQ91" s="65"/>
      <c r="AR91" s="66"/>
      <c r="AS91" s="65">
        <v>15958048</v>
      </c>
      <c r="AT91" s="65">
        <v>366122</v>
      </c>
      <c r="AU91" s="66"/>
      <c r="AV91" s="65">
        <v>12736185.668974001</v>
      </c>
      <c r="AW91" s="65">
        <v>374379.91908999998</v>
      </c>
      <c r="AX91" s="66"/>
      <c r="AY91" s="132">
        <f t="shared" si="24"/>
        <v>21.011643446922783</v>
      </c>
      <c r="AZ91" s="133">
        <f t="shared" si="24"/>
        <v>27.937014530356407</v>
      </c>
      <c r="BA91" s="134"/>
      <c r="BB91" s="78">
        <f>'[1]11. Breakdown Total UE Bank-NB'!R92+'[1]11. Breakdown Total UE Bank-NB'!S92</f>
        <v>0</v>
      </c>
      <c r="BC91" s="65">
        <f>'[1]11. Breakdown Total UE Bank-NB'!AN92</f>
        <v>0</v>
      </c>
      <c r="BD91" s="65">
        <f>'[1]11. Breakdown Total UE Bank-NB'!AT92</f>
        <v>2126067</v>
      </c>
      <c r="BE91" s="67">
        <f>'[1]11. Breakdown Total UE Bank-NB'!AB92+'[1]11. Breakdown Total UE Bank-NB'!AK92</f>
        <v>0</v>
      </c>
      <c r="BF91" s="67">
        <f>'[1]11. Breakdown Total UE Bank-NB'!BR92</f>
        <v>0</v>
      </c>
      <c r="BG91" s="67">
        <f>'[1]11. Breakdown Total UE Bank-NB'!BX92</f>
        <v>51385.782757999994</v>
      </c>
      <c r="BH91" s="67">
        <f>'[1]11. Breakdown Total UE Bank-NB'!BF92+'[1]11. Breakdown Total UE Bank-NB'!BO92</f>
        <v>0</v>
      </c>
      <c r="BI91" s="135"/>
      <c r="BJ91" s="132"/>
      <c r="BK91" s="132"/>
      <c r="BL91" s="65"/>
      <c r="BM91" s="65"/>
      <c r="BN91" s="65"/>
      <c r="BO91" s="65"/>
      <c r="BP91" s="67"/>
      <c r="BQ91" s="65"/>
      <c r="BR91" s="65"/>
      <c r="BS91" s="65"/>
      <c r="BT91" s="65"/>
      <c r="BU91" s="67"/>
      <c r="BV91" s="65"/>
      <c r="BW91" s="65"/>
      <c r="BX91" s="65"/>
      <c r="BY91" s="65"/>
      <c r="BZ91" s="66"/>
      <c r="CA91" s="65"/>
      <c r="CB91" s="65"/>
      <c r="CC91" s="65"/>
      <c r="CD91" s="65"/>
      <c r="CE91" s="67"/>
      <c r="CF91" s="65"/>
      <c r="CG91" s="65"/>
      <c r="CH91" s="65"/>
      <c r="CI91" s="65"/>
      <c r="CJ91" s="67"/>
      <c r="CK91" s="65"/>
      <c r="CL91" s="65"/>
      <c r="CM91" s="65"/>
      <c r="CN91" s="65"/>
      <c r="CO91" s="67"/>
      <c r="CP91" s="65">
        <f t="shared" si="27"/>
        <v>-7.8664214735992601</v>
      </c>
      <c r="CQ91" s="65">
        <f t="shared" ref="CQ91:CQ154" si="45">(SUM(R80:R91)/SUM(R68:R79))*100-100</f>
        <v>26.53705589760331</v>
      </c>
      <c r="CR91" s="65">
        <f t="shared" ref="CR91:CS106" si="46">(SUM(S80:S91)/SUM(S68:S79))*100-100</f>
        <v>203.39206432704191</v>
      </c>
      <c r="CS91" s="65">
        <f t="shared" si="46"/>
        <v>-5.9138253655906112</v>
      </c>
      <c r="CT91" s="80"/>
      <c r="CU91" s="64"/>
      <c r="CV91" s="65"/>
      <c r="CW91" s="81"/>
      <c r="CY91" s="127">
        <f t="shared" ref="CY91:CY154" si="47">AC91/AC79-1</f>
        <v>0.21255499851971593</v>
      </c>
      <c r="CZ91" s="127">
        <f t="shared" ref="CZ91:DA154" si="48">AE91/AE79-1</f>
        <v>0.18175534663195103</v>
      </c>
      <c r="DA91" s="127">
        <f t="shared" si="48"/>
        <v>0.23587224403788531</v>
      </c>
      <c r="DB91" s="127"/>
      <c r="DC91" s="127">
        <f t="shared" ref="DC91:DC154" si="49">AH91/AH79-1</f>
        <v>0.28098635038896669</v>
      </c>
      <c r="DD91" s="127"/>
      <c r="DE91" s="127">
        <f t="shared" ref="DE91:DE154" si="50">AD91/AD79-1</f>
        <v>0.25762011980781918</v>
      </c>
      <c r="DF91" s="127"/>
      <c r="DG91" s="127">
        <f t="shared" ref="DG91:DG154" si="51">AK91/AK79-1</f>
        <v>0.22426449323118414</v>
      </c>
      <c r="DH91" s="127">
        <f t="shared" ref="DH91:DK122" si="52">AM91/AM79-1</f>
        <v>0.1529395080513527</v>
      </c>
      <c r="DI91" s="127">
        <f t="shared" si="52"/>
        <v>0.15227687629413822</v>
      </c>
      <c r="DJ91" s="127">
        <f t="shared" si="52"/>
        <v>0.61863111034425722</v>
      </c>
      <c r="DK91" s="127">
        <f t="shared" si="52"/>
        <v>0.18936385163351521</v>
      </c>
      <c r="DL91" s="127"/>
      <c r="DM91" s="127">
        <f t="shared" ref="DM91:DM154" si="53">AL91/AL79-1</f>
        <v>0.18703175997076604</v>
      </c>
      <c r="DN91" s="127"/>
      <c r="DO91" s="127">
        <f t="shared" si="25"/>
        <v>0.12046303532790081</v>
      </c>
      <c r="DP91" s="127">
        <f t="shared" si="25"/>
        <v>-6.9315437606446539E-2</v>
      </c>
      <c r="DQ91" s="127"/>
      <c r="DR91" s="127">
        <f t="shared" si="26"/>
        <v>0.2101164344692279</v>
      </c>
      <c r="DS91" s="127">
        <f t="shared" si="26"/>
        <v>0.27937014530356397</v>
      </c>
      <c r="DT91" s="127"/>
    </row>
    <row r="92" spans="1:124" x14ac:dyDescent="0.3">
      <c r="B92" s="1">
        <v>6</v>
      </c>
      <c r="C92" s="99">
        <v>40330</v>
      </c>
      <c r="D92" s="100">
        <f t="shared" si="32"/>
        <v>30</v>
      </c>
      <c r="E92" s="101">
        <v>47774075</v>
      </c>
      <c r="F92" s="102">
        <v>12752457</v>
      </c>
      <c r="G92" s="103">
        <v>4860142</v>
      </c>
      <c r="H92" s="101">
        <v>149585036</v>
      </c>
      <c r="I92" s="102">
        <v>16602206</v>
      </c>
      <c r="J92" s="103">
        <f t="shared" si="30"/>
        <v>2230367</v>
      </c>
      <c r="K92" s="101">
        <f t="shared" si="35"/>
        <v>-0.40795544136419165</v>
      </c>
      <c r="L92" s="102">
        <f t="shared" si="35"/>
        <v>1.7032167638538438</v>
      </c>
      <c r="M92" s="103">
        <f t="shared" si="35"/>
        <v>4.9057720194142522</v>
      </c>
      <c r="N92" s="101">
        <f t="shared" si="39"/>
        <v>17.698119146190031</v>
      </c>
      <c r="O92" s="102">
        <f t="shared" si="39"/>
        <v>3.4989272764166945</v>
      </c>
      <c r="P92" s="103">
        <f t="shared" si="39"/>
        <v>56.220984800728445</v>
      </c>
      <c r="Q92" s="88">
        <v>164871790.93019798</v>
      </c>
      <c r="R92" s="83">
        <v>13616362.0285</v>
      </c>
      <c r="S92" s="102">
        <f t="shared" si="31"/>
        <v>60724.900520999996</v>
      </c>
      <c r="T92" s="103">
        <f t="shared" si="33"/>
        <v>178548877.85921898</v>
      </c>
      <c r="U92" s="88">
        <f t="shared" si="36"/>
        <v>2.7525162221831492</v>
      </c>
      <c r="V92" s="83">
        <f t="shared" si="36"/>
        <v>3.8579299805073437</v>
      </c>
      <c r="W92" s="102">
        <f t="shared" si="36"/>
        <v>18.174516883361168</v>
      </c>
      <c r="X92" s="103">
        <f t="shared" si="34"/>
        <v>2.8405551514709275</v>
      </c>
      <c r="Y92" s="88">
        <f t="shared" si="40"/>
        <v>17.512228272887572</v>
      </c>
      <c r="Z92" s="83">
        <f t="shared" si="40"/>
        <v>12.465789562378443</v>
      </c>
      <c r="AA92" s="102">
        <f t="shared" si="40"/>
        <v>48.042294324108411</v>
      </c>
      <c r="AB92" s="103">
        <f t="shared" si="38"/>
        <v>17.119669857334181</v>
      </c>
      <c r="AC92" s="88">
        <v>107192724</v>
      </c>
      <c r="AD92" s="83">
        <f t="shared" si="44"/>
        <v>42392007</v>
      </c>
      <c r="AE92" s="83">
        <v>8867175</v>
      </c>
      <c r="AF92" s="83">
        <v>28396861</v>
      </c>
      <c r="AG92" s="83">
        <v>5127971</v>
      </c>
      <c r="AH92" s="83">
        <f t="shared" si="41"/>
        <v>33524832</v>
      </c>
      <c r="AI92" s="83"/>
      <c r="AJ92" s="86"/>
      <c r="AK92" s="83">
        <v>76052383.217585981</v>
      </c>
      <c r="AL92" s="83">
        <f t="shared" si="42"/>
        <v>88824034.996128976</v>
      </c>
      <c r="AM92" s="83">
        <v>5254652.5590469996</v>
      </c>
      <c r="AN92" s="83">
        <v>74544315.126806974</v>
      </c>
      <c r="AO92" s="83">
        <v>9025067.3102750052</v>
      </c>
      <c r="AP92" s="83">
        <f t="shared" si="43"/>
        <v>83569382.437081978</v>
      </c>
      <c r="AQ92" s="83"/>
      <c r="AR92" s="86"/>
      <c r="AS92" s="83">
        <v>16245371</v>
      </c>
      <c r="AT92" s="83">
        <v>356835</v>
      </c>
      <c r="AU92" s="86"/>
      <c r="AV92" s="83">
        <v>13238529.469998999</v>
      </c>
      <c r="AW92" s="83">
        <v>377832.55850100005</v>
      </c>
      <c r="AX92" s="86"/>
      <c r="AY92" s="137">
        <f t="shared" si="24"/>
        <v>12.42352108861783</v>
      </c>
      <c r="AZ92" s="145">
        <f t="shared" si="24"/>
        <v>13.967130631368141</v>
      </c>
      <c r="BA92" s="146"/>
      <c r="BB92" s="82">
        <f>'[1]11. Breakdown Total UE Bank-NB'!R93+'[1]11. Breakdown Total UE Bank-NB'!S93</f>
        <v>0</v>
      </c>
      <c r="BC92" s="83">
        <f>'[1]11. Breakdown Total UE Bank-NB'!AN93</f>
        <v>0</v>
      </c>
      <c r="BD92" s="83">
        <f>'[1]11. Breakdown Total UE Bank-NB'!AT93</f>
        <v>2230367</v>
      </c>
      <c r="BE92" s="84">
        <f>'[1]11. Breakdown Total UE Bank-NB'!AB93+'[1]11. Breakdown Total UE Bank-NB'!AK93</f>
        <v>0</v>
      </c>
      <c r="BF92" s="84">
        <f>'[1]11. Breakdown Total UE Bank-NB'!BR93</f>
        <v>0</v>
      </c>
      <c r="BG92" s="84">
        <f>'[1]11. Breakdown Total UE Bank-NB'!BX93</f>
        <v>60724.900520999996</v>
      </c>
      <c r="BH92" s="84">
        <f>'[1]11. Breakdown Total UE Bank-NB'!BF93+'[1]11. Breakdown Total UE Bank-NB'!BO93</f>
        <v>0</v>
      </c>
      <c r="BI92" s="136"/>
      <c r="BJ92" s="137"/>
      <c r="BK92" s="137"/>
      <c r="BL92" s="83"/>
      <c r="BM92" s="83"/>
      <c r="BN92" s="83"/>
      <c r="BO92" s="83"/>
      <c r="BP92" s="84"/>
      <c r="BQ92" s="83"/>
      <c r="BR92" s="83"/>
      <c r="BS92" s="83"/>
      <c r="BT92" s="83"/>
      <c r="BU92" s="84"/>
      <c r="BV92" s="83"/>
      <c r="BW92" s="83"/>
      <c r="BX92" s="83"/>
      <c r="BY92" s="83"/>
      <c r="BZ92" s="86"/>
      <c r="CA92" s="83"/>
      <c r="CB92" s="83"/>
      <c r="CC92" s="83"/>
      <c r="CD92" s="83"/>
      <c r="CE92" s="84"/>
      <c r="CF92" s="83"/>
      <c r="CG92" s="83"/>
      <c r="CH92" s="83"/>
      <c r="CI92" s="83"/>
      <c r="CJ92" s="84"/>
      <c r="CK92" s="83"/>
      <c r="CL92" s="83"/>
      <c r="CM92" s="83"/>
      <c r="CN92" s="83"/>
      <c r="CO92" s="84"/>
      <c r="CP92" s="83">
        <f t="shared" si="27"/>
        <v>-4.4603261009549442</v>
      </c>
      <c r="CQ92" s="83">
        <f t="shared" si="45"/>
        <v>24.285777748063168</v>
      </c>
      <c r="CR92" s="83">
        <f t="shared" si="46"/>
        <v>166.04867974122851</v>
      </c>
      <c r="CS92" s="83">
        <f t="shared" si="46"/>
        <v>-2.7466331715525314</v>
      </c>
      <c r="CT92" s="87"/>
      <c r="CU92" s="88"/>
      <c r="CV92" s="83"/>
      <c r="CW92" s="89"/>
      <c r="CY92" s="127">
        <f t="shared" si="47"/>
        <v>0.16688160009137132</v>
      </c>
      <c r="CZ92" s="127">
        <f t="shared" si="48"/>
        <v>6.8742648546812335E-2</v>
      </c>
      <c r="DA92" s="127">
        <f t="shared" si="48"/>
        <v>0.19953693600852884</v>
      </c>
      <c r="DB92" s="127"/>
      <c r="DC92" s="127">
        <f t="shared" si="49"/>
        <v>0.24476137554228616</v>
      </c>
      <c r="DD92" s="127"/>
      <c r="DE92" s="127">
        <f t="shared" si="50"/>
        <v>0.2033076364520745</v>
      </c>
      <c r="DF92" s="127"/>
      <c r="DG92" s="127">
        <f t="shared" si="51"/>
        <v>0.18129111265646536</v>
      </c>
      <c r="DH92" s="127">
        <f t="shared" si="52"/>
        <v>0.12350756906408389</v>
      </c>
      <c r="DI92" s="127">
        <f t="shared" si="52"/>
        <v>0.139804099305882</v>
      </c>
      <c r="DJ92" s="127">
        <f t="shared" si="52"/>
        <v>0.54457052941374062</v>
      </c>
      <c r="DK92" s="127">
        <f t="shared" si="52"/>
        <v>0.17300106624784406</v>
      </c>
      <c r="DL92" s="127"/>
      <c r="DM92" s="127">
        <f t="shared" si="53"/>
        <v>0.16995209221747509</v>
      </c>
      <c r="DN92" s="127"/>
      <c r="DO92" s="127">
        <f t="shared" ref="DO92:DP155" si="54">AS92/AS80-1</f>
        <v>3.9441106336779663E-2</v>
      </c>
      <c r="DP92" s="127">
        <f t="shared" si="54"/>
        <v>-0.13388932443682844</v>
      </c>
      <c r="DQ92" s="127"/>
      <c r="DR92" s="127">
        <f t="shared" ref="DR92:DS155" si="55">AV92/AV80-1</f>
        <v>0.12423521088617839</v>
      </c>
      <c r="DS92" s="127">
        <f t="shared" si="55"/>
        <v>0.13967130631368141</v>
      </c>
      <c r="DT92" s="127"/>
    </row>
    <row r="93" spans="1:124" x14ac:dyDescent="0.3">
      <c r="B93" s="1">
        <v>7</v>
      </c>
      <c r="C93" s="76">
        <v>40360</v>
      </c>
      <c r="D93" s="77">
        <f t="shared" si="32"/>
        <v>31</v>
      </c>
      <c r="E93" s="61">
        <v>48472342</v>
      </c>
      <c r="F93" s="62">
        <v>12834775</v>
      </c>
      <c r="G93" s="63">
        <v>5365412</v>
      </c>
      <c r="H93" s="61">
        <v>157276639</v>
      </c>
      <c r="I93" s="62">
        <v>17053677</v>
      </c>
      <c r="J93" s="63">
        <f t="shared" si="30"/>
        <v>2279353</v>
      </c>
      <c r="K93" s="61">
        <f t="shared" si="35"/>
        <v>5.1419601891194517</v>
      </c>
      <c r="L93" s="62">
        <f t="shared" si="35"/>
        <v>2.7193434414679594</v>
      </c>
      <c r="M93" s="63">
        <f t="shared" si="35"/>
        <v>2.1963201571759265</v>
      </c>
      <c r="N93" s="61">
        <f t="shared" si="39"/>
        <v>16.763158814734474</v>
      </c>
      <c r="O93" s="62">
        <f t="shared" si="39"/>
        <v>6.378256406520098</v>
      </c>
      <c r="P93" s="63">
        <f t="shared" si="39"/>
        <v>57.27474520124116</v>
      </c>
      <c r="Q93" s="64">
        <v>174943047.13996193</v>
      </c>
      <c r="R93" s="65">
        <v>13915954.994645001</v>
      </c>
      <c r="S93" s="62">
        <f t="shared" si="31"/>
        <v>58542.218023000001</v>
      </c>
      <c r="T93" s="63">
        <f t="shared" si="33"/>
        <v>188917544.35262993</v>
      </c>
      <c r="U93" s="64">
        <f t="shared" si="36"/>
        <v>6.1085381270758603</v>
      </c>
      <c r="V93" s="65">
        <f t="shared" si="36"/>
        <v>2.2002423666316471</v>
      </c>
      <c r="W93" s="62">
        <f t="shared" si="36"/>
        <v>-3.594378054592573</v>
      </c>
      <c r="X93" s="63">
        <f t="shared" si="34"/>
        <v>5.8071865909940703</v>
      </c>
      <c r="Y93" s="64">
        <f t="shared" si="40"/>
        <v>17.410751938479049</v>
      </c>
      <c r="Z93" s="65">
        <f t="shared" si="40"/>
        <v>13.785037797391594</v>
      </c>
      <c r="AA93" s="62">
        <f t="shared" si="40"/>
        <v>38.749209793403054</v>
      </c>
      <c r="AB93" s="63">
        <f t="shared" si="38"/>
        <v>17.141380944895086</v>
      </c>
      <c r="AC93" s="64">
        <v>113700993</v>
      </c>
      <c r="AD93" s="65">
        <f t="shared" si="44"/>
        <v>43575737</v>
      </c>
      <c r="AE93" s="65">
        <v>9656979</v>
      </c>
      <c r="AF93" s="65">
        <v>28577975</v>
      </c>
      <c r="AG93" s="65">
        <v>5340783</v>
      </c>
      <c r="AH93" s="65">
        <f t="shared" si="41"/>
        <v>33918758</v>
      </c>
      <c r="AI93" s="65"/>
      <c r="AJ93" s="66"/>
      <c r="AK93" s="65">
        <v>81465189.725223973</v>
      </c>
      <c r="AL93" s="65">
        <f t="shared" si="42"/>
        <v>93477857.414737999</v>
      </c>
      <c r="AM93" s="65">
        <v>5805894.3393610008</v>
      </c>
      <c r="AN93" s="65">
        <v>77931329.044284001</v>
      </c>
      <c r="AO93" s="65">
        <v>9740634.0310930032</v>
      </c>
      <c r="AP93" s="65">
        <f t="shared" si="43"/>
        <v>87671963.075377002</v>
      </c>
      <c r="AQ93" s="65"/>
      <c r="AR93" s="66"/>
      <c r="AS93" s="65">
        <v>16686458</v>
      </c>
      <c r="AT93" s="65">
        <v>367219</v>
      </c>
      <c r="AU93" s="66"/>
      <c r="AV93" s="65">
        <v>13530175.878524</v>
      </c>
      <c r="AW93" s="65">
        <v>385779.11612099991</v>
      </c>
      <c r="AX93" s="66"/>
      <c r="AY93" s="132">
        <f t="shared" si="24"/>
        <v>14.072332791305547</v>
      </c>
      <c r="AZ93" s="133">
        <f t="shared" si="24"/>
        <v>4.5500425217955245</v>
      </c>
      <c r="BA93" s="134"/>
      <c r="BB93" s="78">
        <f>'[1]11. Breakdown Total UE Bank-NB'!R94+'[1]11. Breakdown Total UE Bank-NB'!S94</f>
        <v>0</v>
      </c>
      <c r="BC93" s="65">
        <f>'[1]11. Breakdown Total UE Bank-NB'!AN94</f>
        <v>0</v>
      </c>
      <c r="BD93" s="65">
        <f>'[1]11. Breakdown Total UE Bank-NB'!AT94</f>
        <v>2279353</v>
      </c>
      <c r="BE93" s="67">
        <f>'[1]11. Breakdown Total UE Bank-NB'!AB94+'[1]11. Breakdown Total UE Bank-NB'!AK94</f>
        <v>0</v>
      </c>
      <c r="BF93" s="67">
        <f>'[1]11. Breakdown Total UE Bank-NB'!BR94</f>
        <v>0</v>
      </c>
      <c r="BG93" s="67">
        <f>'[1]11. Breakdown Total UE Bank-NB'!BX94</f>
        <v>58542.218023000001</v>
      </c>
      <c r="BH93" s="67">
        <f>'[1]11. Breakdown Total UE Bank-NB'!BF94+'[1]11. Breakdown Total UE Bank-NB'!BO94</f>
        <v>0</v>
      </c>
      <c r="BI93" s="135"/>
      <c r="BJ93" s="132"/>
      <c r="BK93" s="132"/>
      <c r="BL93" s="65"/>
      <c r="BM93" s="65"/>
      <c r="BN93" s="65"/>
      <c r="BO93" s="65"/>
      <c r="BP93" s="67"/>
      <c r="BQ93" s="65"/>
      <c r="BR93" s="65"/>
      <c r="BS93" s="65"/>
      <c r="BT93" s="65"/>
      <c r="BU93" s="67"/>
      <c r="BV93" s="65"/>
      <c r="BW93" s="65"/>
      <c r="BX93" s="65"/>
      <c r="BY93" s="65"/>
      <c r="BZ93" s="66"/>
      <c r="CA93" s="65"/>
      <c r="CB93" s="65"/>
      <c r="CC93" s="65"/>
      <c r="CD93" s="65"/>
      <c r="CE93" s="67"/>
      <c r="CF93" s="65"/>
      <c r="CG93" s="65"/>
      <c r="CH93" s="65"/>
      <c r="CI93" s="65"/>
      <c r="CJ93" s="67"/>
      <c r="CK93" s="65"/>
      <c r="CL93" s="65"/>
      <c r="CM93" s="65"/>
      <c r="CN93" s="65"/>
      <c r="CO93" s="67"/>
      <c r="CP93" s="65">
        <f t="shared" si="27"/>
        <v>-1.2740441871325032</v>
      </c>
      <c r="CQ93" s="65">
        <f t="shared" si="45"/>
        <v>23.159208161487996</v>
      </c>
      <c r="CR93" s="65">
        <f t="shared" si="46"/>
        <v>137.60574298018452</v>
      </c>
      <c r="CS93" s="65">
        <f t="shared" si="46"/>
        <v>0.23848324618968775</v>
      </c>
      <c r="CT93" s="80"/>
      <c r="CU93" s="64"/>
      <c r="CV93" s="65"/>
      <c r="CW93" s="81"/>
      <c r="CY93" s="127">
        <f t="shared" si="47"/>
        <v>0.15234267903123944</v>
      </c>
      <c r="CZ93" s="127">
        <f t="shared" si="48"/>
        <v>0.173748023694277</v>
      </c>
      <c r="DA93" s="127">
        <f t="shared" si="48"/>
        <v>0.17098339294312459</v>
      </c>
      <c r="DB93" s="127"/>
      <c r="DC93" s="127">
        <f t="shared" si="49"/>
        <v>0.22008854383035437</v>
      </c>
      <c r="DD93" s="127"/>
      <c r="DE93" s="127">
        <f t="shared" si="50"/>
        <v>0.20950598726563707</v>
      </c>
      <c r="DF93" s="127"/>
      <c r="DG93" s="127">
        <f t="shared" si="51"/>
        <v>0.16405158771426254</v>
      </c>
      <c r="DH93" s="127">
        <f t="shared" si="52"/>
        <v>0.2064144596510793</v>
      </c>
      <c r="DI93" s="127">
        <f t="shared" si="52"/>
        <v>0.14437594134531717</v>
      </c>
      <c r="DJ93" s="127">
        <f t="shared" si="52"/>
        <v>0.59557836022613575</v>
      </c>
      <c r="DK93" s="127">
        <f t="shared" si="52"/>
        <v>0.1814962981842565</v>
      </c>
      <c r="DL93" s="127"/>
      <c r="DM93" s="127">
        <f t="shared" si="53"/>
        <v>0.18301394146330563</v>
      </c>
      <c r="DN93" s="127"/>
      <c r="DO93" s="127">
        <f t="shared" si="54"/>
        <v>6.8437819791002719E-2</v>
      </c>
      <c r="DP93" s="127">
        <f t="shared" si="54"/>
        <v>-0.11202381355399404</v>
      </c>
      <c r="DQ93" s="127"/>
      <c r="DR93" s="127">
        <f t="shared" si="55"/>
        <v>0.14072332791305553</v>
      </c>
      <c r="DS93" s="127">
        <f t="shared" si="55"/>
        <v>4.5500425217955165E-2</v>
      </c>
      <c r="DT93" s="127"/>
    </row>
    <row r="94" spans="1:124" x14ac:dyDescent="0.3">
      <c r="B94" s="1">
        <v>8</v>
      </c>
      <c r="C94" s="76">
        <v>40391</v>
      </c>
      <c r="D94" s="77">
        <f t="shared" si="32"/>
        <v>31</v>
      </c>
      <c r="E94" s="61">
        <v>50001195</v>
      </c>
      <c r="F94" s="62">
        <v>12988388</v>
      </c>
      <c r="G94" s="63">
        <v>6049007</v>
      </c>
      <c r="H94" s="61">
        <v>162414702</v>
      </c>
      <c r="I94" s="62">
        <v>17450105</v>
      </c>
      <c r="J94" s="63">
        <f t="shared" si="30"/>
        <v>2243698</v>
      </c>
      <c r="K94" s="61">
        <f t="shared" si="35"/>
        <v>3.2668952189396672</v>
      </c>
      <c r="L94" s="62">
        <f t="shared" si="35"/>
        <v>2.3245895885092698</v>
      </c>
      <c r="M94" s="63">
        <f t="shared" si="35"/>
        <v>-1.5642596824625234</v>
      </c>
      <c r="N94" s="61">
        <f t="shared" si="39"/>
        <v>18.045954328084377</v>
      </c>
      <c r="O94" s="62">
        <f t="shared" si="39"/>
        <v>13.993168420724631</v>
      </c>
      <c r="P94" s="63">
        <f t="shared" si="39"/>
        <v>64.156528661022364</v>
      </c>
      <c r="Q94" s="64">
        <v>184138486.82557294</v>
      </c>
      <c r="R94" s="65">
        <v>14198506.622037999</v>
      </c>
      <c r="S94" s="62">
        <f t="shared" si="31"/>
        <v>56917.281988999996</v>
      </c>
      <c r="T94" s="63">
        <f t="shared" si="33"/>
        <v>198393910.72959995</v>
      </c>
      <c r="U94" s="64">
        <f t="shared" si="36"/>
        <v>5.2562475822513051</v>
      </c>
      <c r="V94" s="65">
        <f t="shared" si="36"/>
        <v>2.0304149266200318</v>
      </c>
      <c r="W94" s="62">
        <f t="shared" si="36"/>
        <v>-2.7756653042452246</v>
      </c>
      <c r="X94" s="63">
        <f t="shared" si="34"/>
        <v>5.0161388712959427</v>
      </c>
      <c r="Y94" s="64">
        <f t="shared" si="40"/>
        <v>21.289527717731275</v>
      </c>
      <c r="Z94" s="65">
        <f t="shared" si="40"/>
        <v>22.073614810333865</v>
      </c>
      <c r="AA94" s="62">
        <f t="shared" si="40"/>
        <v>32.782028286348833</v>
      </c>
      <c r="AB94" s="63">
        <f t="shared" si="38"/>
        <v>21.348322449707304</v>
      </c>
      <c r="AC94" s="64">
        <v>117218230</v>
      </c>
      <c r="AD94" s="65">
        <f t="shared" si="44"/>
        <v>45196472</v>
      </c>
      <c r="AE94" s="65">
        <v>10138911</v>
      </c>
      <c r="AF94" s="65">
        <v>29350274</v>
      </c>
      <c r="AG94" s="65">
        <v>5707287</v>
      </c>
      <c r="AH94" s="65">
        <f t="shared" si="41"/>
        <v>35057561</v>
      </c>
      <c r="AI94" s="65"/>
      <c r="AJ94" s="66"/>
      <c r="AK94" s="65">
        <v>86026972.822796986</v>
      </c>
      <c r="AL94" s="65">
        <f t="shared" si="42"/>
        <v>98111514.002776057</v>
      </c>
      <c r="AM94" s="65">
        <v>6099923.9732849998</v>
      </c>
      <c r="AN94" s="65">
        <v>81495786.326729044</v>
      </c>
      <c r="AO94" s="65">
        <v>10515803.702762004</v>
      </c>
      <c r="AP94" s="65">
        <f t="shared" si="43"/>
        <v>92011590.029491052</v>
      </c>
      <c r="AQ94" s="65"/>
      <c r="AR94" s="66"/>
      <c r="AS94" s="65">
        <v>17081713</v>
      </c>
      <c r="AT94" s="65">
        <v>368392</v>
      </c>
      <c r="AU94" s="66"/>
      <c r="AV94" s="65">
        <v>13795643.017588997</v>
      </c>
      <c r="AW94" s="65">
        <v>402863.60444900003</v>
      </c>
      <c r="AX94" s="66"/>
      <c r="AY94" s="132">
        <f t="shared" si="24"/>
        <v>22.795081367582288</v>
      </c>
      <c r="AZ94" s="133">
        <f t="shared" si="24"/>
        <v>1.6267320162988954</v>
      </c>
      <c r="BA94" s="134"/>
      <c r="BB94" s="78">
        <f>'[1]11. Breakdown Total UE Bank-NB'!R95+'[1]11. Breakdown Total UE Bank-NB'!S95</f>
        <v>0</v>
      </c>
      <c r="BC94" s="65">
        <f>'[1]11. Breakdown Total UE Bank-NB'!AN95</f>
        <v>0</v>
      </c>
      <c r="BD94" s="65">
        <f>'[1]11. Breakdown Total UE Bank-NB'!AT95</f>
        <v>2243698</v>
      </c>
      <c r="BE94" s="67">
        <f>'[1]11. Breakdown Total UE Bank-NB'!AB95+'[1]11. Breakdown Total UE Bank-NB'!AK95</f>
        <v>0</v>
      </c>
      <c r="BF94" s="67">
        <f>'[1]11. Breakdown Total UE Bank-NB'!BR95</f>
        <v>0</v>
      </c>
      <c r="BG94" s="67">
        <f>'[1]11. Breakdown Total UE Bank-NB'!BX95</f>
        <v>56917.281988999996</v>
      </c>
      <c r="BH94" s="67">
        <f>'[1]11. Breakdown Total UE Bank-NB'!BF95+'[1]11. Breakdown Total UE Bank-NB'!BO95</f>
        <v>0</v>
      </c>
      <c r="BI94" s="135"/>
      <c r="BJ94" s="132"/>
      <c r="BK94" s="132"/>
      <c r="BL94" s="65"/>
      <c r="BM94" s="65"/>
      <c r="BN94" s="65"/>
      <c r="BO94" s="65"/>
      <c r="BP94" s="67"/>
      <c r="BQ94" s="65"/>
      <c r="BR94" s="65"/>
      <c r="BS94" s="65"/>
      <c r="BT94" s="65"/>
      <c r="BU94" s="67"/>
      <c r="BV94" s="65"/>
      <c r="BW94" s="65"/>
      <c r="BX94" s="65"/>
      <c r="BY94" s="65"/>
      <c r="BZ94" s="66"/>
      <c r="CA94" s="65"/>
      <c r="CB94" s="65"/>
      <c r="CC94" s="65"/>
      <c r="CD94" s="65"/>
      <c r="CE94" s="67"/>
      <c r="CF94" s="65"/>
      <c r="CG94" s="65"/>
      <c r="CH94" s="65"/>
      <c r="CI94" s="65"/>
      <c r="CJ94" s="67"/>
      <c r="CK94" s="65"/>
      <c r="CL94" s="65"/>
      <c r="CM94" s="65"/>
      <c r="CN94" s="65"/>
      <c r="CO94" s="67"/>
      <c r="CP94" s="65">
        <f t="shared" si="27"/>
        <v>2.1047551837770584</v>
      </c>
      <c r="CQ94" s="65">
        <f t="shared" si="45"/>
        <v>22.698604434101341</v>
      </c>
      <c r="CR94" s="65">
        <f t="shared" si="46"/>
        <v>115.32941557771568</v>
      </c>
      <c r="CS94" s="65">
        <f t="shared" si="46"/>
        <v>3.4257944549499513</v>
      </c>
      <c r="CT94" s="80"/>
      <c r="CU94" s="64"/>
      <c r="CV94" s="65"/>
      <c r="CW94" s="81"/>
      <c r="CY94" s="127">
        <f t="shared" si="47"/>
        <v>0.17832709907259869</v>
      </c>
      <c r="CZ94" s="127">
        <f t="shared" si="48"/>
        <v>0.20234183000428341</v>
      </c>
      <c r="DA94" s="127">
        <f t="shared" si="48"/>
        <v>0.13120415847579081</v>
      </c>
      <c r="DB94" s="127"/>
      <c r="DC94" s="127">
        <f t="shared" si="49"/>
        <v>0.18138986067155538</v>
      </c>
      <c r="DD94" s="127"/>
      <c r="DE94" s="127">
        <f t="shared" si="50"/>
        <v>0.18602622933801372</v>
      </c>
      <c r="DF94" s="127"/>
      <c r="DG94" s="127">
        <f t="shared" si="51"/>
        <v>0.21374433584102981</v>
      </c>
      <c r="DH94" s="127">
        <f t="shared" si="52"/>
        <v>0.21460199433011096</v>
      </c>
      <c r="DI94" s="127">
        <f t="shared" si="52"/>
        <v>0.17188679645257365</v>
      </c>
      <c r="DJ94" s="127">
        <f t="shared" si="52"/>
        <v>0.64942696156034341</v>
      </c>
      <c r="DK94" s="127">
        <f t="shared" si="52"/>
        <v>0.21198968683555841</v>
      </c>
      <c r="DL94" s="127"/>
      <c r="DM94" s="127">
        <f t="shared" si="53"/>
        <v>0.21215177516751504</v>
      </c>
      <c r="DN94" s="127"/>
      <c r="DO94" s="127">
        <f t="shared" si="54"/>
        <v>0.14714962911764773</v>
      </c>
      <c r="DP94" s="127">
        <f t="shared" si="54"/>
        <v>-0.11753094936951436</v>
      </c>
      <c r="DQ94" s="127"/>
      <c r="DR94" s="127">
        <f t="shared" si="55"/>
        <v>0.22795081367582282</v>
      </c>
      <c r="DS94" s="127">
        <f t="shared" si="55"/>
        <v>1.6267320162989041E-2</v>
      </c>
      <c r="DT94" s="127"/>
    </row>
    <row r="95" spans="1:124" x14ac:dyDescent="0.3">
      <c r="B95" s="1">
        <v>9</v>
      </c>
      <c r="C95" s="76">
        <v>40422</v>
      </c>
      <c r="D95" s="77">
        <f t="shared" si="32"/>
        <v>30</v>
      </c>
      <c r="E95" s="61">
        <v>50675239</v>
      </c>
      <c r="F95" s="62">
        <v>13057186</v>
      </c>
      <c r="G95" s="63">
        <v>6444619</v>
      </c>
      <c r="H95" s="61">
        <v>148209872</v>
      </c>
      <c r="I95" s="62">
        <v>16750052</v>
      </c>
      <c r="J95" s="63">
        <f t="shared" si="30"/>
        <v>1999368</v>
      </c>
      <c r="K95" s="61">
        <f t="shared" si="35"/>
        <v>-8.7460247287219115</v>
      </c>
      <c r="L95" s="62">
        <f t="shared" si="35"/>
        <v>-4.011740903564764</v>
      </c>
      <c r="M95" s="63">
        <f t="shared" si="35"/>
        <v>-10.889611703535859</v>
      </c>
      <c r="N95" s="61">
        <f t="shared" si="39"/>
        <v>6.619122405383</v>
      </c>
      <c r="O95" s="62">
        <f t="shared" si="39"/>
        <v>5.1261484760709779</v>
      </c>
      <c r="P95" s="63">
        <f t="shared" si="39"/>
        <v>-2.3493384518454485</v>
      </c>
      <c r="Q95" s="64">
        <v>159521523.04646605</v>
      </c>
      <c r="R95" s="65">
        <v>13894979.463247001</v>
      </c>
      <c r="S95" s="62">
        <f t="shared" si="31"/>
        <v>57275.795232999997</v>
      </c>
      <c r="T95" s="63">
        <f t="shared" si="33"/>
        <v>173473778.30494606</v>
      </c>
      <c r="U95" s="64">
        <f t="shared" si="36"/>
        <v>-13.368722749647418</v>
      </c>
      <c r="V95" s="65">
        <f t="shared" si="36"/>
        <v>-2.1377400234464305</v>
      </c>
      <c r="W95" s="62">
        <f t="shared" si="36"/>
        <v>0.62988468786912377</v>
      </c>
      <c r="X95" s="63">
        <f t="shared" si="34"/>
        <v>-12.560936136098785</v>
      </c>
      <c r="Y95" s="64">
        <f t="shared" si="40"/>
        <v>7.9100014895924646</v>
      </c>
      <c r="Z95" s="65">
        <f t="shared" si="40"/>
        <v>15.984342708622615</v>
      </c>
      <c r="AA95" s="62">
        <f t="shared" si="40"/>
        <v>-16.292876601372875</v>
      </c>
      <c r="AB95" s="63">
        <f t="shared" si="38"/>
        <v>8.5046778218233499</v>
      </c>
      <c r="AC95" s="64">
        <v>106719136</v>
      </c>
      <c r="AD95" s="65">
        <f t="shared" si="44"/>
        <v>41490736</v>
      </c>
      <c r="AE95" s="65">
        <v>9899838</v>
      </c>
      <c r="AF95" s="65">
        <v>26639598</v>
      </c>
      <c r="AG95" s="65">
        <v>4951300</v>
      </c>
      <c r="AH95" s="83">
        <f t="shared" si="41"/>
        <v>31590898</v>
      </c>
      <c r="AI95" s="65"/>
      <c r="AJ95" s="66"/>
      <c r="AK95" s="65">
        <v>77095215.098424047</v>
      </c>
      <c r="AL95" s="65">
        <f t="shared" si="42"/>
        <v>82426307.948042035</v>
      </c>
      <c r="AM95" s="65">
        <v>5312648.8687070021</v>
      </c>
      <c r="AN95" s="65">
        <v>68235794.306994021</v>
      </c>
      <c r="AO95" s="65">
        <v>8877864.7723410055</v>
      </c>
      <c r="AP95" s="65">
        <f t="shared" si="43"/>
        <v>77113659.079335034</v>
      </c>
      <c r="AQ95" s="65"/>
      <c r="AR95" s="66"/>
      <c r="AS95" s="65">
        <v>16439595</v>
      </c>
      <c r="AT95" s="65">
        <v>310457</v>
      </c>
      <c r="AU95" s="66"/>
      <c r="AV95" s="65">
        <v>13557824.298295001</v>
      </c>
      <c r="AW95" s="65">
        <v>337155.16495200002</v>
      </c>
      <c r="AX95" s="66"/>
      <c r="AY95" s="132">
        <f t="shared" si="24"/>
        <v>16.352941347890845</v>
      </c>
      <c r="AZ95" s="133">
        <f t="shared" si="24"/>
        <v>2.8786012483576808</v>
      </c>
      <c r="BA95" s="134"/>
      <c r="BB95" s="82">
        <f>'[1]11. Breakdown Total UE Bank-NB'!R96+'[1]11. Breakdown Total UE Bank-NB'!S96</f>
        <v>0</v>
      </c>
      <c r="BC95" s="83">
        <f>'[1]11. Breakdown Total UE Bank-NB'!AN96</f>
        <v>0</v>
      </c>
      <c r="BD95" s="83">
        <f>'[1]11. Breakdown Total UE Bank-NB'!AT96</f>
        <v>1999368</v>
      </c>
      <c r="BE95" s="84">
        <f>'[1]11. Breakdown Total UE Bank-NB'!AB96+'[1]11. Breakdown Total UE Bank-NB'!AK96</f>
        <v>0</v>
      </c>
      <c r="BF95" s="85">
        <f>'[1]11. Breakdown Total UE Bank-NB'!BR96</f>
        <v>0</v>
      </c>
      <c r="BG95" s="84">
        <f>'[1]11. Breakdown Total UE Bank-NB'!BX96</f>
        <v>57275.795232999997</v>
      </c>
      <c r="BH95" s="84">
        <f>'[1]11. Breakdown Total UE Bank-NB'!BF96+'[1]11. Breakdown Total UE Bank-NB'!BO96</f>
        <v>0</v>
      </c>
      <c r="BI95" s="135"/>
      <c r="BJ95" s="132"/>
      <c r="BK95" s="132"/>
      <c r="BL95" s="65"/>
      <c r="BM95" s="65"/>
      <c r="BN95" s="65"/>
      <c r="BO95" s="65"/>
      <c r="BP95" s="67"/>
      <c r="BQ95" s="65"/>
      <c r="BR95" s="65"/>
      <c r="BS95" s="65"/>
      <c r="BT95" s="65"/>
      <c r="BU95" s="67"/>
      <c r="BV95" s="65"/>
      <c r="BW95" s="65"/>
      <c r="BX95" s="65"/>
      <c r="BY95" s="65"/>
      <c r="BZ95" s="66"/>
      <c r="CA95" s="65"/>
      <c r="CB95" s="65"/>
      <c r="CC95" s="65"/>
      <c r="CD95" s="65"/>
      <c r="CE95" s="67"/>
      <c r="CF95" s="65"/>
      <c r="CG95" s="65"/>
      <c r="CH95" s="65"/>
      <c r="CI95" s="65"/>
      <c r="CJ95" s="67"/>
      <c r="CK95" s="65"/>
      <c r="CL95" s="65"/>
      <c r="CM95" s="65"/>
      <c r="CN95" s="65"/>
      <c r="CO95" s="67"/>
      <c r="CP95" s="65">
        <f t="shared" si="27"/>
        <v>5.4370091367292446</v>
      </c>
      <c r="CQ95" s="65">
        <f t="shared" si="45"/>
        <v>22.226093053811596</v>
      </c>
      <c r="CR95" s="65">
        <f t="shared" si="46"/>
        <v>79.347609798519301</v>
      </c>
      <c r="CS95" s="65">
        <f t="shared" si="46"/>
        <v>6.5561837681562309</v>
      </c>
      <c r="CT95" s="80"/>
      <c r="CU95" s="88"/>
      <c r="CV95" s="83"/>
      <c r="CW95" s="89"/>
      <c r="CY95" s="127">
        <f t="shared" si="47"/>
        <v>5.8947559146798056E-2</v>
      </c>
      <c r="CZ95" s="127">
        <f t="shared" si="48"/>
        <v>7.9558551470431782E-2</v>
      </c>
      <c r="DA95" s="127">
        <f t="shared" si="48"/>
        <v>6.1711941486354505E-2</v>
      </c>
      <c r="DB95" s="127"/>
      <c r="DC95" s="127">
        <f t="shared" si="49"/>
        <v>8.7093650507433562E-2</v>
      </c>
      <c r="DD95" s="127"/>
      <c r="DE95" s="127">
        <f t="shared" si="50"/>
        <v>8.5286210060233847E-2</v>
      </c>
      <c r="DF95" s="127"/>
      <c r="DG95" s="127">
        <f t="shared" si="51"/>
        <v>6.3988165505805439E-2</v>
      </c>
      <c r="DH95" s="127">
        <f t="shared" si="52"/>
        <v>9.9054184548007296E-2</v>
      </c>
      <c r="DI95" s="127">
        <f t="shared" si="52"/>
        <v>6.7503308569245801E-2</v>
      </c>
      <c r="DJ95" s="127">
        <f t="shared" si="52"/>
        <v>0.34211542861871314</v>
      </c>
      <c r="DK95" s="127">
        <f t="shared" si="52"/>
        <v>9.3256382098369395E-2</v>
      </c>
      <c r="DL95" s="127"/>
      <c r="DM95" s="127">
        <f t="shared" si="53"/>
        <v>9.362822481988653E-2</v>
      </c>
      <c r="DN95" s="127"/>
      <c r="DO95" s="127">
        <f t="shared" si="54"/>
        <v>5.2964658522642649E-2</v>
      </c>
      <c r="DP95" s="127">
        <f t="shared" si="54"/>
        <v>-3.1676819093424124E-2</v>
      </c>
      <c r="DQ95" s="127"/>
      <c r="DR95" s="127">
        <f t="shared" si="55"/>
        <v>0.16352941347890848</v>
      </c>
      <c r="DS95" s="127">
        <f t="shared" si="55"/>
        <v>2.8786012483576817E-2</v>
      </c>
      <c r="DT95" s="127"/>
    </row>
    <row r="96" spans="1:124" x14ac:dyDescent="0.3">
      <c r="B96" s="1">
        <v>10</v>
      </c>
      <c r="C96" s="90">
        <v>40452</v>
      </c>
      <c r="D96" s="91">
        <f t="shared" si="32"/>
        <v>31</v>
      </c>
      <c r="E96" s="92">
        <v>50862589</v>
      </c>
      <c r="F96" s="93">
        <v>13220119</v>
      </c>
      <c r="G96" s="94">
        <v>6727843</v>
      </c>
      <c r="H96" s="92">
        <v>157496107</v>
      </c>
      <c r="I96" s="93">
        <v>16202832</v>
      </c>
      <c r="J96" s="94">
        <f t="shared" si="30"/>
        <v>2446354</v>
      </c>
      <c r="K96" s="92">
        <f t="shared" si="35"/>
        <v>6.2655981512486569</v>
      </c>
      <c r="L96" s="93">
        <f t="shared" si="35"/>
        <v>-3.2669749323763293</v>
      </c>
      <c r="M96" s="94">
        <f t="shared" si="35"/>
        <v>22.356364611217145</v>
      </c>
      <c r="N96" s="92">
        <f t="shared" si="39"/>
        <v>8.7112100704381845</v>
      </c>
      <c r="O96" s="93">
        <f t="shared" si="39"/>
        <v>7.9778340260255733</v>
      </c>
      <c r="P96" s="94">
        <f t="shared" si="39"/>
        <v>36.978356519976572</v>
      </c>
      <c r="Q96" s="95">
        <v>175964092.99375603</v>
      </c>
      <c r="R96" s="96">
        <v>13882171.80233</v>
      </c>
      <c r="S96" s="93">
        <f t="shared" si="31"/>
        <v>64234.06</v>
      </c>
      <c r="T96" s="94">
        <f t="shared" si="33"/>
        <v>189910498.85608602</v>
      </c>
      <c r="U96" s="95">
        <f t="shared" si="36"/>
        <v>10.307430391383937</v>
      </c>
      <c r="V96" s="96">
        <f t="shared" si="36"/>
        <v>-9.2174738011508592E-2</v>
      </c>
      <c r="W96" s="93">
        <f t="shared" si="36"/>
        <v>12.148700404234509</v>
      </c>
      <c r="X96" s="94">
        <f t="shared" si="34"/>
        <v>9.4750461491915914</v>
      </c>
      <c r="Y96" s="95">
        <f t="shared" si="40"/>
        <v>12.539132635661279</v>
      </c>
      <c r="Z96" s="96">
        <f t="shared" si="40"/>
        <v>15.228715090774569</v>
      </c>
      <c r="AA96" s="93">
        <f t="shared" si="40"/>
        <v>16.245873426301618</v>
      </c>
      <c r="AB96" s="94">
        <f t="shared" si="38"/>
        <v>12.732694183307292</v>
      </c>
      <c r="AC96" s="95">
        <v>113417216</v>
      </c>
      <c r="AD96" s="96">
        <f t="shared" si="44"/>
        <v>44078891</v>
      </c>
      <c r="AE96" s="96">
        <v>9673197</v>
      </c>
      <c r="AF96" s="96">
        <v>28936651</v>
      </c>
      <c r="AG96" s="96">
        <v>5469043</v>
      </c>
      <c r="AH96" s="65">
        <f t="shared" si="41"/>
        <v>34405694</v>
      </c>
      <c r="AI96" s="65"/>
      <c r="AJ96" s="97"/>
      <c r="AK96" s="96">
        <v>80016366.830416963</v>
      </c>
      <c r="AL96" s="96">
        <f t="shared" si="42"/>
        <v>95947726.163339019</v>
      </c>
      <c r="AM96" s="96">
        <v>5673219.4330660021</v>
      </c>
      <c r="AN96" s="96">
        <v>80193624.805778012</v>
      </c>
      <c r="AO96" s="96">
        <v>10080881.924495006</v>
      </c>
      <c r="AP96" s="96">
        <f t="shared" si="43"/>
        <v>90274506.730273023</v>
      </c>
      <c r="AQ96" s="96"/>
      <c r="AR96" s="97"/>
      <c r="AS96" s="96">
        <v>15844504</v>
      </c>
      <c r="AT96" s="96">
        <v>358328</v>
      </c>
      <c r="AU96" s="97"/>
      <c r="AV96" s="96">
        <v>13504012.500907999</v>
      </c>
      <c r="AW96" s="96">
        <v>378159.30142200005</v>
      </c>
      <c r="AX96" s="97"/>
      <c r="AY96" s="138">
        <f t="shared" si="24"/>
        <v>15.741905041129547</v>
      </c>
      <c r="AZ96" s="139">
        <f t="shared" si="24"/>
        <v>-0.52207296992264929</v>
      </c>
      <c r="BA96" s="140"/>
      <c r="BB96" s="67">
        <f>'[1]11. Breakdown Total UE Bank-NB'!R97+'[1]11. Breakdown Total UE Bank-NB'!S97</f>
        <v>0</v>
      </c>
      <c r="BC96" s="65">
        <f>'[1]11. Breakdown Total UE Bank-NB'!AN97</f>
        <v>0</v>
      </c>
      <c r="BD96" s="65">
        <f>'[1]11. Breakdown Total UE Bank-NB'!AT97</f>
        <v>2446354</v>
      </c>
      <c r="BE96" s="67">
        <f>'[1]11. Breakdown Total UE Bank-NB'!AB97+'[1]11. Breakdown Total UE Bank-NB'!AK97</f>
        <v>0</v>
      </c>
      <c r="BF96" s="67">
        <f>'[1]11. Breakdown Total UE Bank-NB'!BR97</f>
        <v>0</v>
      </c>
      <c r="BG96" s="67">
        <f>'[1]11. Breakdown Total UE Bank-NB'!BX97</f>
        <v>64234.06</v>
      </c>
      <c r="BH96" s="67">
        <f>'[1]11. Breakdown Total UE Bank-NB'!BF97+'[1]11. Breakdown Total UE Bank-NB'!BO97</f>
        <v>0</v>
      </c>
      <c r="BI96" s="142"/>
      <c r="BJ96" s="138"/>
      <c r="BK96" s="138"/>
      <c r="BL96" s="96"/>
      <c r="BM96" s="96"/>
      <c r="BN96" s="96"/>
      <c r="BO96" s="96"/>
      <c r="BP96" s="98"/>
      <c r="BQ96" s="96"/>
      <c r="BR96" s="96"/>
      <c r="BS96" s="96"/>
      <c r="BT96" s="96"/>
      <c r="BU96" s="98"/>
      <c r="BV96" s="96"/>
      <c r="BW96" s="96"/>
      <c r="BX96" s="96"/>
      <c r="BY96" s="96"/>
      <c r="BZ96" s="97"/>
      <c r="CA96" s="96"/>
      <c r="CB96" s="96"/>
      <c r="CC96" s="96"/>
      <c r="CD96" s="96"/>
      <c r="CE96" s="98"/>
      <c r="CF96" s="96"/>
      <c r="CG96" s="96"/>
      <c r="CH96" s="96"/>
      <c r="CI96" s="96"/>
      <c r="CJ96" s="98"/>
      <c r="CK96" s="96"/>
      <c r="CL96" s="96"/>
      <c r="CM96" s="96"/>
      <c r="CN96" s="96"/>
      <c r="CO96" s="98"/>
      <c r="CP96" s="96">
        <f t="shared" si="27"/>
        <v>6.4233216607906485</v>
      </c>
      <c r="CQ96" s="96">
        <f t="shared" si="45"/>
        <v>21.189062761682749</v>
      </c>
      <c r="CR96" s="96">
        <f t="shared" si="46"/>
        <v>63.057720782500439</v>
      </c>
      <c r="CS96" s="96">
        <f t="shared" si="46"/>
        <v>7.4248652251747842</v>
      </c>
      <c r="CT96" s="143"/>
      <c r="CU96" s="64"/>
      <c r="CV96" s="65"/>
      <c r="CW96" s="81"/>
      <c r="CY96" s="127">
        <f t="shared" si="47"/>
        <v>7.6592279863606061E-2</v>
      </c>
      <c r="CZ96" s="127">
        <f t="shared" si="48"/>
        <v>0.13261752614111844</v>
      </c>
      <c r="DA96" s="127">
        <f t="shared" si="48"/>
        <v>6.4317954378067643E-2</v>
      </c>
      <c r="DB96" s="127"/>
      <c r="DC96" s="127">
        <f t="shared" si="49"/>
        <v>0.11033503074602691</v>
      </c>
      <c r="DD96" s="127"/>
      <c r="DE96" s="127">
        <f t="shared" si="50"/>
        <v>0.11514955118655101</v>
      </c>
      <c r="DF96" s="127"/>
      <c r="DG96" s="127">
        <f t="shared" si="51"/>
        <v>9.4729345533869802E-2</v>
      </c>
      <c r="DH96" s="127">
        <f t="shared" si="52"/>
        <v>0.13016748256618071</v>
      </c>
      <c r="DI96" s="127">
        <f t="shared" si="52"/>
        <v>0.1197545875803705</v>
      </c>
      <c r="DJ96" s="127">
        <f t="shared" si="52"/>
        <v>0.5207663562173781</v>
      </c>
      <c r="DK96" s="127">
        <f t="shared" si="52"/>
        <v>0.15372737837319583</v>
      </c>
      <c r="DL96" s="127"/>
      <c r="DM96" s="127">
        <f t="shared" si="53"/>
        <v>0.1523070339652135</v>
      </c>
      <c r="DN96" s="127"/>
      <c r="DO96" s="127">
        <f t="shared" si="54"/>
        <v>8.4222093682321697E-2</v>
      </c>
      <c r="DP96" s="127">
        <f t="shared" si="54"/>
        <v>-8.5886299570147595E-2</v>
      </c>
      <c r="DQ96" s="127"/>
      <c r="DR96" s="127">
        <f t="shared" si="55"/>
        <v>0.15741905041129556</v>
      </c>
      <c r="DS96" s="127">
        <f t="shared" si="55"/>
        <v>-5.2207296992264896E-3</v>
      </c>
      <c r="DT96" s="127"/>
    </row>
    <row r="97" spans="1:124" x14ac:dyDescent="0.3">
      <c r="B97" s="1">
        <v>11</v>
      </c>
      <c r="C97" s="76">
        <v>40483</v>
      </c>
      <c r="D97" s="77">
        <f t="shared" si="32"/>
        <v>30</v>
      </c>
      <c r="E97" s="61">
        <v>51818393</v>
      </c>
      <c r="F97" s="62">
        <v>13381774</v>
      </c>
      <c r="G97" s="63">
        <v>7314991</v>
      </c>
      <c r="H97" s="61">
        <v>156142469</v>
      </c>
      <c r="I97" s="62">
        <v>17003107</v>
      </c>
      <c r="J97" s="63">
        <f t="shared" si="30"/>
        <v>2326155</v>
      </c>
      <c r="K97" s="61">
        <f t="shared" si="35"/>
        <v>-0.85947394242576414</v>
      </c>
      <c r="L97" s="62">
        <f t="shared" si="35"/>
        <v>4.9391057069529571</v>
      </c>
      <c r="M97" s="63">
        <f t="shared" si="35"/>
        <v>-4.9133935644636875</v>
      </c>
      <c r="N97" s="61">
        <f t="shared" si="39"/>
        <v>15.997423967803059</v>
      </c>
      <c r="O97" s="62">
        <f t="shared" si="39"/>
        <v>13.20658377064702</v>
      </c>
      <c r="P97" s="63">
        <f t="shared" si="39"/>
        <v>33.875340780971861</v>
      </c>
      <c r="Q97" s="64">
        <v>176392673.8278811</v>
      </c>
      <c r="R97" s="65">
        <v>14447667.772741999</v>
      </c>
      <c r="S97" s="62">
        <f t="shared" si="31"/>
        <v>54300.76</v>
      </c>
      <c r="T97" s="63">
        <f t="shared" si="33"/>
        <v>190894642.36062309</v>
      </c>
      <c r="U97" s="64">
        <f t="shared" si="36"/>
        <v>0.24356152828309111</v>
      </c>
      <c r="V97" s="65">
        <f t="shared" si="36"/>
        <v>4.0735410745823337</v>
      </c>
      <c r="W97" s="62">
        <f t="shared" si="36"/>
        <v>-15.464225677156318</v>
      </c>
      <c r="X97" s="63">
        <f t="shared" si="34"/>
        <v>0.51821437491081457</v>
      </c>
      <c r="Y97" s="64">
        <f t="shared" si="40"/>
        <v>21.173035534462279</v>
      </c>
      <c r="Z97" s="65">
        <f t="shared" si="40"/>
        <v>23.71127491598282</v>
      </c>
      <c r="AA97" s="62">
        <f t="shared" si="40"/>
        <v>-5.7962777938634478</v>
      </c>
      <c r="AB97" s="63">
        <f t="shared" si="38"/>
        <v>21.351593066518706</v>
      </c>
      <c r="AC97" s="64">
        <v>111692215</v>
      </c>
      <c r="AD97" s="65">
        <f t="shared" si="44"/>
        <v>44450254</v>
      </c>
      <c r="AE97" s="65">
        <v>9409918</v>
      </c>
      <c r="AF97" s="65">
        <v>29506100</v>
      </c>
      <c r="AG97" s="65">
        <v>5534236</v>
      </c>
      <c r="AH97" s="65">
        <f t="shared" si="41"/>
        <v>35040336</v>
      </c>
      <c r="AI97" s="65"/>
      <c r="AJ97" s="66"/>
      <c r="AK97" s="65">
        <v>79010933.198814005</v>
      </c>
      <c r="AL97" s="65">
        <f t="shared" si="42"/>
        <v>97381740.629067004</v>
      </c>
      <c r="AM97" s="65">
        <v>5561403.161555999</v>
      </c>
      <c r="AN97" s="65">
        <v>81621898.208274007</v>
      </c>
      <c r="AO97" s="65">
        <v>10198439.259236997</v>
      </c>
      <c r="AP97" s="65">
        <f t="shared" si="43"/>
        <v>91820337.467510998</v>
      </c>
      <c r="AQ97" s="65"/>
      <c r="AR97" s="66"/>
      <c r="AS97" s="65">
        <v>16616438</v>
      </c>
      <c r="AT97" s="65">
        <v>386669</v>
      </c>
      <c r="AU97" s="66"/>
      <c r="AV97" s="65">
        <v>14041060.417289998</v>
      </c>
      <c r="AW97" s="65">
        <v>406607.35545199999</v>
      </c>
      <c r="AX97" s="66"/>
      <c r="AY97" s="132">
        <f t="shared" si="24"/>
        <v>24.065098676460362</v>
      </c>
      <c r="AZ97" s="133">
        <f t="shared" si="24"/>
        <v>12.620090696911779</v>
      </c>
      <c r="BA97" s="134"/>
      <c r="BB97" s="67">
        <f>'[1]11. Breakdown Total UE Bank-NB'!R98+'[1]11. Breakdown Total UE Bank-NB'!S98</f>
        <v>0</v>
      </c>
      <c r="BC97" s="65">
        <f>'[1]11. Breakdown Total UE Bank-NB'!AN98</f>
        <v>0</v>
      </c>
      <c r="BD97" s="65">
        <f>'[1]11. Breakdown Total UE Bank-NB'!AT98</f>
        <v>2326155</v>
      </c>
      <c r="BE97" s="67">
        <f>'[1]11. Breakdown Total UE Bank-NB'!AB98+'[1]11. Breakdown Total UE Bank-NB'!AK98</f>
        <v>0</v>
      </c>
      <c r="BF97" s="67">
        <f>'[1]11. Breakdown Total UE Bank-NB'!BR98</f>
        <v>0</v>
      </c>
      <c r="BG97" s="67">
        <f>'[1]11. Breakdown Total UE Bank-NB'!BX98</f>
        <v>54300.76</v>
      </c>
      <c r="BH97" s="67">
        <f>'[1]11. Breakdown Total UE Bank-NB'!BF98+'[1]11. Breakdown Total UE Bank-NB'!BO98</f>
        <v>0</v>
      </c>
      <c r="BI97" s="135"/>
      <c r="BJ97" s="132"/>
      <c r="BK97" s="132"/>
      <c r="BL97" s="65"/>
      <c r="BM97" s="65"/>
      <c r="BN97" s="65"/>
      <c r="BO97" s="65"/>
      <c r="BP97" s="67"/>
      <c r="BQ97" s="65"/>
      <c r="BR97" s="65"/>
      <c r="BS97" s="65"/>
      <c r="BT97" s="65"/>
      <c r="BU97" s="67"/>
      <c r="BV97" s="65"/>
      <c r="BW97" s="65"/>
      <c r="BX97" s="65"/>
      <c r="BY97" s="65"/>
      <c r="BZ97" s="66"/>
      <c r="CA97" s="65"/>
      <c r="CB97" s="65"/>
      <c r="CC97" s="65"/>
      <c r="CD97" s="65"/>
      <c r="CE97" s="67"/>
      <c r="CF97" s="65"/>
      <c r="CG97" s="65"/>
      <c r="CH97" s="65"/>
      <c r="CI97" s="65"/>
      <c r="CJ97" s="67"/>
      <c r="CK97" s="65"/>
      <c r="CL97" s="65"/>
      <c r="CM97" s="65"/>
      <c r="CN97" s="65"/>
      <c r="CO97" s="67"/>
      <c r="CP97" s="65">
        <f t="shared" si="27"/>
        <v>8.3763667769412677</v>
      </c>
      <c r="CQ97" s="65">
        <f t="shared" si="45"/>
        <v>20.715897759879837</v>
      </c>
      <c r="CR97" s="65">
        <f t="shared" si="46"/>
        <v>46.973054552004726</v>
      </c>
      <c r="CS97" s="65">
        <f t="shared" si="46"/>
        <v>9.2307171010024973</v>
      </c>
      <c r="CT97" s="80"/>
      <c r="CU97" s="64"/>
      <c r="CV97" s="65"/>
      <c r="CW97" s="81"/>
      <c r="CY97" s="127">
        <f t="shared" si="47"/>
        <v>0.15437267781286179</v>
      </c>
      <c r="CZ97" s="127">
        <f t="shared" si="48"/>
        <v>8.1575279272411816E-2</v>
      </c>
      <c r="DA97" s="127">
        <f t="shared" si="48"/>
        <v>0.17140606920157353</v>
      </c>
      <c r="DB97" s="127"/>
      <c r="DC97" s="127">
        <f t="shared" si="49"/>
        <v>0.20196259675080097</v>
      </c>
      <c r="DD97" s="127"/>
      <c r="DE97" s="127">
        <f t="shared" si="50"/>
        <v>0.17429242615037333</v>
      </c>
      <c r="DF97" s="127"/>
      <c r="DG97" s="127">
        <f t="shared" si="51"/>
        <v>0.17072413930299057</v>
      </c>
      <c r="DH97" s="127">
        <f t="shared" si="52"/>
        <v>0.11126962334865409</v>
      </c>
      <c r="DI97" s="127">
        <f t="shared" si="52"/>
        <v>0.23372062644564884</v>
      </c>
      <c r="DJ97" s="127">
        <f t="shared" si="52"/>
        <v>0.47413280413676406</v>
      </c>
      <c r="DK97" s="127">
        <f t="shared" si="52"/>
        <v>0.25648053141867955</v>
      </c>
      <c r="DL97" s="127"/>
      <c r="DM97" s="127">
        <f t="shared" si="53"/>
        <v>0.24717345024477266</v>
      </c>
      <c r="DN97" s="127"/>
      <c r="DO97" s="127">
        <f t="shared" si="54"/>
        <v>0.13593361116122438</v>
      </c>
      <c r="DP97" s="127">
        <f t="shared" si="54"/>
        <v>-1.2435574580245135E-2</v>
      </c>
      <c r="DQ97" s="127"/>
      <c r="DR97" s="127">
        <f t="shared" si="55"/>
        <v>0.24065098676460361</v>
      </c>
      <c r="DS97" s="127">
        <f t="shared" si="55"/>
        <v>0.1262009069691179</v>
      </c>
      <c r="DT97" s="127"/>
    </row>
    <row r="98" spans="1:124" ht="15" thickBot="1" x14ac:dyDescent="0.35">
      <c r="B98" s="1">
        <v>12</v>
      </c>
      <c r="C98" s="104">
        <v>40513</v>
      </c>
      <c r="D98" s="105">
        <f t="shared" si="32"/>
        <v>31</v>
      </c>
      <c r="E98" s="106">
        <v>51639165</v>
      </c>
      <c r="F98" s="107">
        <v>13574673</v>
      </c>
      <c r="G98" s="108">
        <v>7914018</v>
      </c>
      <c r="H98" s="106">
        <v>170673810</v>
      </c>
      <c r="I98" s="107">
        <v>18488839</v>
      </c>
      <c r="J98" s="108">
        <f t="shared" si="30"/>
        <v>2898167</v>
      </c>
      <c r="K98" s="106">
        <f t="shared" si="35"/>
        <v>9.3064629329000805</v>
      </c>
      <c r="L98" s="107">
        <f t="shared" si="35"/>
        <v>8.7380030014514407</v>
      </c>
      <c r="M98" s="108">
        <f t="shared" si="35"/>
        <v>24.590450765318732</v>
      </c>
      <c r="N98" s="106">
        <f t="shared" si="39"/>
        <v>14.556196033621033</v>
      </c>
      <c r="O98" s="107">
        <f t="shared" si="39"/>
        <v>5.6008279076477905</v>
      </c>
      <c r="P98" s="108">
        <f t="shared" si="39"/>
        <v>42.257593138258265</v>
      </c>
      <c r="Q98" s="109">
        <v>195896689.13021299</v>
      </c>
      <c r="R98" s="110">
        <v>15992020.598124001</v>
      </c>
      <c r="S98" s="107">
        <f t="shared" si="31"/>
        <v>63900.478456999997</v>
      </c>
      <c r="T98" s="108">
        <f t="shared" si="33"/>
        <v>211952610.20679399</v>
      </c>
      <c r="U98" s="109">
        <f t="shared" si="36"/>
        <v>11.057157238493563</v>
      </c>
      <c r="V98" s="110">
        <f t="shared" si="36"/>
        <v>10.689288054475393</v>
      </c>
      <c r="W98" s="107">
        <f t="shared" si="36"/>
        <v>17.678792077679937</v>
      </c>
      <c r="X98" s="108">
        <f t="shared" si="34"/>
        <v>11.031198982729883</v>
      </c>
      <c r="Y98" s="109">
        <f t="shared" si="40"/>
        <v>19.92623832228966</v>
      </c>
      <c r="Z98" s="110">
        <f t="shared" si="40"/>
        <v>13.586896942016471</v>
      </c>
      <c r="AA98" s="107">
        <f t="shared" si="40"/>
        <v>-1.6469581942708436</v>
      </c>
      <c r="AB98" s="108">
        <f t="shared" si="38"/>
        <v>19.415488390518089</v>
      </c>
      <c r="AC98" s="109">
        <v>122880829</v>
      </c>
      <c r="AD98" s="110">
        <f t="shared" si="44"/>
        <v>47792981</v>
      </c>
      <c r="AE98" s="110">
        <v>10870365</v>
      </c>
      <c r="AF98" s="110">
        <v>31405487</v>
      </c>
      <c r="AG98" s="110">
        <v>5517129</v>
      </c>
      <c r="AH98" s="110">
        <f t="shared" si="41"/>
        <v>36922616</v>
      </c>
      <c r="AI98" s="110"/>
      <c r="AJ98" s="111"/>
      <c r="AK98" s="110">
        <v>88065525.655487016</v>
      </c>
      <c r="AL98" s="110">
        <f t="shared" si="42"/>
        <v>107831163.47472593</v>
      </c>
      <c r="AM98" s="110">
        <v>6406172.096481001</v>
      </c>
      <c r="AN98" s="110">
        <v>90349692.186966926</v>
      </c>
      <c r="AO98" s="110">
        <v>11075299.191278003</v>
      </c>
      <c r="AP98" s="110">
        <f t="shared" si="43"/>
        <v>101424991.37824494</v>
      </c>
      <c r="AQ98" s="110"/>
      <c r="AR98" s="111"/>
      <c r="AS98" s="110">
        <v>18124691</v>
      </c>
      <c r="AT98" s="110">
        <v>364148</v>
      </c>
      <c r="AU98" s="111"/>
      <c r="AV98" s="110">
        <v>15613860.783774998</v>
      </c>
      <c r="AW98" s="110">
        <v>378159.81434900005</v>
      </c>
      <c r="AX98" s="111"/>
      <c r="AY98" s="147">
        <f t="shared" si="24"/>
        <v>13.93003578852689</v>
      </c>
      <c r="AZ98" s="148">
        <f t="shared" si="24"/>
        <v>1.023965447133766</v>
      </c>
      <c r="BA98" s="149"/>
      <c r="BB98" s="113">
        <f>'[1]11. Breakdown Total UE Bank-NB'!R99+'[1]11. Breakdown Total UE Bank-NB'!S99</f>
        <v>0</v>
      </c>
      <c r="BC98" s="110">
        <f>'[1]11. Breakdown Total UE Bank-NB'!AN99</f>
        <v>0</v>
      </c>
      <c r="BD98" s="110">
        <f>'[1]11. Breakdown Total UE Bank-NB'!AT99</f>
        <v>2898167</v>
      </c>
      <c r="BE98" s="112">
        <f>'[1]11. Breakdown Total UE Bank-NB'!AB99+'[1]11. Breakdown Total UE Bank-NB'!AK99</f>
        <v>0</v>
      </c>
      <c r="BF98" s="112">
        <f>'[1]11. Breakdown Total UE Bank-NB'!BR99</f>
        <v>0</v>
      </c>
      <c r="BG98" s="112">
        <f>'[1]11. Breakdown Total UE Bank-NB'!BX99</f>
        <v>63900.478456999997</v>
      </c>
      <c r="BH98" s="112">
        <f>'[1]11. Breakdown Total UE Bank-NB'!BF99+'[1]11. Breakdown Total UE Bank-NB'!BO99</f>
        <v>0</v>
      </c>
      <c r="BI98" s="150"/>
      <c r="BJ98" s="147"/>
      <c r="BK98" s="147"/>
      <c r="BL98" s="110"/>
      <c r="BM98" s="110"/>
      <c r="BN98" s="110"/>
      <c r="BO98" s="110"/>
      <c r="BP98" s="112"/>
      <c r="BQ98" s="110"/>
      <c r="BR98" s="110"/>
      <c r="BS98" s="110"/>
      <c r="BT98" s="110"/>
      <c r="BU98" s="112"/>
      <c r="BV98" s="110"/>
      <c r="BW98" s="110"/>
      <c r="BX98" s="110"/>
      <c r="BY98" s="110"/>
      <c r="BZ98" s="111"/>
      <c r="CA98" s="110"/>
      <c r="CB98" s="110"/>
      <c r="CC98" s="110"/>
      <c r="CD98" s="110"/>
      <c r="CE98" s="112"/>
      <c r="CF98" s="110"/>
      <c r="CG98" s="110"/>
      <c r="CH98" s="110"/>
      <c r="CI98" s="110"/>
      <c r="CJ98" s="112"/>
      <c r="CK98" s="110"/>
      <c r="CL98" s="110"/>
      <c r="CM98" s="110"/>
      <c r="CN98" s="110"/>
      <c r="CO98" s="112"/>
      <c r="CP98" s="110">
        <f t="shared" si="27"/>
        <v>10.50826456568889</v>
      </c>
      <c r="CQ98" s="110">
        <f t="shared" si="45"/>
        <v>19.39883322826708</v>
      </c>
      <c r="CR98" s="110">
        <f t="shared" si="46"/>
        <v>33.56127230322511</v>
      </c>
      <c r="CS98" s="110">
        <f t="shared" si="46"/>
        <v>11.138034733838296</v>
      </c>
      <c r="CT98" s="115"/>
      <c r="CU98" s="109"/>
      <c r="CV98" s="110"/>
      <c r="CW98" s="116"/>
      <c r="CY98" s="127">
        <f t="shared" si="47"/>
        <v>0.14744981792154177</v>
      </c>
      <c r="CZ98" s="127">
        <f t="shared" si="48"/>
        <v>0.15856046182271788</v>
      </c>
      <c r="DA98" s="127">
        <f t="shared" si="48"/>
        <v>0.12490741731064725</v>
      </c>
      <c r="DB98" s="127"/>
      <c r="DC98" s="127">
        <f t="shared" si="49"/>
        <v>0.13559295604567057</v>
      </c>
      <c r="DD98" s="127"/>
      <c r="DE98" s="127">
        <f t="shared" si="50"/>
        <v>0.1407364764506791</v>
      </c>
      <c r="DF98" s="127"/>
      <c r="DG98" s="127">
        <f t="shared" si="51"/>
        <v>0.16324949687458679</v>
      </c>
      <c r="DH98" s="127">
        <f t="shared" si="52"/>
        <v>0.18205777808418522</v>
      </c>
      <c r="DI98" s="127">
        <f t="shared" si="52"/>
        <v>0.22083309530365747</v>
      </c>
      <c r="DJ98" s="127">
        <f t="shared" si="52"/>
        <v>0.34816854722334556</v>
      </c>
      <c r="DK98" s="127">
        <f t="shared" si="52"/>
        <v>0.23355565151101287</v>
      </c>
      <c r="DL98" s="127"/>
      <c r="DM98" s="127">
        <f t="shared" si="53"/>
        <v>0.23037115306760403</v>
      </c>
      <c r="DN98" s="127"/>
      <c r="DO98" s="127">
        <f t="shared" si="54"/>
        <v>5.8502209898288582E-2</v>
      </c>
      <c r="DP98" s="127">
        <f t="shared" si="54"/>
        <v>-5.4831249529554316E-2</v>
      </c>
      <c r="DQ98" s="127"/>
      <c r="DR98" s="127">
        <f t="shared" si="55"/>
        <v>0.13930035788526896</v>
      </c>
      <c r="DS98" s="127">
        <f t="shared" si="55"/>
        <v>1.0239654471337678E-2</v>
      </c>
      <c r="DT98" s="127"/>
    </row>
    <row r="99" spans="1:124" x14ac:dyDescent="0.3">
      <c r="A99" s="1">
        <v>2011</v>
      </c>
      <c r="B99" s="1">
        <v>1</v>
      </c>
      <c r="C99" s="76">
        <v>40544</v>
      </c>
      <c r="D99" s="77">
        <f t="shared" si="32"/>
        <v>31</v>
      </c>
      <c r="E99" s="61">
        <v>53785161</v>
      </c>
      <c r="F99" s="62">
        <v>13513020</v>
      </c>
      <c r="G99" s="63">
        <v>8428687</v>
      </c>
      <c r="H99" s="61">
        <v>173062569</v>
      </c>
      <c r="I99" s="62">
        <v>16762695</v>
      </c>
      <c r="J99" s="63">
        <f t="shared" si="30"/>
        <v>2844018</v>
      </c>
      <c r="K99" s="61">
        <f t="shared" si="35"/>
        <v>1.3996048954435365</v>
      </c>
      <c r="L99" s="62">
        <f t="shared" si="35"/>
        <v>-9.3361405764850893</v>
      </c>
      <c r="M99" s="63">
        <f t="shared" si="35"/>
        <v>-1.8683878465250623</v>
      </c>
      <c r="N99" s="61">
        <f t="shared" si="39"/>
        <v>21.614367338719546</v>
      </c>
      <c r="O99" s="62">
        <f t="shared" si="39"/>
        <v>10.483239665068147</v>
      </c>
      <c r="P99" s="63">
        <f t="shared" si="39"/>
        <v>40.852449078744641</v>
      </c>
      <c r="Q99" s="64">
        <v>194757644.03792599</v>
      </c>
      <c r="R99" s="65">
        <v>13987361.632533999</v>
      </c>
      <c r="S99" s="62">
        <f t="shared" si="31"/>
        <v>64164.810580999998</v>
      </c>
      <c r="T99" s="63">
        <f t="shared" si="33"/>
        <v>208809170.48104098</v>
      </c>
      <c r="U99" s="64">
        <f t="shared" si="36"/>
        <v>-0.58145193639790305</v>
      </c>
      <c r="V99" s="65">
        <f t="shared" si="36"/>
        <v>-12.535370082159384</v>
      </c>
      <c r="W99" s="62">
        <f t="shared" si="36"/>
        <v>0.4136621984417147</v>
      </c>
      <c r="X99" s="63">
        <f t="shared" si="34"/>
        <v>-1.4830861118841974</v>
      </c>
      <c r="Y99" s="64">
        <f t="shared" si="40"/>
        <v>26.075586597314853</v>
      </c>
      <c r="Z99" s="65">
        <f t="shared" si="40"/>
        <v>16.854622274414549</v>
      </c>
      <c r="AA99" s="62">
        <f t="shared" si="40"/>
        <v>11.760318426230025</v>
      </c>
      <c r="AB99" s="63">
        <f t="shared" si="38"/>
        <v>25.407761069044117</v>
      </c>
      <c r="AC99" s="64">
        <v>125654418</v>
      </c>
      <c r="AD99" s="65">
        <f t="shared" si="44"/>
        <v>47408151</v>
      </c>
      <c r="AE99" s="65">
        <v>10678147</v>
      </c>
      <c r="AF99" s="65">
        <v>31009561</v>
      </c>
      <c r="AG99" s="65">
        <v>5720443</v>
      </c>
      <c r="AH99" s="65">
        <f t="shared" si="41"/>
        <v>36730004</v>
      </c>
      <c r="AI99" s="65"/>
      <c r="AJ99" s="66"/>
      <c r="AK99" s="65">
        <v>88981938.238758981</v>
      </c>
      <c r="AL99" s="65">
        <f t="shared" si="42"/>
        <v>105775705.79916699</v>
      </c>
      <c r="AM99" s="65">
        <v>6529667.8599029994</v>
      </c>
      <c r="AN99" s="65">
        <v>87932411.690346003</v>
      </c>
      <c r="AO99" s="65">
        <v>11313626.248918001</v>
      </c>
      <c r="AP99" s="65">
        <f t="shared" si="43"/>
        <v>99246037.939263999</v>
      </c>
      <c r="AQ99" s="65"/>
      <c r="AR99" s="66"/>
      <c r="AS99" s="65">
        <v>16418975</v>
      </c>
      <c r="AT99" s="65">
        <v>343720</v>
      </c>
      <c r="AU99" s="66"/>
      <c r="AV99" s="65">
        <v>13641474.891520001</v>
      </c>
      <c r="AW99" s="65">
        <v>345886.74101400003</v>
      </c>
      <c r="AX99" s="66"/>
      <c r="AY99" s="132">
        <f t="shared" si="24"/>
        <v>17.431053505445799</v>
      </c>
      <c r="AZ99" s="133">
        <f t="shared" si="24"/>
        <v>-2.0985197752775817</v>
      </c>
      <c r="BA99" s="134"/>
      <c r="BB99" s="123">
        <f>'[1]11. Breakdown Total UE Bank-NB'!R100+'[1]11. Breakdown Total UE Bank-NB'!S100</f>
        <v>0</v>
      </c>
      <c r="BC99" s="118">
        <f>'[1]11. Breakdown Total UE Bank-NB'!AN100</f>
        <v>0</v>
      </c>
      <c r="BD99" s="118">
        <f>'[1]11. Breakdown Total UE Bank-NB'!AT100</f>
        <v>2844018</v>
      </c>
      <c r="BE99" s="122">
        <f>'[1]11. Breakdown Total UE Bank-NB'!AB100+'[1]11. Breakdown Total UE Bank-NB'!AK100</f>
        <v>0</v>
      </c>
      <c r="BF99" s="67">
        <f>'[1]11. Breakdown Total UE Bank-NB'!BR100</f>
        <v>0</v>
      </c>
      <c r="BG99" s="67">
        <f>'[1]11. Breakdown Total UE Bank-NB'!BX100</f>
        <v>64164.810580999998</v>
      </c>
      <c r="BH99" s="67">
        <f>'[1]11. Breakdown Total UE Bank-NB'!BF100+'[1]11. Breakdown Total UE Bank-NB'!BO100</f>
        <v>0</v>
      </c>
      <c r="BI99" s="135"/>
      <c r="BJ99" s="132"/>
      <c r="BK99" s="132"/>
      <c r="BL99" s="65"/>
      <c r="BM99" s="65"/>
      <c r="BN99" s="65"/>
      <c r="BO99" s="65"/>
      <c r="BP99" s="67"/>
      <c r="BQ99" s="65"/>
      <c r="BR99" s="65"/>
      <c r="BS99" s="65"/>
      <c r="BT99" s="65"/>
      <c r="BU99" s="67"/>
      <c r="BV99" s="65"/>
      <c r="BW99" s="65"/>
      <c r="BX99" s="65"/>
      <c r="BY99" s="65"/>
      <c r="BZ99" s="66"/>
      <c r="CA99" s="65"/>
      <c r="CB99" s="65"/>
      <c r="CC99" s="65"/>
      <c r="CD99" s="65"/>
      <c r="CE99" s="67"/>
      <c r="CF99" s="65"/>
      <c r="CG99" s="65"/>
      <c r="CH99" s="65"/>
      <c r="CI99" s="65"/>
      <c r="CJ99" s="67"/>
      <c r="CK99" s="65"/>
      <c r="CL99" s="65"/>
      <c r="CM99" s="65"/>
      <c r="CN99" s="65"/>
      <c r="CO99" s="67"/>
      <c r="CP99" s="65">
        <f t="shared" si="27"/>
        <v>12.7735738546167</v>
      </c>
      <c r="CQ99" s="65">
        <f t="shared" si="45"/>
        <v>18.901393018706031</v>
      </c>
      <c r="CR99" s="65">
        <f t="shared" si="46"/>
        <v>26.173047361340366</v>
      </c>
      <c r="CS99" s="65">
        <f t="shared" si="46"/>
        <v>13.213989441462274</v>
      </c>
      <c r="CT99" s="80">
        <v>4.1209908694572226</v>
      </c>
      <c r="CU99" s="117"/>
      <c r="CV99" s="118"/>
      <c r="CW99" s="126"/>
      <c r="CY99" s="127">
        <f t="shared" si="47"/>
        <v>0.22024563083908033</v>
      </c>
      <c r="CZ99" s="127">
        <f t="shared" si="48"/>
        <v>0.22794611876966497</v>
      </c>
      <c r="DA99" s="127">
        <f t="shared" si="48"/>
        <v>0.17888931011683074</v>
      </c>
      <c r="DB99" s="127"/>
      <c r="DC99" s="127">
        <f t="shared" si="49"/>
        <v>0.19900469237437335</v>
      </c>
      <c r="DD99" s="127"/>
      <c r="DE99" s="127">
        <f t="shared" si="50"/>
        <v>0.20540375023589053</v>
      </c>
      <c r="DF99" s="127"/>
      <c r="DG99" s="127">
        <f t="shared" si="51"/>
        <v>0.23023813090468326</v>
      </c>
      <c r="DH99" s="127">
        <f t="shared" si="52"/>
        <v>0.26586423694531547</v>
      </c>
      <c r="DI99" s="127">
        <f t="shared" si="52"/>
        <v>0.27030476485766397</v>
      </c>
      <c r="DJ99" s="127">
        <f t="shared" si="52"/>
        <v>0.45642578798982947</v>
      </c>
      <c r="DK99" s="127">
        <f t="shared" si="52"/>
        <v>0.289083957816616</v>
      </c>
      <c r="DL99" s="127"/>
      <c r="DM99" s="127">
        <f t="shared" si="53"/>
        <v>0.2876259335965401</v>
      </c>
      <c r="DN99" s="127"/>
      <c r="DO99" s="127">
        <f t="shared" si="54"/>
        <v>0.10901665891589896</v>
      </c>
      <c r="DP99" s="127">
        <f t="shared" si="54"/>
        <v>-6.3882170947992201E-2</v>
      </c>
      <c r="DQ99" s="127"/>
      <c r="DR99" s="127">
        <f t="shared" si="55"/>
        <v>0.17431053505445804</v>
      </c>
      <c r="DS99" s="127">
        <f t="shared" si="55"/>
        <v>-2.0985197752775853E-2</v>
      </c>
      <c r="DT99" s="127"/>
    </row>
    <row r="100" spans="1:124" x14ac:dyDescent="0.3">
      <c r="B100" s="1">
        <v>2</v>
      </c>
      <c r="C100" s="76">
        <v>40575</v>
      </c>
      <c r="D100" s="77">
        <f t="shared" si="32"/>
        <v>28</v>
      </c>
      <c r="E100" s="61">
        <v>54452739</v>
      </c>
      <c r="F100" s="62">
        <v>13803196</v>
      </c>
      <c r="G100" s="63">
        <v>8767341</v>
      </c>
      <c r="H100" s="61">
        <v>158448976</v>
      </c>
      <c r="I100" s="62">
        <v>16200693</v>
      </c>
      <c r="J100" s="63">
        <f t="shared" si="30"/>
        <v>2339473</v>
      </c>
      <c r="K100" s="61">
        <f t="shared" si="35"/>
        <v>-8.4441095983037222</v>
      </c>
      <c r="L100" s="62">
        <f t="shared" si="35"/>
        <v>-3.352694778494747</v>
      </c>
      <c r="M100" s="63">
        <f t="shared" si="35"/>
        <v>-17.74056985574634</v>
      </c>
      <c r="N100" s="61">
        <f t="shared" si="39"/>
        <v>22.719154319919511</v>
      </c>
      <c r="O100" s="62">
        <f t="shared" si="39"/>
        <v>10.284134236462759</v>
      </c>
      <c r="P100" s="63">
        <f t="shared" si="39"/>
        <v>22.187258116576189</v>
      </c>
      <c r="Q100" s="64">
        <v>175538443.67561305</v>
      </c>
      <c r="R100" s="65">
        <v>13285508.970406</v>
      </c>
      <c r="S100" s="62">
        <f t="shared" si="31"/>
        <v>51670.054647000004</v>
      </c>
      <c r="T100" s="63">
        <f t="shared" si="33"/>
        <v>188875622.70066604</v>
      </c>
      <c r="U100" s="64">
        <f t="shared" si="36"/>
        <v>-9.86826496965136</v>
      </c>
      <c r="V100" s="65">
        <f t="shared" si="36"/>
        <v>-5.0177630389960077</v>
      </c>
      <c r="W100" s="62">
        <f t="shared" si="36"/>
        <v>-19.47291018373215</v>
      </c>
      <c r="X100" s="63">
        <f t="shared" si="34"/>
        <v>-9.5462990128514633</v>
      </c>
      <c r="Y100" s="64">
        <f t="shared" si="40"/>
        <v>26.149179878011676</v>
      </c>
      <c r="Z100" s="65">
        <f t="shared" si="40"/>
        <v>17.885402270595481</v>
      </c>
      <c r="AA100" s="62">
        <f t="shared" si="40"/>
        <v>-6.3064197696662356</v>
      </c>
      <c r="AB100" s="63">
        <f t="shared" si="38"/>
        <v>25.5183742943832</v>
      </c>
      <c r="AC100" s="64">
        <v>114563941</v>
      </c>
      <c r="AD100" s="65">
        <f t="shared" si="44"/>
        <v>43885035</v>
      </c>
      <c r="AE100" s="65">
        <v>9662841</v>
      </c>
      <c r="AF100" s="65">
        <v>28777570</v>
      </c>
      <c r="AG100" s="65">
        <v>5444624</v>
      </c>
      <c r="AH100" s="65">
        <f t="shared" si="41"/>
        <v>34222194</v>
      </c>
      <c r="AI100" s="65"/>
      <c r="AJ100" s="66"/>
      <c r="AK100" s="65">
        <v>81116873.673178017</v>
      </c>
      <c r="AL100" s="65">
        <f t="shared" si="42"/>
        <v>94421570.002435014</v>
      </c>
      <c r="AM100" s="65">
        <v>5742829.9145940011</v>
      </c>
      <c r="AN100" s="65">
        <v>78518220.364540011</v>
      </c>
      <c r="AO100" s="65">
        <v>10160519.723301005</v>
      </c>
      <c r="AP100" s="65">
        <f t="shared" si="43"/>
        <v>88678740.087841019</v>
      </c>
      <c r="AQ100" s="65"/>
      <c r="AR100" s="66"/>
      <c r="AS100" s="65">
        <v>15858687</v>
      </c>
      <c r="AT100" s="65">
        <v>342006</v>
      </c>
      <c r="AU100" s="66"/>
      <c r="AV100" s="65">
        <v>12929557.048243001</v>
      </c>
      <c r="AW100" s="65">
        <v>355951.92216299998</v>
      </c>
      <c r="AX100" s="66"/>
      <c r="AY100" s="132">
        <f t="shared" si="24"/>
        <v>18.296800230164646</v>
      </c>
      <c r="AZ100" s="133">
        <f t="shared" si="24"/>
        <v>4.6639662376634483</v>
      </c>
      <c r="BA100" s="134"/>
      <c r="BB100" s="78">
        <f>'[1]11. Breakdown Total UE Bank-NB'!R101+'[1]11. Breakdown Total UE Bank-NB'!S101</f>
        <v>0</v>
      </c>
      <c r="BC100" s="65">
        <f>'[1]11. Breakdown Total UE Bank-NB'!AN101</f>
        <v>0</v>
      </c>
      <c r="BD100" s="65">
        <f>'[1]11. Breakdown Total UE Bank-NB'!AT101</f>
        <v>2339473</v>
      </c>
      <c r="BE100" s="67">
        <f>'[1]11. Breakdown Total UE Bank-NB'!AB101+'[1]11. Breakdown Total UE Bank-NB'!AK101</f>
        <v>0</v>
      </c>
      <c r="BF100" s="67">
        <f>'[1]11. Breakdown Total UE Bank-NB'!BR101</f>
        <v>0</v>
      </c>
      <c r="BG100" s="67">
        <f>'[1]11. Breakdown Total UE Bank-NB'!BX101</f>
        <v>51670.054647000004</v>
      </c>
      <c r="BH100" s="67">
        <f>'[1]11. Breakdown Total UE Bank-NB'!BF101+'[1]11. Breakdown Total UE Bank-NB'!BO101</f>
        <v>0</v>
      </c>
      <c r="BI100" s="135"/>
      <c r="BJ100" s="132"/>
      <c r="BK100" s="132"/>
      <c r="BL100" s="65"/>
      <c r="BM100" s="65"/>
      <c r="BN100" s="65"/>
      <c r="BO100" s="65"/>
      <c r="BP100" s="67"/>
      <c r="BQ100" s="65"/>
      <c r="BR100" s="65"/>
      <c r="BS100" s="65"/>
      <c r="BT100" s="65"/>
      <c r="BU100" s="67"/>
      <c r="BV100" s="65"/>
      <c r="BW100" s="65"/>
      <c r="BX100" s="65"/>
      <c r="BY100" s="65"/>
      <c r="BZ100" s="66"/>
      <c r="CA100" s="65"/>
      <c r="CB100" s="65"/>
      <c r="CC100" s="65"/>
      <c r="CD100" s="65"/>
      <c r="CE100" s="67"/>
      <c r="CF100" s="65"/>
      <c r="CG100" s="65"/>
      <c r="CH100" s="65"/>
      <c r="CI100" s="65"/>
      <c r="CJ100" s="67"/>
      <c r="CK100" s="65"/>
      <c r="CL100" s="65"/>
      <c r="CM100" s="65"/>
      <c r="CN100" s="65"/>
      <c r="CO100" s="67"/>
      <c r="CP100" s="65">
        <f t="shared" si="27"/>
        <v>14.734835725417469</v>
      </c>
      <c r="CQ100" s="65">
        <f t="shared" si="45"/>
        <v>18.476727251917453</v>
      </c>
      <c r="CR100" s="65">
        <f t="shared" si="46"/>
        <v>18.750697135006504</v>
      </c>
      <c r="CS100" s="65">
        <f t="shared" si="46"/>
        <v>15.006454119315208</v>
      </c>
      <c r="CT100" s="80">
        <v>4.1209908694572226</v>
      </c>
      <c r="CU100" s="64"/>
      <c r="CV100" s="65"/>
      <c r="CW100" s="81"/>
      <c r="CY100" s="127">
        <f t="shared" si="47"/>
        <v>0.23601045001391707</v>
      </c>
      <c r="CZ100" s="127">
        <f t="shared" si="48"/>
        <v>0.22980467890917078</v>
      </c>
      <c r="DA100" s="127">
        <f t="shared" si="48"/>
        <v>0.17950731778454565</v>
      </c>
      <c r="DB100" s="127"/>
      <c r="DC100" s="127">
        <f t="shared" si="49"/>
        <v>0.19786146083735923</v>
      </c>
      <c r="DD100" s="127"/>
      <c r="DE100" s="127">
        <f t="shared" si="50"/>
        <v>0.20475160682605109</v>
      </c>
      <c r="DF100" s="127"/>
      <c r="DG100" s="127">
        <f t="shared" si="51"/>
        <v>0.23686534037058893</v>
      </c>
      <c r="DH100" s="127">
        <f t="shared" si="52"/>
        <v>0.27151661092565482</v>
      </c>
      <c r="DI100" s="127">
        <f t="shared" si="52"/>
        <v>0.26642057534462604</v>
      </c>
      <c r="DJ100" s="127">
        <f t="shared" si="52"/>
        <v>0.4407553929571979</v>
      </c>
      <c r="DK100" s="127">
        <f t="shared" si="52"/>
        <v>0.28422514395773901</v>
      </c>
      <c r="DL100" s="127"/>
      <c r="DM100" s="127">
        <f t="shared" si="53"/>
        <v>0.28344494500268058</v>
      </c>
      <c r="DN100" s="127"/>
      <c r="DO100" s="127">
        <f t="shared" si="54"/>
        <v>0.10533787177381559</v>
      </c>
      <c r="DP100" s="127">
        <f t="shared" si="54"/>
        <v>-1.7104894451709374E-3</v>
      </c>
      <c r="DQ100" s="127"/>
      <c r="DR100" s="127">
        <f t="shared" si="55"/>
        <v>0.18296800230164645</v>
      </c>
      <c r="DS100" s="127">
        <f t="shared" si="55"/>
        <v>4.6639662376634528E-2</v>
      </c>
      <c r="DT100" s="127"/>
    </row>
    <row r="101" spans="1:124" x14ac:dyDescent="0.3">
      <c r="B101" s="1">
        <v>3</v>
      </c>
      <c r="C101" s="99">
        <v>40603</v>
      </c>
      <c r="D101" s="100">
        <f t="shared" si="32"/>
        <v>31</v>
      </c>
      <c r="E101" s="61">
        <v>55655716</v>
      </c>
      <c r="F101" s="62">
        <v>13919100</v>
      </c>
      <c r="G101" s="63">
        <v>9400205</v>
      </c>
      <c r="H101" s="61">
        <v>175069448</v>
      </c>
      <c r="I101" s="62">
        <v>17855108</v>
      </c>
      <c r="J101" s="63">
        <f t="shared" si="30"/>
        <v>3216170</v>
      </c>
      <c r="K101" s="61">
        <f t="shared" si="35"/>
        <v>10.489478960091228</v>
      </c>
      <c r="L101" s="62">
        <f t="shared" si="35"/>
        <v>10.21200142487732</v>
      </c>
      <c r="M101" s="63">
        <f t="shared" si="35"/>
        <v>37.474123445750394</v>
      </c>
      <c r="N101" s="61">
        <f t="shared" si="39"/>
        <v>19.639046893863757</v>
      </c>
      <c r="O101" s="62">
        <f t="shared" si="39"/>
        <v>3.2261995817788791</v>
      </c>
      <c r="P101" s="63">
        <f t="shared" si="39"/>
        <v>61.324172718093386</v>
      </c>
      <c r="Q101" s="88">
        <v>193416246.32754895</v>
      </c>
      <c r="R101" s="83">
        <v>15671756.323110998</v>
      </c>
      <c r="S101" s="102">
        <f t="shared" si="31"/>
        <v>60761.702722000002</v>
      </c>
      <c r="T101" s="103">
        <f t="shared" si="33"/>
        <v>209148764.35338196</v>
      </c>
      <c r="U101" s="88">
        <f t="shared" si="36"/>
        <v>10.184551188669111</v>
      </c>
      <c r="V101" s="83">
        <f t="shared" si="36"/>
        <v>17.961279150241509</v>
      </c>
      <c r="W101" s="102">
        <f t="shared" si="36"/>
        <v>17.595584400118035</v>
      </c>
      <c r="X101" s="103">
        <f t="shared" si="34"/>
        <v>10.733593548408951</v>
      </c>
      <c r="Y101" s="88">
        <f t="shared" si="40"/>
        <v>19.84164964404189</v>
      </c>
      <c r="Z101" s="83">
        <f t="shared" si="40"/>
        <v>11.369509234359619</v>
      </c>
      <c r="AA101" s="102">
        <f t="shared" si="40"/>
        <v>-5.9993685205258833</v>
      </c>
      <c r="AB101" s="103">
        <f t="shared" si="38"/>
        <v>19.152939363978323</v>
      </c>
      <c r="AC101" s="88">
        <v>124056737</v>
      </c>
      <c r="AD101" s="83">
        <f t="shared" si="44"/>
        <v>51012711</v>
      </c>
      <c r="AE101" s="83">
        <v>10865011</v>
      </c>
      <c r="AF101" s="83">
        <v>33642507</v>
      </c>
      <c r="AG101" s="83">
        <v>6505193</v>
      </c>
      <c r="AH101" s="83">
        <f t="shared" si="41"/>
        <v>40147700</v>
      </c>
      <c r="AI101" s="83"/>
      <c r="AJ101" s="86"/>
      <c r="AK101" s="83">
        <v>88211440.140281051</v>
      </c>
      <c r="AL101" s="83">
        <f t="shared" si="42"/>
        <v>105185877.64886305</v>
      </c>
      <c r="AM101" s="83">
        <v>6641697.3974589985</v>
      </c>
      <c r="AN101" s="83">
        <v>86580810.192251056</v>
      </c>
      <c r="AO101" s="83">
        <v>11963370.059152996</v>
      </c>
      <c r="AP101" s="83">
        <f t="shared" si="43"/>
        <v>98544180.251404047</v>
      </c>
      <c r="AQ101" s="83"/>
      <c r="AR101" s="86"/>
      <c r="AS101" s="83">
        <v>17473117</v>
      </c>
      <c r="AT101" s="83">
        <v>381991</v>
      </c>
      <c r="AU101" s="86"/>
      <c r="AV101" s="83">
        <v>15258712.046039999</v>
      </c>
      <c r="AW101" s="83">
        <v>413044.27707100008</v>
      </c>
      <c r="AX101" s="86"/>
      <c r="AY101" s="137">
        <f t="shared" si="24"/>
        <v>11.747170845477269</v>
      </c>
      <c r="AZ101" s="145">
        <f t="shared" si="24"/>
        <v>-0.99165493258636483</v>
      </c>
      <c r="BA101" s="146"/>
      <c r="BB101" s="82">
        <f>'[1]11. Breakdown Total UE Bank-NB'!R102+'[1]11. Breakdown Total UE Bank-NB'!S102</f>
        <v>0</v>
      </c>
      <c r="BC101" s="83">
        <f>'[1]11. Breakdown Total UE Bank-NB'!AN102</f>
        <v>0</v>
      </c>
      <c r="BD101" s="83">
        <f>'[1]11. Breakdown Total UE Bank-NB'!AT102</f>
        <v>3216170</v>
      </c>
      <c r="BE101" s="84">
        <f>'[1]11. Breakdown Total UE Bank-NB'!AB102+'[1]11. Breakdown Total UE Bank-NB'!AK102</f>
        <v>0</v>
      </c>
      <c r="BF101" s="84">
        <f>'[1]11. Breakdown Total UE Bank-NB'!BR102</f>
        <v>0</v>
      </c>
      <c r="BG101" s="84">
        <f>'[1]11. Breakdown Total UE Bank-NB'!BX102</f>
        <v>60761.702722000002</v>
      </c>
      <c r="BH101" s="84">
        <f>'[1]11. Breakdown Total UE Bank-NB'!BF102+'[1]11. Breakdown Total UE Bank-NB'!BO102</f>
        <v>0</v>
      </c>
      <c r="BI101" s="136"/>
      <c r="BJ101" s="137"/>
      <c r="BK101" s="137"/>
      <c r="BL101" s="83"/>
      <c r="BM101" s="83"/>
      <c r="BN101" s="83"/>
      <c r="BO101" s="83"/>
      <c r="BP101" s="84"/>
      <c r="BQ101" s="83"/>
      <c r="BR101" s="83"/>
      <c r="BS101" s="83"/>
      <c r="BT101" s="83"/>
      <c r="BU101" s="84"/>
      <c r="BV101" s="83"/>
      <c r="BW101" s="83"/>
      <c r="BX101" s="83"/>
      <c r="BY101" s="83"/>
      <c r="BZ101" s="86"/>
      <c r="CA101" s="83"/>
      <c r="CB101" s="83"/>
      <c r="CC101" s="83"/>
      <c r="CD101" s="83"/>
      <c r="CE101" s="84"/>
      <c r="CF101" s="83"/>
      <c r="CG101" s="83"/>
      <c r="CH101" s="83"/>
      <c r="CI101" s="83"/>
      <c r="CJ101" s="84"/>
      <c r="CK101" s="83"/>
      <c r="CL101" s="83"/>
      <c r="CM101" s="83"/>
      <c r="CN101" s="83"/>
      <c r="CO101" s="84"/>
      <c r="CP101" s="83">
        <f t="shared" si="27"/>
        <v>16.383062399763588</v>
      </c>
      <c r="CQ101" s="83">
        <f t="shared" si="45"/>
        <v>16.913527992289403</v>
      </c>
      <c r="CR101" s="83">
        <f t="shared" si="46"/>
        <v>11.466376670920766</v>
      </c>
      <c r="CS101" s="83">
        <f t="shared" si="46"/>
        <v>16.420617694211259</v>
      </c>
      <c r="CT101" s="87">
        <v>4.1209908694572226</v>
      </c>
      <c r="CU101" s="88"/>
      <c r="CV101" s="83"/>
      <c r="CW101" s="89"/>
      <c r="CY101" s="127">
        <f t="shared" si="47"/>
        <v>0.18455166314100668</v>
      </c>
      <c r="CZ101" s="127">
        <f t="shared" si="48"/>
        <v>0.23357969705856529</v>
      </c>
      <c r="DA101" s="127">
        <f t="shared" si="48"/>
        <v>0.20523677913654148</v>
      </c>
      <c r="DB101" s="127"/>
      <c r="DC101" s="127">
        <f t="shared" si="49"/>
        <v>0.22560853499793643</v>
      </c>
      <c r="DD101" s="127"/>
      <c r="DE101" s="127">
        <f t="shared" si="50"/>
        <v>0.22729763783142043</v>
      </c>
      <c r="DF101" s="127"/>
      <c r="DG101" s="127">
        <f t="shared" si="51"/>
        <v>0.19616273013568075</v>
      </c>
      <c r="DH101" s="127">
        <f t="shared" si="52"/>
        <v>0.26025028641250603</v>
      </c>
      <c r="DI101" s="127">
        <f t="shared" si="52"/>
        <v>0.17255620251675419</v>
      </c>
      <c r="DJ101" s="127">
        <f t="shared" si="52"/>
        <v>0.40113928070875549</v>
      </c>
      <c r="DK101" s="127">
        <f t="shared" si="52"/>
        <v>0.19624847512462296</v>
      </c>
      <c r="DL101" s="127"/>
      <c r="DM101" s="127">
        <f t="shared" si="53"/>
        <v>0.20009681475385355</v>
      </c>
      <c r="DN101" s="127"/>
      <c r="DO101" s="127">
        <f t="shared" si="54"/>
        <v>3.4638577046039787E-2</v>
      </c>
      <c r="DP101" s="127">
        <f t="shared" si="54"/>
        <v>-6.5885937584060028E-2</v>
      </c>
      <c r="DQ101" s="127"/>
      <c r="DR101" s="127">
        <f t="shared" si="55"/>
        <v>0.11747170845477273</v>
      </c>
      <c r="DS101" s="127">
        <f t="shared" si="55"/>
        <v>-9.9165493258636106E-3</v>
      </c>
      <c r="DT101" s="127"/>
    </row>
    <row r="102" spans="1:124" x14ac:dyDescent="0.3">
      <c r="B102" s="1">
        <v>4</v>
      </c>
      <c r="C102" s="76">
        <v>40634</v>
      </c>
      <c r="D102" s="77">
        <f t="shared" si="32"/>
        <v>30</v>
      </c>
      <c r="E102" s="92">
        <v>56333597</v>
      </c>
      <c r="F102" s="93">
        <v>14019372</v>
      </c>
      <c r="G102" s="94">
        <v>9809494</v>
      </c>
      <c r="H102" s="92">
        <v>172946279</v>
      </c>
      <c r="I102" s="93">
        <v>16684982</v>
      </c>
      <c r="J102" s="94">
        <f t="shared" si="30"/>
        <v>3108815</v>
      </c>
      <c r="K102" s="92">
        <f t="shared" si="35"/>
        <v>-1.2127581506968594</v>
      </c>
      <c r="L102" s="93">
        <f t="shared" si="35"/>
        <v>-6.5534523790054919</v>
      </c>
      <c r="M102" s="94">
        <f t="shared" si="35"/>
        <v>-3.3379765373099057</v>
      </c>
      <c r="N102" s="92">
        <f t="shared" si="39"/>
        <v>21.511952462967479</v>
      </c>
      <c r="O102" s="93">
        <f t="shared" si="39"/>
        <v>4.266475026949335</v>
      </c>
      <c r="P102" s="94">
        <f t="shared" si="39"/>
        <v>50.545244467774673</v>
      </c>
      <c r="Q102" s="64">
        <v>188214252.08461604</v>
      </c>
      <c r="R102" s="65">
        <v>14147596.591597</v>
      </c>
      <c r="S102" s="62">
        <f t="shared" si="31"/>
        <v>59242.797500000001</v>
      </c>
      <c r="T102" s="63">
        <f t="shared" si="33"/>
        <v>202421091.47371304</v>
      </c>
      <c r="U102" s="64">
        <f t="shared" si="36"/>
        <v>-2.689533243305414</v>
      </c>
      <c r="V102" s="65">
        <f t="shared" si="36"/>
        <v>-9.7255195913576902</v>
      </c>
      <c r="W102" s="62">
        <f t="shared" si="36"/>
        <v>-2.4997739595109323</v>
      </c>
      <c r="X102" s="63">
        <f t="shared" si="34"/>
        <v>-3.2166926256861403</v>
      </c>
      <c r="Y102" s="64">
        <f t="shared" si="40"/>
        <v>21.704841094569964</v>
      </c>
      <c r="Z102" s="65">
        <f t="shared" si="40"/>
        <v>10.195164539531486</v>
      </c>
      <c r="AA102" s="62">
        <f t="shared" si="40"/>
        <v>20.940034507536261</v>
      </c>
      <c r="AB102" s="63">
        <f t="shared" si="38"/>
        <v>20.822603075978066</v>
      </c>
      <c r="AC102" s="64">
        <v>122627258</v>
      </c>
      <c r="AD102" s="65">
        <f t="shared" si="44"/>
        <v>50319021</v>
      </c>
      <c r="AE102" s="65">
        <v>10639288</v>
      </c>
      <c r="AF102" s="65">
        <v>32735951</v>
      </c>
      <c r="AG102" s="65">
        <v>6943782</v>
      </c>
      <c r="AH102" s="65">
        <f t="shared" si="41"/>
        <v>39679733</v>
      </c>
      <c r="AI102" s="65"/>
      <c r="AJ102" s="66"/>
      <c r="AK102" s="65">
        <v>87612081.686405003</v>
      </c>
      <c r="AL102" s="65">
        <f t="shared" si="42"/>
        <v>100602170.39821103</v>
      </c>
      <c r="AM102" s="65">
        <v>6390202.6365050003</v>
      </c>
      <c r="AN102" s="65">
        <v>82324910.028165042</v>
      </c>
      <c r="AO102" s="65">
        <v>11887057.733540997</v>
      </c>
      <c r="AP102" s="65">
        <f t="shared" si="43"/>
        <v>94211967.761706039</v>
      </c>
      <c r="AQ102" s="65"/>
      <c r="AR102" s="66"/>
      <c r="AS102" s="65">
        <v>16346401</v>
      </c>
      <c r="AT102" s="65">
        <v>338581</v>
      </c>
      <c r="AU102" s="66"/>
      <c r="AV102" s="65">
        <v>13798124.118003001</v>
      </c>
      <c r="AW102" s="65">
        <v>349472.47359400004</v>
      </c>
      <c r="AX102" s="66"/>
      <c r="AY102" s="132">
        <f t="shared" si="24"/>
        <v>10.661664681375994</v>
      </c>
      <c r="AZ102" s="133">
        <f t="shared" si="24"/>
        <v>-5.5287699095338327</v>
      </c>
      <c r="BA102" s="134"/>
      <c r="BB102" s="78">
        <f>'[1]11. Breakdown Total UE Bank-NB'!R103+'[1]11. Breakdown Total UE Bank-NB'!S103</f>
        <v>0</v>
      </c>
      <c r="BC102" s="65">
        <f>'[1]11. Breakdown Total UE Bank-NB'!AN103</f>
        <v>0</v>
      </c>
      <c r="BD102" s="65">
        <f>'[1]11. Breakdown Total UE Bank-NB'!AT103</f>
        <v>3108815</v>
      </c>
      <c r="BE102" s="67">
        <f>'[1]11. Breakdown Total UE Bank-NB'!AB103+'[1]11. Breakdown Total UE Bank-NB'!AK103</f>
        <v>0</v>
      </c>
      <c r="BF102" s="67">
        <f>'[1]11. Breakdown Total UE Bank-NB'!BR103</f>
        <v>0</v>
      </c>
      <c r="BG102" s="67">
        <f>'[1]11. Breakdown Total UE Bank-NB'!BX103</f>
        <v>59242.797500000001</v>
      </c>
      <c r="BH102" s="67">
        <f>'[1]11. Breakdown Total UE Bank-NB'!BF103+'[1]11. Breakdown Total UE Bank-NB'!BO103</f>
        <v>0</v>
      </c>
      <c r="BI102" s="135"/>
      <c r="BJ102" s="132"/>
      <c r="BK102" s="132"/>
      <c r="BL102" s="151"/>
      <c r="BM102" s="151"/>
      <c r="BN102" s="151"/>
      <c r="BO102" s="151"/>
      <c r="BP102" s="67"/>
      <c r="BQ102" s="151"/>
      <c r="BR102" s="151"/>
      <c r="BS102" s="151"/>
      <c r="BT102" s="151"/>
      <c r="BU102" s="67"/>
      <c r="BV102" s="65"/>
      <c r="BW102" s="65"/>
      <c r="BX102" s="65"/>
      <c r="BY102" s="65"/>
      <c r="BZ102" s="66"/>
      <c r="CA102" s="65"/>
      <c r="CB102" s="65"/>
      <c r="CC102" s="65"/>
      <c r="CD102" s="65"/>
      <c r="CE102" s="67"/>
      <c r="CF102" s="65"/>
      <c r="CG102" s="65"/>
      <c r="CH102" s="65"/>
      <c r="CI102" s="65"/>
      <c r="CJ102" s="67"/>
      <c r="CK102" s="65"/>
      <c r="CL102" s="65"/>
      <c r="CM102" s="65"/>
      <c r="CN102" s="65"/>
      <c r="CO102" s="67"/>
      <c r="CP102" s="151">
        <f t="shared" si="27"/>
        <v>19.312154206114585</v>
      </c>
      <c r="CQ102" s="65">
        <f t="shared" si="45"/>
        <v>15.9686379623638</v>
      </c>
      <c r="CR102" s="151">
        <f t="shared" si="46"/>
        <v>10.198648060694993</v>
      </c>
      <c r="CS102" s="151">
        <f t="shared" si="46"/>
        <v>19.056870049753798</v>
      </c>
      <c r="CT102" s="80">
        <v>4.580508320774217</v>
      </c>
      <c r="CU102" s="64"/>
      <c r="CV102" s="65"/>
      <c r="CW102" s="81"/>
      <c r="CY102" s="127">
        <f t="shared" si="47"/>
        <v>0.20181125031817393</v>
      </c>
      <c r="CZ102" s="127">
        <f t="shared" si="48"/>
        <v>0.24998904424070711</v>
      </c>
      <c r="DA102" s="127">
        <f t="shared" si="48"/>
        <v>0.20716935620193033</v>
      </c>
      <c r="DB102" s="127"/>
      <c r="DC102" s="127">
        <f t="shared" si="49"/>
        <v>0.24850733462090724</v>
      </c>
      <c r="DD102" s="127"/>
      <c r="DE102" s="127">
        <f t="shared" si="50"/>
        <v>0.24882032950288968</v>
      </c>
      <c r="DF102" s="127"/>
      <c r="DG102" s="127">
        <f t="shared" si="51"/>
        <v>0.22577689095243914</v>
      </c>
      <c r="DH102" s="127">
        <f t="shared" si="52"/>
        <v>0.28878637919577343</v>
      </c>
      <c r="DI102" s="127">
        <f t="shared" si="52"/>
        <v>0.17599043212582277</v>
      </c>
      <c r="DJ102" s="127">
        <f t="shared" si="52"/>
        <v>0.4478172550092665</v>
      </c>
      <c r="DK102" s="127">
        <f t="shared" si="52"/>
        <v>0.2045244196551752</v>
      </c>
      <c r="DL102" s="127"/>
      <c r="DM102" s="127">
        <f t="shared" si="53"/>
        <v>0.20954762427654927</v>
      </c>
      <c r="DN102" s="127"/>
      <c r="DO102" s="127">
        <f t="shared" si="54"/>
        <v>4.5304787181524198E-2</v>
      </c>
      <c r="DP102" s="127">
        <f t="shared" si="54"/>
        <v>-7.0654530882021893E-2</v>
      </c>
      <c r="DQ102" s="127"/>
      <c r="DR102" s="127">
        <f t="shared" si="55"/>
        <v>0.10661664681375993</v>
      </c>
      <c r="DS102" s="127">
        <f t="shared" si="55"/>
        <v>-5.5287699095338372E-2</v>
      </c>
      <c r="DT102" s="127"/>
    </row>
    <row r="103" spans="1:124" x14ac:dyDescent="0.3">
      <c r="B103" s="1">
        <v>5</v>
      </c>
      <c r="C103" s="76">
        <v>40664</v>
      </c>
      <c r="D103" s="77">
        <f t="shared" si="32"/>
        <v>31</v>
      </c>
      <c r="E103" s="61">
        <v>57239473</v>
      </c>
      <c r="F103" s="62">
        <v>14162190</v>
      </c>
      <c r="G103" s="63">
        <v>10196197</v>
      </c>
      <c r="H103" s="61">
        <v>182193673</v>
      </c>
      <c r="I103" s="62">
        <v>17763689</v>
      </c>
      <c r="J103" s="63">
        <f t="shared" si="30"/>
        <v>3162917</v>
      </c>
      <c r="K103" s="61">
        <f t="shared" si="35"/>
        <v>5.3469748256335716</v>
      </c>
      <c r="L103" s="62">
        <f t="shared" si="35"/>
        <v>6.4651373312839056</v>
      </c>
      <c r="M103" s="63">
        <f t="shared" si="35"/>
        <v>1.7402772439016154</v>
      </c>
      <c r="N103" s="61">
        <f t="shared" si="39"/>
        <v>21.302510497891795</v>
      </c>
      <c r="O103" s="62">
        <f t="shared" si="39"/>
        <v>8.8183288951291239</v>
      </c>
      <c r="P103" s="63">
        <f t="shared" si="39"/>
        <v>48.768453675260467</v>
      </c>
      <c r="Q103" s="64">
        <v>199493989.449691</v>
      </c>
      <c r="R103" s="65">
        <v>15587702.898504997</v>
      </c>
      <c r="S103" s="62">
        <f t="shared" si="31"/>
        <v>67076.292191000015</v>
      </c>
      <c r="T103" s="63">
        <f t="shared" si="33"/>
        <v>215148768.640387</v>
      </c>
      <c r="U103" s="64">
        <f t="shared" si="36"/>
        <v>5.9930304108978403</v>
      </c>
      <c r="V103" s="65">
        <f t="shared" si="36"/>
        <v>10.179158683131744</v>
      </c>
      <c r="W103" s="62">
        <f t="shared" si="36"/>
        <v>13.222695452556938</v>
      </c>
      <c r="X103" s="63">
        <f t="shared" si="34"/>
        <v>6.2877228227606956</v>
      </c>
      <c r="Y103" s="64">
        <f t="shared" si="40"/>
        <v>24.329997700066791</v>
      </c>
      <c r="Z103" s="65">
        <f t="shared" si="40"/>
        <v>18.89420630866001</v>
      </c>
      <c r="AA103" s="62">
        <f t="shared" si="40"/>
        <v>30.534728850768055</v>
      </c>
      <c r="AB103" s="63">
        <f t="shared" si="38"/>
        <v>23.921354602847476</v>
      </c>
      <c r="AC103" s="64">
        <v>128333843</v>
      </c>
      <c r="AD103" s="65">
        <f t="shared" si="44"/>
        <v>53859830</v>
      </c>
      <c r="AE103" s="65">
        <v>11203410</v>
      </c>
      <c r="AF103" s="65">
        <v>35109658</v>
      </c>
      <c r="AG103" s="65">
        <v>7546762</v>
      </c>
      <c r="AH103" s="65">
        <f t="shared" si="41"/>
        <v>42656420</v>
      </c>
      <c r="AI103" s="65"/>
      <c r="AJ103" s="66"/>
      <c r="AK103" s="65">
        <v>91349166.537586987</v>
      </c>
      <c r="AL103" s="65">
        <f t="shared" si="42"/>
        <v>108144822.91210404</v>
      </c>
      <c r="AM103" s="65">
        <v>6829921.5096979979</v>
      </c>
      <c r="AN103" s="65">
        <v>88322901.007755026</v>
      </c>
      <c r="AO103" s="65">
        <v>12992000.394651007</v>
      </c>
      <c r="AP103" s="65">
        <f t="shared" si="43"/>
        <v>101314901.40240604</v>
      </c>
      <c r="AQ103" s="65"/>
      <c r="AR103" s="66"/>
      <c r="AS103" s="65">
        <v>17402960</v>
      </c>
      <c r="AT103" s="65">
        <v>360729</v>
      </c>
      <c r="AU103" s="66"/>
      <c r="AV103" s="65">
        <v>15193659.046697</v>
      </c>
      <c r="AW103" s="65">
        <v>394043.85180800001</v>
      </c>
      <c r="AX103" s="66"/>
      <c r="AY103" s="132">
        <f t="shared" si="24"/>
        <v>19.295206913554424</v>
      </c>
      <c r="AZ103" s="133">
        <f t="shared" si="24"/>
        <v>5.2524004935405912</v>
      </c>
      <c r="BA103" s="134"/>
      <c r="BB103" s="78">
        <f>'[1]11. Breakdown Total UE Bank-NB'!R104+'[1]11. Breakdown Total UE Bank-NB'!S104</f>
        <v>0</v>
      </c>
      <c r="BC103" s="65">
        <f>'[1]11. Breakdown Total UE Bank-NB'!AN104</f>
        <v>0</v>
      </c>
      <c r="BD103" s="65">
        <f>'[1]11. Breakdown Total UE Bank-NB'!AT104</f>
        <v>3162917</v>
      </c>
      <c r="BE103" s="67">
        <f>'[1]11. Breakdown Total UE Bank-NB'!AB104+'[1]11. Breakdown Total UE Bank-NB'!AK104</f>
        <v>0</v>
      </c>
      <c r="BF103" s="67">
        <f>'[1]11. Breakdown Total UE Bank-NB'!BR104</f>
        <v>0</v>
      </c>
      <c r="BG103" s="67">
        <f>'[1]11. Breakdown Total UE Bank-NB'!BX104</f>
        <v>67076.292191000015</v>
      </c>
      <c r="BH103" s="67">
        <f>'[1]11. Breakdown Total UE Bank-NB'!BF104+'[1]11. Breakdown Total UE Bank-NB'!BO104</f>
        <v>0</v>
      </c>
      <c r="BI103" s="135"/>
      <c r="BJ103" s="132"/>
      <c r="BK103" s="132"/>
      <c r="BL103" s="151"/>
      <c r="BM103" s="151"/>
      <c r="BN103" s="151"/>
      <c r="BO103" s="151"/>
      <c r="BP103" s="67"/>
      <c r="BQ103" s="151"/>
      <c r="BR103" s="151"/>
      <c r="BS103" s="151"/>
      <c r="BT103" s="151"/>
      <c r="BU103" s="67"/>
      <c r="BV103" s="65"/>
      <c r="BW103" s="65"/>
      <c r="BX103" s="65"/>
      <c r="BY103" s="65"/>
      <c r="BZ103" s="66"/>
      <c r="CA103" s="65"/>
      <c r="CB103" s="65"/>
      <c r="CC103" s="65"/>
      <c r="CD103" s="65"/>
      <c r="CE103" s="67"/>
      <c r="CF103" s="65"/>
      <c r="CG103" s="65"/>
      <c r="CH103" s="65"/>
      <c r="CI103" s="65"/>
      <c r="CJ103" s="67"/>
      <c r="CK103" s="65"/>
      <c r="CL103" s="65"/>
      <c r="CM103" s="65"/>
      <c r="CN103" s="65"/>
      <c r="CO103" s="67"/>
      <c r="CP103" s="151">
        <f t="shared" si="27"/>
        <v>19.667225574018545</v>
      </c>
      <c r="CQ103" s="65">
        <f t="shared" si="45"/>
        <v>15.846348632655634</v>
      </c>
      <c r="CR103" s="151">
        <f t="shared" si="46"/>
        <v>10.596264216423123</v>
      </c>
      <c r="CS103" s="151">
        <f t="shared" si="46"/>
        <v>19.375808818481019</v>
      </c>
      <c r="CT103" s="80">
        <v>4.580508320774217</v>
      </c>
      <c r="CU103" s="64"/>
      <c r="CV103" s="65"/>
      <c r="CW103" s="81"/>
      <c r="CY103" s="127">
        <f t="shared" si="47"/>
        <v>0.18801622552173636</v>
      </c>
      <c r="CZ103" s="127">
        <f t="shared" si="48"/>
        <v>0.20056233512026944</v>
      </c>
      <c r="DA103" s="127">
        <f t="shared" si="48"/>
        <v>0.25885845560263077</v>
      </c>
      <c r="DB103" s="127"/>
      <c r="DC103" s="127">
        <f t="shared" si="49"/>
        <v>0.2988244530404649</v>
      </c>
      <c r="DD103" s="127"/>
      <c r="DE103" s="127">
        <f t="shared" si="50"/>
        <v>0.27708215256409185</v>
      </c>
      <c r="DF103" s="127"/>
      <c r="DG103" s="127">
        <f t="shared" si="51"/>
        <v>0.21603364531930702</v>
      </c>
      <c r="DH103" s="127">
        <f t="shared" si="52"/>
        <v>0.28855066737364687</v>
      </c>
      <c r="DI103" s="127">
        <f t="shared" si="52"/>
        <v>0.23904441392834763</v>
      </c>
      <c r="DJ103" s="127">
        <f t="shared" si="52"/>
        <v>0.50177505654609744</v>
      </c>
      <c r="DK103" s="127">
        <f t="shared" si="52"/>
        <v>0.2674791608987106</v>
      </c>
      <c r="DL103" s="127"/>
      <c r="DM103" s="127">
        <f t="shared" si="53"/>
        <v>0.26878953002132855</v>
      </c>
      <c r="DN103" s="127"/>
      <c r="DO103" s="127">
        <f t="shared" si="54"/>
        <v>9.0544407436297991E-2</v>
      </c>
      <c r="DP103" s="127">
        <f t="shared" si="54"/>
        <v>-1.4730062656710063E-2</v>
      </c>
      <c r="DQ103" s="127"/>
      <c r="DR103" s="127">
        <f t="shared" si="55"/>
        <v>0.19295206913554419</v>
      </c>
      <c r="DS103" s="127">
        <f t="shared" si="55"/>
        <v>5.2524004935405877E-2</v>
      </c>
      <c r="DT103" s="127"/>
    </row>
    <row r="104" spans="1:124" x14ac:dyDescent="0.3">
      <c r="B104" s="1">
        <v>6</v>
      </c>
      <c r="C104" s="76">
        <v>40695</v>
      </c>
      <c r="D104" s="77">
        <f t="shared" si="32"/>
        <v>30</v>
      </c>
      <c r="E104" s="101">
        <v>58326268</v>
      </c>
      <c r="F104" s="102">
        <v>14243048</v>
      </c>
      <c r="G104" s="103">
        <v>10715036</v>
      </c>
      <c r="H104" s="101">
        <v>186019562.88999999</v>
      </c>
      <c r="I104" s="102">
        <v>17294008</v>
      </c>
      <c r="J104" s="103">
        <f t="shared" si="30"/>
        <v>3085833</v>
      </c>
      <c r="K104" s="101">
        <f t="shared" si="35"/>
        <v>2.0999027172584559</v>
      </c>
      <c r="L104" s="102">
        <f t="shared" si="35"/>
        <v>-2.6440510189071653</v>
      </c>
      <c r="M104" s="103">
        <f t="shared" si="35"/>
        <v>-2.437117382466881</v>
      </c>
      <c r="N104" s="101">
        <f t="shared" si="39"/>
        <v>24.357066631985827</v>
      </c>
      <c r="O104" s="102">
        <f t="shared" si="39"/>
        <v>4.1669281780987415</v>
      </c>
      <c r="P104" s="103">
        <f t="shared" si="39"/>
        <v>38.355391735978877</v>
      </c>
      <c r="Q104" s="64">
        <v>202145520.84596312</v>
      </c>
      <c r="R104" s="65">
        <v>15330859.805976</v>
      </c>
      <c r="S104" s="62">
        <f t="shared" si="31"/>
        <v>95056.102592999989</v>
      </c>
      <c r="T104" s="63">
        <f t="shared" si="33"/>
        <v>217571436.75453213</v>
      </c>
      <c r="U104" s="64">
        <f t="shared" si="36"/>
        <v>1.3291284632616935</v>
      </c>
      <c r="V104" s="65">
        <f t="shared" si="36"/>
        <v>-1.6477289450623964</v>
      </c>
      <c r="W104" s="62">
        <f t="shared" si="36"/>
        <v>41.713412426446219</v>
      </c>
      <c r="X104" s="63">
        <f t="shared" si="34"/>
        <v>1.1260432162614546</v>
      </c>
      <c r="Y104" s="64">
        <f t="shared" si="40"/>
        <v>22.607706088148074</v>
      </c>
      <c r="Z104" s="65">
        <f t="shared" si="40"/>
        <v>12.591452650035565</v>
      </c>
      <c r="AA104" s="62">
        <f t="shared" si="40"/>
        <v>56.535625052407482</v>
      </c>
      <c r="AB104" s="63">
        <f t="shared" si="38"/>
        <v>21.855392967566779</v>
      </c>
      <c r="AC104" s="64">
        <v>133350736</v>
      </c>
      <c r="AD104" s="65">
        <f t="shared" si="44"/>
        <v>52668826.890000001</v>
      </c>
      <c r="AE104" s="65">
        <v>11296717</v>
      </c>
      <c r="AF104" s="65">
        <v>33879373</v>
      </c>
      <c r="AG104" s="65">
        <v>7492736.8899999997</v>
      </c>
      <c r="AH104" s="83">
        <f t="shared" si="41"/>
        <v>41372109.890000001</v>
      </c>
      <c r="AI104" s="65"/>
      <c r="AJ104" s="66"/>
      <c r="AK104" s="65">
        <v>95547112.762951955</v>
      </c>
      <c r="AL104" s="65">
        <f t="shared" si="42"/>
        <v>106598408.08301099</v>
      </c>
      <c r="AM104" s="65">
        <v>6907014.3411960006</v>
      </c>
      <c r="AN104" s="65">
        <v>86657537.73122099</v>
      </c>
      <c r="AO104" s="65">
        <v>13033856.010593997</v>
      </c>
      <c r="AP104" s="65">
        <f t="shared" si="43"/>
        <v>99691393.741814986</v>
      </c>
      <c r="AQ104" s="65"/>
      <c r="AR104" s="66"/>
      <c r="AS104" s="65">
        <v>16946815</v>
      </c>
      <c r="AT104" s="65">
        <v>347193</v>
      </c>
      <c r="AU104" s="66"/>
      <c r="AV104" s="65">
        <v>14930368.632819999</v>
      </c>
      <c r="AW104" s="65">
        <v>400491.17315599998</v>
      </c>
      <c r="AX104" s="66"/>
      <c r="AY104" s="132">
        <f t="shared" si="24"/>
        <v>12.779660812441643</v>
      </c>
      <c r="AZ104" s="133">
        <f t="shared" si="24"/>
        <v>5.9969989735386848</v>
      </c>
      <c r="BA104" s="134"/>
      <c r="BB104" s="82">
        <f>'[1]11. Breakdown Total UE Bank-NB'!R105+'[1]11. Breakdown Total UE Bank-NB'!S105</f>
        <v>0</v>
      </c>
      <c r="BC104" s="83">
        <f>'[1]11. Breakdown Total UE Bank-NB'!AN105</f>
        <v>0</v>
      </c>
      <c r="BD104" s="83">
        <f>'[1]11. Breakdown Total UE Bank-NB'!AT105</f>
        <v>3085833</v>
      </c>
      <c r="BE104" s="84">
        <f>'[1]11. Breakdown Total UE Bank-NB'!AB105+'[1]11. Breakdown Total UE Bank-NB'!AK105</f>
        <v>0</v>
      </c>
      <c r="BF104" s="85">
        <f>'[1]11. Breakdown Total UE Bank-NB'!BR105</f>
        <v>0</v>
      </c>
      <c r="BG104" s="84">
        <f>'[1]11. Breakdown Total UE Bank-NB'!BX105</f>
        <v>95056.102592999989</v>
      </c>
      <c r="BH104" s="84">
        <f>'[1]11. Breakdown Total UE Bank-NB'!BF105+'[1]11. Breakdown Total UE Bank-NB'!BO105</f>
        <v>0</v>
      </c>
      <c r="BI104" s="135"/>
      <c r="BJ104" s="132"/>
      <c r="BK104" s="132"/>
      <c r="BL104" s="151"/>
      <c r="BM104" s="151"/>
      <c r="BN104" s="151"/>
      <c r="BO104" s="151"/>
      <c r="BP104" s="67"/>
      <c r="BQ104" s="151"/>
      <c r="BR104" s="151"/>
      <c r="BS104" s="151"/>
      <c r="BT104" s="151"/>
      <c r="BU104" s="67"/>
      <c r="BV104" s="65"/>
      <c r="BW104" s="65"/>
      <c r="BX104" s="65"/>
      <c r="BY104" s="65"/>
      <c r="BZ104" s="66"/>
      <c r="CA104" s="65"/>
      <c r="CB104" s="65"/>
      <c r="CC104" s="65"/>
      <c r="CD104" s="65"/>
      <c r="CE104" s="67"/>
      <c r="CF104" s="65"/>
      <c r="CG104" s="65"/>
      <c r="CH104" s="65"/>
      <c r="CI104" s="65"/>
      <c r="CJ104" s="67"/>
      <c r="CK104" s="65"/>
      <c r="CL104" s="65"/>
      <c r="CM104" s="65"/>
      <c r="CN104" s="65"/>
      <c r="CO104" s="67"/>
      <c r="CP104" s="151">
        <f t="shared" si="27"/>
        <v>20.092961889777669</v>
      </c>
      <c r="CQ104" s="65">
        <f t="shared" si="45"/>
        <v>15.823820418689323</v>
      </c>
      <c r="CR104" s="151">
        <f t="shared" si="46"/>
        <v>12.468410415294244</v>
      </c>
      <c r="CS104" s="151">
        <f t="shared" si="46"/>
        <v>19.769124212889452</v>
      </c>
      <c r="CT104" s="80">
        <v>4.580508320774217</v>
      </c>
      <c r="CU104" s="88"/>
      <c r="CV104" s="83"/>
      <c r="CW104" s="89"/>
      <c r="CY104" s="127">
        <f t="shared" si="47"/>
        <v>0.24402786890647543</v>
      </c>
      <c r="CZ104" s="127">
        <f t="shared" si="48"/>
        <v>0.27399278800745441</v>
      </c>
      <c r="DA104" s="127">
        <f t="shared" si="48"/>
        <v>0.19306753658441322</v>
      </c>
      <c r="DB104" s="127"/>
      <c r="DC104" s="127">
        <f t="shared" si="49"/>
        <v>0.23407359326960986</v>
      </c>
      <c r="DD104" s="127"/>
      <c r="DE104" s="127">
        <f t="shared" si="50"/>
        <v>0.24242352785986276</v>
      </c>
      <c r="DF104" s="127"/>
      <c r="DG104" s="127">
        <f t="shared" si="51"/>
        <v>0.2563329210814016</v>
      </c>
      <c r="DH104" s="127">
        <f t="shared" si="52"/>
        <v>0.31445690530082904</v>
      </c>
      <c r="DI104" s="127">
        <f t="shared" si="52"/>
        <v>0.16249693331823178</v>
      </c>
      <c r="DJ104" s="127">
        <f t="shared" si="52"/>
        <v>0.44418380079614495</v>
      </c>
      <c r="DK104" s="127">
        <f t="shared" si="52"/>
        <v>0.19291767911377122</v>
      </c>
      <c r="DL104" s="127"/>
      <c r="DM104" s="127">
        <f t="shared" si="53"/>
        <v>0.20010769706258702</v>
      </c>
      <c r="DN104" s="127"/>
      <c r="DO104" s="127">
        <f t="shared" si="54"/>
        <v>4.3178084390931959E-2</v>
      </c>
      <c r="DP104" s="127">
        <f t="shared" si="54"/>
        <v>-2.7020892008911668E-2</v>
      </c>
      <c r="DQ104" s="127"/>
      <c r="DR104" s="127">
        <f t="shared" si="55"/>
        <v>0.1277966081244164</v>
      </c>
      <c r="DS104" s="127">
        <f t="shared" si="55"/>
        <v>5.9969989735386919E-2</v>
      </c>
      <c r="DT104" s="127"/>
    </row>
    <row r="105" spans="1:124" x14ac:dyDescent="0.3">
      <c r="B105" s="1">
        <v>7</v>
      </c>
      <c r="C105" s="90">
        <v>40725</v>
      </c>
      <c r="D105" s="91">
        <f t="shared" si="32"/>
        <v>31</v>
      </c>
      <c r="E105" s="61">
        <v>58195742</v>
      </c>
      <c r="F105" s="62">
        <v>14379802</v>
      </c>
      <c r="G105" s="63">
        <v>10853193</v>
      </c>
      <c r="H105" s="61">
        <v>202840410</v>
      </c>
      <c r="I105" s="62">
        <v>17518731</v>
      </c>
      <c r="J105" s="63">
        <f t="shared" si="30"/>
        <v>3703291</v>
      </c>
      <c r="K105" s="61">
        <f t="shared" si="35"/>
        <v>9.0425151251144396</v>
      </c>
      <c r="L105" s="62">
        <f t="shared" si="35"/>
        <v>1.2994269460266237</v>
      </c>
      <c r="M105" s="63">
        <f t="shared" si="35"/>
        <v>20.009443155219351</v>
      </c>
      <c r="N105" s="61">
        <f t="shared" si="39"/>
        <v>28.970463312100659</v>
      </c>
      <c r="O105" s="62">
        <f t="shared" si="39"/>
        <v>2.7270013381864802</v>
      </c>
      <c r="P105" s="63">
        <f t="shared" si="39"/>
        <v>62.471148611031289</v>
      </c>
      <c r="Q105" s="95">
        <v>221876611.61139715</v>
      </c>
      <c r="R105" s="96">
        <v>16270860.916913997</v>
      </c>
      <c r="S105" s="93">
        <f t="shared" si="31"/>
        <v>116734.737243</v>
      </c>
      <c r="T105" s="94">
        <f t="shared" si="33"/>
        <v>238264207.26555413</v>
      </c>
      <c r="U105" s="95">
        <f t="shared" si="36"/>
        <v>9.7608350078007966</v>
      </c>
      <c r="V105" s="96">
        <f t="shared" si="36"/>
        <v>6.1314311319420156</v>
      </c>
      <c r="W105" s="93">
        <f t="shared" si="36"/>
        <v>22.80614716850009</v>
      </c>
      <c r="X105" s="94">
        <f t="shared" si="34"/>
        <v>9.5107937051350842</v>
      </c>
      <c r="Y105" s="95">
        <f t="shared" si="40"/>
        <v>26.827910705068696</v>
      </c>
      <c r="Z105" s="96">
        <f t="shared" si="40"/>
        <v>16.922345057706693</v>
      </c>
      <c r="AA105" s="93">
        <f t="shared" si="40"/>
        <v>99.402655357433474</v>
      </c>
      <c r="AB105" s="94">
        <f t="shared" si="38"/>
        <v>26.120741237677031</v>
      </c>
      <c r="AC105" s="95">
        <v>146396070</v>
      </c>
      <c r="AD105" s="96">
        <f t="shared" si="44"/>
        <v>56444340</v>
      </c>
      <c r="AE105" s="96">
        <v>12253803</v>
      </c>
      <c r="AF105" s="96">
        <v>36311637</v>
      </c>
      <c r="AG105" s="96">
        <v>7878900</v>
      </c>
      <c r="AH105" s="65">
        <f t="shared" si="41"/>
        <v>44190537</v>
      </c>
      <c r="AI105" s="65"/>
      <c r="AJ105" s="97"/>
      <c r="AK105" s="96">
        <v>106400382.85224894</v>
      </c>
      <c r="AL105" s="96">
        <f t="shared" si="42"/>
        <v>115476228.759148</v>
      </c>
      <c r="AM105" s="96">
        <v>7662088.6848899992</v>
      </c>
      <c r="AN105" s="96">
        <v>93799531.859737992</v>
      </c>
      <c r="AO105" s="96">
        <v>14014608.214520004</v>
      </c>
      <c r="AP105" s="96">
        <f t="shared" si="43"/>
        <v>107814140.074258</v>
      </c>
      <c r="AQ105" s="96"/>
      <c r="AR105" s="97"/>
      <c r="AS105" s="96">
        <v>17166853</v>
      </c>
      <c r="AT105" s="96">
        <v>351878</v>
      </c>
      <c r="AU105" s="97"/>
      <c r="AV105" s="96">
        <v>15884744.277494999</v>
      </c>
      <c r="AW105" s="96">
        <v>386116.63941900007</v>
      </c>
      <c r="AX105" s="97"/>
      <c r="AY105" s="138">
        <f t="shared" si="24"/>
        <v>17.402348795098277</v>
      </c>
      <c r="AZ105" s="139">
        <f t="shared" si="24"/>
        <v>8.7491334780884222E-2</v>
      </c>
      <c r="BA105" s="140"/>
      <c r="BB105" s="78">
        <f>'[1]11. Breakdown Total UE Bank-NB'!R106+'[1]11. Breakdown Total UE Bank-NB'!S106</f>
        <v>0</v>
      </c>
      <c r="BC105" s="65">
        <f>'[1]11. Breakdown Total UE Bank-NB'!AN106</f>
        <v>0</v>
      </c>
      <c r="BD105" s="65">
        <f>'[1]11. Breakdown Total UE Bank-NB'!AT106</f>
        <v>3703291</v>
      </c>
      <c r="BE105" s="67">
        <f>'[1]11. Breakdown Total UE Bank-NB'!AB106+'[1]11. Breakdown Total UE Bank-NB'!AK106</f>
        <v>0</v>
      </c>
      <c r="BF105" s="67">
        <f>'[1]11. Breakdown Total UE Bank-NB'!BR106</f>
        <v>0</v>
      </c>
      <c r="BG105" s="67">
        <f>'[1]11. Breakdown Total UE Bank-NB'!BX106</f>
        <v>116734.737243</v>
      </c>
      <c r="BH105" s="67">
        <f>'[1]11. Breakdown Total UE Bank-NB'!BF106+'[1]11. Breakdown Total UE Bank-NB'!BO106</f>
        <v>0</v>
      </c>
      <c r="BI105" s="142"/>
      <c r="BJ105" s="138"/>
      <c r="BK105" s="138"/>
      <c r="BL105" s="96"/>
      <c r="BM105" s="96"/>
      <c r="BN105" s="96"/>
      <c r="BO105" s="96"/>
      <c r="BP105" s="98"/>
      <c r="BQ105" s="96"/>
      <c r="BR105" s="96"/>
      <c r="BS105" s="96"/>
      <c r="BT105" s="96"/>
      <c r="BU105" s="98"/>
      <c r="BV105" s="96"/>
      <c r="BW105" s="96"/>
      <c r="BX105" s="96"/>
      <c r="BY105" s="96"/>
      <c r="BZ105" s="97"/>
      <c r="CA105" s="96"/>
      <c r="CB105" s="96"/>
      <c r="CC105" s="96"/>
      <c r="CD105" s="96"/>
      <c r="CE105" s="98"/>
      <c r="CF105" s="96"/>
      <c r="CG105" s="96"/>
      <c r="CH105" s="96"/>
      <c r="CI105" s="96"/>
      <c r="CJ105" s="98"/>
      <c r="CK105" s="96"/>
      <c r="CL105" s="96"/>
      <c r="CM105" s="96"/>
      <c r="CN105" s="96"/>
      <c r="CO105" s="98"/>
      <c r="CP105" s="96">
        <f t="shared" si="27"/>
        <v>20.934562006671271</v>
      </c>
      <c r="CQ105" s="96">
        <f t="shared" si="45"/>
        <v>16.088070871136196</v>
      </c>
      <c r="CR105" s="96">
        <f t="shared" si="46"/>
        <v>18.270856379685128</v>
      </c>
      <c r="CS105" s="96">
        <f t="shared" si="46"/>
        <v>20.569869001637599</v>
      </c>
      <c r="CT105" s="143">
        <v>5.8881371012899457</v>
      </c>
      <c r="CU105" s="64"/>
      <c r="CV105" s="65"/>
      <c r="CW105" s="81"/>
      <c r="CY105" s="127">
        <f t="shared" si="47"/>
        <v>0.287553135090034</v>
      </c>
      <c r="CZ105" s="127">
        <f t="shared" si="48"/>
        <v>0.26890645614948516</v>
      </c>
      <c r="DA105" s="127">
        <f t="shared" si="48"/>
        <v>0.27061616507117803</v>
      </c>
      <c r="DB105" s="127"/>
      <c r="DC105" s="127">
        <f t="shared" si="49"/>
        <v>0.30283476181527647</v>
      </c>
      <c r="DD105" s="127"/>
      <c r="DE105" s="127">
        <f t="shared" si="50"/>
        <v>0.29531578547942861</v>
      </c>
      <c r="DF105" s="127"/>
      <c r="DG105" s="127">
        <f t="shared" si="51"/>
        <v>0.30608402449106809</v>
      </c>
      <c r="DH105" s="127">
        <f t="shared" si="52"/>
        <v>0.31970859906025995</v>
      </c>
      <c r="DI105" s="127">
        <f t="shared" si="52"/>
        <v>0.20361776207405602</v>
      </c>
      <c r="DJ105" s="127">
        <f t="shared" si="52"/>
        <v>0.43877782183213943</v>
      </c>
      <c r="DK105" s="127">
        <f t="shared" si="52"/>
        <v>0.22974479288850325</v>
      </c>
      <c r="DL105" s="127"/>
      <c r="DM105" s="127">
        <f t="shared" si="53"/>
        <v>0.23533243008350846</v>
      </c>
      <c r="DN105" s="127"/>
      <c r="DO105" s="127">
        <f t="shared" si="54"/>
        <v>2.8789513029068292E-2</v>
      </c>
      <c r="DP105" s="127">
        <f t="shared" si="54"/>
        <v>-4.1776160819565478E-2</v>
      </c>
      <c r="DQ105" s="127"/>
      <c r="DR105" s="127">
        <f t="shared" si="55"/>
        <v>0.17402348795098277</v>
      </c>
      <c r="DS105" s="127">
        <f t="shared" si="55"/>
        <v>8.7491334780875896E-4</v>
      </c>
      <c r="DT105" s="127"/>
    </row>
    <row r="106" spans="1:124" x14ac:dyDescent="0.3">
      <c r="B106" s="1">
        <v>8</v>
      </c>
      <c r="C106" s="76">
        <v>40756</v>
      </c>
      <c r="D106" s="77">
        <f t="shared" si="32"/>
        <v>31</v>
      </c>
      <c r="E106" s="61">
        <v>59490361</v>
      </c>
      <c r="F106" s="62">
        <v>14166928</v>
      </c>
      <c r="G106" s="63">
        <v>11295213</v>
      </c>
      <c r="H106" s="61">
        <v>211111086</v>
      </c>
      <c r="I106" s="62">
        <v>17730187</v>
      </c>
      <c r="J106" s="63">
        <f t="shared" si="30"/>
        <v>3399868</v>
      </c>
      <c r="K106" s="61">
        <f t="shared" si="35"/>
        <v>4.0774301333743113</v>
      </c>
      <c r="L106" s="62">
        <f t="shared" si="35"/>
        <v>1.2070280661310457</v>
      </c>
      <c r="M106" s="63">
        <f t="shared" si="35"/>
        <v>-8.1933339832057488</v>
      </c>
      <c r="N106" s="61">
        <f t="shared" si="39"/>
        <v>29.982743803575122</v>
      </c>
      <c r="O106" s="62">
        <f t="shared" si="39"/>
        <v>1.6050447833981514</v>
      </c>
      <c r="P106" s="63">
        <f t="shared" si="39"/>
        <v>51.529662191614023</v>
      </c>
      <c r="Q106" s="64">
        <v>232801423.36495396</v>
      </c>
      <c r="R106" s="65">
        <v>15350754.70872</v>
      </c>
      <c r="S106" s="62">
        <f t="shared" si="31"/>
        <v>102307.65096200001</v>
      </c>
      <c r="T106" s="63">
        <f t="shared" si="33"/>
        <v>248254485.72463596</v>
      </c>
      <c r="U106" s="64">
        <f t="shared" si="36"/>
        <v>4.9238230538200822</v>
      </c>
      <c r="V106" s="65">
        <f t="shared" si="36"/>
        <v>-5.6549325379428552</v>
      </c>
      <c r="W106" s="62">
        <f t="shared" si="36"/>
        <v>-12.358863027179257</v>
      </c>
      <c r="X106" s="63">
        <f t="shared" si="34"/>
        <v>4.1929413459686371</v>
      </c>
      <c r="Y106" s="64">
        <f t="shared" si="40"/>
        <v>26.427357679699785</v>
      </c>
      <c r="Z106" s="65">
        <f t="shared" si="40"/>
        <v>8.1152766086931738</v>
      </c>
      <c r="AA106" s="62">
        <f t="shared" si="40"/>
        <v>79.747955957862317</v>
      </c>
      <c r="AB106" s="63">
        <f t="shared" si="38"/>
        <v>25.132109555012121</v>
      </c>
      <c r="AC106" s="64">
        <v>151580556</v>
      </c>
      <c r="AD106" s="65">
        <f t="shared" si="44"/>
        <v>59530530</v>
      </c>
      <c r="AE106" s="65">
        <v>13417588</v>
      </c>
      <c r="AF106" s="65">
        <v>37452869</v>
      </c>
      <c r="AG106" s="65">
        <v>8660073</v>
      </c>
      <c r="AH106" s="65">
        <f t="shared" si="41"/>
        <v>46112942</v>
      </c>
      <c r="AI106" s="65"/>
      <c r="AJ106" s="66"/>
      <c r="AK106" s="65">
        <v>113517081.40103893</v>
      </c>
      <c r="AL106" s="65">
        <f t="shared" si="42"/>
        <v>119284341.96391505</v>
      </c>
      <c r="AM106" s="65">
        <v>7861384.4459729968</v>
      </c>
      <c r="AN106" s="65">
        <v>95837699.257203057</v>
      </c>
      <c r="AO106" s="65">
        <v>15585258.260738999</v>
      </c>
      <c r="AP106" s="65">
        <f t="shared" si="43"/>
        <v>111422957.51794206</v>
      </c>
      <c r="AQ106" s="65"/>
      <c r="AR106" s="66"/>
      <c r="AS106" s="65">
        <v>17443667</v>
      </c>
      <c r="AT106" s="65">
        <v>286520</v>
      </c>
      <c r="AU106" s="66"/>
      <c r="AV106" s="65">
        <v>15015159.468532</v>
      </c>
      <c r="AW106" s="65">
        <v>335595.24018800003</v>
      </c>
      <c r="AX106" s="66"/>
      <c r="AY106" s="132">
        <f t="shared" si="24"/>
        <v>8.8398666839099747</v>
      </c>
      <c r="AZ106" s="133">
        <f t="shared" si="24"/>
        <v>-16.697553096910685</v>
      </c>
      <c r="BA106" s="134"/>
      <c r="BB106" s="78">
        <f>'[1]11. Breakdown Total UE Bank-NB'!R107+'[1]11. Breakdown Total UE Bank-NB'!S107</f>
        <v>0</v>
      </c>
      <c r="BC106" s="65">
        <f>'[1]11. Breakdown Total UE Bank-NB'!AN107</f>
        <v>0</v>
      </c>
      <c r="BD106" s="65">
        <f>'[1]11. Breakdown Total UE Bank-NB'!AT107</f>
        <v>3399868</v>
      </c>
      <c r="BE106" s="67">
        <f>'[1]11. Breakdown Total UE Bank-NB'!AB107+'[1]11. Breakdown Total UE Bank-NB'!AK107</f>
        <v>0</v>
      </c>
      <c r="BF106" s="67">
        <f>'[1]11. Breakdown Total UE Bank-NB'!BR107</f>
        <v>0</v>
      </c>
      <c r="BG106" s="67">
        <f>'[1]11. Breakdown Total UE Bank-NB'!BX107</f>
        <v>102307.65096200001</v>
      </c>
      <c r="BH106" s="67">
        <f>'[1]11. Breakdown Total UE Bank-NB'!BF107+'[1]11. Breakdown Total UE Bank-NB'!BO107</f>
        <v>0</v>
      </c>
      <c r="BI106" s="135"/>
      <c r="BJ106" s="132"/>
      <c r="BK106" s="132"/>
      <c r="BL106" s="65"/>
      <c r="BM106" s="65"/>
      <c r="BN106" s="65"/>
      <c r="BO106" s="65"/>
      <c r="BP106" s="67"/>
      <c r="BQ106" s="65"/>
      <c r="BR106" s="65"/>
      <c r="BS106" s="65"/>
      <c r="BT106" s="65"/>
      <c r="BU106" s="67"/>
      <c r="BV106" s="65"/>
      <c r="BW106" s="65"/>
      <c r="BX106" s="65"/>
      <c r="BY106" s="65"/>
      <c r="BZ106" s="66"/>
      <c r="CA106" s="65"/>
      <c r="CB106" s="65"/>
      <c r="CC106" s="65"/>
      <c r="CD106" s="65"/>
      <c r="CE106" s="67"/>
      <c r="CF106" s="65"/>
      <c r="CG106" s="65"/>
      <c r="CH106" s="65"/>
      <c r="CI106" s="65"/>
      <c r="CJ106" s="67"/>
      <c r="CK106" s="65"/>
      <c r="CL106" s="65"/>
      <c r="CM106" s="65"/>
      <c r="CN106" s="65"/>
      <c r="CO106" s="67"/>
      <c r="CP106" s="65">
        <f t="shared" si="27"/>
        <v>21.436634982019768</v>
      </c>
      <c r="CQ106" s="65">
        <f t="shared" si="45"/>
        <v>14.906884797616769</v>
      </c>
      <c r="CR106" s="65">
        <f t="shared" si="46"/>
        <v>22.380688099263722</v>
      </c>
      <c r="CS106" s="65">
        <f t="shared" si="46"/>
        <v>20.94697931967471</v>
      </c>
      <c r="CT106" s="80">
        <v>5.8881371012899457</v>
      </c>
      <c r="CU106" s="64"/>
      <c r="CV106" s="65"/>
      <c r="CW106" s="81"/>
      <c r="CY106" s="127">
        <f t="shared" si="47"/>
        <v>0.29314830978082496</v>
      </c>
      <c r="CZ106" s="127">
        <f t="shared" si="48"/>
        <v>0.32337565641911636</v>
      </c>
      <c r="DA106" s="127">
        <f t="shared" si="48"/>
        <v>0.27606539550533671</v>
      </c>
      <c r="DB106" s="127"/>
      <c r="DC106" s="127">
        <f t="shared" si="49"/>
        <v>0.31534940494006425</v>
      </c>
      <c r="DD106" s="127"/>
      <c r="DE106" s="127">
        <f t="shared" si="50"/>
        <v>0.31714993152562876</v>
      </c>
      <c r="DF106" s="127"/>
      <c r="DG106" s="127">
        <f t="shared" si="51"/>
        <v>0.31955220178289379</v>
      </c>
      <c r="DH106" s="127">
        <f t="shared" si="52"/>
        <v>0.28876761094112391</v>
      </c>
      <c r="DI106" s="127">
        <f t="shared" si="52"/>
        <v>0.17598349039759054</v>
      </c>
      <c r="DJ106" s="127">
        <f t="shared" si="52"/>
        <v>0.48207961096168894</v>
      </c>
      <c r="DK106" s="127">
        <f t="shared" si="52"/>
        <v>0.21096654760807176</v>
      </c>
      <c r="DL106" s="127"/>
      <c r="DM106" s="127">
        <f t="shared" si="53"/>
        <v>0.21580370231102441</v>
      </c>
      <c r="DN106" s="127"/>
      <c r="DO106" s="127">
        <f t="shared" si="54"/>
        <v>2.118956102353442E-2</v>
      </c>
      <c r="DP106" s="127">
        <f t="shared" si="54"/>
        <v>-0.22224152533171182</v>
      </c>
      <c r="DQ106" s="127"/>
      <c r="DR106" s="127">
        <f t="shared" si="55"/>
        <v>8.8398666839099693E-2</v>
      </c>
      <c r="DS106" s="127">
        <f t="shared" si="55"/>
        <v>-0.16697553096910678</v>
      </c>
      <c r="DT106" s="127"/>
    </row>
    <row r="107" spans="1:124" x14ac:dyDescent="0.3">
      <c r="B107" s="1">
        <v>9</v>
      </c>
      <c r="C107" s="99">
        <v>40787</v>
      </c>
      <c r="D107" s="100">
        <f t="shared" si="32"/>
        <v>30</v>
      </c>
      <c r="E107" s="61">
        <v>59864379</v>
      </c>
      <c r="F107" s="62">
        <v>14273168</v>
      </c>
      <c r="G107" s="63">
        <v>11708064</v>
      </c>
      <c r="H107" s="61">
        <v>178482796</v>
      </c>
      <c r="I107" s="62">
        <v>17576257</v>
      </c>
      <c r="J107" s="63">
        <f t="shared" si="30"/>
        <v>3472472</v>
      </c>
      <c r="K107" s="61">
        <f t="shared" si="35"/>
        <v>-15.455507627865645</v>
      </c>
      <c r="L107" s="62">
        <f t="shared" si="35"/>
        <v>-0.86818035252532866</v>
      </c>
      <c r="M107" s="63">
        <f t="shared" si="35"/>
        <v>2.1354946721460948</v>
      </c>
      <c r="N107" s="61">
        <f t="shared" si="39"/>
        <v>20.425713612383394</v>
      </c>
      <c r="O107" s="62">
        <f t="shared" si="39"/>
        <v>4.9325518511823123</v>
      </c>
      <c r="P107" s="63">
        <f t="shared" si="39"/>
        <v>73.67848240043854</v>
      </c>
      <c r="Q107" s="88">
        <v>193497385.60966596</v>
      </c>
      <c r="R107" s="83">
        <v>15203421.370116001</v>
      </c>
      <c r="S107" s="102">
        <f t="shared" si="31"/>
        <v>84094.003786999994</v>
      </c>
      <c r="T107" s="103">
        <f t="shared" si="33"/>
        <v>208784900.98356897</v>
      </c>
      <c r="U107" s="88">
        <f t="shared" si="36"/>
        <v>-16.883074504949462</v>
      </c>
      <c r="V107" s="83">
        <f t="shared" si="36"/>
        <v>-0.95977912095948426</v>
      </c>
      <c r="W107" s="102">
        <f t="shared" si="36"/>
        <v>-17.802820222863964</v>
      </c>
      <c r="X107" s="103">
        <f t="shared" si="34"/>
        <v>-15.898840508705522</v>
      </c>
      <c r="Y107" s="88">
        <f t="shared" si="40"/>
        <v>21.29860718124117</v>
      </c>
      <c r="Z107" s="83">
        <f t="shared" si="40"/>
        <v>9.4166523263305422</v>
      </c>
      <c r="AA107" s="102">
        <f t="shared" si="40"/>
        <v>46.822935316572313</v>
      </c>
      <c r="AB107" s="103">
        <f t="shared" si="38"/>
        <v>20.355308464285706</v>
      </c>
      <c r="AC107" s="88">
        <v>126834088</v>
      </c>
      <c r="AD107" s="83">
        <f t="shared" si="44"/>
        <v>51648708</v>
      </c>
      <c r="AE107" s="83">
        <v>10879232</v>
      </c>
      <c r="AF107" s="83">
        <v>33127569</v>
      </c>
      <c r="AG107" s="83">
        <v>7641907</v>
      </c>
      <c r="AH107" s="83">
        <f t="shared" si="41"/>
        <v>40769476</v>
      </c>
      <c r="AI107" s="83"/>
      <c r="AJ107" s="86"/>
      <c r="AK107" s="83">
        <v>89606966.088711992</v>
      </c>
      <c r="AL107" s="83">
        <f t="shared" si="42"/>
        <v>103890419.52095398</v>
      </c>
      <c r="AM107" s="83">
        <v>6599220.9086259995</v>
      </c>
      <c r="AN107" s="83">
        <v>83918082.32922098</v>
      </c>
      <c r="AO107" s="83">
        <v>13373116.283107003</v>
      </c>
      <c r="AP107" s="83">
        <f t="shared" si="43"/>
        <v>97291198.612327978</v>
      </c>
      <c r="AQ107" s="83"/>
      <c r="AR107" s="86"/>
      <c r="AS107" s="83">
        <v>17260960</v>
      </c>
      <c r="AT107" s="83">
        <v>315297</v>
      </c>
      <c r="AU107" s="86"/>
      <c r="AV107" s="83">
        <v>14842834.002879001</v>
      </c>
      <c r="AW107" s="83">
        <v>360587.36723699997</v>
      </c>
      <c r="AX107" s="86"/>
      <c r="AY107" s="137">
        <f t="shared" si="24"/>
        <v>9.4779934915191397</v>
      </c>
      <c r="AZ107" s="145">
        <f t="shared" si="24"/>
        <v>6.9499757740137058</v>
      </c>
      <c r="BA107" s="146"/>
      <c r="BB107" s="82">
        <f>'[1]11. Breakdown Total UE Bank-NB'!R108+'[1]11. Breakdown Total UE Bank-NB'!S108</f>
        <v>0</v>
      </c>
      <c r="BC107" s="83">
        <f>'[1]11. Breakdown Total UE Bank-NB'!AN108</f>
        <v>0</v>
      </c>
      <c r="BD107" s="83">
        <f>'[1]11. Breakdown Total UE Bank-NB'!AT108</f>
        <v>3472472</v>
      </c>
      <c r="BE107" s="84">
        <f>'[1]11. Breakdown Total UE Bank-NB'!AB108+'[1]11. Breakdown Total UE Bank-NB'!AK108</f>
        <v>0</v>
      </c>
      <c r="BF107" s="84">
        <f>'[1]11. Breakdown Total UE Bank-NB'!BR108</f>
        <v>0</v>
      </c>
      <c r="BG107" s="84">
        <f>'[1]11. Breakdown Total UE Bank-NB'!BX108</f>
        <v>84094.003786999994</v>
      </c>
      <c r="BH107" s="84">
        <f>'[1]11. Breakdown Total UE Bank-NB'!BF108+'[1]11. Breakdown Total UE Bank-NB'!BO108</f>
        <v>0</v>
      </c>
      <c r="BI107" s="136"/>
      <c r="BJ107" s="137"/>
      <c r="BK107" s="137"/>
      <c r="BL107" s="83"/>
      <c r="BM107" s="83"/>
      <c r="BN107" s="83"/>
      <c r="BO107" s="83"/>
      <c r="BP107" s="84"/>
      <c r="BQ107" s="83"/>
      <c r="BR107" s="83"/>
      <c r="BS107" s="83"/>
      <c r="BT107" s="83"/>
      <c r="BU107" s="84"/>
      <c r="BV107" s="83"/>
      <c r="BW107" s="83"/>
      <c r="BX107" s="83"/>
      <c r="BY107" s="83"/>
      <c r="BZ107" s="86"/>
      <c r="CA107" s="83"/>
      <c r="CB107" s="83"/>
      <c r="CC107" s="83"/>
      <c r="CD107" s="83"/>
      <c r="CE107" s="84"/>
      <c r="CF107" s="83"/>
      <c r="CG107" s="83"/>
      <c r="CH107" s="83"/>
      <c r="CI107" s="83"/>
      <c r="CJ107" s="84"/>
      <c r="CK107" s="83"/>
      <c r="CL107" s="83"/>
      <c r="CM107" s="83"/>
      <c r="CN107" s="83"/>
      <c r="CO107" s="84"/>
      <c r="CP107" s="83">
        <f t="shared" si="27"/>
        <v>22.467238531274262</v>
      </c>
      <c r="CQ107" s="83">
        <f t="shared" si="45"/>
        <v>14.337648357876759</v>
      </c>
      <c r="CR107" s="83">
        <f t="shared" ref="CR107:CS122" si="56">(SUM(S96:S107)/SUM(S84:S95))*100-100</f>
        <v>28.254028246161624</v>
      </c>
      <c r="CS107" s="83">
        <f t="shared" si="56"/>
        <v>21.855631549982519</v>
      </c>
      <c r="CT107" s="87">
        <v>5.8881371012899457</v>
      </c>
      <c r="CU107" s="88"/>
      <c r="CV107" s="83"/>
      <c r="CW107" s="89"/>
      <c r="CY107" s="127">
        <f t="shared" si="47"/>
        <v>0.18848495924854558</v>
      </c>
      <c r="CZ107" s="127">
        <f t="shared" si="48"/>
        <v>9.8930305728235135E-2</v>
      </c>
      <c r="DA107" s="127">
        <f t="shared" si="48"/>
        <v>0.24354613008799908</v>
      </c>
      <c r="DB107" s="127"/>
      <c r="DC107" s="127">
        <f t="shared" si="49"/>
        <v>0.29054501711220748</v>
      </c>
      <c r="DD107" s="127"/>
      <c r="DE107" s="127">
        <f t="shared" si="50"/>
        <v>0.24482506167159812</v>
      </c>
      <c r="DF107" s="127"/>
      <c r="DG107" s="127">
        <f t="shared" si="51"/>
        <v>0.16228959182894487</v>
      </c>
      <c r="DH107" s="127">
        <f t="shared" si="52"/>
        <v>0.24217148012496525</v>
      </c>
      <c r="DI107" s="127">
        <f t="shared" si="52"/>
        <v>0.22982495010862003</v>
      </c>
      <c r="DJ107" s="127">
        <f t="shared" si="52"/>
        <v>0.5063437691426611</v>
      </c>
      <c r="DK107" s="127">
        <f t="shared" si="52"/>
        <v>0.26165973413651877</v>
      </c>
      <c r="DL107" s="127"/>
      <c r="DM107" s="127">
        <f t="shared" si="53"/>
        <v>0.2604036515434125</v>
      </c>
      <c r="DN107" s="127"/>
      <c r="DO107" s="127">
        <f t="shared" si="54"/>
        <v>4.9962605526474357E-2</v>
      </c>
      <c r="DP107" s="127">
        <f t="shared" si="54"/>
        <v>1.5589920665341817E-2</v>
      </c>
      <c r="DQ107" s="127"/>
      <c r="DR107" s="127">
        <f t="shared" si="55"/>
        <v>9.4779934915191433E-2</v>
      </c>
      <c r="DS107" s="127">
        <f t="shared" si="55"/>
        <v>6.9499757740137058E-2</v>
      </c>
      <c r="DT107" s="127"/>
    </row>
    <row r="108" spans="1:124" x14ac:dyDescent="0.3">
      <c r="B108" s="1">
        <v>10</v>
      </c>
      <c r="C108" s="76">
        <v>40817</v>
      </c>
      <c r="D108" s="77">
        <f t="shared" si="32"/>
        <v>31</v>
      </c>
      <c r="E108" s="92">
        <v>60812379</v>
      </c>
      <c r="F108" s="93">
        <v>14438324</v>
      </c>
      <c r="G108" s="94">
        <v>12130185</v>
      </c>
      <c r="H108" s="92">
        <v>204776909</v>
      </c>
      <c r="I108" s="93">
        <v>17450588</v>
      </c>
      <c r="J108" s="94">
        <f t="shared" si="30"/>
        <v>3937939</v>
      </c>
      <c r="K108" s="92">
        <f t="shared" si="35"/>
        <v>14.7320154038824</v>
      </c>
      <c r="L108" s="93">
        <f t="shared" si="35"/>
        <v>-0.71499295896731596</v>
      </c>
      <c r="M108" s="94">
        <f t="shared" si="35"/>
        <v>13.404485334942946</v>
      </c>
      <c r="N108" s="92">
        <f t="shared" si="39"/>
        <v>30.020298850942389</v>
      </c>
      <c r="O108" s="93">
        <f t="shared" si="39"/>
        <v>7.7008513079688781</v>
      </c>
      <c r="P108" s="94">
        <f t="shared" si="39"/>
        <v>60.971756336163942</v>
      </c>
      <c r="Q108" s="64">
        <v>220937912.02311495</v>
      </c>
      <c r="R108" s="65">
        <v>15044695.344450999</v>
      </c>
      <c r="S108" s="62">
        <f t="shared" si="31"/>
        <v>78310.644796999986</v>
      </c>
      <c r="T108" s="63">
        <f t="shared" si="33"/>
        <v>236060918.01236296</v>
      </c>
      <c r="U108" s="64">
        <f t="shared" si="36"/>
        <v>14.181342206247477</v>
      </c>
      <c r="V108" s="65">
        <f t="shared" si="36"/>
        <v>-1.0440151713284447</v>
      </c>
      <c r="W108" s="62">
        <f t="shared" si="36"/>
        <v>-6.8772548928084838</v>
      </c>
      <c r="X108" s="63">
        <f t="shared" si="34"/>
        <v>13.064171259654724</v>
      </c>
      <c r="Y108" s="64">
        <f t="shared" si="40"/>
        <v>25.558520641455406</v>
      </c>
      <c r="Z108" s="65">
        <f t="shared" si="40"/>
        <v>8.3742195290068331</v>
      </c>
      <c r="AA108" s="62">
        <f t="shared" si="40"/>
        <v>21.914518243125201</v>
      </c>
      <c r="AB108" s="63">
        <f t="shared" si="38"/>
        <v>24.301141555765003</v>
      </c>
      <c r="AC108" s="64">
        <v>146422707</v>
      </c>
      <c r="AD108" s="65">
        <f t="shared" si="44"/>
        <v>58354202</v>
      </c>
      <c r="AE108" s="65">
        <v>12049297</v>
      </c>
      <c r="AF108" s="65">
        <v>37628428</v>
      </c>
      <c r="AG108" s="65">
        <v>8676477</v>
      </c>
      <c r="AH108" s="65">
        <f t="shared" si="41"/>
        <v>46304905</v>
      </c>
      <c r="AI108" s="65"/>
      <c r="AJ108" s="66"/>
      <c r="AK108" s="65">
        <v>103521116.33557805</v>
      </c>
      <c r="AL108" s="65">
        <f t="shared" si="42"/>
        <v>117416795.68753701</v>
      </c>
      <c r="AM108" s="65">
        <v>7521439.0703789992</v>
      </c>
      <c r="AN108" s="65">
        <v>94665875.467849016</v>
      </c>
      <c r="AO108" s="65">
        <v>15229481.149308996</v>
      </c>
      <c r="AP108" s="65">
        <f t="shared" si="43"/>
        <v>109895356.61715801</v>
      </c>
      <c r="AQ108" s="65"/>
      <c r="AR108" s="66"/>
      <c r="AS108" s="65">
        <v>17111320</v>
      </c>
      <c r="AT108" s="65">
        <v>339268</v>
      </c>
      <c r="AU108" s="66"/>
      <c r="AV108" s="65">
        <v>14671726.894306</v>
      </c>
      <c r="AW108" s="65">
        <v>372968.45014500007</v>
      </c>
      <c r="AX108" s="66"/>
      <c r="AY108" s="132">
        <f t="shared" si="24"/>
        <v>8.6471661168818201</v>
      </c>
      <c r="AZ108" s="133">
        <f t="shared" si="24"/>
        <v>-1.3726625941714821</v>
      </c>
      <c r="BA108" s="134"/>
      <c r="BB108" s="67">
        <f>'[1]11. Breakdown Total UE Bank-NB'!R109+'[1]11. Breakdown Total UE Bank-NB'!S109</f>
        <v>0</v>
      </c>
      <c r="BC108" s="65">
        <f>'[1]11. Breakdown Total UE Bank-NB'!AN109</f>
        <v>0</v>
      </c>
      <c r="BD108" s="65">
        <f>'[1]11. Breakdown Total UE Bank-NB'!AT109</f>
        <v>3937939</v>
      </c>
      <c r="BE108" s="67">
        <f>'[1]11. Breakdown Total UE Bank-NB'!AB109+'[1]11. Breakdown Total UE Bank-NB'!AK109</f>
        <v>0</v>
      </c>
      <c r="BF108" s="67">
        <f>'[1]11. Breakdown Total UE Bank-NB'!BR109</f>
        <v>0</v>
      </c>
      <c r="BG108" s="67">
        <f>'[1]11. Breakdown Total UE Bank-NB'!BX109</f>
        <v>78310.644796999986</v>
      </c>
      <c r="BH108" s="67">
        <f>'[1]11. Breakdown Total UE Bank-NB'!BF109+'[1]11. Breakdown Total UE Bank-NB'!BO109</f>
        <v>0</v>
      </c>
      <c r="BI108" s="135"/>
      <c r="BJ108" s="132"/>
      <c r="BK108" s="132"/>
      <c r="BL108" s="151"/>
      <c r="BM108" s="151"/>
      <c r="BN108" s="151"/>
      <c r="BO108" s="151"/>
      <c r="BP108" s="67"/>
      <c r="BQ108" s="151"/>
      <c r="BR108" s="151"/>
      <c r="BS108" s="151"/>
      <c r="BT108" s="151"/>
      <c r="BU108" s="67"/>
      <c r="BV108" s="65"/>
      <c r="BW108" s="65"/>
      <c r="BX108" s="65"/>
      <c r="BY108" s="65"/>
      <c r="BZ108" s="66"/>
      <c r="CA108" s="65"/>
      <c r="CB108" s="65"/>
      <c r="CC108" s="65"/>
      <c r="CD108" s="65"/>
      <c r="CE108" s="67"/>
      <c r="CF108" s="65"/>
      <c r="CG108" s="65"/>
      <c r="CH108" s="65"/>
      <c r="CI108" s="65"/>
      <c r="CJ108" s="67"/>
      <c r="CK108" s="65"/>
      <c r="CL108" s="65"/>
      <c r="CM108" s="65"/>
      <c r="CN108" s="65"/>
      <c r="CO108" s="67"/>
      <c r="CP108" s="151">
        <f t="shared" si="27"/>
        <v>23.548648828739303</v>
      </c>
      <c r="CQ108" s="65">
        <f t="shared" si="45"/>
        <v>13.747712319896465</v>
      </c>
      <c r="CR108" s="151">
        <f t="shared" si="56"/>
        <v>28.621317231290988</v>
      </c>
      <c r="CS108" s="151">
        <f t="shared" si="56"/>
        <v>22.80966680990359</v>
      </c>
      <c r="CT108" s="80">
        <v>5.5681277072915538</v>
      </c>
      <c r="CU108" s="64"/>
      <c r="CV108" s="65"/>
      <c r="CW108" s="81"/>
      <c r="CY108" s="127">
        <f t="shared" si="47"/>
        <v>0.2910095324505233</v>
      </c>
      <c r="CZ108" s="127">
        <f t="shared" si="48"/>
        <v>0.24563750743420187</v>
      </c>
      <c r="DA108" s="127">
        <f t="shared" si="48"/>
        <v>0.30037259667678895</v>
      </c>
      <c r="DB108" s="127"/>
      <c r="DC108" s="127">
        <f t="shared" si="49"/>
        <v>0.34585005028528126</v>
      </c>
      <c r="DD108" s="127"/>
      <c r="DE108" s="127">
        <f t="shared" si="50"/>
        <v>0.3238582159428649</v>
      </c>
      <c r="DF108" s="127"/>
      <c r="DG108" s="127">
        <f t="shared" si="51"/>
        <v>0.29374927200801282</v>
      </c>
      <c r="DH108" s="127">
        <f t="shared" si="52"/>
        <v>0.3257796845545522</v>
      </c>
      <c r="DI108" s="127">
        <f t="shared" si="52"/>
        <v>0.1804663487542999</v>
      </c>
      <c r="DJ108" s="127">
        <f t="shared" si="52"/>
        <v>0.51072904765441995</v>
      </c>
      <c r="DK108" s="127">
        <f t="shared" si="52"/>
        <v>0.21734652004811505</v>
      </c>
      <c r="DL108" s="127"/>
      <c r="DM108" s="127">
        <f t="shared" si="53"/>
        <v>0.22375798137883529</v>
      </c>
      <c r="DN108" s="127"/>
      <c r="DO108" s="127">
        <f t="shared" si="54"/>
        <v>7.995302345848132E-2</v>
      </c>
      <c r="DP108" s="127">
        <f t="shared" si="54"/>
        <v>-5.3191489361702149E-2</v>
      </c>
      <c r="DQ108" s="127"/>
      <c r="DR108" s="127">
        <f t="shared" si="55"/>
        <v>8.6471661168818104E-2</v>
      </c>
      <c r="DS108" s="127">
        <f t="shared" si="55"/>
        <v>-1.372662594171481E-2</v>
      </c>
      <c r="DT108" s="127"/>
    </row>
    <row r="109" spans="1:124" x14ac:dyDescent="0.3">
      <c r="B109" s="1">
        <v>11</v>
      </c>
      <c r="C109" s="76">
        <v>40848</v>
      </c>
      <c r="D109" s="77">
        <f t="shared" si="32"/>
        <v>30</v>
      </c>
      <c r="E109" s="61">
        <v>61680912</v>
      </c>
      <c r="F109" s="62">
        <v>14594689</v>
      </c>
      <c r="G109" s="63">
        <v>12831293</v>
      </c>
      <c r="H109" s="61">
        <v>198252545</v>
      </c>
      <c r="I109" s="62">
        <v>17797367</v>
      </c>
      <c r="J109" s="63">
        <f t="shared" si="30"/>
        <v>4120120</v>
      </c>
      <c r="K109" s="61">
        <f t="shared" si="35"/>
        <v>-3.1860838372162359</v>
      </c>
      <c r="L109" s="62">
        <f t="shared" si="35"/>
        <v>1.9872052448891693</v>
      </c>
      <c r="M109" s="63">
        <f t="shared" si="35"/>
        <v>4.6263032515231952</v>
      </c>
      <c r="N109" s="61">
        <f t="shared" si="39"/>
        <v>26.969008668615331</v>
      </c>
      <c r="O109" s="62">
        <f t="shared" si="39"/>
        <v>4.6712639048851488</v>
      </c>
      <c r="P109" s="63">
        <f t="shared" si="39"/>
        <v>77.121472988687344</v>
      </c>
      <c r="Q109" s="64">
        <v>215554940.549519</v>
      </c>
      <c r="R109" s="65">
        <v>15719078.322761001</v>
      </c>
      <c r="S109" s="62">
        <f t="shared" si="31"/>
        <v>77238.496721999996</v>
      </c>
      <c r="T109" s="63">
        <f t="shared" si="33"/>
        <v>231351257.36900201</v>
      </c>
      <c r="U109" s="64">
        <f t="shared" si="36"/>
        <v>-2.4364181883970959</v>
      </c>
      <c r="V109" s="65">
        <f t="shared" si="36"/>
        <v>4.482529973986729</v>
      </c>
      <c r="W109" s="62">
        <f t="shared" si="36"/>
        <v>-1.3690962164585103</v>
      </c>
      <c r="X109" s="63">
        <f t="shared" si="34"/>
        <v>-1.9951039261459997</v>
      </c>
      <c r="Y109" s="64">
        <f t="shared" si="40"/>
        <v>22.201753548932153</v>
      </c>
      <c r="Z109" s="65">
        <f t="shared" si="40"/>
        <v>8.8001092634323683</v>
      </c>
      <c r="AA109" s="62">
        <f t="shared" si="40"/>
        <v>42.242017831794612</v>
      </c>
      <c r="AB109" s="63">
        <f t="shared" si="38"/>
        <v>21.193164202037416</v>
      </c>
      <c r="AC109" s="64">
        <v>141058967</v>
      </c>
      <c r="AD109" s="65">
        <f t="shared" si="44"/>
        <v>57193578</v>
      </c>
      <c r="AE109" s="65">
        <v>11597007</v>
      </c>
      <c r="AF109" s="65">
        <v>36821410</v>
      </c>
      <c r="AG109" s="65">
        <v>8775161</v>
      </c>
      <c r="AH109" s="65">
        <f t="shared" si="41"/>
        <v>45596571</v>
      </c>
      <c r="AI109" s="65"/>
      <c r="AJ109" s="66"/>
      <c r="AK109" s="65">
        <v>99755650.637472004</v>
      </c>
      <c r="AL109" s="65">
        <f t="shared" si="42"/>
        <v>115799289.91204701</v>
      </c>
      <c r="AM109" s="65">
        <v>7278931.4400570029</v>
      </c>
      <c r="AN109" s="65">
        <v>93257868.590947002</v>
      </c>
      <c r="AO109" s="65">
        <v>15262489.881043</v>
      </c>
      <c r="AP109" s="65">
        <f t="shared" si="43"/>
        <v>108520358.47199</v>
      </c>
      <c r="AQ109" s="65"/>
      <c r="AR109" s="66"/>
      <c r="AS109" s="65">
        <v>17465072</v>
      </c>
      <c r="AT109" s="65">
        <v>332295</v>
      </c>
      <c r="AU109" s="66"/>
      <c r="AV109" s="65">
        <v>15350608.927018998</v>
      </c>
      <c r="AW109" s="65">
        <v>368469.39574199996</v>
      </c>
      <c r="AX109" s="66"/>
      <c r="AY109" s="132">
        <f t="shared" si="24"/>
        <v>9.3265641683048166</v>
      </c>
      <c r="AZ109" s="133">
        <f t="shared" si="24"/>
        <v>-9.3795547961999937</v>
      </c>
      <c r="BA109" s="134"/>
      <c r="BB109" s="67">
        <f>'[1]11. Breakdown Total UE Bank-NB'!R110+'[1]11. Breakdown Total UE Bank-NB'!S110</f>
        <v>0</v>
      </c>
      <c r="BC109" s="65">
        <f>'[1]11. Breakdown Total UE Bank-NB'!AN110</f>
        <v>0</v>
      </c>
      <c r="BD109" s="65">
        <f>'[1]11. Breakdown Total UE Bank-NB'!AT110</f>
        <v>4120120</v>
      </c>
      <c r="BE109" s="67">
        <f>'[1]11. Breakdown Total UE Bank-NB'!AB110+'[1]11. Breakdown Total UE Bank-NB'!AK110</f>
        <v>0</v>
      </c>
      <c r="BF109" s="67">
        <f>'[1]11. Breakdown Total UE Bank-NB'!BR110</f>
        <v>0</v>
      </c>
      <c r="BG109" s="67">
        <f>'[1]11. Breakdown Total UE Bank-NB'!BX110</f>
        <v>77238.496721999996</v>
      </c>
      <c r="BH109" s="67">
        <f>'[1]11. Breakdown Total UE Bank-NB'!BF110+'[1]11. Breakdown Total UE Bank-NB'!BO110</f>
        <v>0</v>
      </c>
      <c r="BI109" s="135"/>
      <c r="BJ109" s="132"/>
      <c r="BK109" s="132"/>
      <c r="BL109" s="151"/>
      <c r="BM109" s="151"/>
      <c r="BN109" s="151"/>
      <c r="BO109" s="151"/>
      <c r="BP109" s="67"/>
      <c r="BQ109" s="151"/>
      <c r="BR109" s="151"/>
      <c r="BS109" s="151"/>
      <c r="BT109" s="151"/>
      <c r="BU109" s="67"/>
      <c r="BV109" s="65"/>
      <c r="BW109" s="65"/>
      <c r="BX109" s="65"/>
      <c r="BY109" s="65"/>
      <c r="BZ109" s="66"/>
      <c r="CA109" s="65"/>
      <c r="CB109" s="65"/>
      <c r="CC109" s="65"/>
      <c r="CD109" s="65"/>
      <c r="CE109" s="67"/>
      <c r="CF109" s="65"/>
      <c r="CG109" s="65"/>
      <c r="CH109" s="65"/>
      <c r="CI109" s="65"/>
      <c r="CJ109" s="67"/>
      <c r="CK109" s="65"/>
      <c r="CL109" s="65"/>
      <c r="CM109" s="65"/>
      <c r="CN109" s="65"/>
      <c r="CO109" s="67"/>
      <c r="CP109" s="151">
        <f t="shared" si="27"/>
        <v>23.603611235644422</v>
      </c>
      <c r="CQ109" s="65">
        <f t="shared" si="45"/>
        <v>12.583135032482005</v>
      </c>
      <c r="CR109" s="151">
        <f t="shared" si="56"/>
        <v>32.54264579401223</v>
      </c>
      <c r="CS109" s="151">
        <f t="shared" si="56"/>
        <v>22.772498610551125</v>
      </c>
      <c r="CT109" s="80">
        <v>5.5681277072915538</v>
      </c>
      <c r="CU109" s="64"/>
      <c r="CV109" s="65"/>
      <c r="CW109" s="81"/>
      <c r="CY109" s="127">
        <f t="shared" si="47"/>
        <v>0.26292568376408321</v>
      </c>
      <c r="CZ109" s="127">
        <f t="shared" si="48"/>
        <v>0.23242381070695828</v>
      </c>
      <c r="DA109" s="127">
        <f t="shared" si="48"/>
        <v>0.24792534425084978</v>
      </c>
      <c r="DB109" s="127"/>
      <c r="DC109" s="127">
        <f t="shared" si="49"/>
        <v>0.30125952559359015</v>
      </c>
      <c r="DD109" s="127"/>
      <c r="DE109" s="127">
        <f t="shared" si="50"/>
        <v>0.28668731566753247</v>
      </c>
      <c r="DF109" s="127"/>
      <c r="DG109" s="127">
        <f t="shared" si="51"/>
        <v>0.26255502370106654</v>
      </c>
      <c r="DH109" s="127">
        <f t="shared" si="52"/>
        <v>0.30883002519466052</v>
      </c>
      <c r="DI109" s="127">
        <f t="shared" si="52"/>
        <v>0.14255941895619206</v>
      </c>
      <c r="DJ109" s="127">
        <f t="shared" si="52"/>
        <v>0.496551530394159</v>
      </c>
      <c r="DK109" s="127">
        <f t="shared" si="52"/>
        <v>0.18187714688358669</v>
      </c>
      <c r="DL109" s="127"/>
      <c r="DM109" s="127">
        <f t="shared" si="53"/>
        <v>0.18912733705524509</v>
      </c>
      <c r="DN109" s="127"/>
      <c r="DO109" s="127">
        <f t="shared" si="54"/>
        <v>5.1071956576975053E-2</v>
      </c>
      <c r="DP109" s="127">
        <f t="shared" si="54"/>
        <v>-0.14062156521469271</v>
      </c>
      <c r="DQ109" s="127"/>
      <c r="DR109" s="127">
        <f t="shared" si="55"/>
        <v>9.3265641683048184E-2</v>
      </c>
      <c r="DS109" s="127">
        <f t="shared" si="55"/>
        <v>-9.3795547961999959E-2</v>
      </c>
      <c r="DT109" s="127"/>
    </row>
    <row r="110" spans="1:124" ht="15" thickBot="1" x14ac:dyDescent="0.35">
      <c r="B110" s="1">
        <v>12</v>
      </c>
      <c r="C110" s="76">
        <v>40878</v>
      </c>
      <c r="D110" s="77">
        <f t="shared" si="32"/>
        <v>31</v>
      </c>
      <c r="E110" s="106">
        <v>63385310</v>
      </c>
      <c r="F110" s="107">
        <v>14785382</v>
      </c>
      <c r="G110" s="108">
        <v>14299726</v>
      </c>
      <c r="H110" s="106">
        <v>219095179</v>
      </c>
      <c r="I110" s="107">
        <v>18717892</v>
      </c>
      <c r="J110" s="108">
        <f t="shared" si="30"/>
        <v>4673996</v>
      </c>
      <c r="K110" s="106">
        <f t="shared" si="35"/>
        <v>10.513173487886371</v>
      </c>
      <c r="L110" s="107">
        <f t="shared" si="35"/>
        <v>5.1722538508083806</v>
      </c>
      <c r="M110" s="108">
        <f t="shared" si="35"/>
        <v>13.44320068347524</v>
      </c>
      <c r="N110" s="106">
        <f t="shared" si="39"/>
        <v>28.37070842913743</v>
      </c>
      <c r="O110" s="107">
        <f t="shared" si="39"/>
        <v>1.2388717322921141</v>
      </c>
      <c r="P110" s="108">
        <f t="shared" si="39"/>
        <v>61.274212286593567</v>
      </c>
      <c r="Q110" s="64">
        <v>238807080.06301501</v>
      </c>
      <c r="R110" s="65">
        <v>17002734.148689002</v>
      </c>
      <c r="S110" s="62">
        <f t="shared" si="31"/>
        <v>129402.68633099999</v>
      </c>
      <c r="T110" s="63">
        <f t="shared" si="33"/>
        <v>255939216.89803502</v>
      </c>
      <c r="U110" s="64">
        <f t="shared" si="36"/>
        <v>10.787105808950059</v>
      </c>
      <c r="V110" s="65">
        <f t="shared" si="36"/>
        <v>8.1662283218557761</v>
      </c>
      <c r="W110" s="62">
        <f t="shared" si="36"/>
        <v>67.536515886309274</v>
      </c>
      <c r="X110" s="63">
        <f t="shared" si="34"/>
        <v>10.627977478339593</v>
      </c>
      <c r="Y110" s="64">
        <f t="shared" si="40"/>
        <v>21.904602432703385</v>
      </c>
      <c r="Z110" s="65">
        <f t="shared" si="40"/>
        <v>6.3201116104338055</v>
      </c>
      <c r="AA110" s="62">
        <f t="shared" si="40"/>
        <v>102.50660003755345</v>
      </c>
      <c r="AB110" s="63">
        <f t="shared" si="38"/>
        <v>20.753038449644471</v>
      </c>
      <c r="AC110" s="64">
        <v>155753114</v>
      </c>
      <c r="AD110" s="65">
        <f t="shared" si="44"/>
        <v>63342065</v>
      </c>
      <c r="AE110" s="65">
        <v>13788480</v>
      </c>
      <c r="AF110" s="65">
        <v>39851085</v>
      </c>
      <c r="AG110" s="65">
        <v>9702500</v>
      </c>
      <c r="AH110" s="110">
        <f t="shared" si="41"/>
        <v>49553585</v>
      </c>
      <c r="AI110" s="65"/>
      <c r="AJ110" s="66"/>
      <c r="AK110" s="65">
        <v>112045544.04019602</v>
      </c>
      <c r="AL110" s="65">
        <f t="shared" si="42"/>
        <v>126761536.02281904</v>
      </c>
      <c r="AM110" s="65">
        <v>8606983.7757450026</v>
      </c>
      <c r="AN110" s="65">
        <v>100696378.40922605</v>
      </c>
      <c r="AO110" s="65">
        <v>17458173.837847989</v>
      </c>
      <c r="AP110" s="65">
        <f t="shared" si="43"/>
        <v>118154552.24707404</v>
      </c>
      <c r="AQ110" s="65"/>
      <c r="AR110" s="66"/>
      <c r="AS110" s="65">
        <v>18408733</v>
      </c>
      <c r="AT110" s="65">
        <v>309159</v>
      </c>
      <c r="AU110" s="66"/>
      <c r="AV110" s="65">
        <v>16643793.543002002</v>
      </c>
      <c r="AW110" s="65">
        <v>358940.60568699997</v>
      </c>
      <c r="AX110" s="66"/>
      <c r="AY110" s="132">
        <f t="shared" si="24"/>
        <v>6.596272206405537</v>
      </c>
      <c r="AZ110" s="133">
        <f t="shared" si="24"/>
        <v>-5.0822979948532705</v>
      </c>
      <c r="BA110" s="134"/>
      <c r="BB110" s="113">
        <f>'[1]11. Breakdown Total UE Bank-NB'!R111+'[1]11. Breakdown Total UE Bank-NB'!S111</f>
        <v>0</v>
      </c>
      <c r="BC110" s="110">
        <f>'[1]11. Breakdown Total UE Bank-NB'!AN111</f>
        <v>0</v>
      </c>
      <c r="BD110" s="110">
        <f>'[1]11. Breakdown Total UE Bank-NB'!AT111</f>
        <v>4673996</v>
      </c>
      <c r="BE110" s="112">
        <f>'[1]11. Breakdown Total UE Bank-NB'!AB111+'[1]11. Breakdown Total UE Bank-NB'!AK111</f>
        <v>0</v>
      </c>
      <c r="BF110" s="112">
        <f>'[1]11. Breakdown Total UE Bank-NB'!BR111</f>
        <v>0</v>
      </c>
      <c r="BG110" s="112">
        <f>'[1]11. Breakdown Total UE Bank-NB'!BX111</f>
        <v>129402.68633099999</v>
      </c>
      <c r="BH110" s="112">
        <f>'[1]11. Breakdown Total UE Bank-NB'!BF111+'[1]11. Breakdown Total UE Bank-NB'!BO111</f>
        <v>0</v>
      </c>
      <c r="BI110" s="150"/>
      <c r="BJ110" s="147"/>
      <c r="BK110" s="147"/>
      <c r="BL110" s="110"/>
      <c r="BM110" s="110"/>
      <c r="BN110" s="110"/>
      <c r="BO110" s="110"/>
      <c r="BP110" s="112"/>
      <c r="BQ110" s="110"/>
      <c r="BR110" s="110"/>
      <c r="BS110" s="110"/>
      <c r="BT110" s="110"/>
      <c r="BU110" s="112"/>
      <c r="BV110" s="110"/>
      <c r="BW110" s="110"/>
      <c r="BX110" s="110"/>
      <c r="BY110" s="110"/>
      <c r="BZ110" s="111"/>
      <c r="CA110" s="110"/>
      <c r="CB110" s="110"/>
      <c r="CC110" s="110"/>
      <c r="CD110" s="110"/>
      <c r="CE110" s="112"/>
      <c r="CF110" s="110"/>
      <c r="CG110" s="110"/>
      <c r="CH110" s="110"/>
      <c r="CI110" s="110"/>
      <c r="CJ110" s="112"/>
      <c r="CK110" s="110"/>
      <c r="CL110" s="110"/>
      <c r="CM110" s="110"/>
      <c r="CN110" s="110"/>
      <c r="CO110" s="112"/>
      <c r="CP110" s="110">
        <f t="shared" si="27"/>
        <v>23.737417258525184</v>
      </c>
      <c r="CQ110" s="110">
        <f t="shared" si="45"/>
        <v>11.882862209066531</v>
      </c>
      <c r="CR110" s="110">
        <f t="shared" si="56"/>
        <v>42.192775219066988</v>
      </c>
      <c r="CS110" s="110">
        <f t="shared" si="56"/>
        <v>22.849982753459713</v>
      </c>
      <c r="CT110" s="115">
        <v>5.5681277072915538</v>
      </c>
      <c r="CU110" s="109"/>
      <c r="CV110" s="110"/>
      <c r="CW110" s="116"/>
      <c r="CY110" s="127">
        <f t="shared" si="47"/>
        <v>0.26751353541080025</v>
      </c>
      <c r="CZ110" s="127">
        <f t="shared" si="48"/>
        <v>0.26844682768241923</v>
      </c>
      <c r="DA110" s="127">
        <f t="shared" si="48"/>
        <v>0.26892109649501683</v>
      </c>
      <c r="DB110" s="127"/>
      <c r="DC110" s="127">
        <f t="shared" si="49"/>
        <v>0.34209301421112737</v>
      </c>
      <c r="DD110" s="127"/>
      <c r="DE110" s="127">
        <f t="shared" si="50"/>
        <v>0.32534241795882113</v>
      </c>
      <c r="DF110" s="127"/>
      <c r="DG110" s="127">
        <f t="shared" si="51"/>
        <v>0.27229745358608337</v>
      </c>
      <c r="DH110" s="127">
        <f t="shared" si="52"/>
        <v>0.34354551300189673</v>
      </c>
      <c r="DI110" s="127">
        <f t="shared" si="52"/>
        <v>0.11451822327018002</v>
      </c>
      <c r="DJ110" s="127">
        <f t="shared" si="52"/>
        <v>0.57631622733917776</v>
      </c>
      <c r="DK110" s="127">
        <f t="shared" si="52"/>
        <v>0.16494515445842572</v>
      </c>
      <c r="DL110" s="127"/>
      <c r="DM110" s="127">
        <f t="shared" si="53"/>
        <v>0.17555567368546576</v>
      </c>
      <c r="DN110" s="127"/>
      <c r="DO110" s="127">
        <f t="shared" si="54"/>
        <v>1.5671549931527196E-2</v>
      </c>
      <c r="DP110" s="127">
        <f t="shared" si="54"/>
        <v>-0.15100728275316633</v>
      </c>
      <c r="DQ110" s="127"/>
      <c r="DR110" s="127">
        <f t="shared" si="55"/>
        <v>6.596272206405529E-2</v>
      </c>
      <c r="DS110" s="127">
        <f t="shared" si="55"/>
        <v>-5.0822979948532687E-2</v>
      </c>
      <c r="DT110" s="127"/>
    </row>
    <row r="111" spans="1:124" x14ac:dyDescent="0.3">
      <c r="A111" s="1">
        <v>2012</v>
      </c>
      <c r="B111" s="1">
        <v>1</v>
      </c>
      <c r="C111" s="59">
        <v>40909</v>
      </c>
      <c r="D111" s="60">
        <f t="shared" si="32"/>
        <v>31</v>
      </c>
      <c r="E111" s="61">
        <v>63667478</v>
      </c>
      <c r="F111" s="62">
        <v>14474565</v>
      </c>
      <c r="G111" s="63">
        <v>14545837</v>
      </c>
      <c r="H111" s="61">
        <v>207902273</v>
      </c>
      <c r="I111" s="62">
        <v>18459860</v>
      </c>
      <c r="J111" s="63">
        <f t="shared" si="30"/>
        <v>4548593</v>
      </c>
      <c r="K111" s="61">
        <f t="shared" si="35"/>
        <v>-5.1086957052578503</v>
      </c>
      <c r="L111" s="62">
        <f t="shared" si="35"/>
        <v>-1.3785313004263513</v>
      </c>
      <c r="M111" s="63">
        <f t="shared" si="35"/>
        <v>-2.6829933102210615</v>
      </c>
      <c r="N111" s="61">
        <f t="shared" si="39"/>
        <v>20.131276336248078</v>
      </c>
      <c r="O111" s="62">
        <f t="shared" si="39"/>
        <v>10.124654776573815</v>
      </c>
      <c r="P111" s="63">
        <f t="shared" si="39"/>
        <v>59.935450478864759</v>
      </c>
      <c r="Q111" s="117">
        <v>229573358.62022099</v>
      </c>
      <c r="R111" s="118">
        <v>15860208.464228999</v>
      </c>
      <c r="S111" s="119">
        <f t="shared" si="31"/>
        <v>116417.76624200001</v>
      </c>
      <c r="T111" s="120">
        <f t="shared" si="33"/>
        <v>245549984.85069197</v>
      </c>
      <c r="U111" s="117">
        <f t="shared" si="36"/>
        <v>-3.8666028831127979</v>
      </c>
      <c r="V111" s="118">
        <f t="shared" si="36"/>
        <v>-6.719658582370398</v>
      </c>
      <c r="W111" s="119">
        <f t="shared" si="36"/>
        <v>-10.03450581836127</v>
      </c>
      <c r="X111" s="120">
        <f t="shared" si="34"/>
        <v>-4.0592575742239871</v>
      </c>
      <c r="Y111" s="117">
        <f t="shared" si="40"/>
        <v>17.876430347203822</v>
      </c>
      <c r="Z111" s="118">
        <f t="shared" si="40"/>
        <v>13.389564672002466</v>
      </c>
      <c r="AA111" s="119">
        <f t="shared" si="40"/>
        <v>81.43553325858764</v>
      </c>
      <c r="AB111" s="120">
        <f t="shared" si="38"/>
        <v>17.595402675567311</v>
      </c>
      <c r="AC111" s="117">
        <v>145558693</v>
      </c>
      <c r="AD111" s="118">
        <f t="shared" si="44"/>
        <v>62343580</v>
      </c>
      <c r="AE111" s="118">
        <v>13652217</v>
      </c>
      <c r="AF111" s="118">
        <v>39388393</v>
      </c>
      <c r="AG111" s="118">
        <v>9302970</v>
      </c>
      <c r="AH111" s="65">
        <f t="shared" ref="AH111:AH142" si="57">SUM(AF111:AG111)</f>
        <v>48691363</v>
      </c>
      <c r="AI111" s="65"/>
      <c r="AJ111" s="121"/>
      <c r="AK111" s="118">
        <v>108910284.30379996</v>
      </c>
      <c r="AL111" s="118">
        <f t="shared" si="42"/>
        <v>120663074.31642099</v>
      </c>
      <c r="AM111" s="118">
        <v>8297121.7566130012</v>
      </c>
      <c r="AN111" s="118">
        <v>95575091.464503005</v>
      </c>
      <c r="AO111" s="118">
        <v>16790861.095304988</v>
      </c>
      <c r="AP111" s="118">
        <f t="shared" ref="AP111:AP142" si="58">SUM(AN111:AO111)</f>
        <v>112365952.55980799</v>
      </c>
      <c r="AQ111" s="118"/>
      <c r="AR111" s="121"/>
      <c r="AS111" s="118">
        <v>18408733</v>
      </c>
      <c r="AT111" s="118">
        <v>321859</v>
      </c>
      <c r="AU111" s="121"/>
      <c r="AV111" s="118">
        <v>16643793.543002002</v>
      </c>
      <c r="AW111" s="118">
        <v>366130.17362999998</v>
      </c>
      <c r="AX111" s="121"/>
      <c r="AY111" s="128">
        <f t="shared" si="24"/>
        <v>22.008754004659298</v>
      </c>
      <c r="AZ111" s="129">
        <f t="shared" si="24"/>
        <v>5.8526188534010846</v>
      </c>
      <c r="BA111" s="130"/>
      <c r="BB111" s="123">
        <f>'[1]11. Breakdown Total UE Bank-NB'!R112+'[1]11. Breakdown Total UE Bank-NB'!S112</f>
        <v>0</v>
      </c>
      <c r="BC111" s="118">
        <f>'[1]11. Breakdown Total UE Bank-NB'!AN112</f>
        <v>0</v>
      </c>
      <c r="BD111" s="118">
        <f>'[1]11. Breakdown Total UE Bank-NB'!AT112</f>
        <v>4548593</v>
      </c>
      <c r="BE111" s="122">
        <f>'[1]11. Breakdown Total UE Bank-NB'!AB112+'[1]11. Breakdown Total UE Bank-NB'!AK112</f>
        <v>0</v>
      </c>
      <c r="BF111" s="122">
        <f>'[1]11. Breakdown Total UE Bank-NB'!BR112</f>
        <v>0</v>
      </c>
      <c r="BG111" s="122">
        <f>'[1]11. Breakdown Total UE Bank-NB'!BX112</f>
        <v>116417.76624200001</v>
      </c>
      <c r="BH111" s="122">
        <f>'[1]11. Breakdown Total UE Bank-NB'!BF112+'[1]11. Breakdown Total UE Bank-NB'!BO112</f>
        <v>0</v>
      </c>
      <c r="BI111" s="131"/>
      <c r="BJ111" s="128"/>
      <c r="BK111" s="128"/>
      <c r="BL111" s="118"/>
      <c r="BM111" s="118"/>
      <c r="BN111" s="118"/>
      <c r="BO111" s="118"/>
      <c r="BP111" s="122"/>
      <c r="BQ111" s="118"/>
      <c r="BR111" s="118"/>
      <c r="BS111" s="118"/>
      <c r="BT111" s="118"/>
      <c r="BU111" s="122"/>
      <c r="BV111" s="118"/>
      <c r="BW111" s="118"/>
      <c r="BX111" s="118"/>
      <c r="BY111" s="118"/>
      <c r="BZ111" s="121"/>
      <c r="CA111" s="118"/>
      <c r="CB111" s="118"/>
      <c r="CC111" s="118"/>
      <c r="CD111" s="118"/>
      <c r="CE111" s="122"/>
      <c r="CF111" s="118"/>
      <c r="CG111" s="118"/>
      <c r="CH111" s="118"/>
      <c r="CI111" s="118"/>
      <c r="CJ111" s="122"/>
      <c r="CK111" s="118"/>
      <c r="CL111" s="118"/>
      <c r="CM111" s="118"/>
      <c r="CN111" s="118"/>
      <c r="CO111" s="122"/>
      <c r="CP111" s="118">
        <f t="shared" si="27"/>
        <v>23.001586426815464</v>
      </c>
      <c r="CQ111" s="118">
        <f t="shared" si="45"/>
        <v>11.650231742691048</v>
      </c>
      <c r="CR111" s="118">
        <f t="shared" si="56"/>
        <v>48.284039938319523</v>
      </c>
      <c r="CS111" s="118">
        <f t="shared" si="56"/>
        <v>22.160198417577774</v>
      </c>
      <c r="CT111" s="125">
        <v>5.5472989168442499</v>
      </c>
      <c r="CU111" s="117"/>
      <c r="CV111" s="118"/>
      <c r="CW111" s="126"/>
      <c r="CY111" s="127">
        <f t="shared" si="47"/>
        <v>0.15840489587879025</v>
      </c>
      <c r="CZ111" s="127">
        <f t="shared" si="48"/>
        <v>0.27851929740244263</v>
      </c>
      <c r="DA111" s="127">
        <f t="shared" si="48"/>
        <v>0.27020156783257909</v>
      </c>
      <c r="DB111" s="127"/>
      <c r="DC111" s="127">
        <f t="shared" si="49"/>
        <v>0.32565634896200946</v>
      </c>
      <c r="DD111" s="127"/>
      <c r="DE111" s="127">
        <f t="shared" si="50"/>
        <v>0.31503926402866878</v>
      </c>
      <c r="DF111" s="127"/>
      <c r="DG111" s="127">
        <f t="shared" si="51"/>
        <v>0.22395945131661033</v>
      </c>
      <c r="DH111" s="127">
        <f t="shared" si="52"/>
        <v>0.27068052076024851</v>
      </c>
      <c r="DI111" s="127">
        <f t="shared" si="52"/>
        <v>8.6915389072583338E-2</v>
      </c>
      <c r="DJ111" s="127">
        <f t="shared" si="52"/>
        <v>0.48412725733367878</v>
      </c>
      <c r="DK111" s="127">
        <f t="shared" si="52"/>
        <v>0.13219585278127721</v>
      </c>
      <c r="DL111" s="127"/>
      <c r="DM111" s="127">
        <f t="shared" si="53"/>
        <v>0.14074468617132352</v>
      </c>
      <c r="DN111" s="127"/>
      <c r="DO111" s="127">
        <f t="shared" si="54"/>
        <v>0.12118649306671103</v>
      </c>
      <c r="DP111" s="127">
        <f t="shared" si="54"/>
        <v>-6.360118701268469E-2</v>
      </c>
      <c r="DQ111" s="127"/>
      <c r="DR111" s="127">
        <f t="shared" si="55"/>
        <v>0.22008754004659292</v>
      </c>
      <c r="DS111" s="127">
        <f t="shared" si="55"/>
        <v>5.8526188534010926E-2</v>
      </c>
      <c r="DT111" s="127"/>
    </row>
    <row r="112" spans="1:124" x14ac:dyDescent="0.3">
      <c r="B112" s="1">
        <v>2</v>
      </c>
      <c r="C112" s="76">
        <v>40940</v>
      </c>
      <c r="D112" s="77">
        <f t="shared" si="32"/>
        <v>29</v>
      </c>
      <c r="E112" s="61">
        <v>64635450</v>
      </c>
      <c r="F112" s="62">
        <v>14581468</v>
      </c>
      <c r="G112" s="63">
        <v>15204551</v>
      </c>
      <c r="H112" s="61">
        <v>202857096</v>
      </c>
      <c r="I112" s="62">
        <v>17075248</v>
      </c>
      <c r="J112" s="63">
        <f t="shared" si="30"/>
        <v>5733102</v>
      </c>
      <c r="K112" s="61">
        <f t="shared" si="35"/>
        <v>-2.4267060322135103</v>
      </c>
      <c r="L112" s="62">
        <f t="shared" si="35"/>
        <v>-7.5006636019991486</v>
      </c>
      <c r="M112" s="63">
        <f t="shared" si="35"/>
        <v>26.041217580909088</v>
      </c>
      <c r="N112" s="61">
        <f t="shared" si="39"/>
        <v>28.026763644089435</v>
      </c>
      <c r="O112" s="62">
        <f t="shared" si="39"/>
        <v>5.3982567288942516</v>
      </c>
      <c r="P112" s="63">
        <f t="shared" si="39"/>
        <v>145.05954973620129</v>
      </c>
      <c r="Q112" s="64">
        <v>225653602.854763</v>
      </c>
      <c r="R112" s="65">
        <v>15144535.051867999</v>
      </c>
      <c r="S112" s="62">
        <f t="shared" si="31"/>
        <v>91728.561818000002</v>
      </c>
      <c r="T112" s="63">
        <f t="shared" si="33"/>
        <v>240889866.468449</v>
      </c>
      <c r="U112" s="64">
        <f t="shared" si="36"/>
        <v>-1.707408816517934</v>
      </c>
      <c r="V112" s="65">
        <f t="shared" si="36"/>
        <v>-4.5123833900110739</v>
      </c>
      <c r="W112" s="62">
        <f t="shared" si="36"/>
        <v>-21.207419813122037</v>
      </c>
      <c r="X112" s="63">
        <f t="shared" si="34"/>
        <v>-1.8978288209126091</v>
      </c>
      <c r="Y112" s="64">
        <f t="shared" si="40"/>
        <v>28.54939244634096</v>
      </c>
      <c r="Z112" s="65">
        <f t="shared" si="40"/>
        <v>13.992885674181203</v>
      </c>
      <c r="AA112" s="62">
        <f t="shared" si="40"/>
        <v>77.52751075003134</v>
      </c>
      <c r="AB112" s="63">
        <f t="shared" si="38"/>
        <v>27.53888671499773</v>
      </c>
      <c r="AC112" s="64">
        <v>141678937</v>
      </c>
      <c r="AD112" s="65">
        <f t="shared" si="44"/>
        <v>61178159</v>
      </c>
      <c r="AE112" s="65">
        <v>12651277</v>
      </c>
      <c r="AF112" s="65">
        <v>38988661</v>
      </c>
      <c r="AG112" s="65">
        <v>9538221</v>
      </c>
      <c r="AH112" s="65">
        <f t="shared" si="57"/>
        <v>48526882</v>
      </c>
      <c r="AI112" s="65"/>
      <c r="AJ112" s="66"/>
      <c r="AK112" s="65">
        <v>107209338.28178006</v>
      </c>
      <c r="AL112" s="65">
        <f t="shared" si="42"/>
        <v>118444264.57298304</v>
      </c>
      <c r="AM112" s="65">
        <v>7922013.804295999</v>
      </c>
      <c r="AN112" s="65">
        <v>93634001.717778042</v>
      </c>
      <c r="AO112" s="65">
        <v>16888249.050909005</v>
      </c>
      <c r="AP112" s="65">
        <f t="shared" si="58"/>
        <v>110522250.76868704</v>
      </c>
      <c r="AQ112" s="65"/>
      <c r="AR112" s="66"/>
      <c r="AS112" s="65">
        <v>18138001</v>
      </c>
      <c r="AT112" s="65">
        <v>309726</v>
      </c>
      <c r="AU112" s="66"/>
      <c r="AV112" s="65">
        <v>15494078.290599002</v>
      </c>
      <c r="AW112" s="65">
        <v>347390.11340500001</v>
      </c>
      <c r="AX112" s="66"/>
      <c r="AY112" s="132">
        <f t="shared" si="24"/>
        <v>19.834563804368639</v>
      </c>
      <c r="AZ112" s="133">
        <f t="shared" si="24"/>
        <v>-2.405327299814183</v>
      </c>
      <c r="BA112" s="134"/>
      <c r="BB112" s="78">
        <f>'[1]11. Breakdown Total UE Bank-NB'!R113+'[1]11. Breakdown Total UE Bank-NB'!S113</f>
        <v>0</v>
      </c>
      <c r="BC112" s="65">
        <f>'[1]11. Breakdown Total UE Bank-NB'!AN113</f>
        <v>0</v>
      </c>
      <c r="BD112" s="65">
        <f>'[1]11. Breakdown Total UE Bank-NB'!AT113</f>
        <v>5733102</v>
      </c>
      <c r="BE112" s="67">
        <f>'[1]11. Breakdown Total UE Bank-NB'!AB113+'[1]11. Breakdown Total UE Bank-NB'!AK113</f>
        <v>0</v>
      </c>
      <c r="BF112" s="67">
        <f>'[1]11. Breakdown Total UE Bank-NB'!BR113</f>
        <v>0</v>
      </c>
      <c r="BG112" s="67">
        <f>'[1]11. Breakdown Total UE Bank-NB'!BX113</f>
        <v>91728.561818000002</v>
      </c>
      <c r="BH112" s="67">
        <f>'[1]11. Breakdown Total UE Bank-NB'!BF113+'[1]11. Breakdown Total UE Bank-NB'!BO113</f>
        <v>0</v>
      </c>
      <c r="BI112" s="135"/>
      <c r="BJ112" s="132"/>
      <c r="BK112" s="132"/>
      <c r="BL112" s="65"/>
      <c r="BM112" s="65"/>
      <c r="BN112" s="65"/>
      <c r="BO112" s="65"/>
      <c r="BP112" s="67"/>
      <c r="BQ112" s="65"/>
      <c r="BR112" s="65"/>
      <c r="BS112" s="65"/>
      <c r="BT112" s="65"/>
      <c r="BU112" s="67"/>
      <c r="BV112" s="65"/>
      <c r="BW112" s="65"/>
      <c r="BX112" s="65"/>
      <c r="BY112" s="65"/>
      <c r="BZ112" s="66"/>
      <c r="CA112" s="65"/>
      <c r="CB112" s="65"/>
      <c r="CC112" s="65"/>
      <c r="CD112" s="65"/>
      <c r="CE112" s="67"/>
      <c r="CF112" s="65"/>
      <c r="CG112" s="65"/>
      <c r="CH112" s="65"/>
      <c r="CI112" s="65"/>
      <c r="CJ112" s="67"/>
      <c r="CK112" s="65"/>
      <c r="CL112" s="65"/>
      <c r="CM112" s="65"/>
      <c r="CN112" s="65"/>
      <c r="CO112" s="67"/>
      <c r="CP112" s="65">
        <f t="shared" si="27"/>
        <v>23.259395216847594</v>
      </c>
      <c r="CQ112" s="65">
        <f t="shared" si="45"/>
        <v>11.416162675144761</v>
      </c>
      <c r="CR112" s="65">
        <f t="shared" si="56"/>
        <v>54.77362666998269</v>
      </c>
      <c r="CS112" s="65">
        <f t="shared" si="56"/>
        <v>22.387479027854425</v>
      </c>
      <c r="CT112" s="80">
        <v>5.5472989168442499</v>
      </c>
      <c r="CU112" s="64"/>
      <c r="CV112" s="65"/>
      <c r="CW112" s="81"/>
      <c r="CY112" s="127">
        <f t="shared" si="47"/>
        <v>0.23668002133411248</v>
      </c>
      <c r="CZ112" s="127">
        <f t="shared" si="48"/>
        <v>0.30927094836808355</v>
      </c>
      <c r="DA112" s="127">
        <f t="shared" si="48"/>
        <v>0.35482811787096691</v>
      </c>
      <c r="DB112" s="127"/>
      <c r="DC112" s="127">
        <f t="shared" si="49"/>
        <v>0.41799447457985894</v>
      </c>
      <c r="DD112" s="127"/>
      <c r="DE112" s="127">
        <f t="shared" si="50"/>
        <v>0.39405514886794557</v>
      </c>
      <c r="DF112" s="127"/>
      <c r="DG112" s="127">
        <f t="shared" si="51"/>
        <v>0.32166506704547393</v>
      </c>
      <c r="DH112" s="127">
        <f t="shared" si="52"/>
        <v>0.37946168041023354</v>
      </c>
      <c r="DI112" s="127">
        <f t="shared" si="52"/>
        <v>0.19251304070646702</v>
      </c>
      <c r="DJ112" s="127">
        <f t="shared" si="52"/>
        <v>0.66214421218821862</v>
      </c>
      <c r="DK112" s="127">
        <f t="shared" si="52"/>
        <v>0.24632184285894065</v>
      </c>
      <c r="DL112" s="127"/>
      <c r="DM112" s="127">
        <f t="shared" si="53"/>
        <v>0.25441956292326551</v>
      </c>
      <c r="DN112" s="127"/>
      <c r="DO112" s="127">
        <f t="shared" si="54"/>
        <v>0.14372652666642582</v>
      </c>
      <c r="DP112" s="127">
        <f t="shared" si="54"/>
        <v>-9.4384309047209736E-2</v>
      </c>
      <c r="DQ112" s="127"/>
      <c r="DR112" s="127">
        <f t="shared" si="55"/>
        <v>0.19834563804368632</v>
      </c>
      <c r="DS112" s="127">
        <f t="shared" si="55"/>
        <v>-2.4053272998141861E-2</v>
      </c>
      <c r="DT112" s="127"/>
    </row>
    <row r="113" spans="1:124" x14ac:dyDescent="0.3">
      <c r="B113" s="1">
        <v>3</v>
      </c>
      <c r="C113" s="76">
        <v>40969</v>
      </c>
      <c r="D113" s="77">
        <f t="shared" si="32"/>
        <v>31</v>
      </c>
      <c r="E113" s="61">
        <v>65865604</v>
      </c>
      <c r="F113" s="62">
        <v>14746354</v>
      </c>
      <c r="G113" s="63">
        <v>15638950</v>
      </c>
      <c r="H113" s="61">
        <v>225448438</v>
      </c>
      <c r="I113" s="62">
        <v>18163942</v>
      </c>
      <c r="J113" s="63">
        <f t="shared" si="30"/>
        <v>6990613</v>
      </c>
      <c r="K113" s="61">
        <f t="shared" si="35"/>
        <v>11.136579614646559</v>
      </c>
      <c r="L113" s="62">
        <f t="shared" si="35"/>
        <v>6.3758605438702851</v>
      </c>
      <c r="M113" s="63">
        <f t="shared" si="35"/>
        <v>21.9342164154763</v>
      </c>
      <c r="N113" s="61">
        <f t="shared" si="39"/>
        <v>28.776574425481709</v>
      </c>
      <c r="O113" s="62">
        <f t="shared" si="39"/>
        <v>1.729667499070854</v>
      </c>
      <c r="P113" s="63">
        <f t="shared" si="39"/>
        <v>117.35831750187336</v>
      </c>
      <c r="Q113" s="64">
        <v>241276578.48470804</v>
      </c>
      <c r="R113" s="65">
        <v>16406120.723644001</v>
      </c>
      <c r="S113" s="62">
        <f t="shared" si="31"/>
        <v>128140.67121499999</v>
      </c>
      <c r="T113" s="63">
        <f t="shared" si="33"/>
        <v>257810839.87956703</v>
      </c>
      <c r="U113" s="64">
        <f t="shared" si="36"/>
        <v>6.9234328334657373</v>
      </c>
      <c r="V113" s="65">
        <f t="shared" si="36"/>
        <v>8.3303030925362904</v>
      </c>
      <c r="W113" s="62">
        <f t="shared" si="36"/>
        <v>39.695497972862363</v>
      </c>
      <c r="X113" s="63">
        <f t="shared" si="34"/>
        <v>7.0243608247980358</v>
      </c>
      <c r="Y113" s="64">
        <f t="shared" si="40"/>
        <v>24.744732185582787</v>
      </c>
      <c r="Z113" s="65">
        <f t="shared" si="40"/>
        <v>4.6859100243285638</v>
      </c>
      <c r="AA113" s="62">
        <f t="shared" si="40"/>
        <v>110.89052063151628</v>
      </c>
      <c r="AB113" s="63">
        <f t="shared" si="38"/>
        <v>23.266728673550585</v>
      </c>
      <c r="AC113" s="64">
        <v>158770341</v>
      </c>
      <c r="AD113" s="65">
        <f t="shared" si="44"/>
        <v>66678097</v>
      </c>
      <c r="AE113" s="65">
        <v>13193431</v>
      </c>
      <c r="AF113" s="65">
        <v>42864041</v>
      </c>
      <c r="AG113" s="65">
        <v>10620625</v>
      </c>
      <c r="AH113" s="83">
        <f t="shared" si="57"/>
        <v>53484666</v>
      </c>
      <c r="AI113" s="65"/>
      <c r="AJ113" s="66"/>
      <c r="AK113" s="65">
        <v>112283069.95323403</v>
      </c>
      <c r="AL113" s="65">
        <f t="shared" si="42"/>
        <v>128993508.53147404</v>
      </c>
      <c r="AM113" s="65">
        <v>8155695.5725309979</v>
      </c>
      <c r="AN113" s="65">
        <v>101830896.80673404</v>
      </c>
      <c r="AO113" s="65">
        <v>19006916.152209006</v>
      </c>
      <c r="AP113" s="65">
        <f t="shared" si="58"/>
        <v>120837812.95894304</v>
      </c>
      <c r="AQ113" s="65"/>
      <c r="AR113" s="66"/>
      <c r="AS113" s="65">
        <v>16765522</v>
      </c>
      <c r="AT113" s="65">
        <v>322704</v>
      </c>
      <c r="AU113" s="66"/>
      <c r="AV113" s="65">
        <v>14797144.938463001</v>
      </c>
      <c r="AW113" s="65">
        <v>364077.172372</v>
      </c>
      <c r="AX113" s="66"/>
      <c r="AY113" s="132">
        <f t="shared" si="24"/>
        <v>-3.0249414641570991</v>
      </c>
      <c r="AZ113" s="133">
        <f t="shared" si="24"/>
        <v>-11.855170841789171</v>
      </c>
      <c r="BA113" s="134"/>
      <c r="BB113" s="82">
        <f>'[1]11. Breakdown Total UE Bank-NB'!R114+'[1]11. Breakdown Total UE Bank-NB'!S114</f>
        <v>0</v>
      </c>
      <c r="BC113" s="83">
        <f>'[1]11. Breakdown Total UE Bank-NB'!AN114</f>
        <v>0</v>
      </c>
      <c r="BD113" s="83">
        <f>'[1]11. Breakdown Total UE Bank-NB'!AT114</f>
        <v>6990613</v>
      </c>
      <c r="BE113" s="84">
        <f>'[1]11. Breakdown Total UE Bank-NB'!AB114+'[1]11. Breakdown Total UE Bank-NB'!AK114</f>
        <v>0</v>
      </c>
      <c r="BF113" s="85">
        <f>'[1]11. Breakdown Total UE Bank-NB'!BR114</f>
        <v>0</v>
      </c>
      <c r="BG113" s="84">
        <f>'[1]11. Breakdown Total UE Bank-NB'!BX114</f>
        <v>128140.67121499999</v>
      </c>
      <c r="BH113" s="84">
        <f>'[1]11. Breakdown Total UE Bank-NB'!BF114+'[1]11. Breakdown Total UE Bank-NB'!BO114</f>
        <v>0</v>
      </c>
      <c r="BI113" s="135"/>
      <c r="BJ113" s="132"/>
      <c r="BK113" s="132"/>
      <c r="BL113" s="65"/>
      <c r="BM113" s="65"/>
      <c r="BN113" s="65"/>
      <c r="BO113" s="65"/>
      <c r="BP113" s="67"/>
      <c r="BQ113" s="65"/>
      <c r="BR113" s="65"/>
      <c r="BS113" s="65"/>
      <c r="BT113" s="65"/>
      <c r="BU113" s="67"/>
      <c r="BV113" s="65"/>
      <c r="BW113" s="65"/>
      <c r="BX113" s="65"/>
      <c r="BY113" s="65"/>
      <c r="BZ113" s="66"/>
      <c r="CA113" s="65"/>
      <c r="CB113" s="65"/>
      <c r="CC113" s="65"/>
      <c r="CD113" s="65"/>
      <c r="CE113" s="67"/>
      <c r="CF113" s="65"/>
      <c r="CG113" s="65"/>
      <c r="CH113" s="65"/>
      <c r="CI113" s="65"/>
      <c r="CJ113" s="67"/>
      <c r="CK113" s="65"/>
      <c r="CL113" s="65"/>
      <c r="CM113" s="65"/>
      <c r="CN113" s="65"/>
      <c r="CO113" s="67"/>
      <c r="CP113" s="65">
        <f t="shared" si="27"/>
        <v>23.656870522160588</v>
      </c>
      <c r="CQ113" s="65">
        <f t="shared" si="45"/>
        <v>10.79535344681797</v>
      </c>
      <c r="CR113" s="65">
        <f t="shared" si="56"/>
        <v>65.364614375799135</v>
      </c>
      <c r="CS113" s="65">
        <f t="shared" si="56"/>
        <v>22.717139477007706</v>
      </c>
      <c r="CT113" s="80">
        <v>5.5472989168442499</v>
      </c>
      <c r="CU113" s="88"/>
      <c r="CV113" s="83"/>
      <c r="CW113" s="89"/>
      <c r="CY113" s="127">
        <f t="shared" si="47"/>
        <v>0.27982038573205426</v>
      </c>
      <c r="CZ113" s="127">
        <f t="shared" si="48"/>
        <v>0.21430443098492957</v>
      </c>
      <c r="DA113" s="127">
        <f t="shared" si="48"/>
        <v>0.27410365107451717</v>
      </c>
      <c r="DB113" s="127"/>
      <c r="DC113" s="127">
        <f t="shared" si="49"/>
        <v>0.33219751069177073</v>
      </c>
      <c r="DD113" s="127"/>
      <c r="DE113" s="127">
        <f t="shared" si="50"/>
        <v>0.30708789423091032</v>
      </c>
      <c r="DF113" s="127"/>
      <c r="DG113" s="127">
        <f t="shared" si="51"/>
        <v>0.27288557781929756</v>
      </c>
      <c r="DH113" s="127">
        <f t="shared" si="52"/>
        <v>0.22795350111121127</v>
      </c>
      <c r="DI113" s="127">
        <f t="shared" si="52"/>
        <v>0.17613702829322642</v>
      </c>
      <c r="DJ113" s="127">
        <f t="shared" si="52"/>
        <v>0.5887593594638576</v>
      </c>
      <c r="DK113" s="127">
        <f t="shared" si="52"/>
        <v>0.22622982555300464</v>
      </c>
      <c r="DL113" s="127"/>
      <c r="DM113" s="127">
        <f t="shared" si="53"/>
        <v>0.22633866270609881</v>
      </c>
      <c r="DN113" s="127"/>
      <c r="DO113" s="127">
        <f t="shared" si="54"/>
        <v>-4.049620911941465E-2</v>
      </c>
      <c r="DP113" s="127">
        <f t="shared" si="54"/>
        <v>-0.15520522734828834</v>
      </c>
      <c r="DQ113" s="127"/>
      <c r="DR113" s="127">
        <f t="shared" si="55"/>
        <v>-3.0249414641570938E-2</v>
      </c>
      <c r="DS113" s="127">
        <f t="shared" si="55"/>
        <v>-0.11855170841789175</v>
      </c>
      <c r="DT113" s="127"/>
    </row>
    <row r="114" spans="1:124" x14ac:dyDescent="0.3">
      <c r="B114" s="1">
        <v>4</v>
      </c>
      <c r="C114" s="90">
        <v>41000</v>
      </c>
      <c r="D114" s="91">
        <f t="shared" si="32"/>
        <v>30</v>
      </c>
      <c r="E114" s="92">
        <v>67015965</v>
      </c>
      <c r="F114" s="93">
        <v>14896858</v>
      </c>
      <c r="G114" s="94">
        <v>15980628</v>
      </c>
      <c r="H114" s="92">
        <v>213400076</v>
      </c>
      <c r="I114" s="93">
        <v>17778804</v>
      </c>
      <c r="J114" s="94">
        <f t="shared" si="30"/>
        <v>7483775</v>
      </c>
      <c r="K114" s="92">
        <f t="shared" si="35"/>
        <v>-5.3441763034082328</v>
      </c>
      <c r="L114" s="93">
        <f t="shared" si="35"/>
        <v>-2.1203437007231138</v>
      </c>
      <c r="M114" s="94">
        <f t="shared" si="35"/>
        <v>7.0546316896672723</v>
      </c>
      <c r="N114" s="92">
        <f t="shared" si="39"/>
        <v>23.390961189746097</v>
      </c>
      <c r="O114" s="93">
        <f t="shared" si="39"/>
        <v>6.5557277796284108</v>
      </c>
      <c r="P114" s="94">
        <f t="shared" si="39"/>
        <v>140.72757626298122</v>
      </c>
      <c r="Q114" s="95">
        <v>229045417.03624597</v>
      </c>
      <c r="R114" s="96">
        <v>15837019.271273999</v>
      </c>
      <c r="S114" s="93">
        <f t="shared" si="31"/>
        <v>138794.03239799998</v>
      </c>
      <c r="T114" s="94">
        <f t="shared" si="33"/>
        <v>245021230.33991796</v>
      </c>
      <c r="U114" s="95">
        <f t="shared" si="36"/>
        <v>-5.0693529911927495</v>
      </c>
      <c r="V114" s="96">
        <f t="shared" si="36"/>
        <v>-3.4688361859353574</v>
      </c>
      <c r="W114" s="93">
        <f t="shared" si="36"/>
        <v>8.3138016072393697</v>
      </c>
      <c r="X114" s="94">
        <f t="shared" si="34"/>
        <v>-4.9608501898615165</v>
      </c>
      <c r="Y114" s="95">
        <f t="shared" si="40"/>
        <v>21.693981459636412</v>
      </c>
      <c r="Z114" s="96">
        <f t="shared" si="40"/>
        <v>11.941411170010568</v>
      </c>
      <c r="AA114" s="93">
        <f t="shared" si="40"/>
        <v>134.28001082832048</v>
      </c>
      <c r="AB114" s="94">
        <f t="shared" si="38"/>
        <v>21.045306373983806</v>
      </c>
      <c r="AC114" s="95">
        <v>148142682</v>
      </c>
      <c r="AD114" s="96">
        <f t="shared" si="44"/>
        <v>65257394</v>
      </c>
      <c r="AE114" s="96">
        <v>13637314</v>
      </c>
      <c r="AF114" s="96">
        <v>41011774</v>
      </c>
      <c r="AG114" s="96">
        <v>10608306</v>
      </c>
      <c r="AH114" s="65">
        <f t="shared" si="57"/>
        <v>51620080</v>
      </c>
      <c r="AI114" s="65"/>
      <c r="AJ114" s="97"/>
      <c r="AK114" s="96">
        <v>104876108.03500596</v>
      </c>
      <c r="AL114" s="96">
        <f t="shared" si="42"/>
        <v>124169309.00123997</v>
      </c>
      <c r="AM114" s="96">
        <v>8228642.492515998</v>
      </c>
      <c r="AN114" s="96">
        <v>97209813.87233597</v>
      </c>
      <c r="AO114" s="96">
        <v>18730852.636388004</v>
      </c>
      <c r="AP114" s="96">
        <f t="shared" si="58"/>
        <v>115940666.50872397</v>
      </c>
      <c r="AQ114" s="96"/>
      <c r="AR114" s="97"/>
      <c r="AS114" s="96">
        <v>17841238</v>
      </c>
      <c r="AT114" s="96">
        <v>299668</v>
      </c>
      <c r="AU114" s="97"/>
      <c r="AV114" s="96">
        <v>16042043.551271999</v>
      </c>
      <c r="AW114" s="96">
        <v>357076.67706900014</v>
      </c>
      <c r="AX114" s="97"/>
      <c r="AY114" s="138">
        <f t="shared" si="24"/>
        <v>16.262496366018773</v>
      </c>
      <c r="AZ114" s="139">
        <f t="shared" si="24"/>
        <v>2.1759091343584025</v>
      </c>
      <c r="BA114" s="140"/>
      <c r="BB114" s="78">
        <f>'[1]11. Breakdown Total UE Bank-NB'!R115+'[1]11. Breakdown Total UE Bank-NB'!S115</f>
        <v>0</v>
      </c>
      <c r="BC114" s="65">
        <f>'[1]11. Breakdown Total UE Bank-NB'!AN115</f>
        <v>0</v>
      </c>
      <c r="BD114" s="65">
        <f>'[1]11. Breakdown Total UE Bank-NB'!AT115</f>
        <v>7483775</v>
      </c>
      <c r="BE114" s="67">
        <f>'[1]11. Breakdown Total UE Bank-NB'!AB115+'[1]11. Breakdown Total UE Bank-NB'!AK115</f>
        <v>0</v>
      </c>
      <c r="BF114" s="67">
        <f>'[1]11. Breakdown Total UE Bank-NB'!BR115</f>
        <v>0</v>
      </c>
      <c r="BG114" s="67">
        <f>'[1]11. Breakdown Total UE Bank-NB'!BX115</f>
        <v>138794.03239799998</v>
      </c>
      <c r="BH114" s="67">
        <f>'[1]11. Breakdown Total UE Bank-NB'!BF115+'[1]11. Breakdown Total UE Bank-NB'!BO115</f>
        <v>0</v>
      </c>
      <c r="BI114" s="142"/>
      <c r="BJ114" s="138"/>
      <c r="BK114" s="138"/>
      <c r="BL114" s="96"/>
      <c r="BM114" s="96"/>
      <c r="BN114" s="96"/>
      <c r="BO114" s="96"/>
      <c r="BP114" s="98"/>
      <c r="BQ114" s="96"/>
      <c r="BR114" s="96"/>
      <c r="BS114" s="96"/>
      <c r="BT114" s="96"/>
      <c r="BU114" s="98"/>
      <c r="BV114" s="96"/>
      <c r="BW114" s="96"/>
      <c r="BX114" s="96"/>
      <c r="BY114" s="96"/>
      <c r="BZ114" s="97"/>
      <c r="CA114" s="96"/>
      <c r="CB114" s="96"/>
      <c r="CC114" s="96"/>
      <c r="CD114" s="96"/>
      <c r="CE114" s="98"/>
      <c r="CF114" s="96"/>
      <c r="CG114" s="96"/>
      <c r="CH114" s="96"/>
      <c r="CI114" s="96"/>
      <c r="CJ114" s="98"/>
      <c r="CK114" s="96"/>
      <c r="CL114" s="96"/>
      <c r="CM114" s="96"/>
      <c r="CN114" s="96"/>
      <c r="CO114" s="98"/>
      <c r="CP114" s="96">
        <f t="shared" si="27"/>
        <v>23.625358143451194</v>
      </c>
      <c r="CQ114" s="96">
        <f t="shared" si="45"/>
        <v>10.935932510746397</v>
      </c>
      <c r="CR114" s="96">
        <f t="shared" si="56"/>
        <v>74.266203032041375</v>
      </c>
      <c r="CS114" s="96">
        <f t="shared" si="56"/>
        <v>22.708063029608596</v>
      </c>
      <c r="CT114" s="143">
        <v>5.5117296905051729</v>
      </c>
      <c r="CU114" s="64"/>
      <c r="CV114" s="65"/>
      <c r="CW114" s="81"/>
      <c r="CY114" s="127">
        <f t="shared" si="47"/>
        <v>0.20807302076345868</v>
      </c>
      <c r="CZ114" s="127">
        <f t="shared" si="48"/>
        <v>0.28178821740702942</v>
      </c>
      <c r="DA114" s="127">
        <f t="shared" si="48"/>
        <v>0.25280533319468868</v>
      </c>
      <c r="DB114" s="127"/>
      <c r="DC114" s="127">
        <f t="shared" si="49"/>
        <v>0.30091802785064092</v>
      </c>
      <c r="DD114" s="127"/>
      <c r="DE114" s="127">
        <f t="shared" si="50"/>
        <v>0.29687328376281408</v>
      </c>
      <c r="DF114" s="127"/>
      <c r="DG114" s="127">
        <f t="shared" si="51"/>
        <v>0.19705074935207101</v>
      </c>
      <c r="DH114" s="127">
        <f t="shared" si="52"/>
        <v>0.28769664447080778</v>
      </c>
      <c r="DI114" s="127">
        <f t="shared" si="52"/>
        <v>0.18080680366463198</v>
      </c>
      <c r="DJ114" s="127">
        <f t="shared" si="52"/>
        <v>0.57573497632944792</v>
      </c>
      <c r="DK114" s="127">
        <f t="shared" si="52"/>
        <v>0.23063629030631416</v>
      </c>
      <c r="DL114" s="127"/>
      <c r="DM114" s="127">
        <f t="shared" si="53"/>
        <v>0.23426073721614293</v>
      </c>
      <c r="DN114" s="127"/>
      <c r="DO114" s="127">
        <f t="shared" si="54"/>
        <v>9.1447469078973498E-2</v>
      </c>
      <c r="DP114" s="127">
        <f t="shared" si="54"/>
        <v>-0.11492966232600177</v>
      </c>
      <c r="DQ114" s="127"/>
      <c r="DR114" s="127">
        <f t="shared" si="55"/>
        <v>0.16262496366018775</v>
      </c>
      <c r="DS114" s="127">
        <f t="shared" si="55"/>
        <v>2.1759091343584114E-2</v>
      </c>
      <c r="DT114" s="127"/>
    </row>
    <row r="115" spans="1:124" x14ac:dyDescent="0.3">
      <c r="B115" s="1">
        <v>5</v>
      </c>
      <c r="C115" s="76">
        <v>41030</v>
      </c>
      <c r="D115" s="77">
        <f t="shared" si="32"/>
        <v>31</v>
      </c>
      <c r="E115" s="61">
        <v>68241969</v>
      </c>
      <c r="F115" s="62">
        <v>15065898</v>
      </c>
      <c r="G115" s="63">
        <v>16233740</v>
      </c>
      <c r="H115" s="61">
        <v>231958795</v>
      </c>
      <c r="I115" s="62">
        <v>19091264</v>
      </c>
      <c r="J115" s="63">
        <f t="shared" si="30"/>
        <v>8587215</v>
      </c>
      <c r="K115" s="61">
        <f t="shared" si="35"/>
        <v>8.6966787209579071</v>
      </c>
      <c r="L115" s="62">
        <f t="shared" si="35"/>
        <v>7.3821613647352207</v>
      </c>
      <c r="M115" s="63">
        <f t="shared" si="35"/>
        <v>14.74443045120945</v>
      </c>
      <c r="N115" s="61">
        <f t="shared" si="39"/>
        <v>27.314407344979536</v>
      </c>
      <c r="O115" s="62">
        <f t="shared" si="39"/>
        <v>7.4735321024816406</v>
      </c>
      <c r="P115" s="63">
        <f t="shared" si="39"/>
        <v>171.49669118728059</v>
      </c>
      <c r="Q115" s="64">
        <v>250709870.23788792</v>
      </c>
      <c r="R115" s="65">
        <v>17514530.984042998</v>
      </c>
      <c r="S115" s="62">
        <f t="shared" si="31"/>
        <v>131132.14531200001</v>
      </c>
      <c r="T115" s="63">
        <f t="shared" si="33"/>
        <v>268355533.36724293</v>
      </c>
      <c r="U115" s="64">
        <f t="shared" si="36"/>
        <v>9.4585840144592765</v>
      </c>
      <c r="V115" s="65">
        <f t="shared" si="36"/>
        <v>10.592344961098563</v>
      </c>
      <c r="W115" s="62">
        <f t="shared" si="36"/>
        <v>-5.5203289029236258</v>
      </c>
      <c r="X115" s="63">
        <f t="shared" si="34"/>
        <v>9.5233800740259511</v>
      </c>
      <c r="Y115" s="64">
        <f t="shared" si="40"/>
        <v>25.672894170635001</v>
      </c>
      <c r="Z115" s="65">
        <f t="shared" si="40"/>
        <v>12.361206125649227</v>
      </c>
      <c r="AA115" s="62">
        <f t="shared" si="40"/>
        <v>95.497009492714184</v>
      </c>
      <c r="AB115" s="63">
        <f t="shared" si="38"/>
        <v>24.730220425192869</v>
      </c>
      <c r="AC115" s="64">
        <v>161226068</v>
      </c>
      <c r="AD115" s="65">
        <f t="shared" si="44"/>
        <v>70732727</v>
      </c>
      <c r="AE115" s="65">
        <v>15092237</v>
      </c>
      <c r="AF115" s="65">
        <v>44202864</v>
      </c>
      <c r="AG115" s="65">
        <v>11437626</v>
      </c>
      <c r="AH115" s="65">
        <f t="shared" si="57"/>
        <v>55640490</v>
      </c>
      <c r="AI115" s="65"/>
      <c r="AJ115" s="66"/>
      <c r="AK115" s="65">
        <v>115080675.96351998</v>
      </c>
      <c r="AL115" s="65">
        <f t="shared" si="42"/>
        <v>135629194.27436805</v>
      </c>
      <c r="AM115" s="65">
        <v>9126640.903292004</v>
      </c>
      <c r="AN115" s="65">
        <v>105858563.16966805</v>
      </c>
      <c r="AO115" s="65">
        <v>20643990.201408003</v>
      </c>
      <c r="AP115" s="65">
        <f t="shared" si="58"/>
        <v>126502553.37107605</v>
      </c>
      <c r="AQ115" s="65"/>
      <c r="AR115" s="66"/>
      <c r="AS115" s="65">
        <v>17479136</v>
      </c>
      <c r="AT115" s="65">
        <v>316606</v>
      </c>
      <c r="AU115" s="66"/>
      <c r="AV115" s="65">
        <v>15479942.594205</v>
      </c>
      <c r="AW115" s="65">
        <v>377405.44418899994</v>
      </c>
      <c r="AX115" s="66"/>
      <c r="AY115" s="132">
        <f t="shared" ref="AY115:AZ178" si="59">(AV115-AV103)/AV103*100</f>
        <v>1.8842304321040795</v>
      </c>
      <c r="AZ115" s="133">
        <f t="shared" si="59"/>
        <v>-4.2224761387997027</v>
      </c>
      <c r="BA115" s="134"/>
      <c r="BB115" s="78">
        <f>'[1]11. Breakdown Total UE Bank-NB'!R116+'[1]11. Breakdown Total UE Bank-NB'!S116</f>
        <v>0</v>
      </c>
      <c r="BC115" s="65">
        <f>'[1]11. Breakdown Total UE Bank-NB'!AN116</f>
        <v>0</v>
      </c>
      <c r="BD115" s="65">
        <f>'[1]11. Breakdown Total UE Bank-NB'!AT116</f>
        <v>8587215</v>
      </c>
      <c r="BE115" s="67">
        <f>'[1]11. Breakdown Total UE Bank-NB'!AB116+'[1]11. Breakdown Total UE Bank-NB'!AK116</f>
        <v>0</v>
      </c>
      <c r="BF115" s="67">
        <f>'[1]11. Breakdown Total UE Bank-NB'!BR116</f>
        <v>0</v>
      </c>
      <c r="BG115" s="67">
        <f>'[1]11. Breakdown Total UE Bank-NB'!BX116</f>
        <v>131132.14531200001</v>
      </c>
      <c r="BH115" s="67">
        <f>'[1]11. Breakdown Total UE Bank-NB'!BF116+'[1]11. Breakdown Total UE Bank-NB'!BO116</f>
        <v>0</v>
      </c>
      <c r="BI115" s="135"/>
      <c r="BJ115" s="132"/>
      <c r="BK115" s="132"/>
      <c r="BL115" s="65"/>
      <c r="BM115" s="65"/>
      <c r="BN115" s="65"/>
      <c r="BO115" s="65"/>
      <c r="BP115" s="67"/>
      <c r="BQ115" s="65"/>
      <c r="BR115" s="65"/>
      <c r="BS115" s="65"/>
      <c r="BT115" s="65"/>
      <c r="BU115" s="67"/>
      <c r="BV115" s="65"/>
      <c r="BW115" s="65"/>
      <c r="BX115" s="65"/>
      <c r="BY115" s="65"/>
      <c r="BZ115" s="66"/>
      <c r="CA115" s="65"/>
      <c r="CB115" s="65"/>
      <c r="CC115" s="65"/>
      <c r="CD115" s="65"/>
      <c r="CE115" s="67"/>
      <c r="CF115" s="65"/>
      <c r="CG115" s="65"/>
      <c r="CH115" s="65"/>
      <c r="CI115" s="65"/>
      <c r="CJ115" s="67"/>
      <c r="CK115" s="65"/>
      <c r="CL115" s="65"/>
      <c r="CM115" s="65"/>
      <c r="CN115" s="65"/>
      <c r="CO115" s="67"/>
      <c r="CP115" s="65">
        <f t="shared" si="27"/>
        <v>23.760670960657237</v>
      </c>
      <c r="CQ115" s="65">
        <f t="shared" si="45"/>
        <v>10.46022217336116</v>
      </c>
      <c r="CR115" s="65">
        <f t="shared" si="56"/>
        <v>79.373608224702167</v>
      </c>
      <c r="CS115" s="65">
        <f t="shared" si="56"/>
        <v>22.8032961526539</v>
      </c>
      <c r="CT115" s="80">
        <v>5.5117296905051729</v>
      </c>
      <c r="CU115" s="64"/>
      <c r="CV115" s="65"/>
      <c r="CW115" s="81"/>
      <c r="CY115" s="127">
        <f t="shared" si="47"/>
        <v>0.25630203406283103</v>
      </c>
      <c r="CZ115" s="127">
        <f t="shared" si="48"/>
        <v>0.34711101352177587</v>
      </c>
      <c r="DA115" s="127">
        <f t="shared" si="48"/>
        <v>0.25899443395318755</v>
      </c>
      <c r="DB115" s="127"/>
      <c r="DC115" s="127">
        <f t="shared" si="49"/>
        <v>0.30438724112337612</v>
      </c>
      <c r="DD115" s="127"/>
      <c r="DE115" s="127">
        <f t="shared" si="50"/>
        <v>0.31327423424841849</v>
      </c>
      <c r="DF115" s="127"/>
      <c r="DG115" s="127">
        <f t="shared" si="51"/>
        <v>0.25978900876088784</v>
      </c>
      <c r="DH115" s="127">
        <f t="shared" si="52"/>
        <v>0.33627317536999946</v>
      </c>
      <c r="DI115" s="127">
        <f t="shared" si="52"/>
        <v>0.19854037811069336</v>
      </c>
      <c r="DJ115" s="127">
        <f t="shared" si="52"/>
        <v>0.58897703004284319</v>
      </c>
      <c r="DK115" s="127">
        <f t="shared" si="52"/>
        <v>0.24860757519398669</v>
      </c>
      <c r="DL115" s="127"/>
      <c r="DM115" s="127">
        <f t="shared" si="53"/>
        <v>0.25414412472247738</v>
      </c>
      <c r="DN115" s="127"/>
      <c r="DO115" s="127">
        <f t="shared" si="54"/>
        <v>4.3771864096682211E-3</v>
      </c>
      <c r="DP115" s="127">
        <f t="shared" si="54"/>
        <v>-0.12231619858675069</v>
      </c>
      <c r="DQ115" s="127"/>
      <c r="DR115" s="127">
        <f t="shared" si="55"/>
        <v>1.8842304321040837E-2</v>
      </c>
      <c r="DS115" s="127">
        <f t="shared" si="55"/>
        <v>-4.2224761387997023E-2</v>
      </c>
      <c r="DT115" s="127"/>
    </row>
    <row r="116" spans="1:124" x14ac:dyDescent="0.3">
      <c r="B116" s="1">
        <v>6</v>
      </c>
      <c r="C116" s="99">
        <v>41061</v>
      </c>
      <c r="D116" s="100">
        <f t="shared" si="32"/>
        <v>30</v>
      </c>
      <c r="E116" s="101">
        <v>69485564</v>
      </c>
      <c r="F116" s="102">
        <v>15285814</v>
      </c>
      <c r="G116" s="103">
        <v>16960775</v>
      </c>
      <c r="H116" s="101">
        <v>243241704</v>
      </c>
      <c r="I116" s="102">
        <v>18238052</v>
      </c>
      <c r="J116" s="103">
        <f t="shared" si="30"/>
        <v>8632104</v>
      </c>
      <c r="K116" s="101">
        <f t="shared" si="35"/>
        <v>4.8641867621359216</v>
      </c>
      <c r="L116" s="102">
        <f t="shared" si="35"/>
        <v>-4.4691226311678474</v>
      </c>
      <c r="M116" s="103">
        <f t="shared" si="35"/>
        <v>0.52274223948043685</v>
      </c>
      <c r="N116" s="101">
        <f t="shared" si="39"/>
        <v>30.761356612711488</v>
      </c>
      <c r="O116" s="102">
        <f t="shared" si="39"/>
        <v>5.4587924326159669</v>
      </c>
      <c r="P116" s="103">
        <f t="shared" si="39"/>
        <v>179.73334914753974</v>
      </c>
      <c r="Q116" s="88">
        <v>265043739.3490321</v>
      </c>
      <c r="R116" s="83">
        <v>16887409.492624</v>
      </c>
      <c r="S116" s="102">
        <f t="shared" si="31"/>
        <v>168110.29905900001</v>
      </c>
      <c r="T116" s="103">
        <f t="shared" si="33"/>
        <v>282099259.14071506</v>
      </c>
      <c r="U116" s="88">
        <f t="shared" si="36"/>
        <v>5.7173134418455032</v>
      </c>
      <c r="V116" s="83">
        <f t="shared" si="36"/>
        <v>-3.5805782752067508</v>
      </c>
      <c r="W116" s="102">
        <f t="shared" si="36"/>
        <v>28.199152586895188</v>
      </c>
      <c r="X116" s="103">
        <f t="shared" si="34"/>
        <v>5.1214616672963942</v>
      </c>
      <c r="Y116" s="88">
        <f t="shared" si="40"/>
        <v>31.115316451160968</v>
      </c>
      <c r="Z116" s="83">
        <f t="shared" si="40"/>
        <v>10.153048859276986</v>
      </c>
      <c r="AA116" s="102">
        <f t="shared" si="40"/>
        <v>76.853767904618252</v>
      </c>
      <c r="AB116" s="103">
        <f t="shared" si="38"/>
        <v>29.658223224854808</v>
      </c>
      <c r="AC116" s="88">
        <v>169424317</v>
      </c>
      <c r="AD116" s="83">
        <f t="shared" si="44"/>
        <v>73817387</v>
      </c>
      <c r="AE116" s="83">
        <v>15940447</v>
      </c>
      <c r="AF116" s="83">
        <v>46119419</v>
      </c>
      <c r="AG116" s="83">
        <v>11757521</v>
      </c>
      <c r="AH116" s="83">
        <f t="shared" si="57"/>
        <v>57876940</v>
      </c>
      <c r="AI116" s="83"/>
      <c r="AJ116" s="86"/>
      <c r="AK116" s="83">
        <v>123642999.59385693</v>
      </c>
      <c r="AL116" s="83">
        <f t="shared" si="42"/>
        <v>141400739.75517499</v>
      </c>
      <c r="AM116" s="83">
        <v>9798780.1846350003</v>
      </c>
      <c r="AN116" s="83">
        <v>110576052.070398</v>
      </c>
      <c r="AO116" s="83">
        <v>21025907.500141986</v>
      </c>
      <c r="AP116" s="83">
        <f t="shared" si="58"/>
        <v>131601959.57053998</v>
      </c>
      <c r="AQ116" s="83"/>
      <c r="AR116" s="86"/>
      <c r="AS116" s="83">
        <v>18774658</v>
      </c>
      <c r="AT116" s="83">
        <v>300436</v>
      </c>
      <c r="AU116" s="86"/>
      <c r="AV116" s="83">
        <v>17137125.539854001</v>
      </c>
      <c r="AW116" s="83">
        <v>357296.56139600003</v>
      </c>
      <c r="AX116" s="86"/>
      <c r="AY116" s="137">
        <f t="shared" si="59"/>
        <v>14.780324326240009</v>
      </c>
      <c r="AZ116" s="145">
        <f t="shared" si="59"/>
        <v>-10.785409181334119</v>
      </c>
      <c r="BA116" s="146"/>
      <c r="BB116" s="82">
        <f>'[1]11. Breakdown Total UE Bank-NB'!R117+'[1]11. Breakdown Total UE Bank-NB'!S117</f>
        <v>0</v>
      </c>
      <c r="BC116" s="83">
        <f>'[1]11. Breakdown Total UE Bank-NB'!AN117</f>
        <v>0</v>
      </c>
      <c r="BD116" s="83">
        <f>'[1]11. Breakdown Total UE Bank-NB'!AT117</f>
        <v>8632104</v>
      </c>
      <c r="BE116" s="84">
        <f>'[1]11. Breakdown Total UE Bank-NB'!AB117+'[1]11. Breakdown Total UE Bank-NB'!AK117</f>
        <v>0</v>
      </c>
      <c r="BF116" s="84">
        <f>'[1]11. Breakdown Total UE Bank-NB'!BR117</f>
        <v>0</v>
      </c>
      <c r="BG116" s="84">
        <f>'[1]11. Breakdown Total UE Bank-NB'!BX117</f>
        <v>168110.29905900001</v>
      </c>
      <c r="BH116" s="84">
        <f>'[1]11. Breakdown Total UE Bank-NB'!BF117+'[1]11. Breakdown Total UE Bank-NB'!BO117</f>
        <v>0</v>
      </c>
      <c r="BI116" s="136"/>
      <c r="BJ116" s="137"/>
      <c r="BK116" s="137"/>
      <c r="BL116" s="83"/>
      <c r="BM116" s="83"/>
      <c r="BN116" s="83"/>
      <c r="BO116" s="83"/>
      <c r="BP116" s="84"/>
      <c r="BQ116" s="83"/>
      <c r="BR116" s="83"/>
      <c r="BS116" s="83"/>
      <c r="BT116" s="83"/>
      <c r="BU116" s="84"/>
      <c r="BV116" s="83"/>
      <c r="BW116" s="83"/>
      <c r="BX116" s="83"/>
      <c r="BY116" s="83"/>
      <c r="BZ116" s="86"/>
      <c r="CA116" s="83"/>
      <c r="CB116" s="83"/>
      <c r="CC116" s="83"/>
      <c r="CD116" s="83"/>
      <c r="CE116" s="84"/>
      <c r="CF116" s="83"/>
      <c r="CG116" s="83"/>
      <c r="CH116" s="83"/>
      <c r="CI116" s="83"/>
      <c r="CJ116" s="84"/>
      <c r="CK116" s="83"/>
      <c r="CL116" s="83"/>
      <c r="CM116" s="83"/>
      <c r="CN116" s="83"/>
      <c r="CO116" s="84"/>
      <c r="CP116" s="83">
        <f t="shared" si="27"/>
        <v>24.515842530086474</v>
      </c>
      <c r="CQ116" s="83">
        <f t="shared" si="45"/>
        <v>10.266758637164131</v>
      </c>
      <c r="CR116" s="83">
        <f t="shared" si="56"/>
        <v>80.896969711754423</v>
      </c>
      <c r="CS116" s="83">
        <f t="shared" si="56"/>
        <v>23.496542245326452</v>
      </c>
      <c r="CT116" s="87">
        <v>5.5117296905051729</v>
      </c>
      <c r="CU116" s="88"/>
      <c r="CV116" s="83"/>
      <c r="CW116" s="89"/>
      <c r="CY116" s="127">
        <f t="shared" si="47"/>
        <v>0.27051654967993577</v>
      </c>
      <c r="CZ116" s="127">
        <f t="shared" si="48"/>
        <v>0.41106898579472251</v>
      </c>
      <c r="DA116" s="127">
        <f t="shared" si="48"/>
        <v>0.36128313236493481</v>
      </c>
      <c r="DB116" s="127"/>
      <c r="DC116" s="127">
        <f t="shared" si="49"/>
        <v>0.39893614693287271</v>
      </c>
      <c r="DD116" s="127"/>
      <c r="DE116" s="127">
        <f t="shared" si="50"/>
        <v>0.40153846893475009</v>
      </c>
      <c r="DF116" s="127"/>
      <c r="DG116" s="127">
        <f t="shared" si="51"/>
        <v>0.29405270361868063</v>
      </c>
      <c r="DH116" s="127">
        <f t="shared" si="52"/>
        <v>0.41867089028488524</v>
      </c>
      <c r="DI116" s="127">
        <f t="shared" si="52"/>
        <v>0.27601193116475597</v>
      </c>
      <c r="DJ116" s="127">
        <f t="shared" si="52"/>
        <v>0.61317629127189988</v>
      </c>
      <c r="DK116" s="127">
        <f t="shared" si="52"/>
        <v>0.32009348681961791</v>
      </c>
      <c r="DL116" s="127"/>
      <c r="DM116" s="127">
        <f t="shared" si="53"/>
        <v>0.32648078238713008</v>
      </c>
      <c r="DN116" s="127"/>
      <c r="DO116" s="127">
        <f t="shared" si="54"/>
        <v>0.10785761218258405</v>
      </c>
      <c r="DP116" s="127">
        <f t="shared" si="54"/>
        <v>-0.1346714939529311</v>
      </c>
      <c r="DQ116" s="127"/>
      <c r="DR116" s="127">
        <f t="shared" si="55"/>
        <v>0.14780324326240013</v>
      </c>
      <c r="DS116" s="127">
        <f t="shared" si="55"/>
        <v>-0.10785409181334116</v>
      </c>
      <c r="DT116" s="127"/>
    </row>
    <row r="117" spans="1:124" x14ac:dyDescent="0.3">
      <c r="B117" s="1">
        <v>7</v>
      </c>
      <c r="C117" s="76">
        <v>41091</v>
      </c>
      <c r="D117" s="77">
        <f t="shared" si="32"/>
        <v>31</v>
      </c>
      <c r="E117" s="61">
        <v>71396341</v>
      </c>
      <c r="F117" s="62">
        <v>15310554</v>
      </c>
      <c r="G117" s="63">
        <v>17927915</v>
      </c>
      <c r="H117" s="61">
        <v>251360316</v>
      </c>
      <c r="I117" s="62">
        <v>19614022</v>
      </c>
      <c r="J117" s="63">
        <f t="shared" si="30"/>
        <v>9821733</v>
      </c>
      <c r="K117" s="61">
        <f t="shared" si="35"/>
        <v>3.3376727207929773</v>
      </c>
      <c r="L117" s="62">
        <f t="shared" si="35"/>
        <v>7.5445009149003415</v>
      </c>
      <c r="M117" s="63">
        <f t="shared" si="35"/>
        <v>13.781448879670588</v>
      </c>
      <c r="N117" s="61">
        <f t="shared" si="39"/>
        <v>23.920236603741827</v>
      </c>
      <c r="O117" s="62">
        <f t="shared" si="39"/>
        <v>11.960289817795593</v>
      </c>
      <c r="P117" s="63">
        <f t="shared" si="39"/>
        <v>165.21634405721829</v>
      </c>
      <c r="Q117" s="64">
        <v>278324680.44743001</v>
      </c>
      <c r="R117" s="65">
        <v>18384785.521570995</v>
      </c>
      <c r="S117" s="62">
        <f t="shared" si="31"/>
        <v>238099.778605</v>
      </c>
      <c r="T117" s="63">
        <f t="shared" si="33"/>
        <v>296947565.74760598</v>
      </c>
      <c r="U117" s="64">
        <f t="shared" si="36"/>
        <v>5.0108488248079084</v>
      </c>
      <c r="V117" s="65">
        <f t="shared" si="36"/>
        <v>8.8668189730403135</v>
      </c>
      <c r="W117" s="62">
        <f t="shared" si="36"/>
        <v>41.633070631464683</v>
      </c>
      <c r="X117" s="63">
        <f t="shared" si="34"/>
        <v>5.2635042899862325</v>
      </c>
      <c r="Y117" s="64">
        <f t="shared" si="40"/>
        <v>25.441198342661771</v>
      </c>
      <c r="Z117" s="65">
        <f t="shared" si="40"/>
        <v>12.992088221094169</v>
      </c>
      <c r="AA117" s="62">
        <f t="shared" si="40"/>
        <v>103.96651778926899</v>
      </c>
      <c r="AB117" s="63">
        <f t="shared" si="38"/>
        <v>24.629531710000869</v>
      </c>
      <c r="AC117" s="64">
        <v>175439346</v>
      </c>
      <c r="AD117" s="65">
        <f t="shared" si="44"/>
        <v>75920970</v>
      </c>
      <c r="AE117" s="65">
        <v>16513643</v>
      </c>
      <c r="AF117" s="65">
        <v>46968667</v>
      </c>
      <c r="AG117" s="65">
        <v>12438660</v>
      </c>
      <c r="AH117" s="65">
        <f t="shared" si="57"/>
        <v>59407327</v>
      </c>
      <c r="AI117" s="65"/>
      <c r="AJ117" s="66"/>
      <c r="AK117" s="65">
        <v>129448154.66561493</v>
      </c>
      <c r="AL117" s="65">
        <f t="shared" si="42"/>
        <v>148876525.78181502</v>
      </c>
      <c r="AM117" s="65">
        <v>10299956.298091998</v>
      </c>
      <c r="AN117" s="65">
        <v>115534578.43086201</v>
      </c>
      <c r="AO117" s="65">
        <v>23041991.052861016</v>
      </c>
      <c r="AP117" s="65">
        <f t="shared" si="58"/>
        <v>138576569.48372301</v>
      </c>
      <c r="AQ117" s="65"/>
      <c r="AR117" s="66"/>
      <c r="AS117" s="65">
        <v>17937616</v>
      </c>
      <c r="AT117" s="65">
        <v>317990</v>
      </c>
      <c r="AU117" s="66"/>
      <c r="AV117" s="65">
        <v>16530112.931228001</v>
      </c>
      <c r="AW117" s="65">
        <v>384938.50328400003</v>
      </c>
      <c r="AX117" s="66"/>
      <c r="AY117" s="132">
        <f t="shared" si="59"/>
        <v>4.0628205431505737</v>
      </c>
      <c r="AZ117" s="133">
        <f t="shared" si="59"/>
        <v>-0.30512441441860927</v>
      </c>
      <c r="BA117" s="134"/>
      <c r="BB117" s="78">
        <f>'[1]11. Breakdown Total UE Bank-NB'!R118+'[1]11. Breakdown Total UE Bank-NB'!S118</f>
        <v>0</v>
      </c>
      <c r="BC117" s="65">
        <f>'[1]11. Breakdown Total UE Bank-NB'!AN118</f>
        <v>0</v>
      </c>
      <c r="BD117" s="65">
        <f>'[1]11. Breakdown Total UE Bank-NB'!AT118</f>
        <v>9821733</v>
      </c>
      <c r="BE117" s="67">
        <f>'[1]11. Breakdown Total UE Bank-NB'!AB118+'[1]11. Breakdown Total UE Bank-NB'!AK118</f>
        <v>0</v>
      </c>
      <c r="BF117" s="67">
        <f>'[1]11. Breakdown Total UE Bank-NB'!BR118</f>
        <v>0</v>
      </c>
      <c r="BG117" s="67">
        <f>'[1]11. Breakdown Total UE Bank-NB'!BX118</f>
        <v>238099.778605</v>
      </c>
      <c r="BH117" s="67">
        <f>'[1]11. Breakdown Total UE Bank-NB'!BF118+'[1]11. Breakdown Total UE Bank-NB'!BO118</f>
        <v>0</v>
      </c>
      <c r="BI117" s="135"/>
      <c r="BJ117" s="132"/>
      <c r="BK117" s="132"/>
      <c r="BL117" s="65"/>
      <c r="BM117" s="65"/>
      <c r="BN117" s="65"/>
      <c r="BO117" s="65"/>
      <c r="BP117" s="67"/>
      <c r="BQ117" s="65"/>
      <c r="BR117" s="65"/>
      <c r="BS117" s="65"/>
      <c r="BT117" s="65"/>
      <c r="BU117" s="67"/>
      <c r="BV117" s="65"/>
      <c r="BW117" s="65"/>
      <c r="BX117" s="65"/>
      <c r="BY117" s="65"/>
      <c r="BZ117" s="66"/>
      <c r="CA117" s="65"/>
      <c r="CB117" s="65"/>
      <c r="CC117" s="65"/>
      <c r="CD117" s="65"/>
      <c r="CE117" s="67"/>
      <c r="CF117" s="65"/>
      <c r="CG117" s="65"/>
      <c r="CH117" s="65"/>
      <c r="CI117" s="65"/>
      <c r="CJ117" s="67"/>
      <c r="CK117" s="65"/>
      <c r="CL117" s="65"/>
      <c r="CM117" s="65"/>
      <c r="CN117" s="65"/>
      <c r="CO117" s="67"/>
      <c r="CP117" s="65">
        <f t="shared" si="27"/>
        <v>24.428002144974471</v>
      </c>
      <c r="CQ117" s="65">
        <f t="shared" si="45"/>
        <v>9.9935486546391132</v>
      </c>
      <c r="CR117" s="65">
        <f t="shared" si="56"/>
        <v>82.88092701799917</v>
      </c>
      <c r="CS117" s="65">
        <f t="shared" si="56"/>
        <v>23.404182773997803</v>
      </c>
      <c r="CT117" s="80">
        <v>5.4651350271707466</v>
      </c>
      <c r="CU117" s="64"/>
      <c r="CV117" s="65"/>
      <c r="CW117" s="81"/>
      <c r="CY117" s="127">
        <f t="shared" si="47"/>
        <v>0.19838835837601376</v>
      </c>
      <c r="CZ117" s="127">
        <f t="shared" si="48"/>
        <v>0.34763411815907275</v>
      </c>
      <c r="DA117" s="127">
        <f t="shared" si="48"/>
        <v>0.29348800771499239</v>
      </c>
      <c r="DB117" s="127"/>
      <c r="DC117" s="127">
        <f t="shared" si="49"/>
        <v>0.34434498951664705</v>
      </c>
      <c r="DD117" s="127"/>
      <c r="DE117" s="127">
        <f t="shared" si="50"/>
        <v>0.34505904400689236</v>
      </c>
      <c r="DF117" s="127"/>
      <c r="DG117" s="127">
        <f t="shared" si="51"/>
        <v>0.21661361731537077</v>
      </c>
      <c r="DH117" s="127">
        <f t="shared" si="52"/>
        <v>0.34427526509892781</v>
      </c>
      <c r="DI117" s="127">
        <f t="shared" si="52"/>
        <v>0.23171807087081486</v>
      </c>
      <c r="DJ117" s="127">
        <f t="shared" si="52"/>
        <v>0.64414093495586155</v>
      </c>
      <c r="DK117" s="127">
        <f t="shared" si="52"/>
        <v>0.28532833808512592</v>
      </c>
      <c r="DL117" s="127"/>
      <c r="DM117" s="127">
        <f t="shared" si="53"/>
        <v>0.28923958966767915</v>
      </c>
      <c r="DN117" s="127"/>
      <c r="DO117" s="127">
        <f t="shared" si="54"/>
        <v>4.4898328190962067E-2</v>
      </c>
      <c r="DP117" s="127">
        <f t="shared" si="54"/>
        <v>-9.630610609358925E-2</v>
      </c>
      <c r="DQ117" s="127"/>
      <c r="DR117" s="127">
        <f t="shared" si="55"/>
        <v>4.0628205431505693E-2</v>
      </c>
      <c r="DS117" s="127">
        <f t="shared" si="55"/>
        <v>-3.051244144186116E-3</v>
      </c>
      <c r="DT117" s="127"/>
    </row>
    <row r="118" spans="1:124" x14ac:dyDescent="0.3">
      <c r="B118" s="1">
        <v>8</v>
      </c>
      <c r="C118" s="76">
        <v>41122</v>
      </c>
      <c r="D118" s="77">
        <f t="shared" si="32"/>
        <v>31</v>
      </c>
      <c r="E118" s="61">
        <v>72589955</v>
      </c>
      <c r="F118" s="62">
        <v>15428027</v>
      </c>
      <c r="G118" s="63">
        <v>18908615</v>
      </c>
      <c r="H118" s="61">
        <v>250417700</v>
      </c>
      <c r="I118" s="62">
        <v>19065017</v>
      </c>
      <c r="J118" s="63">
        <f t="shared" si="30"/>
        <v>8491618</v>
      </c>
      <c r="K118" s="61">
        <f t="shared" si="35"/>
        <v>-0.37500589392957318</v>
      </c>
      <c r="L118" s="62">
        <f t="shared" si="35"/>
        <v>-2.7990434598268523</v>
      </c>
      <c r="M118" s="63">
        <f t="shared" si="35"/>
        <v>-13.542569320505862</v>
      </c>
      <c r="N118" s="61">
        <f t="shared" si="39"/>
        <v>18.618924635724721</v>
      </c>
      <c r="O118" s="62">
        <f t="shared" si="39"/>
        <v>7.5285725976832616</v>
      </c>
      <c r="P118" s="63">
        <f t="shared" si="39"/>
        <v>149.763167275906</v>
      </c>
      <c r="Q118" s="64">
        <v>270371650.57246816</v>
      </c>
      <c r="R118" s="65">
        <v>17174020.012042999</v>
      </c>
      <c r="S118" s="62">
        <f t="shared" si="31"/>
        <v>167967.25997699998</v>
      </c>
      <c r="T118" s="63">
        <f t="shared" si="33"/>
        <v>287713637.84448814</v>
      </c>
      <c r="U118" s="64">
        <f t="shared" si="36"/>
        <v>-2.8574648364552857</v>
      </c>
      <c r="V118" s="65">
        <f t="shared" si="36"/>
        <v>-6.585692871463726</v>
      </c>
      <c r="W118" s="62">
        <f t="shared" si="36"/>
        <v>-29.455096110924007</v>
      </c>
      <c r="X118" s="63">
        <f t="shared" si="34"/>
        <v>-3.1096156251930078</v>
      </c>
      <c r="Y118" s="64">
        <f t="shared" si="40"/>
        <v>16.1383150774885</v>
      </c>
      <c r="Z118" s="65">
        <f t="shared" si="40"/>
        <v>11.877365887993067</v>
      </c>
      <c r="AA118" s="62">
        <f t="shared" si="40"/>
        <v>64.17859113917865</v>
      </c>
      <c r="AB118" s="63">
        <f t="shared" si="38"/>
        <v>15.894638118893972</v>
      </c>
      <c r="AC118" s="64">
        <v>175768441</v>
      </c>
      <c r="AD118" s="65">
        <f t="shared" si="44"/>
        <v>74649259</v>
      </c>
      <c r="AE118" s="65">
        <v>17683795</v>
      </c>
      <c r="AF118" s="65">
        <v>44768491</v>
      </c>
      <c r="AG118" s="65">
        <v>12196973</v>
      </c>
      <c r="AH118" s="65">
        <f t="shared" si="57"/>
        <v>56965464</v>
      </c>
      <c r="AI118" s="65"/>
      <c r="AJ118" s="66"/>
      <c r="AK118" s="65">
        <v>132155871.165115</v>
      </c>
      <c r="AL118" s="65">
        <f t="shared" si="42"/>
        <v>138215779.40735304</v>
      </c>
      <c r="AM118" s="65">
        <v>9667446.8675640058</v>
      </c>
      <c r="AN118" s="65">
        <v>106021141.35206601</v>
      </c>
      <c r="AO118" s="65">
        <v>22527191.187723022</v>
      </c>
      <c r="AP118" s="65">
        <f t="shared" si="58"/>
        <v>128548332.53978904</v>
      </c>
      <c r="AQ118" s="65"/>
      <c r="AR118" s="66"/>
      <c r="AS118" s="65">
        <v>19296032</v>
      </c>
      <c r="AT118" s="65">
        <v>252396</v>
      </c>
      <c r="AU118" s="66"/>
      <c r="AV118" s="65">
        <v>17999847.018287003</v>
      </c>
      <c r="AW118" s="65">
        <v>323329.14672799996</v>
      </c>
      <c r="AX118" s="66"/>
      <c r="AY118" s="132">
        <f t="shared" si="59"/>
        <v>19.877827844653652</v>
      </c>
      <c r="AZ118" s="133">
        <f t="shared" si="59"/>
        <v>-3.6550260525532523</v>
      </c>
      <c r="BA118" s="134"/>
      <c r="BB118" s="78">
        <f>'[1]11. Breakdown Total UE Bank-NB'!R119+'[1]11. Breakdown Total UE Bank-NB'!S119</f>
        <v>0</v>
      </c>
      <c r="BC118" s="65">
        <f>'[1]11. Breakdown Total UE Bank-NB'!AN119</f>
        <v>0</v>
      </c>
      <c r="BD118" s="65">
        <f>'[1]11. Breakdown Total UE Bank-NB'!AT119</f>
        <v>8491618</v>
      </c>
      <c r="BE118" s="67">
        <f>'[1]11. Breakdown Total UE Bank-NB'!AB119+'[1]11. Breakdown Total UE Bank-NB'!AK119</f>
        <v>0</v>
      </c>
      <c r="BF118" s="67">
        <f>'[1]11. Breakdown Total UE Bank-NB'!BR119</f>
        <v>0</v>
      </c>
      <c r="BG118" s="67">
        <f>'[1]11. Breakdown Total UE Bank-NB'!BX119</f>
        <v>167967.25997699998</v>
      </c>
      <c r="BH118" s="67">
        <f>'[1]11. Breakdown Total UE Bank-NB'!BF119+'[1]11. Breakdown Total UE Bank-NB'!BO119</f>
        <v>0</v>
      </c>
      <c r="BI118" s="135"/>
      <c r="BJ118" s="132"/>
      <c r="BK118" s="132"/>
      <c r="BL118" s="65"/>
      <c r="BM118" s="65"/>
      <c r="BN118" s="65"/>
      <c r="BO118" s="65"/>
      <c r="BP118" s="67"/>
      <c r="BQ118" s="65"/>
      <c r="BR118" s="65"/>
      <c r="BS118" s="65"/>
      <c r="BT118" s="65"/>
      <c r="BU118" s="67"/>
      <c r="BV118" s="65"/>
      <c r="BW118" s="65"/>
      <c r="BX118" s="65"/>
      <c r="BY118" s="65"/>
      <c r="BZ118" s="66"/>
      <c r="CA118" s="65"/>
      <c r="CB118" s="65"/>
      <c r="CC118" s="65"/>
      <c r="CD118" s="65"/>
      <c r="CE118" s="67"/>
      <c r="CF118" s="65"/>
      <c r="CG118" s="65"/>
      <c r="CH118" s="65"/>
      <c r="CI118" s="65"/>
      <c r="CJ118" s="67"/>
      <c r="CK118" s="65"/>
      <c r="CL118" s="65"/>
      <c r="CM118" s="65"/>
      <c r="CN118" s="65"/>
      <c r="CO118" s="67"/>
      <c r="CP118" s="65">
        <f t="shared" si="27"/>
        <v>23.4357783584624</v>
      </c>
      <c r="CQ118" s="65">
        <f t="shared" si="45"/>
        <v>10.306098058188624</v>
      </c>
      <c r="CR118" s="65">
        <f t="shared" si="56"/>
        <v>80.855689790647773</v>
      </c>
      <c r="CS118" s="65">
        <f t="shared" si="56"/>
        <v>22.519480760874686</v>
      </c>
      <c r="CT118" s="80">
        <v>5.4651350271707466</v>
      </c>
      <c r="CU118" s="64"/>
      <c r="CV118" s="65"/>
      <c r="CW118" s="81"/>
      <c r="CY118" s="127">
        <f t="shared" si="47"/>
        <v>0.15957115898163088</v>
      </c>
      <c r="CZ118" s="127">
        <f t="shared" si="48"/>
        <v>0.31795632717296129</v>
      </c>
      <c r="DA118" s="127">
        <f t="shared" si="48"/>
        <v>0.19532874771222475</v>
      </c>
      <c r="DB118" s="127"/>
      <c r="DC118" s="127">
        <f t="shared" si="49"/>
        <v>0.23534655411923189</v>
      </c>
      <c r="DD118" s="127"/>
      <c r="DE118" s="127">
        <f t="shared" si="50"/>
        <v>0.25396597342573624</v>
      </c>
      <c r="DF118" s="127"/>
      <c r="DG118" s="127">
        <f t="shared" si="51"/>
        <v>0.16419370137105616</v>
      </c>
      <c r="DH118" s="127">
        <f t="shared" si="52"/>
        <v>0.22973846833252964</v>
      </c>
      <c r="DI118" s="127">
        <f t="shared" si="52"/>
        <v>0.10625716366096483</v>
      </c>
      <c r="DJ118" s="127">
        <f t="shared" si="52"/>
        <v>0.44541661170104097</v>
      </c>
      <c r="DK118" s="127">
        <f t="shared" si="52"/>
        <v>0.15369700646376527</v>
      </c>
      <c r="DL118" s="127"/>
      <c r="DM118" s="127">
        <f t="shared" si="53"/>
        <v>0.15870848706333129</v>
      </c>
      <c r="DN118" s="127"/>
      <c r="DO118" s="127">
        <f t="shared" si="54"/>
        <v>0.10619126127551048</v>
      </c>
      <c r="DP118" s="127">
        <f t="shared" si="54"/>
        <v>-0.11909814323607426</v>
      </c>
      <c r="DQ118" s="127"/>
      <c r="DR118" s="127">
        <f t="shared" si="55"/>
        <v>0.19877827844653662</v>
      </c>
      <c r="DS118" s="127">
        <f t="shared" si="55"/>
        <v>-3.6550260525532563E-2</v>
      </c>
      <c r="DT118" s="127"/>
    </row>
    <row r="119" spans="1:124" x14ac:dyDescent="0.3">
      <c r="B119" s="1">
        <v>9</v>
      </c>
      <c r="C119" s="76">
        <v>41153</v>
      </c>
      <c r="D119" s="77">
        <f t="shared" si="32"/>
        <v>30</v>
      </c>
      <c r="E119" s="61">
        <v>74257512</v>
      </c>
      <c r="F119" s="62">
        <v>15590119</v>
      </c>
      <c r="G119" s="63">
        <v>19561502</v>
      </c>
      <c r="H119" s="61">
        <v>237818233</v>
      </c>
      <c r="I119" s="62">
        <v>17306708</v>
      </c>
      <c r="J119" s="63">
        <f t="shared" si="30"/>
        <v>9471354</v>
      </c>
      <c r="K119" s="61">
        <f t="shared" si="35"/>
        <v>-5.0313803696783417</v>
      </c>
      <c r="L119" s="62">
        <f t="shared" si="35"/>
        <v>-9.2226983065370458</v>
      </c>
      <c r="M119" s="63">
        <f t="shared" si="35"/>
        <v>11.537683395555476</v>
      </c>
      <c r="N119" s="61">
        <f t="shared" si="39"/>
        <v>33.244345298131705</v>
      </c>
      <c r="O119" s="62">
        <f t="shared" si="39"/>
        <v>-1.5335972841088976</v>
      </c>
      <c r="P119" s="63">
        <f t="shared" si="39"/>
        <v>172.75537426939655</v>
      </c>
      <c r="Q119" s="64">
        <v>255836838.49827194</v>
      </c>
      <c r="R119" s="65">
        <v>16160476.146510001</v>
      </c>
      <c r="S119" s="62">
        <f t="shared" si="31"/>
        <v>157435.15910700001</v>
      </c>
      <c r="T119" s="63">
        <f t="shared" si="33"/>
        <v>272154749.80388898</v>
      </c>
      <c r="U119" s="64">
        <f t="shared" si="36"/>
        <v>-5.3758639426216135</v>
      </c>
      <c r="V119" s="65">
        <f t="shared" si="36"/>
        <v>-5.9016110661468133</v>
      </c>
      <c r="W119" s="62">
        <f t="shared" si="36"/>
        <v>-6.270329629382621</v>
      </c>
      <c r="X119" s="63">
        <f t="shared" si="34"/>
        <v>-5.4077686956948794</v>
      </c>
      <c r="Y119" s="64">
        <f t="shared" si="40"/>
        <v>32.21720680731093</v>
      </c>
      <c r="Z119" s="65">
        <f t="shared" si="40"/>
        <v>6.2949960610523954</v>
      </c>
      <c r="AA119" s="62">
        <f t="shared" si="40"/>
        <v>87.213299423540775</v>
      </c>
      <c r="AB119" s="63">
        <f t="shared" si="38"/>
        <v>30.35173928851642</v>
      </c>
      <c r="AC119" s="64">
        <v>165811406</v>
      </c>
      <c r="AD119" s="65">
        <f t="shared" si="44"/>
        <v>72006827</v>
      </c>
      <c r="AE119" s="65">
        <v>15390904</v>
      </c>
      <c r="AF119" s="65">
        <v>44331929</v>
      </c>
      <c r="AG119" s="65">
        <v>12283994</v>
      </c>
      <c r="AH119" s="83">
        <f t="shared" si="57"/>
        <v>56615923</v>
      </c>
      <c r="AI119" s="65"/>
      <c r="AJ119" s="66"/>
      <c r="AK119" s="65">
        <v>118805539.42163506</v>
      </c>
      <c r="AL119" s="65">
        <f t="shared" si="42"/>
        <v>137031299.076637</v>
      </c>
      <c r="AM119" s="65">
        <v>9150222.234420009</v>
      </c>
      <c r="AN119" s="65">
        <v>105916318.06533501</v>
      </c>
      <c r="AO119" s="65">
        <v>21964758.776881997</v>
      </c>
      <c r="AP119" s="65">
        <f t="shared" si="58"/>
        <v>127881076.842217</v>
      </c>
      <c r="AQ119" s="65"/>
      <c r="AR119" s="66"/>
      <c r="AS119" s="65">
        <v>18812621</v>
      </c>
      <c r="AT119" s="65">
        <v>290038</v>
      </c>
      <c r="AU119" s="66"/>
      <c r="AV119" s="65">
        <v>16850690.865314998</v>
      </c>
      <c r="AW119" s="65">
        <v>343825.75346500002</v>
      </c>
      <c r="AX119" s="66"/>
      <c r="AY119" s="132">
        <f t="shared" si="59"/>
        <v>13.52744942136078</v>
      </c>
      <c r="AZ119" s="133">
        <f t="shared" si="59"/>
        <v>-4.6484195773234624</v>
      </c>
      <c r="BA119" s="134"/>
      <c r="BB119" s="82">
        <f>'[1]11. Breakdown Total UE Bank-NB'!R120+'[1]11. Breakdown Total UE Bank-NB'!S120</f>
        <v>0</v>
      </c>
      <c r="BC119" s="83">
        <f>'[1]11. Breakdown Total UE Bank-NB'!AN120</f>
        <v>0</v>
      </c>
      <c r="BD119" s="83">
        <f>'[1]11. Breakdown Total UE Bank-NB'!AT120</f>
        <v>9471354</v>
      </c>
      <c r="BE119" s="84">
        <f>'[1]11. Breakdown Total UE Bank-NB'!AB120+'[1]11. Breakdown Total UE Bank-NB'!AK120</f>
        <v>0</v>
      </c>
      <c r="BF119" s="85">
        <f>'[1]11. Breakdown Total UE Bank-NB'!BR120</f>
        <v>0</v>
      </c>
      <c r="BG119" s="84">
        <f>'[1]11. Breakdown Total UE Bank-NB'!BX120</f>
        <v>157435.15910700001</v>
      </c>
      <c r="BH119" s="84">
        <f>'[1]11. Breakdown Total UE Bank-NB'!BF120+'[1]11. Breakdown Total UE Bank-NB'!BO120</f>
        <v>0</v>
      </c>
      <c r="BI119" s="135"/>
      <c r="BJ119" s="132"/>
      <c r="BK119" s="132"/>
      <c r="BL119" s="65"/>
      <c r="BM119" s="65"/>
      <c r="BN119" s="65"/>
      <c r="BO119" s="65"/>
      <c r="BP119" s="67"/>
      <c r="BQ119" s="65"/>
      <c r="BR119" s="65"/>
      <c r="BS119" s="65"/>
      <c r="BT119" s="65"/>
      <c r="BU119" s="67"/>
      <c r="BV119" s="65"/>
      <c r="BW119" s="65"/>
      <c r="BX119" s="65"/>
      <c r="BY119" s="65"/>
      <c r="BZ119" s="66"/>
      <c r="CA119" s="65"/>
      <c r="CB119" s="65"/>
      <c r="CC119" s="65"/>
      <c r="CD119" s="65"/>
      <c r="CE119" s="67"/>
      <c r="CF119" s="65"/>
      <c r="CG119" s="65"/>
      <c r="CH119" s="65"/>
      <c r="CI119" s="65"/>
      <c r="CJ119" s="67"/>
      <c r="CK119" s="65"/>
      <c r="CL119" s="65"/>
      <c r="CM119" s="65"/>
      <c r="CN119" s="65"/>
      <c r="CO119" s="67"/>
      <c r="CP119" s="65">
        <f t="shared" si="27"/>
        <v>24.30391138489307</v>
      </c>
      <c r="CQ119" s="65">
        <f t="shared" si="45"/>
        <v>10.034696671863543</v>
      </c>
      <c r="CR119" s="65">
        <f t="shared" si="56"/>
        <v>83.666971933135272</v>
      </c>
      <c r="CS119" s="65">
        <f t="shared" si="56"/>
        <v>23.314206332991688</v>
      </c>
      <c r="CT119" s="80">
        <v>5.4651350271707466</v>
      </c>
      <c r="CU119" s="88"/>
      <c r="CV119" s="83"/>
      <c r="CW119" s="89"/>
      <c r="CY119" s="127">
        <f t="shared" si="47"/>
        <v>0.30730948292071125</v>
      </c>
      <c r="CZ119" s="127">
        <f t="shared" si="48"/>
        <v>0.41470500858884152</v>
      </c>
      <c r="DA119" s="127">
        <f t="shared" si="48"/>
        <v>0.33821859974089863</v>
      </c>
      <c r="DB119" s="127"/>
      <c r="DC119" s="127">
        <f t="shared" si="49"/>
        <v>0.38868409787753966</v>
      </c>
      <c r="DD119" s="127"/>
      <c r="DE119" s="127">
        <f t="shared" si="50"/>
        <v>0.39416511638587348</v>
      </c>
      <c r="DF119" s="127"/>
      <c r="DG119" s="127">
        <f t="shared" si="51"/>
        <v>0.32585160068934949</v>
      </c>
      <c r="DH119" s="127">
        <f t="shared" si="52"/>
        <v>0.38656098365483338</v>
      </c>
      <c r="DI119" s="127">
        <f t="shared" si="52"/>
        <v>0.26213939982341627</v>
      </c>
      <c r="DJ119" s="127">
        <f t="shared" si="52"/>
        <v>0.64245627659934468</v>
      </c>
      <c r="DK119" s="127">
        <f t="shared" si="52"/>
        <v>0.31441567856285935</v>
      </c>
      <c r="DL119" s="127"/>
      <c r="DM119" s="127">
        <f t="shared" si="53"/>
        <v>0.31899841880028923</v>
      </c>
      <c r="DN119" s="127"/>
      <c r="DO119" s="127">
        <f t="shared" si="54"/>
        <v>8.9894246901678798E-2</v>
      </c>
      <c r="DP119" s="127">
        <f t="shared" si="54"/>
        <v>-8.0111767634960085E-2</v>
      </c>
      <c r="DQ119" s="127"/>
      <c r="DR119" s="127">
        <f t="shared" si="55"/>
        <v>0.13527449421360771</v>
      </c>
      <c r="DS119" s="127">
        <f t="shared" si="55"/>
        <v>-4.6484195773234593E-2</v>
      </c>
      <c r="DT119" s="127"/>
    </row>
    <row r="120" spans="1:124" x14ac:dyDescent="0.3">
      <c r="B120" s="1">
        <v>10</v>
      </c>
      <c r="C120" s="90">
        <v>41183</v>
      </c>
      <c r="D120" s="91">
        <f t="shared" si="32"/>
        <v>31</v>
      </c>
      <c r="E120" s="92">
        <v>75234922.295565754</v>
      </c>
      <c r="F120" s="93">
        <v>15755663.591035912</v>
      </c>
      <c r="G120" s="94">
        <v>20464568.082804095</v>
      </c>
      <c r="H120" s="92">
        <v>242483690.56205261</v>
      </c>
      <c r="I120" s="93">
        <v>17971115.323667366</v>
      </c>
      <c r="J120" s="94">
        <f t="shared" si="30"/>
        <v>9977618.2425083276</v>
      </c>
      <c r="K120" s="92">
        <f t="shared" si="35"/>
        <v>1.9617745465515286</v>
      </c>
      <c r="L120" s="93">
        <f t="shared" si="35"/>
        <v>3.839016199194937</v>
      </c>
      <c r="M120" s="94">
        <f t="shared" si="35"/>
        <v>5.3452150823243176</v>
      </c>
      <c r="N120" s="92">
        <f t="shared" si="39"/>
        <v>18.41359054894837</v>
      </c>
      <c r="O120" s="93">
        <f t="shared" si="39"/>
        <v>2.9828640941346278</v>
      </c>
      <c r="P120" s="94">
        <f t="shared" si="39"/>
        <v>153.37157946093953</v>
      </c>
      <c r="Q120" s="95">
        <v>264773536.07813606</v>
      </c>
      <c r="R120" s="96">
        <v>17192502.224314507</v>
      </c>
      <c r="S120" s="93">
        <f t="shared" si="31"/>
        <v>155310.25999503545</v>
      </c>
      <c r="T120" s="94">
        <f t="shared" si="33"/>
        <v>282121348.56244558</v>
      </c>
      <c r="U120" s="95">
        <f t="shared" si="36"/>
        <v>3.4931238332686312</v>
      </c>
      <c r="V120" s="96">
        <f t="shared" si="36"/>
        <v>6.3861118227471358</v>
      </c>
      <c r="W120" s="93">
        <f t="shared" si="36"/>
        <v>-1.3496979480424625</v>
      </c>
      <c r="X120" s="94">
        <f t="shared" si="34"/>
        <v>3.6621072260316607</v>
      </c>
      <c r="Y120" s="95">
        <f t="shared" si="40"/>
        <v>19.840698073780537</v>
      </c>
      <c r="Z120" s="96">
        <f t="shared" si="40"/>
        <v>14.276173964903139</v>
      </c>
      <c r="AA120" s="93">
        <f t="shared" si="40"/>
        <v>98.32586029349774</v>
      </c>
      <c r="AB120" s="94">
        <f t="shared" si="38"/>
        <v>19.512094987138173</v>
      </c>
      <c r="AC120" s="95">
        <v>166279106.38620096</v>
      </c>
      <c r="AD120" s="96">
        <f t="shared" si="44"/>
        <v>76204584.175851673</v>
      </c>
      <c r="AE120" s="96">
        <v>16587270.53102625</v>
      </c>
      <c r="AF120" s="96">
        <v>46564037.240997694</v>
      </c>
      <c r="AG120" s="96">
        <v>13053276.403827729</v>
      </c>
      <c r="AH120" s="65">
        <f t="shared" si="57"/>
        <v>59617313.644825421</v>
      </c>
      <c r="AI120" s="65"/>
      <c r="AJ120" s="97"/>
      <c r="AK120" s="96">
        <v>120799477.09374647</v>
      </c>
      <c r="AL120" s="96">
        <f t="shared" si="42"/>
        <v>143974058.98438948</v>
      </c>
      <c r="AM120" s="96">
        <v>9592640.1727936286</v>
      </c>
      <c r="AN120" s="96">
        <v>111078008.56322184</v>
      </c>
      <c r="AO120" s="96">
        <v>23303410.248374026</v>
      </c>
      <c r="AP120" s="96">
        <f t="shared" si="58"/>
        <v>134381418.81159586</v>
      </c>
      <c r="AQ120" s="96"/>
      <c r="AR120" s="97"/>
      <c r="AS120" s="96">
        <v>17016670</v>
      </c>
      <c r="AT120" s="96">
        <v>289436.65025584493</v>
      </c>
      <c r="AU120" s="97"/>
      <c r="AV120" s="96">
        <v>15816650.393045001</v>
      </c>
      <c r="AW120" s="96">
        <v>344791.93454985006</v>
      </c>
      <c r="AX120" s="97"/>
      <c r="AY120" s="138">
        <f t="shared" si="59"/>
        <v>7.8036042177375702</v>
      </c>
      <c r="AZ120" s="139">
        <f t="shared" si="59"/>
        <v>-7.5546646329456912</v>
      </c>
      <c r="BA120" s="140"/>
      <c r="BB120" s="67">
        <f>'[1]11. Breakdown Total UE Bank-NB'!R121+'[1]11. Breakdown Total UE Bank-NB'!S121</f>
        <v>196180.071509</v>
      </c>
      <c r="BC120" s="65">
        <f>'[1]11. Breakdown Total UE Bank-NB'!AN121</f>
        <v>0</v>
      </c>
      <c r="BD120" s="65">
        <f>'[1]11. Breakdown Total UE Bank-NB'!AT121</f>
        <v>9977618.2425083276</v>
      </c>
      <c r="BE120" s="67">
        <f>'[1]11. Breakdown Total UE Bank-NB'!AB121+'[1]11. Breakdown Total UE Bank-NB'!AK121</f>
        <v>0</v>
      </c>
      <c r="BF120" s="67">
        <f>'[1]11. Breakdown Total UE Bank-NB'!BR121</f>
        <v>0</v>
      </c>
      <c r="BG120" s="67">
        <f>'[1]11. Breakdown Total UE Bank-NB'!BX121</f>
        <v>155310.25999503545</v>
      </c>
      <c r="BH120" s="67">
        <f>'[1]11. Breakdown Total UE Bank-NB'!BF121+'[1]11. Breakdown Total UE Bank-NB'!BO121</f>
        <v>0</v>
      </c>
      <c r="BI120" s="142"/>
      <c r="BJ120" s="138"/>
      <c r="BK120" s="138"/>
      <c r="BL120" s="96">
        <v>292924</v>
      </c>
      <c r="BM120" s="96">
        <v>55477356</v>
      </c>
      <c r="BN120" s="96">
        <v>117685840</v>
      </c>
      <c r="BO120" s="96">
        <f t="shared" ref="BO120:BO183" si="60">SUM(BL120:BN120)</f>
        <v>173456120</v>
      </c>
      <c r="BP120" s="98">
        <f t="shared" ref="BP120:BP183" si="61">SUM(BM120:BN120)</f>
        <v>173163196</v>
      </c>
      <c r="BQ120" s="96">
        <v>453406.523392</v>
      </c>
      <c r="BR120" s="96">
        <v>89679747.612672001</v>
      </c>
      <c r="BS120" s="96">
        <v>514408870.57612801</v>
      </c>
      <c r="BT120" s="96">
        <f t="shared" ref="BT120:BT183" si="62">SUM(BQ120:BS120)</f>
        <v>604542024.71219206</v>
      </c>
      <c r="BU120" s="98">
        <f t="shared" ref="BU120:BU183" si="63">SUM(BR120:BS120)</f>
        <v>604088618.18879998</v>
      </c>
      <c r="BV120" s="96"/>
      <c r="BW120" s="96"/>
      <c r="BX120" s="96"/>
      <c r="BY120" s="96"/>
      <c r="BZ120" s="97"/>
      <c r="CA120" s="96"/>
      <c r="CB120" s="96"/>
      <c r="CC120" s="96"/>
      <c r="CD120" s="96"/>
      <c r="CE120" s="98"/>
      <c r="CF120" s="96"/>
      <c r="CG120" s="96"/>
      <c r="CH120" s="96"/>
      <c r="CI120" s="96"/>
      <c r="CJ120" s="98"/>
      <c r="CK120" s="96"/>
      <c r="CL120" s="96"/>
      <c r="CM120" s="96"/>
      <c r="CN120" s="96"/>
      <c r="CO120" s="98"/>
      <c r="CP120" s="96">
        <f t="shared" si="27"/>
        <v>23.799997006634513</v>
      </c>
      <c r="CQ120" s="96">
        <f t="shared" si="45"/>
        <v>10.516410641320917</v>
      </c>
      <c r="CR120" s="96">
        <f t="shared" si="56"/>
        <v>89.36488153053358</v>
      </c>
      <c r="CS120" s="96">
        <f t="shared" si="56"/>
        <v>22.893057008172164</v>
      </c>
      <c r="CT120" s="143">
        <v>5.4539104480843443</v>
      </c>
      <c r="CU120" s="64"/>
      <c r="CV120" s="65"/>
      <c r="CW120" s="81"/>
      <c r="CY120" s="127">
        <f t="shared" si="47"/>
        <v>0.13561010988685629</v>
      </c>
      <c r="CZ120" s="127">
        <f t="shared" si="48"/>
        <v>0.37661728572432485</v>
      </c>
      <c r="DA120" s="127">
        <f t="shared" si="48"/>
        <v>0.23746963973615087</v>
      </c>
      <c r="DB120" s="127"/>
      <c r="DC120" s="127">
        <f t="shared" si="49"/>
        <v>0.28749456768835668</v>
      </c>
      <c r="DD120" s="127"/>
      <c r="DE120" s="127">
        <f t="shared" si="50"/>
        <v>0.30589711732929992</v>
      </c>
      <c r="DF120" s="127"/>
      <c r="DG120" s="127">
        <f t="shared" si="51"/>
        <v>0.16690663093468006</v>
      </c>
      <c r="DH120" s="127">
        <f t="shared" si="52"/>
        <v>0.27537298155767198</v>
      </c>
      <c r="DI120" s="127">
        <f t="shared" si="52"/>
        <v>0.17336905209255482</v>
      </c>
      <c r="DJ120" s="127">
        <f t="shared" si="52"/>
        <v>0.53015129142671857</v>
      </c>
      <c r="DK120" s="127">
        <f t="shared" si="52"/>
        <v>0.22281252773708937</v>
      </c>
      <c r="DL120" s="127"/>
      <c r="DM120" s="127">
        <f t="shared" si="53"/>
        <v>0.22617942468405605</v>
      </c>
      <c r="DN120" s="127"/>
      <c r="DO120" s="127">
        <f t="shared" si="54"/>
        <v>-5.5314259799945642E-3</v>
      </c>
      <c r="DP120" s="127">
        <f t="shared" si="54"/>
        <v>-0.14687901524504243</v>
      </c>
      <c r="DQ120" s="127"/>
      <c r="DR120" s="127">
        <f t="shared" si="55"/>
        <v>7.8036042177375808E-2</v>
      </c>
      <c r="DS120" s="127">
        <f t="shared" si="55"/>
        <v>-7.5546646329456957E-2</v>
      </c>
      <c r="DT120" s="127"/>
    </row>
    <row r="121" spans="1:124" x14ac:dyDescent="0.3">
      <c r="B121" s="1">
        <v>11</v>
      </c>
      <c r="C121" s="76">
        <v>41214</v>
      </c>
      <c r="D121" s="77">
        <f t="shared" si="32"/>
        <v>30</v>
      </c>
      <c r="E121" s="61">
        <v>76988658.331765771</v>
      </c>
      <c r="F121" s="62">
        <v>14617430</v>
      </c>
      <c r="G121" s="63">
        <v>21205926</v>
      </c>
      <c r="H121" s="61">
        <v>247648145.03819486</v>
      </c>
      <c r="I121" s="62">
        <v>18748168.929989871</v>
      </c>
      <c r="J121" s="63">
        <f t="shared" si="30"/>
        <v>10636700</v>
      </c>
      <c r="K121" s="61">
        <f t="shared" si="35"/>
        <v>2.1298151905274851</v>
      </c>
      <c r="L121" s="62">
        <f t="shared" si="35"/>
        <v>4.3239030651545072</v>
      </c>
      <c r="M121" s="63">
        <f t="shared" si="35"/>
        <v>6.6056020732858016</v>
      </c>
      <c r="N121" s="61">
        <f t="shared" si="39"/>
        <v>24.915493537898779</v>
      </c>
      <c r="O121" s="62">
        <f t="shared" si="39"/>
        <v>5.3423741275317331</v>
      </c>
      <c r="P121" s="63">
        <f t="shared" si="39"/>
        <v>158.16481073366793</v>
      </c>
      <c r="Q121" s="64">
        <v>266630590.7872524</v>
      </c>
      <c r="R121" s="65">
        <v>16722560.819675395</v>
      </c>
      <c r="S121" s="62">
        <f t="shared" si="31"/>
        <v>243795.815779</v>
      </c>
      <c r="T121" s="63">
        <f t="shared" si="33"/>
        <v>283596947.42270678</v>
      </c>
      <c r="U121" s="64">
        <f t="shared" si="36"/>
        <v>0.70137474334606964</v>
      </c>
      <c r="V121" s="65">
        <f t="shared" si="36"/>
        <v>-2.7334090088090663</v>
      </c>
      <c r="W121" s="62">
        <f t="shared" si="36"/>
        <v>56.973412952108262</v>
      </c>
      <c r="X121" s="63">
        <f t="shared" si="34"/>
        <v>0.52303693704150445</v>
      </c>
      <c r="Y121" s="64">
        <f t="shared" si="40"/>
        <v>23.694956890120498</v>
      </c>
      <c r="Z121" s="65">
        <f t="shared" si="40"/>
        <v>6.3838507341830972</v>
      </c>
      <c r="AA121" s="62">
        <f t="shared" si="40"/>
        <v>215.64029095035343</v>
      </c>
      <c r="AB121" s="63">
        <f t="shared" si="38"/>
        <v>22.582842491481955</v>
      </c>
      <c r="AC121" s="64">
        <v>167151057.47389746</v>
      </c>
      <c r="AD121" s="65">
        <f t="shared" si="44"/>
        <v>80497087.564297408</v>
      </c>
      <c r="AE121" s="65">
        <v>16667249.724357383</v>
      </c>
      <c r="AF121" s="65">
        <v>50244852.637627326</v>
      </c>
      <c r="AG121" s="65">
        <v>13584985.202312693</v>
      </c>
      <c r="AH121" s="65">
        <f t="shared" si="57"/>
        <v>63829837.839940019</v>
      </c>
      <c r="AI121" s="65"/>
      <c r="AJ121" s="66"/>
      <c r="AK121" s="65">
        <v>119983225.94573519</v>
      </c>
      <c r="AL121" s="65">
        <f t="shared" si="42"/>
        <v>146647364.84151712</v>
      </c>
      <c r="AM121" s="65">
        <v>9852215.651897056</v>
      </c>
      <c r="AN121" s="65">
        <v>112201255.80025387</v>
      </c>
      <c r="AO121" s="65">
        <v>24593893.389366221</v>
      </c>
      <c r="AP121" s="65">
        <f t="shared" si="58"/>
        <v>136795149.18962008</v>
      </c>
      <c r="AQ121" s="65"/>
      <c r="AR121" s="66"/>
      <c r="AS121" s="65">
        <v>17681678.673411518</v>
      </c>
      <c r="AT121" s="65">
        <v>320642.07288965391</v>
      </c>
      <c r="AU121" s="66"/>
      <c r="AV121" s="65">
        <v>16847710.289764654</v>
      </c>
      <c r="AW121" s="65">
        <v>363856.36690456001</v>
      </c>
      <c r="AX121" s="66"/>
      <c r="AY121" s="132">
        <f t="shared" si="59"/>
        <v>9.752716454853914</v>
      </c>
      <c r="AZ121" s="133">
        <f t="shared" si="59"/>
        <v>-1.25194355101067</v>
      </c>
      <c r="BA121" s="134"/>
      <c r="BB121" s="67">
        <f>'[1]11. Breakdown Total UE Bank-NB'!R122+'[1]11. Breakdown Total UE Bank-NB'!S122</f>
        <v>228630.90356599999</v>
      </c>
      <c r="BC121" s="65">
        <f>'[1]11. Breakdown Total UE Bank-NB'!AN122</f>
        <v>0</v>
      </c>
      <c r="BD121" s="65">
        <f>'[1]11. Breakdown Total UE Bank-NB'!AT122</f>
        <v>10636700</v>
      </c>
      <c r="BE121" s="67">
        <f>'[1]11. Breakdown Total UE Bank-NB'!AB122+'[1]11. Breakdown Total UE Bank-NB'!AK122</f>
        <v>0</v>
      </c>
      <c r="BF121" s="67">
        <f>'[1]11. Breakdown Total UE Bank-NB'!BR122</f>
        <v>0</v>
      </c>
      <c r="BG121" s="67">
        <f>'[1]11. Breakdown Total UE Bank-NB'!BX122</f>
        <v>243795.815779</v>
      </c>
      <c r="BH121" s="67">
        <f>'[1]11. Breakdown Total UE Bank-NB'!BF122+'[1]11. Breakdown Total UE Bank-NB'!BO122</f>
        <v>0</v>
      </c>
      <c r="BI121" s="135"/>
      <c r="BJ121" s="132"/>
      <c r="BK121" s="132"/>
      <c r="BL121" s="65">
        <v>261199</v>
      </c>
      <c r="BM121" s="65">
        <v>54681080</v>
      </c>
      <c r="BN121" s="65">
        <v>96121456</v>
      </c>
      <c r="BO121" s="65">
        <f t="shared" si="60"/>
        <v>151063735</v>
      </c>
      <c r="BP121" s="67">
        <f t="shared" si="61"/>
        <v>150802536</v>
      </c>
      <c r="BQ121" s="65">
        <v>325777.98144</v>
      </c>
      <c r="BR121" s="65">
        <v>35009035.501567997</v>
      </c>
      <c r="BS121" s="65">
        <v>937186492.94028795</v>
      </c>
      <c r="BT121" s="65">
        <f t="shared" si="62"/>
        <v>972521306.42329597</v>
      </c>
      <c r="BU121" s="67">
        <f t="shared" si="63"/>
        <v>972195528.44185591</v>
      </c>
      <c r="BV121" s="65"/>
      <c r="BW121" s="65"/>
      <c r="BX121" s="65"/>
      <c r="BY121" s="65"/>
      <c r="BZ121" s="66"/>
      <c r="CA121" s="65"/>
      <c r="CB121" s="65"/>
      <c r="CC121" s="65"/>
      <c r="CD121" s="65"/>
      <c r="CE121" s="67"/>
      <c r="CF121" s="65"/>
      <c r="CG121" s="65"/>
      <c r="CH121" s="65"/>
      <c r="CI121" s="65"/>
      <c r="CJ121" s="67"/>
      <c r="CK121" s="65"/>
      <c r="CL121" s="65"/>
      <c r="CM121" s="65"/>
      <c r="CN121" s="65"/>
      <c r="CO121" s="67"/>
      <c r="CP121" s="65">
        <f t="shared" si="27"/>
        <v>23.906514081766403</v>
      </c>
      <c r="CQ121" s="65">
        <f t="shared" si="45"/>
        <v>10.295235890499143</v>
      </c>
      <c r="CR121" s="65">
        <f t="shared" si="56"/>
        <v>102.73952294962555</v>
      </c>
      <c r="CS121" s="65">
        <f t="shared" si="56"/>
        <v>22.989643316732526</v>
      </c>
      <c r="CT121" s="80">
        <v>5.4539104480843443</v>
      </c>
      <c r="CU121" s="64"/>
      <c r="CV121" s="65"/>
      <c r="CW121" s="81"/>
      <c r="CY121" s="127">
        <f t="shared" si="47"/>
        <v>0.18497293031996653</v>
      </c>
      <c r="CZ121" s="127">
        <f t="shared" si="48"/>
        <v>0.43720269586431937</v>
      </c>
      <c r="DA121" s="127">
        <f t="shared" si="48"/>
        <v>0.36455536704399227</v>
      </c>
      <c r="DB121" s="127"/>
      <c r="DC121" s="127">
        <f t="shared" si="49"/>
        <v>0.39988241308628281</v>
      </c>
      <c r="DD121" s="127"/>
      <c r="DE121" s="127">
        <f t="shared" si="50"/>
        <v>0.40744975885749635</v>
      </c>
      <c r="DF121" s="127"/>
      <c r="DG121" s="127">
        <f t="shared" si="51"/>
        <v>0.20277122327409236</v>
      </c>
      <c r="DH121" s="127">
        <f t="shared" si="52"/>
        <v>0.35352499649590063</v>
      </c>
      <c r="DI121" s="127">
        <f t="shared" si="52"/>
        <v>0.20312910315801269</v>
      </c>
      <c r="DJ121" s="127">
        <f t="shared" si="52"/>
        <v>0.61139457461088487</v>
      </c>
      <c r="DK121" s="127">
        <f t="shared" si="52"/>
        <v>0.26054826131935438</v>
      </c>
      <c r="DL121" s="127"/>
      <c r="DM121" s="127">
        <f t="shared" si="53"/>
        <v>0.26639260873620318</v>
      </c>
      <c r="DN121" s="127"/>
      <c r="DO121" s="127">
        <f t="shared" si="54"/>
        <v>1.2402277723877697E-2</v>
      </c>
      <c r="DP121" s="127">
        <f t="shared" si="54"/>
        <v>-3.5068018207755403E-2</v>
      </c>
      <c r="DQ121" s="127"/>
      <c r="DR121" s="127">
        <f t="shared" si="55"/>
        <v>9.7527164548539158E-2</v>
      </c>
      <c r="DS121" s="127">
        <f t="shared" si="55"/>
        <v>-1.2519435510106702E-2</v>
      </c>
      <c r="DT121" s="127"/>
    </row>
    <row r="122" spans="1:124" ht="15" thickBot="1" x14ac:dyDescent="0.35">
      <c r="B122" s="1">
        <v>12</v>
      </c>
      <c r="C122" s="104">
        <v>41244</v>
      </c>
      <c r="D122" s="105">
        <f t="shared" si="32"/>
        <v>31</v>
      </c>
      <c r="E122" s="106">
        <v>77752552</v>
      </c>
      <c r="F122" s="107">
        <v>14817168</v>
      </c>
      <c r="G122" s="108">
        <v>21869946</v>
      </c>
      <c r="H122" s="106">
        <v>269571843</v>
      </c>
      <c r="I122" s="107">
        <v>20067650</v>
      </c>
      <c r="J122" s="108">
        <f t="shared" si="30"/>
        <v>10260989</v>
      </c>
      <c r="K122" s="106">
        <f t="shared" si="35"/>
        <v>8.8527608225871557</v>
      </c>
      <c r="L122" s="107">
        <f t="shared" si="35"/>
        <v>7.0379196759821498</v>
      </c>
      <c r="M122" s="108">
        <f t="shared" si="35"/>
        <v>-3.5322139385335674</v>
      </c>
      <c r="N122" s="106">
        <f t="shared" si="39"/>
        <v>23.038692238864826</v>
      </c>
      <c r="O122" s="107">
        <f t="shared" si="39"/>
        <v>7.2110577409037298</v>
      </c>
      <c r="P122" s="108">
        <f t="shared" si="39"/>
        <v>119.53354260465775</v>
      </c>
      <c r="Q122" s="109">
        <v>287840179.52314407</v>
      </c>
      <c r="R122" s="110">
        <v>18556567.041144002</v>
      </c>
      <c r="S122" s="107">
        <f t="shared" si="31"/>
        <v>246115.77785099996</v>
      </c>
      <c r="T122" s="108">
        <f t="shared" si="33"/>
        <v>306642862.34213907</v>
      </c>
      <c r="U122" s="109">
        <f t="shared" si="36"/>
        <v>7.9546719201530198</v>
      </c>
      <c r="V122" s="110">
        <f t="shared" si="36"/>
        <v>10.967256996373163</v>
      </c>
      <c r="W122" s="107">
        <f t="shared" si="36"/>
        <v>0.95160044670454991</v>
      </c>
      <c r="X122" s="108">
        <f t="shared" si="34"/>
        <v>8.1262916011158239</v>
      </c>
      <c r="Y122" s="109">
        <f t="shared" si="40"/>
        <v>20.5325149686477</v>
      </c>
      <c r="Z122" s="110">
        <f t="shared" si="40"/>
        <v>9.1387236833013059</v>
      </c>
      <c r="AA122" s="107">
        <f t="shared" si="40"/>
        <v>90.193716088287985</v>
      </c>
      <c r="AB122" s="108">
        <f t="shared" si="38"/>
        <v>19.810815262556712</v>
      </c>
      <c r="AC122" s="109">
        <v>179304942</v>
      </c>
      <c r="AD122" s="110">
        <f t="shared" si="44"/>
        <v>90266901</v>
      </c>
      <c r="AE122" s="110">
        <v>17870613</v>
      </c>
      <c r="AF122" s="110">
        <v>51433807</v>
      </c>
      <c r="AG122" s="110">
        <v>20962481</v>
      </c>
      <c r="AH122" s="110">
        <f t="shared" si="57"/>
        <v>72396288</v>
      </c>
      <c r="AI122" s="110"/>
      <c r="AJ122" s="111"/>
      <c r="AK122" s="110">
        <v>129190597.98757996</v>
      </c>
      <c r="AL122" s="110">
        <f t="shared" si="42"/>
        <v>158649581.53556401</v>
      </c>
      <c r="AM122" s="110">
        <v>10611644.082975997</v>
      </c>
      <c r="AN122" s="110">
        <v>114674968.06158504</v>
      </c>
      <c r="AO122" s="110">
        <v>33362969.391002998</v>
      </c>
      <c r="AP122" s="110">
        <f t="shared" si="58"/>
        <v>148037937.45258802</v>
      </c>
      <c r="AQ122" s="110"/>
      <c r="AR122" s="111"/>
      <c r="AS122" s="110">
        <v>18427526.857100219</v>
      </c>
      <c r="AT122" s="110">
        <v>273167</v>
      </c>
      <c r="AU122" s="111"/>
      <c r="AV122" s="110">
        <v>16358704.452770839</v>
      </c>
      <c r="AW122" s="110">
        <v>351632.81670000002</v>
      </c>
      <c r="AX122" s="111"/>
      <c r="AY122" s="147">
        <f t="shared" si="59"/>
        <v>-1.7128852836018931</v>
      </c>
      <c r="AZ122" s="148">
        <f t="shared" si="59"/>
        <v>-2.0359326504765578</v>
      </c>
      <c r="BA122" s="149"/>
      <c r="BB122" s="113">
        <f>'[1]11. Breakdown Total UE Bank-NB'!R123+'[1]11. Breakdown Total UE Bank-NB'!S123</f>
        <v>254610.091372</v>
      </c>
      <c r="BC122" s="110">
        <f>'[1]11. Breakdown Total UE Bank-NB'!AN123</f>
        <v>0</v>
      </c>
      <c r="BD122" s="110">
        <f>'[1]11. Breakdown Total UE Bank-NB'!AT123</f>
        <v>10260989</v>
      </c>
      <c r="BE122" s="112">
        <f>'[1]11. Breakdown Total UE Bank-NB'!AB123+'[1]11. Breakdown Total UE Bank-NB'!AK123</f>
        <v>0</v>
      </c>
      <c r="BF122" s="112">
        <f>'[1]11. Breakdown Total UE Bank-NB'!BR123</f>
        <v>0</v>
      </c>
      <c r="BG122" s="112">
        <f>'[1]11. Breakdown Total UE Bank-NB'!BX123</f>
        <v>246115.77785099996</v>
      </c>
      <c r="BH122" s="112">
        <f>'[1]11. Breakdown Total UE Bank-NB'!BF123+'[1]11. Breakdown Total UE Bank-NB'!BO123</f>
        <v>0</v>
      </c>
      <c r="BI122" s="150"/>
      <c r="BJ122" s="147"/>
      <c r="BK122" s="147"/>
      <c r="BL122" s="110">
        <v>261922</v>
      </c>
      <c r="BM122" s="110">
        <v>58108944</v>
      </c>
      <c r="BN122" s="110">
        <v>7241610240</v>
      </c>
      <c r="BO122" s="110">
        <f t="shared" si="60"/>
        <v>7299981106</v>
      </c>
      <c r="BP122" s="112">
        <f t="shared" si="61"/>
        <v>7299719184</v>
      </c>
      <c r="BQ122" s="110">
        <v>320861.96224000002</v>
      </c>
      <c r="BR122" s="110">
        <v>35003293.499392003</v>
      </c>
      <c r="BS122" s="110">
        <v>863057572.00383997</v>
      </c>
      <c r="BT122" s="110">
        <f t="shared" si="62"/>
        <v>898381727.46547198</v>
      </c>
      <c r="BU122" s="112">
        <f t="shared" si="63"/>
        <v>898060865.503232</v>
      </c>
      <c r="BV122" s="110"/>
      <c r="BW122" s="110"/>
      <c r="BX122" s="110"/>
      <c r="BY122" s="110"/>
      <c r="BZ122" s="111"/>
      <c r="CA122" s="110"/>
      <c r="CB122" s="110"/>
      <c r="CC122" s="110"/>
      <c r="CD122" s="110"/>
      <c r="CE122" s="112"/>
      <c r="CF122" s="110"/>
      <c r="CG122" s="110"/>
      <c r="CH122" s="110"/>
      <c r="CI122" s="110"/>
      <c r="CJ122" s="112"/>
      <c r="CK122" s="110"/>
      <c r="CL122" s="110"/>
      <c r="CM122" s="110"/>
      <c r="CN122" s="110"/>
      <c r="CO122" s="112"/>
      <c r="CP122" s="110">
        <f t="shared" si="27"/>
        <v>23.739554012359449</v>
      </c>
      <c r="CQ122" s="110">
        <f t="shared" si="45"/>
        <v>10.535684079301788</v>
      </c>
      <c r="CR122" s="110">
        <f t="shared" si="56"/>
        <v>101.10820512208534</v>
      </c>
      <c r="CS122" s="110">
        <f t="shared" si="56"/>
        <v>22.862029727622797</v>
      </c>
      <c r="CT122" s="115">
        <v>5.4539104480843443</v>
      </c>
      <c r="CU122" s="109"/>
      <c r="CV122" s="110"/>
      <c r="CW122" s="116"/>
      <c r="CY122" s="127">
        <f t="shared" si="47"/>
        <v>0.15121256580462328</v>
      </c>
      <c r="CZ122" s="127">
        <f t="shared" si="48"/>
        <v>0.29605387976049569</v>
      </c>
      <c r="DA122" s="127">
        <f t="shared" si="48"/>
        <v>0.29065010400595126</v>
      </c>
      <c r="DB122" s="127"/>
      <c r="DC122" s="127">
        <f t="shared" si="49"/>
        <v>0.46096973609477487</v>
      </c>
      <c r="DD122" s="127"/>
      <c r="DE122" s="127">
        <f t="shared" si="50"/>
        <v>0.42507038569077271</v>
      </c>
      <c r="DF122" s="127"/>
      <c r="DG122" s="127">
        <f t="shared" si="51"/>
        <v>0.15301861483427848</v>
      </c>
      <c r="DH122" s="127">
        <f t="shared" si="52"/>
        <v>0.23291089648388175</v>
      </c>
      <c r="DI122" s="127">
        <f t="shared" si="52"/>
        <v>0.13881918965894258</v>
      </c>
      <c r="DJ122" s="127">
        <f t="shared" si="52"/>
        <v>0.91102286532825238</v>
      </c>
      <c r="DK122" s="127">
        <f t="shared" si="52"/>
        <v>0.25291776437884983</v>
      </c>
      <c r="DL122" s="127"/>
      <c r="DM122" s="127">
        <f t="shared" si="53"/>
        <v>0.25155931770189821</v>
      </c>
      <c r="DN122" s="127"/>
      <c r="DO122" s="127">
        <f t="shared" si="54"/>
        <v>1.0209207282336763E-3</v>
      </c>
      <c r="DP122" s="127">
        <f t="shared" si="54"/>
        <v>-0.1164190594483745</v>
      </c>
      <c r="DQ122" s="127"/>
      <c r="DR122" s="127">
        <f t="shared" si="55"/>
        <v>-1.7128852836018948E-2</v>
      </c>
      <c r="DS122" s="127">
        <f t="shared" si="55"/>
        <v>-2.0359326504765574E-2</v>
      </c>
      <c r="DT122" s="127"/>
    </row>
    <row r="123" spans="1:124" x14ac:dyDescent="0.3">
      <c r="A123" s="1">
        <v>2013</v>
      </c>
      <c r="B123" s="1">
        <v>1</v>
      </c>
      <c r="C123" s="59">
        <v>41275</v>
      </c>
      <c r="D123" s="60">
        <f t="shared" si="32"/>
        <v>31</v>
      </c>
      <c r="E123" s="61">
        <v>78770278</v>
      </c>
      <c r="F123" s="62">
        <v>14591371</v>
      </c>
      <c r="G123" s="63">
        <v>22418799</v>
      </c>
      <c r="H123" s="61">
        <v>267120564</v>
      </c>
      <c r="I123" s="62">
        <v>20021962</v>
      </c>
      <c r="J123" s="63">
        <f t="shared" si="30"/>
        <v>9597739</v>
      </c>
      <c r="K123" s="61">
        <f t="shared" si="35"/>
        <v>-0.90932308534908812</v>
      </c>
      <c r="L123" s="62">
        <f t="shared" si="35"/>
        <v>-0.22766990654112465</v>
      </c>
      <c r="M123" s="63">
        <f t="shared" si="35"/>
        <v>-6.4638018810857316</v>
      </c>
      <c r="N123" s="61">
        <f t="shared" si="39"/>
        <v>28.483715038555641</v>
      </c>
      <c r="O123" s="62">
        <f t="shared" si="39"/>
        <v>8.4621551842755043</v>
      </c>
      <c r="P123" s="63">
        <f t="shared" si="39"/>
        <v>111.0045677861264</v>
      </c>
      <c r="Q123" s="117">
        <v>291301584.08346593</v>
      </c>
      <c r="R123" s="118">
        <v>17960041.669876002</v>
      </c>
      <c r="S123" s="119">
        <f t="shared" si="31"/>
        <v>168394.10049899999</v>
      </c>
      <c r="T123" s="120">
        <f t="shared" si="33"/>
        <v>309430019.85384089</v>
      </c>
      <c r="U123" s="117">
        <f t="shared" si="36"/>
        <v>1.2025439137983687</v>
      </c>
      <c r="V123" s="118">
        <f t="shared" si="36"/>
        <v>-3.2146321566126539</v>
      </c>
      <c r="W123" s="119">
        <f t="shared" si="36"/>
        <v>-31.579315243678995</v>
      </c>
      <c r="X123" s="120">
        <f t="shared" si="34"/>
        <v>0.90892626373674734</v>
      </c>
      <c r="Y123" s="117">
        <f t="shared" si="40"/>
        <v>26.888235566288344</v>
      </c>
      <c r="Z123" s="118">
        <f t="shared" si="40"/>
        <v>13.239631814316638</v>
      </c>
      <c r="AA123" s="119">
        <f t="shared" si="40"/>
        <v>44.646393703307879</v>
      </c>
      <c r="AB123" s="120">
        <f t="shared" si="38"/>
        <v>26.015084074222823</v>
      </c>
      <c r="AC123" s="117">
        <v>174726469</v>
      </c>
      <c r="AD123" s="118">
        <f t="shared" si="44"/>
        <v>92394095</v>
      </c>
      <c r="AE123" s="118">
        <v>17713303</v>
      </c>
      <c r="AF123" s="118">
        <v>53232615</v>
      </c>
      <c r="AG123" s="118">
        <v>21448177</v>
      </c>
      <c r="AH123" s="65">
        <f t="shared" si="57"/>
        <v>74680792</v>
      </c>
      <c r="AI123" s="65"/>
      <c r="AJ123" s="121"/>
      <c r="AK123" s="118">
        <v>126794539.56301302</v>
      </c>
      <c r="AL123" s="118">
        <f t="shared" si="42"/>
        <v>164507044.52045301</v>
      </c>
      <c r="AM123" s="118">
        <v>10502460.731725</v>
      </c>
      <c r="AN123" s="118">
        <v>121065731.32081699</v>
      </c>
      <c r="AO123" s="118">
        <v>32938852.46791099</v>
      </c>
      <c r="AP123" s="118">
        <f t="shared" si="58"/>
        <v>154004583.788728</v>
      </c>
      <c r="AQ123" s="118"/>
      <c r="AR123" s="121"/>
      <c r="AS123" s="118">
        <v>19709289</v>
      </c>
      <c r="AT123" s="118">
        <v>312673</v>
      </c>
      <c r="AU123" s="121"/>
      <c r="AV123" s="118">
        <v>17584014.763661001</v>
      </c>
      <c r="AW123" s="118">
        <v>376026.90621500002</v>
      </c>
      <c r="AX123" s="121"/>
      <c r="AY123" s="128">
        <f t="shared" si="59"/>
        <v>5.6490800503489869</v>
      </c>
      <c r="AZ123" s="129">
        <f t="shared" si="59"/>
        <v>2.7030639094502451</v>
      </c>
      <c r="BA123" s="130"/>
      <c r="BB123" s="123">
        <f>'[1]11. Breakdown Total UE Bank-NB'!R124+'[1]11. Breakdown Total UE Bank-NB'!S124</f>
        <v>255702.99854200002</v>
      </c>
      <c r="BC123" s="118">
        <f>'[1]11. Breakdown Total UE Bank-NB'!AN124</f>
        <v>0</v>
      </c>
      <c r="BD123" s="118">
        <f>'[1]11. Breakdown Total UE Bank-NB'!AT124</f>
        <v>9597739</v>
      </c>
      <c r="BE123" s="122">
        <f>'[1]11. Breakdown Total UE Bank-NB'!AB124+'[1]11. Breakdown Total UE Bank-NB'!AK124</f>
        <v>0</v>
      </c>
      <c r="BF123" s="122">
        <f>'[1]11. Breakdown Total UE Bank-NB'!BR124</f>
        <v>0</v>
      </c>
      <c r="BG123" s="122">
        <f>'[1]11. Breakdown Total UE Bank-NB'!BX124</f>
        <v>168394.10049899999</v>
      </c>
      <c r="BH123" s="122">
        <f>'[1]11. Breakdown Total UE Bank-NB'!BF124+'[1]11. Breakdown Total UE Bank-NB'!BO124</f>
        <v>0</v>
      </c>
      <c r="BI123" s="131"/>
      <c r="BJ123" s="128"/>
      <c r="BK123" s="128"/>
      <c r="BL123" s="118">
        <v>177011</v>
      </c>
      <c r="BM123" s="118">
        <v>34176972.651808135</v>
      </c>
      <c r="BN123" s="118">
        <v>50225227.352176912</v>
      </c>
      <c r="BO123" s="118">
        <f t="shared" si="60"/>
        <v>84579211.003985047</v>
      </c>
      <c r="BP123" s="152">
        <f t="shared" si="61"/>
        <v>84402200.003985047</v>
      </c>
      <c r="BQ123" s="118">
        <v>467719.97900799999</v>
      </c>
      <c r="BR123" s="118">
        <v>38042282.754047997</v>
      </c>
      <c r="BS123" s="118">
        <v>1240383468.07705</v>
      </c>
      <c r="BT123" s="118">
        <f t="shared" si="62"/>
        <v>1278893470.810106</v>
      </c>
      <c r="BU123" s="122">
        <f t="shared" si="63"/>
        <v>1278425750.8310981</v>
      </c>
      <c r="BV123" s="118"/>
      <c r="BW123" s="118"/>
      <c r="BX123" s="118"/>
      <c r="BY123" s="118"/>
      <c r="BZ123" s="121"/>
      <c r="CA123" s="118"/>
      <c r="CB123" s="118"/>
      <c r="CC123" s="118"/>
      <c r="CD123" s="118"/>
      <c r="CE123" s="122"/>
      <c r="CF123" s="118"/>
      <c r="CG123" s="118"/>
      <c r="CH123" s="118"/>
      <c r="CI123" s="118"/>
      <c r="CJ123" s="122"/>
      <c r="CK123" s="118"/>
      <c r="CL123" s="118"/>
      <c r="CM123" s="118"/>
      <c r="CN123" s="118"/>
      <c r="CO123" s="122"/>
      <c r="CP123" s="118">
        <f t="shared" ref="CP123:CP182" si="64">(SUM(Q112:Q123)/SUM(Q100:Q111))*100-100</f>
        <v>24.481929644958285</v>
      </c>
      <c r="CQ123" s="118">
        <f t="shared" si="45"/>
        <v>10.551767082347908</v>
      </c>
      <c r="CR123" s="118">
        <f t="shared" ref="CR123:CS138" si="65">(SUM(S112:S123)/SUM(S100:S111))*100-100</f>
        <v>95.993307178684518</v>
      </c>
      <c r="CS123" s="118">
        <f t="shared" si="65"/>
        <v>23.556762751992878</v>
      </c>
      <c r="CT123" s="125">
        <v>5.6805377376860946</v>
      </c>
      <c r="CU123" s="117"/>
      <c r="CV123" s="118"/>
      <c r="CW123" s="126"/>
      <c r="CY123" s="127">
        <f t="shared" si="47"/>
        <v>0.20038498147273143</v>
      </c>
      <c r="CZ123" s="127">
        <f t="shared" si="48"/>
        <v>0.29746714398108387</v>
      </c>
      <c r="DA123" s="127">
        <f t="shared" si="48"/>
        <v>0.35147973668283439</v>
      </c>
      <c r="DB123" s="127"/>
      <c r="DC123" s="127">
        <f t="shared" si="49"/>
        <v>0.53375850250895618</v>
      </c>
      <c r="DD123" s="127"/>
      <c r="DE123" s="127">
        <f t="shared" si="50"/>
        <v>0.48201458754854953</v>
      </c>
      <c r="DF123" s="127"/>
      <c r="DG123" s="127">
        <f t="shared" si="51"/>
        <v>0.16421089499064934</v>
      </c>
      <c r="DH123" s="127">
        <f t="shared" ref="DH123:DK154" si="66">AM123/AM111-1</f>
        <v>0.2657956626168938</v>
      </c>
      <c r="DI123" s="127">
        <f t="shared" si="66"/>
        <v>0.26670798286163633</v>
      </c>
      <c r="DJ123" s="127">
        <f t="shared" si="66"/>
        <v>0.96171311768645729</v>
      </c>
      <c r="DK123" s="127">
        <f t="shared" si="66"/>
        <v>0.37056270409630887</v>
      </c>
      <c r="DL123" s="127"/>
      <c r="DM123" s="127">
        <f t="shared" si="53"/>
        <v>0.36335863686895387</v>
      </c>
      <c r="DN123" s="127"/>
      <c r="DO123" s="127">
        <f t="shared" si="54"/>
        <v>7.0648859973144296E-2</v>
      </c>
      <c r="DP123" s="127">
        <f t="shared" si="54"/>
        <v>-2.8540447835853633E-2</v>
      </c>
      <c r="DQ123" s="127"/>
      <c r="DR123" s="127">
        <f t="shared" si="55"/>
        <v>5.6490800503489869E-2</v>
      </c>
      <c r="DS123" s="127">
        <f t="shared" si="55"/>
        <v>2.703063909450254E-2</v>
      </c>
      <c r="DT123" s="127"/>
    </row>
    <row r="124" spans="1:124" x14ac:dyDescent="0.3">
      <c r="B124" s="1">
        <v>2</v>
      </c>
      <c r="C124" s="76">
        <v>41306</v>
      </c>
      <c r="D124" s="77">
        <f t="shared" si="32"/>
        <v>28</v>
      </c>
      <c r="E124" s="61">
        <v>79693066</v>
      </c>
      <c r="F124" s="62">
        <v>14616755</v>
      </c>
      <c r="G124" s="63">
        <v>23058594</v>
      </c>
      <c r="H124" s="61">
        <v>244816661</v>
      </c>
      <c r="I124" s="62">
        <v>17787392</v>
      </c>
      <c r="J124" s="63">
        <f t="shared" si="30"/>
        <v>9626119</v>
      </c>
      <c r="K124" s="61">
        <f t="shared" si="35"/>
        <v>-8.3497513879163563</v>
      </c>
      <c r="L124" s="62">
        <f t="shared" si="35"/>
        <v>-11.160594551123411</v>
      </c>
      <c r="M124" s="63">
        <f t="shared" si="35"/>
        <v>0.29569464224855457</v>
      </c>
      <c r="N124" s="61">
        <f t="shared" si="39"/>
        <v>20.684297383415171</v>
      </c>
      <c r="O124" s="62">
        <f t="shared" si="39"/>
        <v>4.1706217092718063</v>
      </c>
      <c r="P124" s="63">
        <f t="shared" si="39"/>
        <v>67.90419915780322</v>
      </c>
      <c r="Q124" s="64">
        <v>270283989.424927</v>
      </c>
      <c r="R124" s="65">
        <v>15902691.917815</v>
      </c>
      <c r="S124" s="62">
        <f t="shared" si="31"/>
        <v>165335.13024900001</v>
      </c>
      <c r="T124" s="63">
        <f t="shared" si="33"/>
        <v>286352016.47299099</v>
      </c>
      <c r="U124" s="64">
        <f t="shared" si="36"/>
        <v>-7.2150636340229504</v>
      </c>
      <c r="V124" s="65">
        <f t="shared" si="36"/>
        <v>-11.455150215557412</v>
      </c>
      <c r="W124" s="62">
        <f t="shared" si="36"/>
        <v>-1.8165542860084636</v>
      </c>
      <c r="X124" s="63">
        <f t="shared" si="34"/>
        <v>-7.4582302621286649</v>
      </c>
      <c r="Y124" s="64">
        <f t="shared" si="40"/>
        <v>19.778273426854774</v>
      </c>
      <c r="Z124" s="65">
        <f t="shared" si="40"/>
        <v>5.0061415774760674</v>
      </c>
      <c r="AA124" s="62">
        <f t="shared" si="40"/>
        <v>80.24389238440682</v>
      </c>
      <c r="AB124" s="63">
        <f t="shared" si="38"/>
        <v>18.872587158205132</v>
      </c>
      <c r="AC124" s="64">
        <v>163525621</v>
      </c>
      <c r="AD124" s="65">
        <f t="shared" si="44"/>
        <v>81291040</v>
      </c>
      <c r="AE124" s="65">
        <v>15737115</v>
      </c>
      <c r="AF124" s="65">
        <v>47069019</v>
      </c>
      <c r="AG124" s="65">
        <v>18484906</v>
      </c>
      <c r="AH124" s="65">
        <f t="shared" si="57"/>
        <v>65553925</v>
      </c>
      <c r="AI124" s="65"/>
      <c r="AJ124" s="66"/>
      <c r="AK124" s="65">
        <v>118641056.92525801</v>
      </c>
      <c r="AL124" s="65">
        <f t="shared" si="42"/>
        <v>151642932.49966899</v>
      </c>
      <c r="AM124" s="65">
        <v>9273599.7668430023</v>
      </c>
      <c r="AN124" s="65">
        <v>110371659.91747397</v>
      </c>
      <c r="AO124" s="65">
        <v>31997672.815352008</v>
      </c>
      <c r="AP124" s="65">
        <f t="shared" si="58"/>
        <v>142369332.73282599</v>
      </c>
      <c r="AQ124" s="65"/>
      <c r="AR124" s="66"/>
      <c r="AS124" s="65">
        <v>17507240</v>
      </c>
      <c r="AT124" s="65">
        <v>280152</v>
      </c>
      <c r="AU124" s="66"/>
      <c r="AV124" s="65">
        <v>15558100.447173001</v>
      </c>
      <c r="AW124" s="65">
        <v>344591.47064200003</v>
      </c>
      <c r="AX124" s="66"/>
      <c r="AY124" s="132">
        <f t="shared" si="59"/>
        <v>0.41320403429770314</v>
      </c>
      <c r="AZ124" s="133">
        <f t="shared" si="59"/>
        <v>-0.80561957724376054</v>
      </c>
      <c r="BA124" s="134"/>
      <c r="BB124" s="78">
        <f>'[1]11. Breakdown Total UE Bank-NB'!R125+'[1]11. Breakdown Total UE Bank-NB'!S125</f>
        <v>272861.07520299999</v>
      </c>
      <c r="BC124" s="65">
        <f>'[1]11. Breakdown Total UE Bank-NB'!AN125</f>
        <v>0</v>
      </c>
      <c r="BD124" s="65">
        <f>'[1]11. Breakdown Total UE Bank-NB'!AT125</f>
        <v>9626119</v>
      </c>
      <c r="BE124" s="67">
        <f>'[1]11. Breakdown Total UE Bank-NB'!AB125+'[1]11. Breakdown Total UE Bank-NB'!AK125</f>
        <v>0</v>
      </c>
      <c r="BF124" s="67">
        <f>'[1]11. Breakdown Total UE Bank-NB'!BR125</f>
        <v>0</v>
      </c>
      <c r="BG124" s="67">
        <f>'[1]11. Breakdown Total UE Bank-NB'!BX125</f>
        <v>165335.13024900001</v>
      </c>
      <c r="BH124" s="67">
        <f>'[1]11. Breakdown Total UE Bank-NB'!BF125+'[1]11. Breakdown Total UE Bank-NB'!BO125</f>
        <v>0</v>
      </c>
      <c r="BI124" s="135"/>
      <c r="BJ124" s="132"/>
      <c r="BK124" s="132"/>
      <c r="BL124" s="65">
        <v>198155</v>
      </c>
      <c r="BM124" s="65">
        <v>31781776.980923984</v>
      </c>
      <c r="BN124" s="65">
        <v>45894713.504606836</v>
      </c>
      <c r="BO124" s="65">
        <f t="shared" si="60"/>
        <v>77874645.485530823</v>
      </c>
      <c r="BP124" s="153">
        <f t="shared" si="61"/>
        <v>77676490.485530823</v>
      </c>
      <c r="BQ124" s="65">
        <v>351946.83392</v>
      </c>
      <c r="BR124" s="65">
        <v>34513142.939648002</v>
      </c>
      <c r="BS124" s="65">
        <v>1400413010.00192</v>
      </c>
      <c r="BT124" s="65">
        <f t="shared" si="62"/>
        <v>1435278099.7754879</v>
      </c>
      <c r="BU124" s="67">
        <f t="shared" si="63"/>
        <v>1434926152.9415679</v>
      </c>
      <c r="BV124" s="65"/>
      <c r="BW124" s="65"/>
      <c r="BX124" s="65"/>
      <c r="BY124" s="65"/>
      <c r="BZ124" s="66"/>
      <c r="CA124" s="65"/>
      <c r="CB124" s="65"/>
      <c r="CC124" s="65"/>
      <c r="CD124" s="65"/>
      <c r="CE124" s="67"/>
      <c r="CF124" s="65"/>
      <c r="CG124" s="65"/>
      <c r="CH124" s="65"/>
      <c r="CI124" s="65"/>
      <c r="CJ124" s="67"/>
      <c r="CK124" s="65"/>
      <c r="CL124" s="65"/>
      <c r="CM124" s="65"/>
      <c r="CN124" s="65"/>
      <c r="CO124" s="67"/>
      <c r="CP124" s="65">
        <f t="shared" si="64"/>
        <v>23.788950628030747</v>
      </c>
      <c r="CQ124" s="65">
        <f t="shared" si="45"/>
        <v>9.8556901999735231</v>
      </c>
      <c r="CR124" s="65">
        <f t="shared" si="65"/>
        <v>95.538415256971035</v>
      </c>
      <c r="CS124" s="65">
        <f t="shared" si="65"/>
        <v>22.872792829371008</v>
      </c>
      <c r="CT124" s="80">
        <v>5.6805377376860946</v>
      </c>
      <c r="CU124" s="64"/>
      <c r="CV124" s="65"/>
      <c r="CW124" s="81"/>
      <c r="CY124" s="127">
        <f t="shared" si="47"/>
        <v>0.15419853128909344</v>
      </c>
      <c r="CZ124" s="127">
        <f t="shared" si="48"/>
        <v>0.24391513994990377</v>
      </c>
      <c r="DA124" s="127">
        <f t="shared" si="48"/>
        <v>0.20724892296249919</v>
      </c>
      <c r="DB124" s="127"/>
      <c r="DC124" s="127">
        <f t="shared" si="49"/>
        <v>0.35087857076826001</v>
      </c>
      <c r="DD124" s="127"/>
      <c r="DE124" s="127">
        <f t="shared" si="50"/>
        <v>0.32875917367830576</v>
      </c>
      <c r="DF124" s="127"/>
      <c r="DG124" s="127">
        <f t="shared" si="51"/>
        <v>0.1066298778323933</v>
      </c>
      <c r="DH124" s="127">
        <f t="shared" si="66"/>
        <v>0.17061141219093257</v>
      </c>
      <c r="DI124" s="127">
        <f t="shared" si="66"/>
        <v>0.17875619852438707</v>
      </c>
      <c r="DJ124" s="127">
        <f t="shared" si="66"/>
        <v>0.89467082815371812</v>
      </c>
      <c r="DK124" s="127">
        <f t="shared" si="66"/>
        <v>0.28815086322112626</v>
      </c>
      <c r="DL124" s="127"/>
      <c r="DM124" s="127">
        <f t="shared" si="53"/>
        <v>0.28028936687119677</v>
      </c>
      <c r="DN124" s="127"/>
      <c r="DO124" s="127">
        <f t="shared" si="54"/>
        <v>-3.4775662433804033E-2</v>
      </c>
      <c r="DP124" s="127">
        <f t="shared" si="54"/>
        <v>-9.5484395885395479E-2</v>
      </c>
      <c r="DQ124" s="127"/>
      <c r="DR124" s="127">
        <f t="shared" si="55"/>
        <v>4.1320403429769836E-3</v>
      </c>
      <c r="DS124" s="127">
        <f t="shared" si="55"/>
        <v>-8.0561957724376576E-3</v>
      </c>
      <c r="DT124" s="127"/>
    </row>
    <row r="125" spans="1:124" x14ac:dyDescent="0.3">
      <c r="B125" s="1">
        <v>3</v>
      </c>
      <c r="C125" s="99">
        <v>41334</v>
      </c>
      <c r="D125" s="100">
        <f t="shared" si="32"/>
        <v>31</v>
      </c>
      <c r="E125" s="61">
        <v>80554627</v>
      </c>
      <c r="F125" s="62">
        <v>14601113</v>
      </c>
      <c r="G125" s="63">
        <v>24069229</v>
      </c>
      <c r="H125" s="61">
        <v>280805277</v>
      </c>
      <c r="I125" s="62">
        <v>18858114</v>
      </c>
      <c r="J125" s="63">
        <f t="shared" si="30"/>
        <v>11504179</v>
      </c>
      <c r="K125" s="61">
        <f t="shared" si="35"/>
        <v>14.700231533670005</v>
      </c>
      <c r="L125" s="62">
        <f t="shared" si="35"/>
        <v>6.0195558741832418</v>
      </c>
      <c r="M125" s="63">
        <f t="shared" si="35"/>
        <v>19.510043455727068</v>
      </c>
      <c r="N125" s="61">
        <f t="shared" si="39"/>
        <v>24.554101811962877</v>
      </c>
      <c r="O125" s="62">
        <f t="shared" si="39"/>
        <v>3.8217034606254523</v>
      </c>
      <c r="P125" s="63">
        <f t="shared" si="39"/>
        <v>64.566097422357672</v>
      </c>
      <c r="Q125" s="88">
        <v>304755771.90486878</v>
      </c>
      <c r="R125" s="83">
        <v>17573945.665367</v>
      </c>
      <c r="S125" s="102">
        <f t="shared" si="31"/>
        <v>252790.65447900002</v>
      </c>
      <c r="T125" s="103">
        <f t="shared" si="33"/>
        <v>322582508.22471482</v>
      </c>
      <c r="U125" s="88">
        <f t="shared" si="36"/>
        <v>12.753912117875013</v>
      </c>
      <c r="V125" s="83">
        <f t="shared" si="36"/>
        <v>10.509250611085392</v>
      </c>
      <c r="W125" s="102">
        <f t="shared" si="36"/>
        <v>52.895911533313686</v>
      </c>
      <c r="X125" s="103">
        <f t="shared" si="34"/>
        <v>12.652431157278448</v>
      </c>
      <c r="Y125" s="88">
        <f t="shared" si="40"/>
        <v>26.309720495387417</v>
      </c>
      <c r="Z125" s="83">
        <f t="shared" si="40"/>
        <v>7.1182271628658977</v>
      </c>
      <c r="AA125" s="102">
        <f t="shared" si="40"/>
        <v>97.275893814272948</v>
      </c>
      <c r="AB125" s="103">
        <f t="shared" si="38"/>
        <v>25.123717984629749</v>
      </c>
      <c r="AC125" s="88">
        <v>187857557</v>
      </c>
      <c r="AD125" s="83">
        <f t="shared" si="44"/>
        <v>92947720</v>
      </c>
      <c r="AE125" s="83">
        <v>19288268</v>
      </c>
      <c r="AF125" s="83">
        <v>53679432</v>
      </c>
      <c r="AG125" s="83">
        <v>19980020</v>
      </c>
      <c r="AH125" s="83">
        <f t="shared" si="57"/>
        <v>73659452</v>
      </c>
      <c r="AI125" s="83"/>
      <c r="AJ125" s="86"/>
      <c r="AK125" s="83">
        <v>134792088.89611498</v>
      </c>
      <c r="AL125" s="83">
        <f t="shared" si="42"/>
        <v>169963683.00875404</v>
      </c>
      <c r="AM125" s="83">
        <v>11254805.068874003</v>
      </c>
      <c r="AN125" s="83">
        <v>124491923.77805303</v>
      </c>
      <c r="AO125" s="83">
        <v>34216954.161827013</v>
      </c>
      <c r="AP125" s="83">
        <f t="shared" si="58"/>
        <v>158708877.93988004</v>
      </c>
      <c r="AQ125" s="83"/>
      <c r="AR125" s="86"/>
      <c r="AS125" s="83">
        <v>18566059</v>
      </c>
      <c r="AT125" s="83">
        <v>292055</v>
      </c>
      <c r="AU125" s="86"/>
      <c r="AV125" s="83">
        <v>17212353.036545996</v>
      </c>
      <c r="AW125" s="83">
        <v>361592.62882100005</v>
      </c>
      <c r="AX125" s="86"/>
      <c r="AY125" s="137">
        <f t="shared" si="59"/>
        <v>16.32212232918674</v>
      </c>
      <c r="AZ125" s="145">
        <f t="shared" si="59"/>
        <v>-0.68242222790648921</v>
      </c>
      <c r="BA125" s="146"/>
      <c r="BB125" s="82">
        <f>'[1]11. Breakdown Total UE Bank-NB'!R126+'[1]11. Breakdown Total UE Bank-NB'!S126</f>
        <v>279243.04660400003</v>
      </c>
      <c r="BC125" s="83">
        <f>'[1]11. Breakdown Total UE Bank-NB'!AN126</f>
        <v>0</v>
      </c>
      <c r="BD125" s="83">
        <f>'[1]11. Breakdown Total UE Bank-NB'!AT126</f>
        <v>11504179</v>
      </c>
      <c r="BE125" s="84">
        <f>'[1]11. Breakdown Total UE Bank-NB'!AB126+'[1]11. Breakdown Total UE Bank-NB'!AK126</f>
        <v>0</v>
      </c>
      <c r="BF125" s="84">
        <f>'[1]11. Breakdown Total UE Bank-NB'!BR126</f>
        <v>0</v>
      </c>
      <c r="BG125" s="84">
        <f>'[1]11. Breakdown Total UE Bank-NB'!BX126</f>
        <v>252790.65447900002</v>
      </c>
      <c r="BH125" s="84">
        <f>'[1]11. Breakdown Total UE Bank-NB'!BF126+'[1]11. Breakdown Total UE Bank-NB'!BO126</f>
        <v>0</v>
      </c>
      <c r="BI125" s="136"/>
      <c r="BJ125" s="137"/>
      <c r="BK125" s="137"/>
      <c r="BL125" s="83">
        <v>212295</v>
      </c>
      <c r="BM125" s="83">
        <v>34750236.356144771</v>
      </c>
      <c r="BN125" s="83">
        <v>50243497.850689031</v>
      </c>
      <c r="BO125" s="83">
        <f t="shared" si="60"/>
        <v>85206029.20683381</v>
      </c>
      <c r="BP125" s="154">
        <f t="shared" si="61"/>
        <v>84993734.20683381</v>
      </c>
      <c r="BQ125" s="83">
        <v>381211.344896</v>
      </c>
      <c r="BR125" s="83">
        <v>35166862.966784</v>
      </c>
      <c r="BS125" s="83">
        <v>636722660.50764799</v>
      </c>
      <c r="BT125" s="83">
        <f t="shared" si="62"/>
        <v>672270734.81932795</v>
      </c>
      <c r="BU125" s="84">
        <f t="shared" si="63"/>
        <v>671889523.47443199</v>
      </c>
      <c r="BV125" s="83"/>
      <c r="BW125" s="83"/>
      <c r="BX125" s="83"/>
      <c r="BY125" s="83"/>
      <c r="BZ125" s="86"/>
      <c r="CA125" s="83"/>
      <c r="CB125" s="83"/>
      <c r="CC125" s="83"/>
      <c r="CD125" s="83"/>
      <c r="CE125" s="84"/>
      <c r="CF125" s="83"/>
      <c r="CG125" s="83"/>
      <c r="CH125" s="83"/>
      <c r="CI125" s="83"/>
      <c r="CJ125" s="84"/>
      <c r="CK125" s="83"/>
      <c r="CL125" s="83"/>
      <c r="CM125" s="83"/>
      <c r="CN125" s="83"/>
      <c r="CO125" s="84"/>
      <c r="CP125" s="83">
        <f t="shared" si="64"/>
        <v>23.951159897146198</v>
      </c>
      <c r="CQ125" s="83">
        <f t="shared" si="45"/>
        <v>10.048712397194763</v>
      </c>
      <c r="CR125" s="83">
        <f t="shared" si="65"/>
        <v>94.918578347200906</v>
      </c>
      <c r="CS125" s="83">
        <f t="shared" si="65"/>
        <v>23.050746135483593</v>
      </c>
      <c r="CT125" s="87">
        <v>5.6805377376860946</v>
      </c>
      <c r="CU125" s="88"/>
      <c r="CV125" s="83"/>
      <c r="CW125" s="89"/>
      <c r="CY125" s="127">
        <f t="shared" si="47"/>
        <v>0.18320308325092016</v>
      </c>
      <c r="CZ125" s="127">
        <f t="shared" si="48"/>
        <v>0.46195997083700213</v>
      </c>
      <c r="DA125" s="127">
        <f t="shared" si="48"/>
        <v>0.25231851098686664</v>
      </c>
      <c r="DB125" s="127"/>
      <c r="DC125" s="127">
        <f t="shared" si="49"/>
        <v>0.37720691758643499</v>
      </c>
      <c r="DD125" s="127"/>
      <c r="DE125" s="127">
        <f t="shared" si="50"/>
        <v>0.39397679570849187</v>
      </c>
      <c r="DF125" s="127"/>
      <c r="DG125" s="127">
        <f t="shared" si="51"/>
        <v>0.20046672176184677</v>
      </c>
      <c r="DH125" s="127">
        <f t="shared" si="66"/>
        <v>0.37999327816759632</v>
      </c>
      <c r="DI125" s="127">
        <f t="shared" si="66"/>
        <v>0.22253586761911359</v>
      </c>
      <c r="DJ125" s="127">
        <f t="shared" si="66"/>
        <v>0.800237023608392</v>
      </c>
      <c r="DK125" s="127">
        <f t="shared" si="66"/>
        <v>0.31340409143125103</v>
      </c>
      <c r="DL125" s="127"/>
      <c r="DM125" s="127">
        <f t="shared" si="53"/>
        <v>0.31761423457431892</v>
      </c>
      <c r="DN125" s="127"/>
      <c r="DO125" s="127">
        <f t="shared" si="54"/>
        <v>0.10739522455668249</v>
      </c>
      <c r="DP125" s="127">
        <f t="shared" si="54"/>
        <v>-9.4975581337696457E-2</v>
      </c>
      <c r="DQ125" s="127"/>
      <c r="DR125" s="127">
        <f t="shared" si="55"/>
        <v>0.1632212232918675</v>
      </c>
      <c r="DS125" s="127">
        <f t="shared" si="55"/>
        <v>-6.8242222790648732E-3</v>
      </c>
      <c r="DT125" s="127"/>
    </row>
    <row r="126" spans="1:124" x14ac:dyDescent="0.3">
      <c r="B126" s="1">
        <v>4</v>
      </c>
      <c r="C126" s="76">
        <v>41365</v>
      </c>
      <c r="D126" s="77">
        <f t="shared" si="32"/>
        <v>30</v>
      </c>
      <c r="E126" s="92">
        <v>81095350</v>
      </c>
      <c r="F126" s="93">
        <v>14644937</v>
      </c>
      <c r="G126" s="94">
        <v>24921761</v>
      </c>
      <c r="H126" s="92">
        <v>283160069</v>
      </c>
      <c r="I126" s="93">
        <v>20175308</v>
      </c>
      <c r="J126" s="94">
        <f t="shared" si="30"/>
        <v>11383130</v>
      </c>
      <c r="K126" s="92">
        <f t="shared" si="35"/>
        <v>0.83858538028827712</v>
      </c>
      <c r="L126" s="93">
        <f t="shared" si="35"/>
        <v>6.9847599818306323</v>
      </c>
      <c r="M126" s="94">
        <f t="shared" si="35"/>
        <v>-1.0522176332617912</v>
      </c>
      <c r="N126" s="92">
        <f t="shared" si="39"/>
        <v>32.689769520044592</v>
      </c>
      <c r="O126" s="93">
        <f t="shared" si="39"/>
        <v>13.479556892578376</v>
      </c>
      <c r="P126" s="94">
        <f t="shared" si="39"/>
        <v>52.104118576520541</v>
      </c>
      <c r="Q126" s="64">
        <v>306129993.1271348</v>
      </c>
      <c r="R126" s="65">
        <v>18406616.713353001</v>
      </c>
      <c r="S126" s="62">
        <f t="shared" si="31"/>
        <v>219756.59302800003</v>
      </c>
      <c r="T126" s="63">
        <f t="shared" si="33"/>
        <v>324756366.43351579</v>
      </c>
      <c r="U126" s="64">
        <f t="shared" si="36"/>
        <v>0.45092541272523923</v>
      </c>
      <c r="V126" s="65">
        <f t="shared" si="36"/>
        <v>4.7380995926654474</v>
      </c>
      <c r="W126" s="62">
        <f t="shared" si="36"/>
        <v>-13.067754232878185</v>
      </c>
      <c r="X126" s="63">
        <f t="shared" si="34"/>
        <v>0.67389215266645397</v>
      </c>
      <c r="Y126" s="64">
        <f t="shared" si="40"/>
        <v>33.654712278609075</v>
      </c>
      <c r="Z126" s="65">
        <f t="shared" si="40"/>
        <v>16.22525929951901</v>
      </c>
      <c r="AA126" s="62">
        <f t="shared" si="40"/>
        <v>58.332883072260046</v>
      </c>
      <c r="AB126" s="63">
        <f t="shared" si="38"/>
        <v>32.542133586947251</v>
      </c>
      <c r="AC126" s="64">
        <v>187666084</v>
      </c>
      <c r="AD126" s="65">
        <f t="shared" si="44"/>
        <v>95493985</v>
      </c>
      <c r="AE126" s="65">
        <v>18979886</v>
      </c>
      <c r="AF126" s="65">
        <v>51797387</v>
      </c>
      <c r="AG126" s="65">
        <v>24716712</v>
      </c>
      <c r="AH126" s="65">
        <f t="shared" si="57"/>
        <v>76514099</v>
      </c>
      <c r="AI126" s="65"/>
      <c r="AJ126" s="66"/>
      <c r="AK126" s="65">
        <v>134650132.36736196</v>
      </c>
      <c r="AL126" s="65">
        <f t="shared" si="42"/>
        <v>171479860.75977299</v>
      </c>
      <c r="AM126" s="65">
        <v>11678682.005450005</v>
      </c>
      <c r="AN126" s="65">
        <v>122227670.37266997</v>
      </c>
      <c r="AO126" s="65">
        <v>37573508.381653011</v>
      </c>
      <c r="AP126" s="65">
        <f t="shared" si="58"/>
        <v>159801178.75432298</v>
      </c>
      <c r="AQ126" s="65"/>
      <c r="AR126" s="66"/>
      <c r="AS126" s="65">
        <v>19875413</v>
      </c>
      <c r="AT126" s="65">
        <v>299895</v>
      </c>
      <c r="AU126" s="66"/>
      <c r="AV126" s="65">
        <v>18021521.513199002</v>
      </c>
      <c r="AW126" s="65">
        <v>385095.20015399996</v>
      </c>
      <c r="AX126" s="66"/>
      <c r="AY126" s="132">
        <f t="shared" si="59"/>
        <v>12.339312978426905</v>
      </c>
      <c r="AZ126" s="133">
        <f t="shared" si="59"/>
        <v>7.8466404792900057</v>
      </c>
      <c r="BA126" s="134"/>
      <c r="BB126" s="78">
        <f>'[1]11. Breakdown Total UE Bank-NB'!R127+'[1]11. Breakdown Total UE Bank-NB'!S127</f>
        <v>270131.733076</v>
      </c>
      <c r="BC126" s="65">
        <f>'[1]11. Breakdown Total UE Bank-NB'!AN127</f>
        <v>0</v>
      </c>
      <c r="BD126" s="65">
        <f>'[1]11. Breakdown Total UE Bank-NB'!AT127</f>
        <v>11383130</v>
      </c>
      <c r="BE126" s="67">
        <f>'[1]11. Breakdown Total UE Bank-NB'!AB127+'[1]11. Breakdown Total UE Bank-NB'!AK127</f>
        <v>0</v>
      </c>
      <c r="BF126" s="67">
        <f>'[1]11. Breakdown Total UE Bank-NB'!BR127</f>
        <v>0</v>
      </c>
      <c r="BG126" s="67">
        <f>'[1]11. Breakdown Total UE Bank-NB'!BX127</f>
        <v>219756.59302800003</v>
      </c>
      <c r="BH126" s="67">
        <f>'[1]11. Breakdown Total UE Bank-NB'!BF127+'[1]11. Breakdown Total UE Bank-NB'!BO127</f>
        <v>0</v>
      </c>
      <c r="BI126" s="135"/>
      <c r="BJ126" s="132"/>
      <c r="BK126" s="132"/>
      <c r="BL126" s="65">
        <v>176736</v>
      </c>
      <c r="BM126" s="65">
        <v>35230776.581049278</v>
      </c>
      <c r="BN126" s="65">
        <v>52515008.588626184</v>
      </c>
      <c r="BO126" s="65">
        <f t="shared" si="60"/>
        <v>87922521.169675469</v>
      </c>
      <c r="BP126" s="153">
        <f t="shared" si="61"/>
        <v>87745785.169675469</v>
      </c>
      <c r="BQ126" s="65">
        <v>466694.27507199999</v>
      </c>
      <c r="BR126" s="65">
        <v>39476495.64672</v>
      </c>
      <c r="BS126" s="65">
        <v>1157267529.4003201</v>
      </c>
      <c r="BT126" s="65">
        <f t="shared" si="62"/>
        <v>1197210719.3221121</v>
      </c>
      <c r="BU126" s="67">
        <f t="shared" si="63"/>
        <v>1196744025.04704</v>
      </c>
      <c r="BV126" s="65"/>
      <c r="BW126" s="65"/>
      <c r="BX126" s="65"/>
      <c r="BY126" s="65"/>
      <c r="BZ126" s="66"/>
      <c r="CA126" s="65"/>
      <c r="CB126" s="65"/>
      <c r="CC126" s="65"/>
      <c r="CD126" s="65"/>
      <c r="CE126" s="67"/>
      <c r="CF126" s="65"/>
      <c r="CG126" s="65"/>
      <c r="CH126" s="65"/>
      <c r="CI126" s="65"/>
      <c r="CJ126" s="67"/>
      <c r="CK126" s="65"/>
      <c r="CL126" s="65"/>
      <c r="CM126" s="65"/>
      <c r="CN126" s="65"/>
      <c r="CO126" s="67"/>
      <c r="CP126" s="65">
        <f t="shared" si="64"/>
        <v>24.949923804094595</v>
      </c>
      <c r="CQ126" s="65">
        <f t="shared" si="45"/>
        <v>10.425072376596177</v>
      </c>
      <c r="CR126" s="65">
        <f t="shared" si="65"/>
        <v>88.871285771153737</v>
      </c>
      <c r="CS126" s="65">
        <f t="shared" si="65"/>
        <v>24.012335036730008</v>
      </c>
      <c r="CT126" s="80">
        <v>5.3815633403828906</v>
      </c>
      <c r="CU126" s="64"/>
      <c r="CV126" s="65"/>
      <c r="CW126" s="81"/>
      <c r="CY126" s="127">
        <f t="shared" si="47"/>
        <v>0.26679280722081167</v>
      </c>
      <c r="CZ126" s="127">
        <f t="shared" si="48"/>
        <v>0.39176131018175564</v>
      </c>
      <c r="DA126" s="127">
        <f t="shared" si="48"/>
        <v>0.26298820919085331</v>
      </c>
      <c r="DB126" s="127"/>
      <c r="DC126" s="127">
        <f t="shared" si="49"/>
        <v>0.4822545606283446</v>
      </c>
      <c r="DD126" s="127"/>
      <c r="DE126" s="127">
        <f t="shared" si="50"/>
        <v>0.46334352548616953</v>
      </c>
      <c r="DF126" s="127"/>
      <c r="DG126" s="127">
        <f t="shared" si="51"/>
        <v>0.28389711336749746</v>
      </c>
      <c r="DH126" s="127">
        <f t="shared" si="66"/>
        <v>0.41927201431728744</v>
      </c>
      <c r="DI126" s="127">
        <f t="shared" si="66"/>
        <v>0.25735937045604818</v>
      </c>
      <c r="DJ126" s="127">
        <f t="shared" si="66"/>
        <v>1.0059689278991928</v>
      </c>
      <c r="DK126" s="127">
        <f t="shared" si="66"/>
        <v>0.37830136367465772</v>
      </c>
      <c r="DL126" s="127"/>
      <c r="DM126" s="127">
        <f t="shared" si="53"/>
        <v>0.38101646968221892</v>
      </c>
      <c r="DN126" s="127"/>
      <c r="DO126" s="127">
        <f t="shared" si="54"/>
        <v>0.11401535028006471</v>
      </c>
      <c r="DP126" s="127">
        <f t="shared" si="54"/>
        <v>7.5750497216930945E-4</v>
      </c>
      <c r="DQ126" s="127"/>
      <c r="DR126" s="127">
        <f t="shared" si="55"/>
        <v>0.12339312978426897</v>
      </c>
      <c r="DS126" s="127">
        <f t="shared" si="55"/>
        <v>7.8466404792900013E-2</v>
      </c>
      <c r="DT126" s="127"/>
    </row>
    <row r="127" spans="1:124" x14ac:dyDescent="0.3">
      <c r="B127" s="1">
        <v>5</v>
      </c>
      <c r="C127" s="76">
        <v>41395</v>
      </c>
      <c r="D127" s="77">
        <f t="shared" si="32"/>
        <v>31</v>
      </c>
      <c r="E127" s="61">
        <v>82381147</v>
      </c>
      <c r="F127" s="62">
        <v>14666101</v>
      </c>
      <c r="G127" s="63">
        <v>25651434</v>
      </c>
      <c r="H127" s="61">
        <v>289372996</v>
      </c>
      <c r="I127" s="62">
        <v>19791137</v>
      </c>
      <c r="J127" s="63">
        <f t="shared" ref="J127:J190" si="67">SUM(BC127:BE127)</f>
        <v>11583012</v>
      </c>
      <c r="K127" s="61">
        <f t="shared" si="35"/>
        <v>2.1941395274910742</v>
      </c>
      <c r="L127" s="62">
        <f t="shared" si="35"/>
        <v>-1.9041642387813855</v>
      </c>
      <c r="M127" s="63">
        <f t="shared" si="35"/>
        <v>1.7559493742055128</v>
      </c>
      <c r="N127" s="61">
        <f t="shared" si="39"/>
        <v>24.7518965599041</v>
      </c>
      <c r="O127" s="62">
        <f t="shared" si="39"/>
        <v>3.6659332771261246</v>
      </c>
      <c r="P127" s="63">
        <f t="shared" si="39"/>
        <v>34.886712397442011</v>
      </c>
      <c r="Q127" s="155">
        <v>314308269.11114591</v>
      </c>
      <c r="R127" s="65">
        <v>18641736.961456001</v>
      </c>
      <c r="S127" s="62">
        <f t="shared" si="31"/>
        <v>214514.68517800001</v>
      </c>
      <c r="T127" s="63">
        <f t="shared" si="33"/>
        <v>333164520.7577799</v>
      </c>
      <c r="U127" s="155">
        <f t="shared" si="36"/>
        <v>2.671504317649366</v>
      </c>
      <c r="V127" s="65">
        <f t="shared" si="36"/>
        <v>1.2773680886853762</v>
      </c>
      <c r="W127" s="62">
        <f t="shared" si="36"/>
        <v>-2.3853244982425288</v>
      </c>
      <c r="X127" s="63">
        <f t="shared" si="34"/>
        <v>2.5890652788743496</v>
      </c>
      <c r="Y127" s="155">
        <f t="shared" si="40"/>
        <v>25.36732950039509</v>
      </c>
      <c r="Z127" s="65">
        <f t="shared" si="40"/>
        <v>6.435833071636166</v>
      </c>
      <c r="AA127" s="62">
        <f t="shared" si="40"/>
        <v>63.586651211729702</v>
      </c>
      <c r="AB127" s="63">
        <f t="shared" si="38"/>
        <v>24.150419623301097</v>
      </c>
      <c r="AC127" s="155">
        <v>193217748</v>
      </c>
      <c r="AD127" s="65">
        <f t="shared" si="44"/>
        <v>96155248</v>
      </c>
      <c r="AE127" s="65">
        <v>19803009</v>
      </c>
      <c r="AF127" s="65">
        <v>54465495</v>
      </c>
      <c r="AG127" s="65">
        <v>21886744</v>
      </c>
      <c r="AH127" s="65">
        <f t="shared" si="57"/>
        <v>76352239</v>
      </c>
      <c r="AI127" s="65"/>
      <c r="AJ127" s="66"/>
      <c r="AK127" s="65">
        <v>138919334.02305406</v>
      </c>
      <c r="AL127" s="65">
        <f t="shared" si="42"/>
        <v>175388935.08809197</v>
      </c>
      <c r="AM127" s="65">
        <v>12280588.499405002</v>
      </c>
      <c r="AN127" s="65">
        <v>125142703.46757399</v>
      </c>
      <c r="AO127" s="65">
        <v>37965643.121112995</v>
      </c>
      <c r="AP127" s="65">
        <f t="shared" si="58"/>
        <v>163108346.58868697</v>
      </c>
      <c r="AQ127" s="65"/>
      <c r="AR127" s="66"/>
      <c r="AS127" s="65">
        <v>19505911</v>
      </c>
      <c r="AT127" s="65">
        <v>285226</v>
      </c>
      <c r="AU127" s="66"/>
      <c r="AV127" s="65">
        <v>18273818.823254995</v>
      </c>
      <c r="AW127" s="65">
        <v>367918.13820099994</v>
      </c>
      <c r="AX127" s="66"/>
      <c r="AY127" s="132">
        <f t="shared" si="59"/>
        <v>18.048362983567511</v>
      </c>
      <c r="AZ127" s="133">
        <f t="shared" si="59"/>
        <v>-2.5138232990748492</v>
      </c>
      <c r="BA127" s="134"/>
      <c r="BB127" s="78">
        <f>'[1]11. Breakdown Total UE Bank-NB'!R128+'[1]11. Breakdown Total UE Bank-NB'!S128</f>
        <v>269846.46499800001</v>
      </c>
      <c r="BC127" s="65">
        <f>'[1]11. Breakdown Total UE Bank-NB'!AN128</f>
        <v>0</v>
      </c>
      <c r="BD127" s="65">
        <f>'[1]11. Breakdown Total UE Bank-NB'!AT128</f>
        <v>11583012</v>
      </c>
      <c r="BE127" s="67">
        <f>'[1]11. Breakdown Total UE Bank-NB'!AB128+'[1]11. Breakdown Total UE Bank-NB'!AK128</f>
        <v>0</v>
      </c>
      <c r="BF127" s="67">
        <f>'[1]11. Breakdown Total UE Bank-NB'!BR128</f>
        <v>0</v>
      </c>
      <c r="BG127" s="67">
        <f>'[1]11. Breakdown Total UE Bank-NB'!BX128</f>
        <v>214514.68517800001</v>
      </c>
      <c r="BH127" s="67">
        <f>'[1]11. Breakdown Total UE Bank-NB'!BF128+'[1]11. Breakdown Total UE Bank-NB'!BO128</f>
        <v>0</v>
      </c>
      <c r="BI127" s="135"/>
      <c r="BJ127" s="132"/>
      <c r="BK127" s="132"/>
      <c r="BL127" s="156">
        <v>220169</v>
      </c>
      <c r="BM127" s="65">
        <v>36685971.891078979</v>
      </c>
      <c r="BN127" s="65">
        <v>56486211.958565772</v>
      </c>
      <c r="BO127" s="65">
        <f t="shared" si="60"/>
        <v>93392352.84964475</v>
      </c>
      <c r="BP127" s="153">
        <f t="shared" si="61"/>
        <v>93172183.84964475</v>
      </c>
      <c r="BQ127" s="156">
        <v>365999.48902400001</v>
      </c>
      <c r="BR127" s="65">
        <v>40685709.295616001</v>
      </c>
      <c r="BS127" s="65">
        <v>717866269.67142403</v>
      </c>
      <c r="BT127" s="65">
        <f t="shared" si="62"/>
        <v>758917978.45606399</v>
      </c>
      <c r="BU127" s="67">
        <f t="shared" si="63"/>
        <v>758551978.96704006</v>
      </c>
      <c r="BV127" s="156"/>
      <c r="BW127" s="65"/>
      <c r="BX127" s="65"/>
      <c r="BY127" s="65"/>
      <c r="BZ127" s="66"/>
      <c r="CA127" s="156"/>
      <c r="CB127" s="65"/>
      <c r="CC127" s="65"/>
      <c r="CD127" s="65"/>
      <c r="CE127" s="67"/>
      <c r="CF127" s="65"/>
      <c r="CG127" s="65"/>
      <c r="CH127" s="65"/>
      <c r="CI127" s="65"/>
      <c r="CJ127" s="67"/>
      <c r="CK127" s="65"/>
      <c r="CL127" s="65"/>
      <c r="CM127" s="65"/>
      <c r="CN127" s="65"/>
      <c r="CO127" s="67"/>
      <c r="CP127" s="65">
        <f t="shared" si="64"/>
        <v>24.935274552797495</v>
      </c>
      <c r="CQ127" s="65">
        <f t="shared" si="45"/>
        <v>9.9003870160779144</v>
      </c>
      <c r="CR127" s="156">
        <f t="shared" si="65"/>
        <v>85.955060166367701</v>
      </c>
      <c r="CS127" s="65">
        <f t="shared" si="65"/>
        <v>23.971767544580686</v>
      </c>
      <c r="CT127" s="80">
        <v>5.3815633403828906</v>
      </c>
      <c r="CU127" s="64"/>
      <c r="CV127" s="65"/>
      <c r="CW127" s="81"/>
      <c r="CY127" s="127">
        <f t="shared" si="47"/>
        <v>0.19842746521610888</v>
      </c>
      <c r="CZ127" s="127">
        <f t="shared" si="48"/>
        <v>0.31213212461479367</v>
      </c>
      <c r="DA127" s="127">
        <f t="shared" si="48"/>
        <v>0.23217117786756991</v>
      </c>
      <c r="DB127" s="127"/>
      <c r="DC127" s="127">
        <f t="shared" si="49"/>
        <v>0.37224239038872597</v>
      </c>
      <c r="DD127" s="127"/>
      <c r="DE127" s="127">
        <f t="shared" si="50"/>
        <v>0.35941666719565335</v>
      </c>
      <c r="DF127" s="127"/>
      <c r="DG127" s="127">
        <f t="shared" si="51"/>
        <v>0.20714735866767797</v>
      </c>
      <c r="DH127" s="127">
        <f t="shared" si="66"/>
        <v>0.34557594952326443</v>
      </c>
      <c r="DI127" s="127">
        <f t="shared" si="66"/>
        <v>0.18216892162987031</v>
      </c>
      <c r="DJ127" s="127">
        <f t="shared" si="66"/>
        <v>0.83906515894991984</v>
      </c>
      <c r="DK127" s="127">
        <f t="shared" si="66"/>
        <v>0.28936801860618089</v>
      </c>
      <c r="DL127" s="127"/>
      <c r="DM127" s="127">
        <f t="shared" si="53"/>
        <v>0.29315031344426368</v>
      </c>
      <c r="DN127" s="127"/>
      <c r="DO127" s="127">
        <f t="shared" si="54"/>
        <v>0.11595395790730167</v>
      </c>
      <c r="DP127" s="127">
        <f t="shared" si="54"/>
        <v>-9.9113724945199988E-2</v>
      </c>
      <c r="DQ127" s="127"/>
      <c r="DR127" s="127">
        <f t="shared" si="55"/>
        <v>0.18048362983567512</v>
      </c>
      <c r="DS127" s="127">
        <f t="shared" si="55"/>
        <v>-2.5138232990748466E-2</v>
      </c>
      <c r="DT127" s="127"/>
    </row>
    <row r="128" spans="1:124" x14ac:dyDescent="0.3">
      <c r="B128" s="1">
        <v>6</v>
      </c>
      <c r="C128" s="76">
        <v>41426</v>
      </c>
      <c r="D128" s="77">
        <f t="shared" si="32"/>
        <v>30</v>
      </c>
      <c r="E128" s="101">
        <v>83007126</v>
      </c>
      <c r="F128" s="102">
        <v>14702331</v>
      </c>
      <c r="G128" s="103">
        <v>26283201</v>
      </c>
      <c r="H128" s="101">
        <v>285433493</v>
      </c>
      <c r="I128" s="102">
        <v>19591300</v>
      </c>
      <c r="J128" s="103">
        <f t="shared" si="67"/>
        <v>11293467</v>
      </c>
      <c r="K128" s="101">
        <f t="shared" si="35"/>
        <v>-1.3613927541462785</v>
      </c>
      <c r="L128" s="102">
        <f t="shared" si="35"/>
        <v>-1.009729759336212</v>
      </c>
      <c r="M128" s="103">
        <f t="shared" si="35"/>
        <v>-2.4997384100094173</v>
      </c>
      <c r="N128" s="101">
        <f t="shared" si="39"/>
        <v>17.345623018658017</v>
      </c>
      <c r="O128" s="102">
        <f t="shared" si="39"/>
        <v>7.4199152409478817</v>
      </c>
      <c r="P128" s="103">
        <f t="shared" si="39"/>
        <v>30.830988597913095</v>
      </c>
      <c r="Q128" s="157">
        <v>313943444.04390609</v>
      </c>
      <c r="R128" s="156">
        <v>18182413.555290002</v>
      </c>
      <c r="S128" s="158">
        <f t="shared" ref="S128:S191" si="68">SUM(BF128:BH128)</f>
        <v>250006.19275399999</v>
      </c>
      <c r="T128" s="159">
        <f t="shared" si="33"/>
        <v>332375863.79195005</v>
      </c>
      <c r="U128" s="157">
        <f t="shared" si="36"/>
        <v>-0.11607237323775635</v>
      </c>
      <c r="V128" s="156">
        <f t="shared" si="36"/>
        <v>-2.4639517611245347</v>
      </c>
      <c r="W128" s="158">
        <f t="shared" si="36"/>
        <v>16.545024666516341</v>
      </c>
      <c r="X128" s="159">
        <f t="shared" si="34"/>
        <v>-0.23671697215419443</v>
      </c>
      <c r="Y128" s="157">
        <f t="shared" si="40"/>
        <v>18.449673557645781</v>
      </c>
      <c r="Z128" s="156">
        <f t="shared" si="40"/>
        <v>7.6684589381907751</v>
      </c>
      <c r="AA128" s="158">
        <f t="shared" si="40"/>
        <v>48.715571950923589</v>
      </c>
      <c r="AB128" s="159">
        <f t="shared" si="38"/>
        <v>17.822310063620662</v>
      </c>
      <c r="AC128" s="157">
        <v>192090307</v>
      </c>
      <c r="AD128" s="156">
        <f t="shared" si="44"/>
        <v>93343186</v>
      </c>
      <c r="AE128" s="156">
        <v>20437044</v>
      </c>
      <c r="AF128" s="156">
        <v>53306088</v>
      </c>
      <c r="AG128" s="156">
        <v>19600054</v>
      </c>
      <c r="AH128" s="83">
        <f t="shared" si="57"/>
        <v>72906142</v>
      </c>
      <c r="AI128" s="65"/>
      <c r="AJ128" s="160"/>
      <c r="AK128" s="156">
        <v>140566320.45746604</v>
      </c>
      <c r="AL128" s="156">
        <f t="shared" si="42"/>
        <v>173377123.58643994</v>
      </c>
      <c r="AM128" s="156">
        <v>12916042.536404995</v>
      </c>
      <c r="AN128" s="156">
        <v>123255859.52070092</v>
      </c>
      <c r="AO128" s="156">
        <v>37205221.529334024</v>
      </c>
      <c r="AP128" s="156">
        <f t="shared" si="58"/>
        <v>160461081.05003494</v>
      </c>
      <c r="AQ128" s="156"/>
      <c r="AR128" s="160"/>
      <c r="AS128" s="156">
        <v>19313994</v>
      </c>
      <c r="AT128" s="156">
        <v>277306</v>
      </c>
      <c r="AU128" s="160"/>
      <c r="AV128" s="156">
        <v>17832499.124941003</v>
      </c>
      <c r="AW128" s="156">
        <v>349914.43034900003</v>
      </c>
      <c r="AX128" s="160"/>
      <c r="AY128" s="161">
        <f t="shared" si="59"/>
        <v>4.057702579524463</v>
      </c>
      <c r="AZ128" s="162">
        <f t="shared" si="59"/>
        <v>-2.0661074985320713</v>
      </c>
      <c r="BA128" s="163"/>
      <c r="BB128" s="82">
        <f>'[1]11. Breakdown Total UE Bank-NB'!R129+'[1]11. Breakdown Total UE Bank-NB'!S129</f>
        <v>282154.29748299997</v>
      </c>
      <c r="BC128" s="83">
        <f>'[1]11. Breakdown Total UE Bank-NB'!AN129</f>
        <v>0</v>
      </c>
      <c r="BD128" s="83">
        <f>'[1]11. Breakdown Total UE Bank-NB'!AT129</f>
        <v>11293467</v>
      </c>
      <c r="BE128" s="84">
        <f>'[1]11. Breakdown Total UE Bank-NB'!AB129+'[1]11. Breakdown Total UE Bank-NB'!AK129</f>
        <v>0</v>
      </c>
      <c r="BF128" s="85">
        <f>'[1]11. Breakdown Total UE Bank-NB'!BR129</f>
        <v>0</v>
      </c>
      <c r="BG128" s="84">
        <f>'[1]11. Breakdown Total UE Bank-NB'!BX129</f>
        <v>250006.19275399999</v>
      </c>
      <c r="BH128" s="84">
        <f>'[1]11. Breakdown Total UE Bank-NB'!BF129+'[1]11. Breakdown Total UE Bank-NB'!BO129</f>
        <v>0</v>
      </c>
      <c r="BI128" s="164"/>
      <c r="BJ128" s="161"/>
      <c r="BK128" s="161"/>
      <c r="BL128" s="165">
        <v>226464</v>
      </c>
      <c r="BM128" s="156">
        <v>35682686.962764606</v>
      </c>
      <c r="BN128" s="156">
        <v>54575350.042586029</v>
      </c>
      <c r="BO128" s="156">
        <f t="shared" si="60"/>
        <v>90484501.005350634</v>
      </c>
      <c r="BP128" s="166">
        <f t="shared" si="61"/>
        <v>90258037.005350634</v>
      </c>
      <c r="BQ128" s="165">
        <v>349703.37280000001</v>
      </c>
      <c r="BR128" s="156">
        <v>40760208.523263998</v>
      </c>
      <c r="BS128" s="156">
        <v>724129405.73081601</v>
      </c>
      <c r="BT128" s="156">
        <f t="shared" si="62"/>
        <v>765239317.62688005</v>
      </c>
      <c r="BU128" s="167">
        <f t="shared" si="63"/>
        <v>764889614.25408006</v>
      </c>
      <c r="BV128" s="165"/>
      <c r="BW128" s="156"/>
      <c r="BX128" s="156"/>
      <c r="BY128" s="156"/>
      <c r="BZ128" s="160"/>
      <c r="CA128" s="165"/>
      <c r="CB128" s="156"/>
      <c r="CC128" s="156"/>
      <c r="CD128" s="156"/>
      <c r="CE128" s="167"/>
      <c r="CF128" s="156"/>
      <c r="CG128" s="156"/>
      <c r="CH128" s="156"/>
      <c r="CI128" s="156"/>
      <c r="CJ128" s="167"/>
      <c r="CK128" s="156"/>
      <c r="CL128" s="156"/>
      <c r="CM128" s="156"/>
      <c r="CN128" s="156"/>
      <c r="CO128" s="167"/>
      <c r="CP128" s="156">
        <f t="shared" si="64"/>
        <v>23.861685348104601</v>
      </c>
      <c r="CQ128" s="156">
        <f t="shared" si="45"/>
        <v>9.6841744133204344</v>
      </c>
      <c r="CR128" s="165">
        <f t="shared" si="65"/>
        <v>81.995017731300294</v>
      </c>
      <c r="CS128" s="156">
        <f t="shared" si="65"/>
        <v>22.967175158279332</v>
      </c>
      <c r="CT128" s="168">
        <v>5.3815633403828906</v>
      </c>
      <c r="CU128" s="88"/>
      <c r="CV128" s="83"/>
      <c r="CW128" s="89"/>
      <c r="CY128" s="127">
        <f t="shared" si="47"/>
        <v>0.13378238969084943</v>
      </c>
      <c r="CZ128" s="127">
        <f t="shared" si="48"/>
        <v>0.28208725890810959</v>
      </c>
      <c r="DA128" s="127">
        <f t="shared" si="48"/>
        <v>0.15582739669812407</v>
      </c>
      <c r="DB128" s="127"/>
      <c r="DC128" s="127">
        <f t="shared" si="49"/>
        <v>0.25967513140812204</v>
      </c>
      <c r="DD128" s="127"/>
      <c r="DE128" s="127">
        <f t="shared" si="50"/>
        <v>0.26451490351453377</v>
      </c>
      <c r="DF128" s="127"/>
      <c r="DG128" s="127">
        <f t="shared" si="51"/>
        <v>0.13687245472205389</v>
      </c>
      <c r="DH128" s="127">
        <f t="shared" si="66"/>
        <v>0.31812759272404389</v>
      </c>
      <c r="DI128" s="127">
        <f t="shared" si="66"/>
        <v>0.11467046627989874</v>
      </c>
      <c r="DJ128" s="127">
        <f t="shared" si="66"/>
        <v>0.76949420751911801</v>
      </c>
      <c r="DK128" s="127">
        <f t="shared" si="66"/>
        <v>0.21929097084626759</v>
      </c>
      <c r="DL128" s="127"/>
      <c r="DM128" s="127">
        <f t="shared" si="53"/>
        <v>0.22614014528233528</v>
      </c>
      <c r="DN128" s="127"/>
      <c r="DO128" s="127">
        <f t="shared" si="54"/>
        <v>2.872680823267193E-2</v>
      </c>
      <c r="DP128" s="127">
        <f t="shared" si="54"/>
        <v>-7.6988110612576377E-2</v>
      </c>
      <c r="DQ128" s="127"/>
      <c r="DR128" s="127">
        <f t="shared" si="55"/>
        <v>4.0577025795244692E-2</v>
      </c>
      <c r="DS128" s="127">
        <f t="shared" si="55"/>
        <v>-2.066107498532066E-2</v>
      </c>
      <c r="DT128" s="127"/>
    </row>
    <row r="129" spans="1:124" x14ac:dyDescent="0.3">
      <c r="B129" s="1">
        <v>7</v>
      </c>
      <c r="C129" s="90">
        <v>41456</v>
      </c>
      <c r="D129" s="91">
        <f t="shared" si="32"/>
        <v>31</v>
      </c>
      <c r="E129" s="61">
        <v>84362741</v>
      </c>
      <c r="F129" s="62">
        <v>14760376</v>
      </c>
      <c r="G129" s="63">
        <v>27113304</v>
      </c>
      <c r="H129" s="61">
        <v>315785902</v>
      </c>
      <c r="I129" s="62">
        <v>22144820</v>
      </c>
      <c r="J129" s="63">
        <f t="shared" si="67"/>
        <v>12893520</v>
      </c>
      <c r="K129" s="61">
        <f t="shared" si="35"/>
        <v>10.633793771356748</v>
      </c>
      <c r="L129" s="62">
        <f t="shared" si="35"/>
        <v>13.033948742554093</v>
      </c>
      <c r="M129" s="63">
        <f t="shared" si="35"/>
        <v>14.167952144368067</v>
      </c>
      <c r="N129" s="61">
        <f t="shared" si="39"/>
        <v>25.630770610584371</v>
      </c>
      <c r="O129" s="62">
        <f t="shared" si="39"/>
        <v>12.903003779642951</v>
      </c>
      <c r="P129" s="63">
        <f t="shared" si="39"/>
        <v>31.275407303375076</v>
      </c>
      <c r="Q129" s="169">
        <v>360823904.04891735</v>
      </c>
      <c r="R129" s="170">
        <v>21001353.547446001</v>
      </c>
      <c r="S129" s="171">
        <f t="shared" si="68"/>
        <v>387170.658176</v>
      </c>
      <c r="T129" s="172">
        <f t="shared" si="33"/>
        <v>382212428.25453937</v>
      </c>
      <c r="U129" s="169">
        <f t="shared" si="36"/>
        <v>14.932772413127655</v>
      </c>
      <c r="V129" s="170">
        <f t="shared" si="36"/>
        <v>15.503662281049893</v>
      </c>
      <c r="W129" s="171">
        <f t="shared" si="36"/>
        <v>54.864427121197956</v>
      </c>
      <c r="X129" s="172">
        <f t="shared" si="34"/>
        <v>14.994038343826437</v>
      </c>
      <c r="Y129" s="169">
        <f t="shared" si="40"/>
        <v>29.641361114243619</v>
      </c>
      <c r="Z129" s="170">
        <f t="shared" si="40"/>
        <v>14.232246673777993</v>
      </c>
      <c r="AA129" s="171">
        <f t="shared" si="40"/>
        <v>62.60857546545806</v>
      </c>
      <c r="AB129" s="172">
        <f t="shared" si="38"/>
        <v>28.713777226045778</v>
      </c>
      <c r="AC129" s="169">
        <v>211892628</v>
      </c>
      <c r="AD129" s="170">
        <f t="shared" si="44"/>
        <v>103893274</v>
      </c>
      <c r="AE129" s="170">
        <v>22723168</v>
      </c>
      <c r="AF129" s="170">
        <v>58239021</v>
      </c>
      <c r="AG129" s="170">
        <v>22931085</v>
      </c>
      <c r="AH129" s="65">
        <f t="shared" si="57"/>
        <v>81170106</v>
      </c>
      <c r="AI129" s="65"/>
      <c r="AJ129" s="172"/>
      <c r="AK129" s="170">
        <v>161289353.12965503</v>
      </c>
      <c r="AL129" s="170">
        <f t="shared" si="42"/>
        <v>199534550.91926196</v>
      </c>
      <c r="AM129" s="170">
        <v>14374098.368374007</v>
      </c>
      <c r="AN129" s="170">
        <v>140950587.83528996</v>
      </c>
      <c r="AO129" s="170">
        <v>44209864.71559798</v>
      </c>
      <c r="AP129" s="170">
        <f t="shared" si="58"/>
        <v>185160452.55088794</v>
      </c>
      <c r="AQ129" s="170"/>
      <c r="AR129" s="172"/>
      <c r="AS129" s="170">
        <v>21866590</v>
      </c>
      <c r="AT129" s="170">
        <v>278230</v>
      </c>
      <c r="AU129" s="172"/>
      <c r="AV129" s="170">
        <v>20618324.667451996</v>
      </c>
      <c r="AW129" s="170">
        <v>383028.87999400008</v>
      </c>
      <c r="AX129" s="172"/>
      <c r="AY129" s="173">
        <f t="shared" si="59"/>
        <v>24.731904453603075</v>
      </c>
      <c r="AZ129" s="174">
        <f t="shared" si="59"/>
        <v>-0.49608528991215955</v>
      </c>
      <c r="BA129" s="175"/>
      <c r="BB129" s="78">
        <f>'[1]11. Breakdown Total UE Bank-NB'!R130+'[1]11. Breakdown Total UE Bank-NB'!S130</f>
        <v>310966.94503700006</v>
      </c>
      <c r="BC129" s="65">
        <f>'[1]11. Breakdown Total UE Bank-NB'!AN130</f>
        <v>0</v>
      </c>
      <c r="BD129" s="65">
        <f>'[1]11. Breakdown Total UE Bank-NB'!AT130</f>
        <v>12893520</v>
      </c>
      <c r="BE129" s="67">
        <f>'[1]11. Breakdown Total UE Bank-NB'!AB130+'[1]11. Breakdown Total UE Bank-NB'!AK130</f>
        <v>0</v>
      </c>
      <c r="BF129" s="67">
        <f>'[1]11. Breakdown Total UE Bank-NB'!BR130</f>
        <v>0</v>
      </c>
      <c r="BG129" s="67">
        <f>'[1]11. Breakdown Total UE Bank-NB'!BX130</f>
        <v>387170.658176</v>
      </c>
      <c r="BH129" s="67">
        <f>'[1]11. Breakdown Total UE Bank-NB'!BF130+'[1]11. Breakdown Total UE Bank-NB'!BO130</f>
        <v>0</v>
      </c>
      <c r="BI129" s="176"/>
      <c r="BJ129" s="173"/>
      <c r="BK129" s="173"/>
      <c r="BL129" s="170">
        <v>249394</v>
      </c>
      <c r="BM129" s="170">
        <v>40857619.137497686</v>
      </c>
      <c r="BN129" s="170">
        <v>60652114.11714197</v>
      </c>
      <c r="BO129" s="170">
        <f t="shared" si="60"/>
        <v>101759127.25463966</v>
      </c>
      <c r="BP129" s="177">
        <f t="shared" si="61"/>
        <v>101509733.25463966</v>
      </c>
      <c r="BQ129" s="170">
        <v>378395.26297600003</v>
      </c>
      <c r="BR129" s="170">
        <v>44589100.564479999</v>
      </c>
      <c r="BS129" s="170">
        <v>1437200478.63398</v>
      </c>
      <c r="BT129" s="170">
        <f t="shared" si="62"/>
        <v>1482167974.461436</v>
      </c>
      <c r="BU129" s="178">
        <f t="shared" si="63"/>
        <v>1481789579.1984601</v>
      </c>
      <c r="BV129" s="170"/>
      <c r="BW129" s="170"/>
      <c r="BX129" s="170"/>
      <c r="BY129" s="170"/>
      <c r="BZ129" s="172"/>
      <c r="CA129" s="170"/>
      <c r="CB129" s="170"/>
      <c r="CC129" s="170"/>
      <c r="CD129" s="170"/>
      <c r="CE129" s="178"/>
      <c r="CF129" s="170"/>
      <c r="CG129" s="170"/>
      <c r="CH129" s="170"/>
      <c r="CI129" s="170"/>
      <c r="CJ129" s="178"/>
      <c r="CK129" s="170"/>
      <c r="CL129" s="170"/>
      <c r="CM129" s="170"/>
      <c r="CN129" s="170"/>
      <c r="CO129" s="178"/>
      <c r="CP129" s="170">
        <f t="shared" si="64"/>
        <v>24.307650834222258</v>
      </c>
      <c r="CQ129" s="170">
        <f t="shared" si="45"/>
        <v>9.8374644371314304</v>
      </c>
      <c r="CR129" s="170">
        <f t="shared" si="65"/>
        <v>77.155512759106529</v>
      </c>
      <c r="CS129" s="170">
        <f t="shared" si="65"/>
        <v>23.401491092415625</v>
      </c>
      <c r="CT129" s="179">
        <v>5.3196031591311561</v>
      </c>
      <c r="CU129" s="64"/>
      <c r="CV129" s="65"/>
      <c r="CW129" s="81"/>
      <c r="CY129" s="127">
        <f t="shared" si="47"/>
        <v>0.2077828197102376</v>
      </c>
      <c r="CZ129" s="127">
        <f t="shared" si="48"/>
        <v>0.37602393366503084</v>
      </c>
      <c r="DA129" s="127">
        <f t="shared" si="48"/>
        <v>0.23995473407835899</v>
      </c>
      <c r="DB129" s="127"/>
      <c r="DC129" s="127">
        <f t="shared" si="49"/>
        <v>0.36633156378168641</v>
      </c>
      <c r="DD129" s="127"/>
      <c r="DE129" s="127">
        <f t="shared" si="50"/>
        <v>0.36843976045090043</v>
      </c>
      <c r="DF129" s="127"/>
      <c r="DG129" s="127">
        <f t="shared" si="51"/>
        <v>0.24597645710972826</v>
      </c>
      <c r="DH129" s="127">
        <f t="shared" si="66"/>
        <v>0.39554945209201686</v>
      </c>
      <c r="DI129" s="127">
        <f t="shared" si="66"/>
        <v>0.2199861699381831</v>
      </c>
      <c r="DJ129" s="127">
        <f t="shared" si="66"/>
        <v>0.91866512812088996</v>
      </c>
      <c r="DK129" s="127">
        <f t="shared" si="66"/>
        <v>0.3361598807122772</v>
      </c>
      <c r="DL129" s="127"/>
      <c r="DM129" s="127">
        <f t="shared" si="53"/>
        <v>0.34026872182447665</v>
      </c>
      <c r="DN129" s="127"/>
      <c r="DO129" s="127">
        <f t="shared" si="54"/>
        <v>0.219035461568583</v>
      </c>
      <c r="DP129" s="127">
        <f t="shared" si="54"/>
        <v>-0.12503537847102109</v>
      </c>
      <c r="DQ129" s="127"/>
      <c r="DR129" s="127">
        <f t="shared" si="55"/>
        <v>0.24731904453603071</v>
      </c>
      <c r="DS129" s="127">
        <f t="shared" si="55"/>
        <v>-4.9608528991216261E-3</v>
      </c>
      <c r="DT129" s="127"/>
    </row>
    <row r="130" spans="1:124" x14ac:dyDescent="0.3">
      <c r="B130" s="1">
        <v>8</v>
      </c>
      <c r="C130" s="76">
        <v>41487</v>
      </c>
      <c r="D130" s="77">
        <f t="shared" si="32"/>
        <v>31</v>
      </c>
      <c r="E130" s="61">
        <v>84946271</v>
      </c>
      <c r="F130" s="62">
        <v>14749024</v>
      </c>
      <c r="G130" s="63">
        <v>27125391</v>
      </c>
      <c r="H130" s="61">
        <v>283304564</v>
      </c>
      <c r="I130" s="62">
        <v>20160455</v>
      </c>
      <c r="J130" s="63">
        <f t="shared" si="67"/>
        <v>11074802</v>
      </c>
      <c r="K130" s="61">
        <f t="shared" si="35"/>
        <v>-10.285873369989771</v>
      </c>
      <c r="L130" s="62">
        <f t="shared" si="35"/>
        <v>-8.9608540507441461</v>
      </c>
      <c r="M130" s="63">
        <f t="shared" si="35"/>
        <v>-14.105674788575968</v>
      </c>
      <c r="N130" s="61">
        <f t="shared" si="39"/>
        <v>13.132803312225933</v>
      </c>
      <c r="O130" s="62">
        <f t="shared" si="39"/>
        <v>5.7458013281603684</v>
      </c>
      <c r="P130" s="63">
        <f t="shared" si="39"/>
        <v>30.420398091388474</v>
      </c>
      <c r="Q130" s="180">
        <v>305842399.13638937</v>
      </c>
      <c r="R130" s="158">
        <v>18173933.079999998</v>
      </c>
      <c r="S130" s="158">
        <f t="shared" si="68"/>
        <v>279902.39064200001</v>
      </c>
      <c r="T130" s="159">
        <f t="shared" si="33"/>
        <v>324296234.60703135</v>
      </c>
      <c r="U130" s="180">
        <f t="shared" si="36"/>
        <v>-15.237766759785979</v>
      </c>
      <c r="V130" s="158">
        <f t="shared" si="36"/>
        <v>-13.463039232487226</v>
      </c>
      <c r="W130" s="158">
        <f t="shared" si="36"/>
        <v>-27.705681013987892</v>
      </c>
      <c r="X130" s="159">
        <f t="shared" si="34"/>
        <v>-15.152880797726958</v>
      </c>
      <c r="Y130" s="180">
        <f t="shared" si="40"/>
        <v>13.119255842399768</v>
      </c>
      <c r="Z130" s="158">
        <f t="shared" si="40"/>
        <v>5.8222423594232815</v>
      </c>
      <c r="AA130" s="158">
        <f t="shared" si="40"/>
        <v>66.641041045932099</v>
      </c>
      <c r="AB130" s="159">
        <f t="shared" si="38"/>
        <v>12.714933166399442</v>
      </c>
      <c r="AC130" s="180">
        <v>189381200</v>
      </c>
      <c r="AD130" s="158">
        <f t="shared" si="44"/>
        <v>93923364</v>
      </c>
      <c r="AE130" s="158">
        <v>22057485</v>
      </c>
      <c r="AF130" s="158">
        <v>52268338</v>
      </c>
      <c r="AG130" s="158">
        <v>19597541</v>
      </c>
      <c r="AH130" s="65">
        <f t="shared" si="57"/>
        <v>71865879</v>
      </c>
      <c r="AI130" s="65"/>
      <c r="AJ130" s="159"/>
      <c r="AK130" s="158">
        <v>140215760.39984661</v>
      </c>
      <c r="AL130" s="158">
        <f t="shared" si="42"/>
        <v>165626638.73654255</v>
      </c>
      <c r="AM130" s="158">
        <v>12014846.505516516</v>
      </c>
      <c r="AN130" s="158">
        <v>115900349.73901702</v>
      </c>
      <c r="AO130" s="158">
        <v>37711442.492008992</v>
      </c>
      <c r="AP130" s="158">
        <f t="shared" si="58"/>
        <v>153611792.23102602</v>
      </c>
      <c r="AQ130" s="158"/>
      <c r="AR130" s="159"/>
      <c r="AS130" s="158">
        <v>19887230</v>
      </c>
      <c r="AT130" s="158">
        <v>273225</v>
      </c>
      <c r="AU130" s="159"/>
      <c r="AV130" s="158">
        <v>17841950.556422997</v>
      </c>
      <c r="AW130" s="158">
        <v>331982.52145299996</v>
      </c>
      <c r="AX130" s="159"/>
      <c r="AY130" s="181">
        <f t="shared" si="59"/>
        <v>-0.87721002130512737</v>
      </c>
      <c r="AZ130" s="182">
        <f t="shared" si="59"/>
        <v>2.676336115246559</v>
      </c>
      <c r="BA130" s="183"/>
      <c r="BB130" s="78">
        <f>'[1]11. Breakdown Total UE Bank-NB'!R131+'[1]11. Breakdown Total UE Bank-NB'!S131</f>
        <v>313925.83368015999</v>
      </c>
      <c r="BC130" s="65">
        <f>'[1]11. Breakdown Total UE Bank-NB'!AN131</f>
        <v>0</v>
      </c>
      <c r="BD130" s="65">
        <f>'[1]11. Breakdown Total UE Bank-NB'!AT131</f>
        <v>11074802</v>
      </c>
      <c r="BE130" s="67">
        <f>'[1]11. Breakdown Total UE Bank-NB'!AB131+'[1]11. Breakdown Total UE Bank-NB'!AK131</f>
        <v>0</v>
      </c>
      <c r="BF130" s="67">
        <f>'[1]11. Breakdown Total UE Bank-NB'!BR131</f>
        <v>0</v>
      </c>
      <c r="BG130" s="67">
        <f>'[1]11. Breakdown Total UE Bank-NB'!BX131</f>
        <v>279902.39064200001</v>
      </c>
      <c r="BH130" s="67">
        <f>'[1]11. Breakdown Total UE Bank-NB'!BF131+'[1]11. Breakdown Total UE Bank-NB'!BO131</f>
        <v>0</v>
      </c>
      <c r="BI130" s="184"/>
      <c r="BJ130" s="181"/>
      <c r="BK130" s="181"/>
      <c r="BL130" s="158">
        <v>208953</v>
      </c>
      <c r="BM130" s="158">
        <v>34380142.180757962</v>
      </c>
      <c r="BN130" s="158">
        <v>51282435.432493545</v>
      </c>
      <c r="BO130" s="158">
        <f t="shared" si="60"/>
        <v>85871530.613251507</v>
      </c>
      <c r="BP130" s="185">
        <f t="shared" si="61"/>
        <v>85662577.613251507</v>
      </c>
      <c r="BQ130" s="158">
        <v>280069.27564800001</v>
      </c>
      <c r="BR130" s="158">
        <v>34320376.922112003</v>
      </c>
      <c r="BS130" s="158">
        <v>715487730.20467198</v>
      </c>
      <c r="BT130" s="158">
        <f t="shared" si="62"/>
        <v>750088176.40243196</v>
      </c>
      <c r="BU130" s="186">
        <f t="shared" si="63"/>
        <v>749808107.12678397</v>
      </c>
      <c r="BV130" s="158"/>
      <c r="BW130" s="158"/>
      <c r="BX130" s="158"/>
      <c r="BY130" s="158"/>
      <c r="BZ130" s="159"/>
      <c r="CA130" s="158"/>
      <c r="CB130" s="158"/>
      <c r="CC130" s="158"/>
      <c r="CD130" s="158"/>
      <c r="CE130" s="186"/>
      <c r="CF130" s="158"/>
      <c r="CG130" s="158"/>
      <c r="CH130" s="158"/>
      <c r="CI130" s="158"/>
      <c r="CJ130" s="186"/>
      <c r="CK130" s="158"/>
      <c r="CL130" s="158"/>
      <c r="CM130" s="158"/>
      <c r="CN130" s="158"/>
      <c r="CO130" s="186"/>
      <c r="CP130" s="158">
        <f t="shared" si="64"/>
        <v>23.914761049754446</v>
      </c>
      <c r="CQ130" s="158">
        <f t="shared" si="45"/>
        <v>9.3263406334995977</v>
      </c>
      <c r="CR130" s="158">
        <f t="shared" si="65"/>
        <v>76.872539768849634</v>
      </c>
      <c r="CS130" s="158">
        <f t="shared" si="65"/>
        <v>23.005270271308277</v>
      </c>
      <c r="CT130" s="187">
        <v>5.3196031591311561</v>
      </c>
      <c r="CU130" s="64"/>
      <c r="CV130" s="65"/>
      <c r="CW130" s="81"/>
      <c r="CY130" s="127">
        <f t="shared" si="47"/>
        <v>7.7447116914463709E-2</v>
      </c>
      <c r="CZ130" s="127">
        <f t="shared" si="48"/>
        <v>0.24732756741412132</v>
      </c>
      <c r="DA130" s="127">
        <f t="shared" si="48"/>
        <v>0.16752512386446083</v>
      </c>
      <c r="DB130" s="127"/>
      <c r="DC130" s="127">
        <f t="shared" si="49"/>
        <v>0.26156927291946563</v>
      </c>
      <c r="DD130" s="127"/>
      <c r="DE130" s="127">
        <f t="shared" si="50"/>
        <v>0.25819553011236196</v>
      </c>
      <c r="DF130" s="127"/>
      <c r="DG130" s="127">
        <f t="shared" si="51"/>
        <v>6.0987750023316245E-2</v>
      </c>
      <c r="DH130" s="127">
        <f t="shared" si="66"/>
        <v>0.24281484761281202</v>
      </c>
      <c r="DI130" s="127">
        <f t="shared" si="66"/>
        <v>9.3181494378984153E-2</v>
      </c>
      <c r="DJ130" s="127">
        <f t="shared" si="66"/>
        <v>0.67404103679650729</v>
      </c>
      <c r="DK130" s="127">
        <f t="shared" si="66"/>
        <v>0.1949730439597821</v>
      </c>
      <c r="DL130" s="127"/>
      <c r="DM130" s="127">
        <f t="shared" si="53"/>
        <v>0.19831931959377469</v>
      </c>
      <c r="DN130" s="127"/>
      <c r="DO130" s="127">
        <f t="shared" si="54"/>
        <v>3.0638319836948869E-2</v>
      </c>
      <c r="DP130" s="127">
        <f t="shared" si="54"/>
        <v>8.2525079636761367E-2</v>
      </c>
      <c r="DQ130" s="127"/>
      <c r="DR130" s="127">
        <f t="shared" si="55"/>
        <v>-8.7721002130513037E-3</v>
      </c>
      <c r="DS130" s="127">
        <f t="shared" si="55"/>
        <v>2.6763361152465581E-2</v>
      </c>
      <c r="DT130" s="127"/>
    </row>
    <row r="131" spans="1:124" x14ac:dyDescent="0.3">
      <c r="B131" s="1">
        <v>9</v>
      </c>
      <c r="C131" s="99">
        <v>41518</v>
      </c>
      <c r="D131" s="100">
        <f t="shared" ref="D131:D146" si="69">+C132-C131</f>
        <v>30</v>
      </c>
      <c r="E131" s="61">
        <v>85221697</v>
      </c>
      <c r="F131" s="62">
        <v>14798425</v>
      </c>
      <c r="G131" s="63">
        <v>27998312</v>
      </c>
      <c r="H131" s="61">
        <v>284941742</v>
      </c>
      <c r="I131" s="62">
        <v>19024145</v>
      </c>
      <c r="J131" s="63">
        <f t="shared" si="67"/>
        <v>11881737</v>
      </c>
      <c r="K131" s="61">
        <f t="shared" si="35"/>
        <v>0.57788620729738749</v>
      </c>
      <c r="L131" s="62">
        <f t="shared" si="35"/>
        <v>-5.6363311244711491</v>
      </c>
      <c r="M131" s="63">
        <f t="shared" si="35"/>
        <v>7.2862250720148323</v>
      </c>
      <c r="N131" s="61">
        <f t="shared" si="39"/>
        <v>19.814926889983241</v>
      </c>
      <c r="O131" s="62">
        <f t="shared" si="39"/>
        <v>9.9235336957207565</v>
      </c>
      <c r="P131" s="63">
        <f t="shared" si="39"/>
        <v>25.44919131942487</v>
      </c>
      <c r="Q131" s="188">
        <v>315697800.12877184</v>
      </c>
      <c r="R131" s="189">
        <v>17909467.523226</v>
      </c>
      <c r="S131" s="189">
        <f t="shared" si="68"/>
        <v>231601.68300800002</v>
      </c>
      <c r="T131" s="190">
        <f t="shared" ref="T131:T194" si="70">SUM(Q131:S131)</f>
        <v>333838869.33500588</v>
      </c>
      <c r="U131" s="188">
        <f t="shared" si="36"/>
        <v>3.2223789181000648</v>
      </c>
      <c r="V131" s="189">
        <f t="shared" si="36"/>
        <v>-1.455191650645155</v>
      </c>
      <c r="W131" s="189">
        <f t="shared" si="36"/>
        <v>-17.25626834526663</v>
      </c>
      <c r="X131" s="190">
        <f t="shared" si="36"/>
        <v>2.9425672300937755</v>
      </c>
      <c r="Y131" s="188">
        <f t="shared" si="40"/>
        <v>23.398100907545508</v>
      </c>
      <c r="Z131" s="189">
        <f t="shared" si="40"/>
        <v>10.822647556048089</v>
      </c>
      <c r="AA131" s="189">
        <f t="shared" si="40"/>
        <v>47.109250768180125</v>
      </c>
      <c r="AB131" s="190">
        <f t="shared" si="38"/>
        <v>22.665090201646542</v>
      </c>
      <c r="AC131" s="188">
        <v>189377645</v>
      </c>
      <c r="AD131" s="189">
        <f t="shared" si="44"/>
        <v>95564097</v>
      </c>
      <c r="AE131" s="189">
        <v>19698419</v>
      </c>
      <c r="AF131" s="189">
        <v>54559335</v>
      </c>
      <c r="AG131" s="189">
        <v>21306343</v>
      </c>
      <c r="AH131" s="83">
        <f t="shared" si="57"/>
        <v>75865678</v>
      </c>
      <c r="AI131" s="83"/>
      <c r="AJ131" s="190"/>
      <c r="AK131" s="189">
        <v>137680085.49810103</v>
      </c>
      <c r="AL131" s="189">
        <f t="shared" si="42"/>
        <v>178017714.63067096</v>
      </c>
      <c r="AM131" s="189">
        <v>11888101.310318993</v>
      </c>
      <c r="AN131" s="189">
        <v>126042243.09803297</v>
      </c>
      <c r="AO131" s="189">
        <v>40087370.222318985</v>
      </c>
      <c r="AP131" s="189">
        <f t="shared" si="58"/>
        <v>166129613.32035196</v>
      </c>
      <c r="AQ131" s="189"/>
      <c r="AR131" s="190"/>
      <c r="AS131" s="189">
        <v>18747945</v>
      </c>
      <c r="AT131" s="189">
        <v>276200</v>
      </c>
      <c r="AU131" s="190"/>
      <c r="AV131" s="189">
        <v>17551801.719976999</v>
      </c>
      <c r="AW131" s="189">
        <v>357665.80324899999</v>
      </c>
      <c r="AX131" s="190"/>
      <c r="AY131" s="191">
        <f t="shared" si="59"/>
        <v>4.160724686399349</v>
      </c>
      <c r="AZ131" s="192">
        <f t="shared" si="59"/>
        <v>4.0253092284458063</v>
      </c>
      <c r="BA131" s="193"/>
      <c r="BB131" s="82">
        <f>'[1]11. Breakdown Total UE Bank-NB'!R132+'[1]11. Breakdown Total UE Bank-NB'!S132</f>
        <v>304541.50873400003</v>
      </c>
      <c r="BC131" s="83">
        <f>'[1]11. Breakdown Total UE Bank-NB'!AN132</f>
        <v>0</v>
      </c>
      <c r="BD131" s="83">
        <f>'[1]11. Breakdown Total UE Bank-NB'!AT132</f>
        <v>11881737</v>
      </c>
      <c r="BE131" s="84">
        <f>'[1]11. Breakdown Total UE Bank-NB'!AB132+'[1]11. Breakdown Total UE Bank-NB'!AK132</f>
        <v>0</v>
      </c>
      <c r="BF131" s="84">
        <f>'[1]11. Breakdown Total UE Bank-NB'!BR132</f>
        <v>0</v>
      </c>
      <c r="BG131" s="84">
        <f>'[1]11. Breakdown Total UE Bank-NB'!BX132</f>
        <v>231601.68300800002</v>
      </c>
      <c r="BH131" s="84">
        <f>'[1]11. Breakdown Total UE Bank-NB'!BF132+'[1]11. Breakdown Total UE Bank-NB'!BO132</f>
        <v>0</v>
      </c>
      <c r="BI131" s="194"/>
      <c r="BJ131" s="191"/>
      <c r="BK131" s="191"/>
      <c r="BL131" s="189">
        <v>205522</v>
      </c>
      <c r="BM131" s="189">
        <v>38499358.505782835</v>
      </c>
      <c r="BN131" s="189">
        <v>56431717.562033691</v>
      </c>
      <c r="BO131" s="189">
        <f t="shared" si="60"/>
        <v>95136598.067816526</v>
      </c>
      <c r="BP131" s="195">
        <f t="shared" si="61"/>
        <v>94931076.067816526</v>
      </c>
      <c r="BQ131" s="189">
        <v>321857.51961600001</v>
      </c>
      <c r="BR131" s="189">
        <v>42283802.034175999</v>
      </c>
      <c r="BS131" s="189">
        <v>812910473.37984002</v>
      </c>
      <c r="BT131" s="189">
        <f t="shared" si="62"/>
        <v>855516132.93363202</v>
      </c>
      <c r="BU131" s="196">
        <f t="shared" si="63"/>
        <v>855194275.41401601</v>
      </c>
      <c r="BV131" s="189"/>
      <c r="BW131" s="189"/>
      <c r="BX131" s="189"/>
      <c r="BY131" s="189"/>
      <c r="BZ131" s="190"/>
      <c r="CA131" s="189"/>
      <c r="CB131" s="189"/>
      <c r="CC131" s="189"/>
      <c r="CD131" s="189"/>
      <c r="CE131" s="196"/>
      <c r="CF131" s="189"/>
      <c r="CG131" s="189"/>
      <c r="CH131" s="189"/>
      <c r="CI131" s="189"/>
      <c r="CJ131" s="196"/>
      <c r="CK131" s="189"/>
      <c r="CL131" s="189"/>
      <c r="CM131" s="189"/>
      <c r="CN131" s="189"/>
      <c r="CO131" s="196"/>
      <c r="CP131" s="189">
        <f t="shared" si="64"/>
        <v>23.319553417249651</v>
      </c>
      <c r="CQ131" s="189">
        <f t="shared" si="45"/>
        <v>9.6827848088613138</v>
      </c>
      <c r="CR131" s="189">
        <f t="shared" si="65"/>
        <v>73.449159782677157</v>
      </c>
      <c r="CS131" s="189">
        <f t="shared" si="65"/>
        <v>22.483966215160734</v>
      </c>
      <c r="CT131" s="197">
        <v>5.3196031591311561</v>
      </c>
      <c r="CU131" s="88"/>
      <c r="CV131" s="83"/>
      <c r="CW131" s="89"/>
      <c r="CY131" s="127">
        <f t="shared" si="47"/>
        <v>0.14212676659891543</v>
      </c>
      <c r="CZ131" s="127">
        <f t="shared" si="48"/>
        <v>0.27987407367364514</v>
      </c>
      <c r="DA131" s="127">
        <f t="shared" si="48"/>
        <v>0.23070067625525614</v>
      </c>
      <c r="DB131" s="127"/>
      <c r="DC131" s="127">
        <f t="shared" si="49"/>
        <v>0.34000602621986742</v>
      </c>
      <c r="DD131" s="127"/>
      <c r="DE131" s="127">
        <f t="shared" si="50"/>
        <v>0.32715328506281782</v>
      </c>
      <c r="DF131" s="127"/>
      <c r="DG131" s="127">
        <f t="shared" si="51"/>
        <v>0.15886924269988056</v>
      </c>
      <c r="DH131" s="127">
        <f t="shared" si="66"/>
        <v>0.29921448963283304</v>
      </c>
      <c r="DI131" s="127">
        <f t="shared" si="66"/>
        <v>0.19001722680997268</v>
      </c>
      <c r="DJ131" s="127">
        <f t="shared" si="66"/>
        <v>0.82507673448757002</v>
      </c>
      <c r="DK131" s="127">
        <f t="shared" si="66"/>
        <v>0.29909457616881818</v>
      </c>
      <c r="DL131" s="127"/>
      <c r="DM131" s="127">
        <f t="shared" si="53"/>
        <v>0.29910258335295814</v>
      </c>
      <c r="DN131" s="127"/>
      <c r="DO131" s="127">
        <f t="shared" si="54"/>
        <v>-3.4379047980608313E-3</v>
      </c>
      <c r="DP131" s="127">
        <f t="shared" si="54"/>
        <v>-4.7710989594466957E-2</v>
      </c>
      <c r="DQ131" s="127"/>
      <c r="DR131" s="127">
        <f t="shared" si="55"/>
        <v>4.1607246863993419E-2</v>
      </c>
      <c r="DS131" s="127">
        <f t="shared" si="55"/>
        <v>4.025309228445817E-2</v>
      </c>
      <c r="DT131" s="127"/>
    </row>
    <row r="132" spans="1:124" x14ac:dyDescent="0.3">
      <c r="B132" s="1">
        <v>10</v>
      </c>
      <c r="C132" s="76">
        <v>41548</v>
      </c>
      <c r="D132" s="77">
        <f t="shared" si="69"/>
        <v>31</v>
      </c>
      <c r="E132" s="92">
        <v>87001979</v>
      </c>
      <c r="F132" s="93">
        <v>14888694</v>
      </c>
      <c r="G132" s="94">
        <v>28483099</v>
      </c>
      <c r="H132" s="92">
        <v>306630362</v>
      </c>
      <c r="I132" s="93">
        <v>20367898</v>
      </c>
      <c r="J132" s="94">
        <f t="shared" si="67"/>
        <v>12293987</v>
      </c>
      <c r="K132" s="92">
        <f t="shared" ref="K132:M195" si="71">(H132-H131)/H131*100</f>
        <v>7.6115980227284492</v>
      </c>
      <c r="L132" s="93">
        <f t="shared" si="71"/>
        <v>7.0634081058570564</v>
      </c>
      <c r="M132" s="94">
        <f t="shared" si="71"/>
        <v>3.4696105460001347</v>
      </c>
      <c r="N132" s="92">
        <f t="shared" si="39"/>
        <v>26.454014820238804</v>
      </c>
      <c r="O132" s="93">
        <f t="shared" si="39"/>
        <v>13.336861030412232</v>
      </c>
      <c r="P132" s="94">
        <f t="shared" si="39"/>
        <v>23.215648275889013</v>
      </c>
      <c r="Q132" s="180">
        <v>333682363.54683113</v>
      </c>
      <c r="R132" s="158">
        <v>19482281.374343004</v>
      </c>
      <c r="S132" s="158">
        <f t="shared" si="68"/>
        <v>245149.495214</v>
      </c>
      <c r="T132" s="159">
        <f t="shared" si="70"/>
        <v>353409794.41638809</v>
      </c>
      <c r="U132" s="180">
        <f t="shared" ref="U132:X195" si="72">(Q132-Q131)/Q131*100</f>
        <v>5.6967655177589016</v>
      </c>
      <c r="V132" s="158">
        <f t="shared" si="72"/>
        <v>8.7820246418677197</v>
      </c>
      <c r="W132" s="158">
        <f t="shared" si="72"/>
        <v>5.8496173387185628</v>
      </c>
      <c r="X132" s="159">
        <f t="shared" si="72"/>
        <v>5.8623865819959011</v>
      </c>
      <c r="Y132" s="180">
        <f t="shared" si="40"/>
        <v>26.025572075435711</v>
      </c>
      <c r="Z132" s="158">
        <f t="shared" si="40"/>
        <v>13.318475229220416</v>
      </c>
      <c r="AA132" s="158">
        <f t="shared" si="40"/>
        <v>57.84500986724013</v>
      </c>
      <c r="AB132" s="159">
        <f t="shared" si="38"/>
        <v>25.268717244261762</v>
      </c>
      <c r="AC132" s="180">
        <v>204570948</v>
      </c>
      <c r="AD132" s="158">
        <f t="shared" si="44"/>
        <v>102059414</v>
      </c>
      <c r="AE132" s="158">
        <v>20917534</v>
      </c>
      <c r="AF132" s="158">
        <v>56949135</v>
      </c>
      <c r="AG132" s="158">
        <v>24192745</v>
      </c>
      <c r="AH132" s="65">
        <f t="shared" si="57"/>
        <v>81141880</v>
      </c>
      <c r="AI132" s="65"/>
      <c r="AJ132" s="159"/>
      <c r="AK132" s="158">
        <v>147500971.56834483</v>
      </c>
      <c r="AL132" s="158">
        <f t="shared" si="42"/>
        <v>186181391.97848603</v>
      </c>
      <c r="AM132" s="158">
        <v>12921636.576754</v>
      </c>
      <c r="AN132" s="158">
        <v>129154246.81622803</v>
      </c>
      <c r="AO132" s="158">
        <v>44105508.585503988</v>
      </c>
      <c r="AP132" s="158">
        <f t="shared" si="58"/>
        <v>173259755.40173203</v>
      </c>
      <c r="AQ132" s="158"/>
      <c r="AR132" s="159"/>
      <c r="AS132" s="158">
        <v>20074621</v>
      </c>
      <c r="AT132" s="158">
        <v>293277</v>
      </c>
      <c r="AU132" s="159"/>
      <c r="AV132" s="158">
        <v>19100420.565910004</v>
      </c>
      <c r="AW132" s="158">
        <v>381860.808433</v>
      </c>
      <c r="AX132" s="159"/>
      <c r="AY132" s="181">
        <f t="shared" si="59"/>
        <v>20.761476616496271</v>
      </c>
      <c r="AZ132" s="182">
        <f t="shared" si="59"/>
        <v>10.751084978697643</v>
      </c>
      <c r="BA132" s="183"/>
      <c r="BB132" s="67">
        <f>'[1]11. Breakdown Total UE Bank-NB'!R133+'[1]11. Breakdown Total UE Bank-NB'!S133</f>
        <v>317632.16656300006</v>
      </c>
      <c r="BC132" s="65">
        <f>'[1]11. Breakdown Total UE Bank-NB'!AN133</f>
        <v>0</v>
      </c>
      <c r="BD132" s="65">
        <f>'[1]11. Breakdown Total UE Bank-NB'!AT133</f>
        <v>12293987</v>
      </c>
      <c r="BE132" s="67">
        <f>'[1]11. Breakdown Total UE Bank-NB'!AB133+'[1]11. Breakdown Total UE Bank-NB'!AK133</f>
        <v>0</v>
      </c>
      <c r="BF132" s="67">
        <f>'[1]11. Breakdown Total UE Bank-NB'!BR133</f>
        <v>0</v>
      </c>
      <c r="BG132" s="67">
        <f>'[1]11. Breakdown Total UE Bank-NB'!BX133</f>
        <v>245149.495214</v>
      </c>
      <c r="BH132" s="67">
        <f>'[1]11. Breakdown Total UE Bank-NB'!BF133+'[1]11. Breakdown Total UE Bank-NB'!BO133</f>
        <v>0</v>
      </c>
      <c r="BI132" s="184"/>
      <c r="BJ132" s="181"/>
      <c r="BK132" s="181"/>
      <c r="BL132" s="158">
        <v>234691</v>
      </c>
      <c r="BM132" s="158">
        <v>43369742.734604977</v>
      </c>
      <c r="BN132" s="158">
        <v>60380626.07403902</v>
      </c>
      <c r="BO132" s="158">
        <f t="shared" si="60"/>
        <v>103985059.808644</v>
      </c>
      <c r="BP132" s="185">
        <f t="shared" si="61"/>
        <v>103750368.808644</v>
      </c>
      <c r="BQ132" s="158">
        <v>292708.057088</v>
      </c>
      <c r="BR132" s="158">
        <v>43488246.759424001</v>
      </c>
      <c r="BS132" s="158">
        <v>910181214.97804797</v>
      </c>
      <c r="BT132" s="158">
        <f t="shared" si="62"/>
        <v>953962169.79455996</v>
      </c>
      <c r="BU132" s="186">
        <f t="shared" si="63"/>
        <v>953669461.73747194</v>
      </c>
      <c r="BV132" s="158"/>
      <c r="BW132" s="158"/>
      <c r="BX132" s="158"/>
      <c r="BY132" s="158"/>
      <c r="BZ132" s="159"/>
      <c r="CA132" s="158"/>
      <c r="CB132" s="158"/>
      <c r="CC132" s="158"/>
      <c r="CD132" s="158"/>
      <c r="CE132" s="186"/>
      <c r="CF132" s="158"/>
      <c r="CG132" s="158"/>
      <c r="CH132" s="158"/>
      <c r="CI132" s="158"/>
      <c r="CJ132" s="186"/>
      <c r="CK132" s="158"/>
      <c r="CL132" s="158"/>
      <c r="CM132" s="158"/>
      <c r="CN132" s="158"/>
      <c r="CO132" s="186"/>
      <c r="CP132" s="158">
        <f t="shared" si="64"/>
        <v>23.820432858561063</v>
      </c>
      <c r="CQ132" s="158">
        <f t="shared" si="45"/>
        <v>9.6496685325540739</v>
      </c>
      <c r="CR132" s="158">
        <f t="shared" si="65"/>
        <v>70.87729609853082</v>
      </c>
      <c r="CS132" s="158">
        <f t="shared" si="65"/>
        <v>22.953707764071751</v>
      </c>
      <c r="CT132" s="187">
        <v>5.3304093439025593</v>
      </c>
      <c r="CU132" s="64"/>
      <c r="CV132" s="65"/>
      <c r="CW132" s="81"/>
      <c r="CY132" s="127">
        <f t="shared" si="47"/>
        <v>0.23028654920036762</v>
      </c>
      <c r="CZ132" s="127">
        <f t="shared" si="48"/>
        <v>0.26105943475595073</v>
      </c>
      <c r="DA132" s="127">
        <f t="shared" si="48"/>
        <v>0.22302829338558006</v>
      </c>
      <c r="DB132" s="127"/>
      <c r="DC132" s="127">
        <f t="shared" si="49"/>
        <v>0.36104555940592675</v>
      </c>
      <c r="DD132" s="127"/>
      <c r="DE132" s="127">
        <f t="shared" si="50"/>
        <v>0.33928181754112141</v>
      </c>
      <c r="DF132" s="127"/>
      <c r="DG132" s="127">
        <f t="shared" si="51"/>
        <v>0.22103981835845743</v>
      </c>
      <c r="DH132" s="127">
        <f t="shared" si="66"/>
        <v>0.34703651382671219</v>
      </c>
      <c r="DI132" s="127">
        <f t="shared" si="66"/>
        <v>0.16273462665400418</v>
      </c>
      <c r="DJ132" s="127">
        <f t="shared" si="66"/>
        <v>0.89266326753962577</v>
      </c>
      <c r="DK132" s="127">
        <f t="shared" si="66"/>
        <v>0.28931333612903742</v>
      </c>
      <c r="DL132" s="127"/>
      <c r="DM132" s="127">
        <f t="shared" si="53"/>
        <v>0.29315929058215207</v>
      </c>
      <c r="DN132" s="127"/>
      <c r="DO132" s="127">
        <f t="shared" si="54"/>
        <v>0.17970325568986167</v>
      </c>
      <c r="DP132" s="127">
        <f t="shared" si="54"/>
        <v>1.3268360246570188E-2</v>
      </c>
      <c r="DQ132" s="127"/>
      <c r="DR132" s="127">
        <f t="shared" si="55"/>
        <v>0.20761476616496277</v>
      </c>
      <c r="DS132" s="127">
        <f t="shared" si="55"/>
        <v>0.10751084978697634</v>
      </c>
      <c r="DT132" s="127"/>
    </row>
    <row r="133" spans="1:124" x14ac:dyDescent="0.3">
      <c r="B133" s="1">
        <v>11</v>
      </c>
      <c r="C133" s="76">
        <v>41579</v>
      </c>
      <c r="D133" s="77">
        <f t="shared" si="69"/>
        <v>30</v>
      </c>
      <c r="E133" s="61">
        <v>88396312</v>
      </c>
      <c r="F133" s="62">
        <v>15007492</v>
      </c>
      <c r="G133" s="63">
        <v>28756751</v>
      </c>
      <c r="H133" s="61">
        <v>295724823</v>
      </c>
      <c r="I133" s="62">
        <v>19369525</v>
      </c>
      <c r="J133" s="63">
        <f t="shared" si="67"/>
        <v>12326415</v>
      </c>
      <c r="K133" s="61">
        <f t="shared" si="71"/>
        <v>-3.5565750661051632</v>
      </c>
      <c r="L133" s="62">
        <f t="shared" si="71"/>
        <v>-4.9016987418142017</v>
      </c>
      <c r="M133" s="63">
        <f t="shared" si="71"/>
        <v>0.26377122409516129</v>
      </c>
      <c r="N133" s="61">
        <f t="shared" si="39"/>
        <v>19.413300250801495</v>
      </c>
      <c r="O133" s="62">
        <f t="shared" si="39"/>
        <v>3.3142226973227142</v>
      </c>
      <c r="P133" s="63">
        <f t="shared" si="39"/>
        <v>15.885707033196386</v>
      </c>
      <c r="Q133" s="180">
        <v>322216070.07269889</v>
      </c>
      <c r="R133" s="158">
        <v>18894090.607984994</v>
      </c>
      <c r="S133" s="158">
        <f t="shared" si="68"/>
        <v>244577.31297</v>
      </c>
      <c r="T133" s="159">
        <f t="shared" si="70"/>
        <v>341354737.99365389</v>
      </c>
      <c r="U133" s="180">
        <f t="shared" si="72"/>
        <v>-3.4362899352104916</v>
      </c>
      <c r="V133" s="158">
        <f t="shared" si="72"/>
        <v>-3.019106207616026</v>
      </c>
      <c r="W133" s="158">
        <f t="shared" si="72"/>
        <v>-0.233401355161069</v>
      </c>
      <c r="X133" s="159">
        <f t="shared" si="72"/>
        <v>-3.4110702683386611</v>
      </c>
      <c r="Y133" s="180">
        <f t="shared" si="40"/>
        <v>20.847375059750284</v>
      </c>
      <c r="Z133" s="158">
        <f t="shared" si="40"/>
        <v>12.985629484179388</v>
      </c>
      <c r="AA133" s="158">
        <f t="shared" si="40"/>
        <v>0.32055398018332953</v>
      </c>
      <c r="AB133" s="159">
        <f t="shared" si="38"/>
        <v>20.366153830583372</v>
      </c>
      <c r="AC133" s="180">
        <v>193744728</v>
      </c>
      <c r="AD133" s="158">
        <f t="shared" si="44"/>
        <v>101980095</v>
      </c>
      <c r="AE133" s="158">
        <v>21393550</v>
      </c>
      <c r="AF133" s="158">
        <v>56822275</v>
      </c>
      <c r="AG133" s="158">
        <v>23764270</v>
      </c>
      <c r="AH133" s="65">
        <f t="shared" si="57"/>
        <v>80586545</v>
      </c>
      <c r="AI133" s="65"/>
      <c r="AJ133" s="159"/>
      <c r="AK133" s="158">
        <v>137960167.76697803</v>
      </c>
      <c r="AL133" s="158">
        <f t="shared" si="42"/>
        <v>184255902.30572107</v>
      </c>
      <c r="AM133" s="158">
        <v>13118890.689825004</v>
      </c>
      <c r="AN133" s="158">
        <v>128828547.75420803</v>
      </c>
      <c r="AO133" s="158">
        <v>42308463.86168804</v>
      </c>
      <c r="AP133" s="158">
        <f t="shared" si="58"/>
        <v>171137011.61589608</v>
      </c>
      <c r="AQ133" s="158"/>
      <c r="AR133" s="159"/>
      <c r="AS133" s="158">
        <v>19084337</v>
      </c>
      <c r="AT133" s="158">
        <v>285188</v>
      </c>
      <c r="AU133" s="159"/>
      <c r="AV133" s="158">
        <v>18535314.480627</v>
      </c>
      <c r="AW133" s="158">
        <v>358776.12735800009</v>
      </c>
      <c r="AX133" s="159"/>
      <c r="AY133" s="181">
        <f t="shared" si="59"/>
        <v>10.016816302258013</v>
      </c>
      <c r="AZ133" s="182">
        <f t="shared" si="59"/>
        <v>-1.3962211489602649</v>
      </c>
      <c r="BA133" s="183"/>
      <c r="BB133" s="67">
        <f>'[1]11. Breakdown Total UE Bank-NB'!R134+'[1]11. Breakdown Total UE Bank-NB'!S134</f>
        <v>336465.98892500001</v>
      </c>
      <c r="BC133" s="65">
        <f>'[1]11. Breakdown Total UE Bank-NB'!AN134</f>
        <v>0</v>
      </c>
      <c r="BD133" s="65">
        <f>'[1]11. Breakdown Total UE Bank-NB'!AT134</f>
        <v>12326415</v>
      </c>
      <c r="BE133" s="67">
        <f>'[1]11. Breakdown Total UE Bank-NB'!AB134+'[1]11. Breakdown Total UE Bank-NB'!AK134</f>
        <v>0</v>
      </c>
      <c r="BF133" s="67">
        <f>'[1]11. Breakdown Total UE Bank-NB'!BR134</f>
        <v>0</v>
      </c>
      <c r="BG133" s="67">
        <f>'[1]11. Breakdown Total UE Bank-NB'!BX134</f>
        <v>244577.31297</v>
      </c>
      <c r="BH133" s="67">
        <f>'[1]11. Breakdown Total UE Bank-NB'!BF134+'[1]11. Breakdown Total UE Bank-NB'!BO134</f>
        <v>0</v>
      </c>
      <c r="BI133" s="184"/>
      <c r="BJ133" s="181"/>
      <c r="BK133" s="181"/>
      <c r="BL133" s="158">
        <v>221510</v>
      </c>
      <c r="BM133" s="158">
        <v>44076057.45056691</v>
      </c>
      <c r="BN133" s="158">
        <v>60399120.407142416</v>
      </c>
      <c r="BO133" s="158">
        <f t="shared" si="60"/>
        <v>104696687.85770932</v>
      </c>
      <c r="BP133" s="185">
        <f t="shared" si="61"/>
        <v>104475177.85770932</v>
      </c>
      <c r="BQ133" s="158">
        <v>344755.92908799998</v>
      </c>
      <c r="BR133" s="158">
        <v>44877790.314496003</v>
      </c>
      <c r="BS133" s="158">
        <v>1104330715.29984</v>
      </c>
      <c r="BT133" s="158">
        <f t="shared" si="62"/>
        <v>1149553261.5434239</v>
      </c>
      <c r="BU133" s="186">
        <f t="shared" si="63"/>
        <v>1149208505.614336</v>
      </c>
      <c r="BV133" s="158"/>
      <c r="BW133" s="158"/>
      <c r="BX133" s="158"/>
      <c r="BY133" s="158"/>
      <c r="BZ133" s="159"/>
      <c r="CA133" s="158"/>
      <c r="CB133" s="158"/>
      <c r="CC133" s="158"/>
      <c r="CD133" s="158"/>
      <c r="CE133" s="186"/>
      <c r="CF133" s="158"/>
      <c r="CG133" s="158"/>
      <c r="CH133" s="158"/>
      <c r="CI133" s="158"/>
      <c r="CJ133" s="186"/>
      <c r="CK133" s="158"/>
      <c r="CL133" s="158"/>
      <c r="CM133" s="158"/>
      <c r="CN133" s="158"/>
      <c r="CO133" s="186"/>
      <c r="CP133" s="158">
        <f t="shared" si="64"/>
        <v>23.566570366734283</v>
      </c>
      <c r="CQ133" s="158">
        <f t="shared" si="45"/>
        <v>10.184508575193746</v>
      </c>
      <c r="CR133" s="158">
        <f t="shared" si="65"/>
        <v>55.669563731938212</v>
      </c>
      <c r="CS133" s="158">
        <f t="shared" si="65"/>
        <v>22.752346067039198</v>
      </c>
      <c r="CT133" s="187">
        <v>5.3304093439025593</v>
      </c>
      <c r="CU133" s="64"/>
      <c r="CV133" s="65"/>
      <c r="CW133" s="81"/>
      <c r="CY133" s="127">
        <f t="shared" si="47"/>
        <v>0.15909962478254402</v>
      </c>
      <c r="CZ133" s="127">
        <f t="shared" si="48"/>
        <v>0.28356809634499203</v>
      </c>
      <c r="DA133" s="127">
        <f t="shared" si="48"/>
        <v>0.13090738686826153</v>
      </c>
      <c r="DB133" s="127"/>
      <c r="DC133" s="127">
        <f t="shared" si="49"/>
        <v>0.2625215373737777</v>
      </c>
      <c r="DD133" s="127"/>
      <c r="DE133" s="127">
        <f t="shared" si="50"/>
        <v>0.26687931309990498</v>
      </c>
      <c r="DF133" s="127"/>
      <c r="DG133" s="127">
        <f t="shared" si="51"/>
        <v>0.14982879214610612</v>
      </c>
      <c r="DH133" s="127">
        <f t="shared" si="66"/>
        <v>0.33156755326391441</v>
      </c>
      <c r="DI133" s="127">
        <f t="shared" si="66"/>
        <v>0.14819167428531177</v>
      </c>
      <c r="DJ133" s="127">
        <f t="shared" si="66"/>
        <v>0.7202832911352357</v>
      </c>
      <c r="DK133" s="127">
        <f t="shared" si="66"/>
        <v>0.25104590791207548</v>
      </c>
      <c r="DL133" s="127"/>
      <c r="DM133" s="127">
        <f t="shared" si="53"/>
        <v>0.25645559676334972</v>
      </c>
      <c r="DN133" s="127"/>
      <c r="DO133" s="127">
        <f t="shared" si="54"/>
        <v>7.9328346165327801E-2</v>
      </c>
      <c r="DP133" s="127">
        <f t="shared" si="54"/>
        <v>-0.11057211728373251</v>
      </c>
      <c r="DQ133" s="127"/>
      <c r="DR133" s="127">
        <f t="shared" si="55"/>
        <v>0.10016816302258014</v>
      </c>
      <c r="DS133" s="127">
        <f t="shared" si="55"/>
        <v>-1.3962211489602638E-2</v>
      </c>
      <c r="DT133" s="127"/>
    </row>
    <row r="134" spans="1:124" ht="15" thickBot="1" x14ac:dyDescent="0.35">
      <c r="B134" s="1">
        <v>12</v>
      </c>
      <c r="C134" s="104">
        <v>41609</v>
      </c>
      <c r="D134" s="198">
        <f t="shared" si="69"/>
        <v>31</v>
      </c>
      <c r="E134" s="106">
        <v>89462289</v>
      </c>
      <c r="F134" s="107">
        <v>15091684</v>
      </c>
      <c r="G134" s="108">
        <v>29025373</v>
      </c>
      <c r="H134" s="106">
        <v>324053412</v>
      </c>
      <c r="I134" s="107">
        <v>21806463</v>
      </c>
      <c r="J134" s="108">
        <f t="shared" si="67"/>
        <v>12442672</v>
      </c>
      <c r="K134" s="106">
        <f t="shared" si="71"/>
        <v>9.5793747419032176</v>
      </c>
      <c r="L134" s="107">
        <f t="shared" si="71"/>
        <v>12.581299747928771</v>
      </c>
      <c r="M134" s="108">
        <f t="shared" si="71"/>
        <v>0.94315338239058155</v>
      </c>
      <c r="N134" s="106">
        <f t="shared" si="39"/>
        <v>20.210407880024768</v>
      </c>
      <c r="O134" s="107">
        <f t="shared" si="39"/>
        <v>8.6647564612697554</v>
      </c>
      <c r="P134" s="108">
        <f t="shared" si="39"/>
        <v>21.261917345394288</v>
      </c>
      <c r="Q134" s="199">
        <v>358384849.12391299</v>
      </c>
      <c r="R134" s="200">
        <v>21241004.519599997</v>
      </c>
      <c r="S134" s="200">
        <f t="shared" si="68"/>
        <v>248233.24074900002</v>
      </c>
      <c r="T134" s="201">
        <f t="shared" si="70"/>
        <v>379874086.88426197</v>
      </c>
      <c r="U134" s="199">
        <f t="shared" si="72"/>
        <v>11.225007816355541</v>
      </c>
      <c r="V134" s="200">
        <f t="shared" si="72"/>
        <v>12.421417681902899</v>
      </c>
      <c r="W134" s="200">
        <f t="shared" si="72"/>
        <v>1.4947943186572084</v>
      </c>
      <c r="X134" s="201">
        <f t="shared" si="72"/>
        <v>11.284257871154606</v>
      </c>
      <c r="Y134" s="199">
        <f t="shared" si="40"/>
        <v>24.508277377271686</v>
      </c>
      <c r="Z134" s="200">
        <f t="shared" si="40"/>
        <v>14.46623975492883</v>
      </c>
      <c r="AA134" s="200">
        <f t="shared" si="40"/>
        <v>0.86035235793862097</v>
      </c>
      <c r="AB134" s="201">
        <f t="shared" si="38"/>
        <v>23.881600889967761</v>
      </c>
      <c r="AC134" s="199">
        <v>213451902</v>
      </c>
      <c r="AD134" s="200">
        <f t="shared" si="44"/>
        <v>110601510</v>
      </c>
      <c r="AE134" s="200">
        <v>24096508</v>
      </c>
      <c r="AF134" s="200">
        <v>61542715</v>
      </c>
      <c r="AG134" s="200">
        <v>24962287</v>
      </c>
      <c r="AH134" s="110">
        <f t="shared" si="57"/>
        <v>86505002</v>
      </c>
      <c r="AI134" s="110"/>
      <c r="AJ134" s="201"/>
      <c r="AK134" s="200">
        <v>155200565.91870484</v>
      </c>
      <c r="AL134" s="200">
        <f t="shared" si="42"/>
        <v>203184283.20520797</v>
      </c>
      <c r="AM134" s="200">
        <v>14889154.642103003</v>
      </c>
      <c r="AN134" s="200">
        <v>139936597.93941993</v>
      </c>
      <c r="AO134" s="200">
        <v>48358530.623685025</v>
      </c>
      <c r="AP134" s="200">
        <f t="shared" si="58"/>
        <v>188295128.56310496</v>
      </c>
      <c r="AQ134" s="200"/>
      <c r="AR134" s="201"/>
      <c r="AS134" s="200">
        <v>21557340</v>
      </c>
      <c r="AT134" s="200">
        <v>249123</v>
      </c>
      <c r="AU134" s="201"/>
      <c r="AV134" s="200">
        <v>20896864.446124997</v>
      </c>
      <c r="AW134" s="200">
        <v>344140.07347500004</v>
      </c>
      <c r="AX134" s="201"/>
      <c r="AY134" s="202">
        <f t="shared" si="59"/>
        <v>27.741561114795278</v>
      </c>
      <c r="AZ134" s="203">
        <f t="shared" si="59"/>
        <v>-2.1308429899455352</v>
      </c>
      <c r="BA134" s="204"/>
      <c r="BB134" s="113">
        <f>'[1]11. Breakdown Total UE Bank-NB'!R135+'[1]11. Breakdown Total UE Bank-NB'!S135</f>
        <v>345482.66733099998</v>
      </c>
      <c r="BC134" s="110">
        <f>'[1]11. Breakdown Total UE Bank-NB'!AN135</f>
        <v>0</v>
      </c>
      <c r="BD134" s="110">
        <f>'[1]11. Breakdown Total UE Bank-NB'!AT135</f>
        <v>12442672</v>
      </c>
      <c r="BE134" s="112">
        <f>'[1]11. Breakdown Total UE Bank-NB'!AB135+'[1]11. Breakdown Total UE Bank-NB'!AK135</f>
        <v>0</v>
      </c>
      <c r="BF134" s="112">
        <f>'[1]11. Breakdown Total UE Bank-NB'!BR135</f>
        <v>0</v>
      </c>
      <c r="BG134" s="112">
        <f>'[1]11. Breakdown Total UE Bank-NB'!BX135</f>
        <v>248233.24074900002</v>
      </c>
      <c r="BH134" s="112">
        <f>'[1]11. Breakdown Total UE Bank-NB'!BF135+'[1]11. Breakdown Total UE Bank-NB'!BO135</f>
        <v>0</v>
      </c>
      <c r="BI134" s="205"/>
      <c r="BJ134" s="202"/>
      <c r="BK134" s="202"/>
      <c r="BL134" s="200">
        <v>241285</v>
      </c>
      <c r="BM134" s="200">
        <v>47573295.736720443</v>
      </c>
      <c r="BN134" s="200">
        <v>65588939.913805038</v>
      </c>
      <c r="BO134" s="200">
        <f t="shared" si="60"/>
        <v>113403520.65052548</v>
      </c>
      <c r="BP134" s="206">
        <f t="shared" si="61"/>
        <v>113162235.65052548</v>
      </c>
      <c r="BQ134" s="200">
        <v>304754.03263999999</v>
      </c>
      <c r="BR134" s="200">
        <v>48075682.873343997</v>
      </c>
      <c r="BS134" s="200">
        <v>1236937427.91065</v>
      </c>
      <c r="BT134" s="200">
        <f t="shared" si="62"/>
        <v>1285317864.8166339</v>
      </c>
      <c r="BU134" s="207">
        <f t="shared" si="63"/>
        <v>1285013110.783994</v>
      </c>
      <c r="BV134" s="200"/>
      <c r="BW134" s="200"/>
      <c r="BX134" s="200"/>
      <c r="BY134" s="200"/>
      <c r="BZ134" s="201"/>
      <c r="CA134" s="200"/>
      <c r="CB134" s="200"/>
      <c r="CC134" s="200"/>
      <c r="CD134" s="200"/>
      <c r="CE134" s="207"/>
      <c r="CF134" s="200"/>
      <c r="CG134" s="200"/>
      <c r="CH134" s="200"/>
      <c r="CI134" s="200"/>
      <c r="CJ134" s="207"/>
      <c r="CK134" s="200"/>
      <c r="CL134" s="200"/>
      <c r="CM134" s="200"/>
      <c r="CN134" s="200"/>
      <c r="CO134" s="207"/>
      <c r="CP134" s="200">
        <f t="shared" si="64"/>
        <v>23.89139549741148</v>
      </c>
      <c r="CQ134" s="200">
        <f t="shared" si="45"/>
        <v>10.666251934975662</v>
      </c>
      <c r="CR134" s="200">
        <f t="shared" si="65"/>
        <v>46.61434468086091</v>
      </c>
      <c r="CS134" s="200">
        <f t="shared" si="65"/>
        <v>23.088584476114534</v>
      </c>
      <c r="CT134" s="208">
        <v>5.3304093439025593</v>
      </c>
      <c r="CU134" s="109"/>
      <c r="CV134" s="110"/>
      <c r="CW134" s="116"/>
      <c r="CY134" s="127">
        <f t="shared" si="47"/>
        <v>0.1904407074290233</v>
      </c>
      <c r="CZ134" s="127">
        <f t="shared" si="48"/>
        <v>0.34838732168840547</v>
      </c>
      <c r="DA134" s="127">
        <f t="shared" si="48"/>
        <v>0.19654209146913826</v>
      </c>
      <c r="DB134" s="127"/>
      <c r="DC134" s="127">
        <f t="shared" si="49"/>
        <v>0.19488173205786463</v>
      </c>
      <c r="DD134" s="127"/>
      <c r="DE134" s="127">
        <f t="shared" si="50"/>
        <v>0.2252720407450346</v>
      </c>
      <c r="DF134" s="127"/>
      <c r="DG134" s="127">
        <f t="shared" si="51"/>
        <v>0.20133019226078219</v>
      </c>
      <c r="DH134" s="127">
        <f t="shared" si="66"/>
        <v>0.40309593175946357</v>
      </c>
      <c r="DI134" s="127">
        <f t="shared" si="66"/>
        <v>0.2202889637106189</v>
      </c>
      <c r="DJ134" s="127">
        <f t="shared" si="66"/>
        <v>0.44946722388343185</v>
      </c>
      <c r="DK134" s="127">
        <f t="shared" si="66"/>
        <v>0.27193834096351188</v>
      </c>
      <c r="DL134" s="127"/>
      <c r="DM134" s="127">
        <f t="shared" si="53"/>
        <v>0.2807111196802039</v>
      </c>
      <c r="DN134" s="127"/>
      <c r="DO134" s="127">
        <f t="shared" si="54"/>
        <v>0.16984444886014916</v>
      </c>
      <c r="DP134" s="127">
        <f t="shared" si="54"/>
        <v>-8.8019416693817298E-2</v>
      </c>
      <c r="DQ134" s="127"/>
      <c r="DR134" s="127">
        <f t="shared" si="55"/>
        <v>0.27741561114795288</v>
      </c>
      <c r="DS134" s="127">
        <f t="shared" si="55"/>
        <v>-2.1308429899455361E-2</v>
      </c>
      <c r="DT134" s="127"/>
    </row>
    <row r="135" spans="1:124" x14ac:dyDescent="0.3">
      <c r="A135" s="1">
        <v>2014</v>
      </c>
      <c r="B135" s="1">
        <v>1</v>
      </c>
      <c r="C135" s="59">
        <v>41640</v>
      </c>
      <c r="D135" s="60">
        <f t="shared" si="69"/>
        <v>31</v>
      </c>
      <c r="E135" s="61">
        <v>90595829</v>
      </c>
      <c r="F135" s="62">
        <v>15124109</v>
      </c>
      <c r="G135" s="63">
        <v>29251629</v>
      </c>
      <c r="H135" s="61">
        <v>311083581</v>
      </c>
      <c r="I135" s="62">
        <v>20691087</v>
      </c>
      <c r="J135" s="63">
        <f t="shared" si="67"/>
        <v>12058775</v>
      </c>
      <c r="K135" s="61">
        <f t="shared" si="71"/>
        <v>-4.0023744604176548</v>
      </c>
      <c r="L135" s="62">
        <f t="shared" si="71"/>
        <v>-5.1148872698887482</v>
      </c>
      <c r="M135" s="63">
        <f t="shared" si="71"/>
        <v>-3.0853260457239409</v>
      </c>
      <c r="N135" s="61">
        <f t="shared" si="39"/>
        <v>16.458117765878928</v>
      </c>
      <c r="O135" s="62">
        <f t="shared" si="39"/>
        <v>3.3419551989959828</v>
      </c>
      <c r="P135" s="63">
        <f t="shared" si="39"/>
        <v>25.641830852037128</v>
      </c>
      <c r="Q135" s="117">
        <v>341819893.27053922</v>
      </c>
      <c r="R135" s="118">
        <v>19645616.829883996</v>
      </c>
      <c r="S135" s="119">
        <f t="shared" si="68"/>
        <v>239691.49049399997</v>
      </c>
      <c r="T135" s="120">
        <f t="shared" si="70"/>
        <v>361705201.59091723</v>
      </c>
      <c r="U135" s="117">
        <f t="shared" si="72"/>
        <v>-4.6221138794978378</v>
      </c>
      <c r="V135" s="118">
        <f t="shared" si="72"/>
        <v>-7.5108862589048782</v>
      </c>
      <c r="W135" s="119">
        <f t="shared" si="72"/>
        <v>-3.4410179028508936</v>
      </c>
      <c r="X135" s="120">
        <f t="shared" si="72"/>
        <v>-4.7828704090785576</v>
      </c>
      <c r="Y135" s="117">
        <f t="shared" si="40"/>
        <v>17.342270673199771</v>
      </c>
      <c r="Z135" s="118">
        <f t="shared" si="40"/>
        <v>9.3851405859217696</v>
      </c>
      <c r="AA135" s="119">
        <f t="shared" si="40"/>
        <v>42.339600843334395</v>
      </c>
      <c r="AB135" s="120">
        <f t="shared" si="38"/>
        <v>16.894023974069643</v>
      </c>
      <c r="AC135" s="117">
        <v>205360733</v>
      </c>
      <c r="AD135" s="118">
        <f t="shared" si="44"/>
        <v>105722848</v>
      </c>
      <c r="AE135" s="118">
        <v>21993803</v>
      </c>
      <c r="AF135" s="119">
        <v>59427807</v>
      </c>
      <c r="AG135" s="119">
        <v>24301238</v>
      </c>
      <c r="AH135" s="65">
        <f t="shared" si="57"/>
        <v>83729045</v>
      </c>
      <c r="AI135" s="65"/>
      <c r="AJ135" s="121"/>
      <c r="AK135" s="118">
        <v>148265309.37883982</v>
      </c>
      <c r="AL135" s="118">
        <f t="shared" si="42"/>
        <v>193554583.89169902</v>
      </c>
      <c r="AM135" s="118">
        <v>13506550.770796001</v>
      </c>
      <c r="AN135" s="118">
        <v>133756643.56519702</v>
      </c>
      <c r="AO135" s="118">
        <v>46291389.555706002</v>
      </c>
      <c r="AP135" s="118">
        <f t="shared" si="58"/>
        <v>180048033.12090302</v>
      </c>
      <c r="AQ135" s="118"/>
      <c r="AR135" s="121"/>
      <c r="AS135" s="118">
        <v>20433456</v>
      </c>
      <c r="AT135" s="118">
        <v>257631</v>
      </c>
      <c r="AU135" s="121"/>
      <c r="AV135" s="118">
        <v>19298966.124806993</v>
      </c>
      <c r="AW135" s="118">
        <v>346650.70507699996</v>
      </c>
      <c r="AX135" s="121"/>
      <c r="AY135" s="128">
        <f t="shared" si="59"/>
        <v>9.752899916178972</v>
      </c>
      <c r="AZ135" s="129">
        <f t="shared" si="59"/>
        <v>-7.8122604134087421</v>
      </c>
      <c r="BA135" s="130"/>
      <c r="BB135" s="123">
        <f>'[1]11. Breakdown Total UE Bank-NB'!R136+'[1]11. Breakdown Total UE Bank-NB'!S136</f>
        <v>354174.29930500005</v>
      </c>
      <c r="BC135" s="118">
        <f>'[1]11. Breakdown Total UE Bank-NB'!AN136</f>
        <v>0</v>
      </c>
      <c r="BD135" s="118">
        <f>'[1]11. Breakdown Total UE Bank-NB'!AT136</f>
        <v>12058775</v>
      </c>
      <c r="BE135" s="122">
        <f>'[1]11. Breakdown Total UE Bank-NB'!AB136+'[1]11. Breakdown Total UE Bank-NB'!AK136</f>
        <v>0</v>
      </c>
      <c r="BF135" s="67">
        <f>'[1]11. Breakdown Total UE Bank-NB'!BR136</f>
        <v>0</v>
      </c>
      <c r="BG135" s="67">
        <f>'[1]11. Breakdown Total UE Bank-NB'!BX136</f>
        <v>239691.49049399997</v>
      </c>
      <c r="BH135" s="67">
        <f>'[1]11. Breakdown Total UE Bank-NB'!BF136+'[1]11. Breakdown Total UE Bank-NB'!BO136</f>
        <v>0</v>
      </c>
      <c r="BI135" s="135"/>
      <c r="BJ135" s="132"/>
      <c r="BK135" s="132"/>
      <c r="BL135" s="65">
        <v>214435</v>
      </c>
      <c r="BM135" s="65">
        <v>46878974.824273877</v>
      </c>
      <c r="BN135" s="65">
        <v>65187623.144546889</v>
      </c>
      <c r="BO135" s="65">
        <f t="shared" si="60"/>
        <v>112281032.96882077</v>
      </c>
      <c r="BP135" s="153">
        <f t="shared" si="61"/>
        <v>112066597.96882077</v>
      </c>
      <c r="BQ135" s="65">
        <v>327305.36345599999</v>
      </c>
      <c r="BR135" s="65">
        <v>48205916.012543999</v>
      </c>
      <c r="BS135" s="65">
        <v>1356477507.8297601</v>
      </c>
      <c r="BT135" s="65">
        <f t="shared" si="62"/>
        <v>1405010729.20576</v>
      </c>
      <c r="BU135" s="67">
        <f t="shared" si="63"/>
        <v>1404683423.842304</v>
      </c>
      <c r="BV135" s="65">
        <f t="shared" ref="BV135:BZ166" si="73">(BL135-BL134)/BL134*100</f>
        <v>-11.127919265598774</v>
      </c>
      <c r="BW135" s="65">
        <f t="shared" si="73"/>
        <v>-1.4594761655552904</v>
      </c>
      <c r="BX135" s="65">
        <f t="shared" si="73"/>
        <v>-0.61186652777975536</v>
      </c>
      <c r="BY135" s="65">
        <f t="shared" si="73"/>
        <v>-0.98981731366513237</v>
      </c>
      <c r="BZ135" s="66">
        <f t="shared" si="73"/>
        <v>-0.96820080957779053</v>
      </c>
      <c r="CA135" s="65">
        <f t="shared" ref="CA135:CE166" si="74">(BL135-BL123)/BL123*100</f>
        <v>21.142188903514473</v>
      </c>
      <c r="CB135" s="65">
        <f t="shared" si="74"/>
        <v>37.165381211122984</v>
      </c>
      <c r="CC135" s="65">
        <f t="shared" si="74"/>
        <v>29.790598432644948</v>
      </c>
      <c r="CD135" s="65">
        <f t="shared" si="74"/>
        <v>32.752518776192552</v>
      </c>
      <c r="CE135" s="67">
        <f t="shared" si="74"/>
        <v>32.776868332258573</v>
      </c>
      <c r="CF135" s="80">
        <f t="shared" ref="CF135:CJ166" si="75">(BQ135/BQ134-1)*100</f>
        <v>7.3998465649967038</v>
      </c>
      <c r="CG135" s="65">
        <f t="shared" si="75"/>
        <v>0.27089191752742714</v>
      </c>
      <c r="CH135" s="65">
        <f t="shared" si="75"/>
        <v>9.6641978180763033</v>
      </c>
      <c r="CI135" s="65">
        <f t="shared" si="75"/>
        <v>9.3123162499730405</v>
      </c>
      <c r="CJ135" s="67">
        <f t="shared" si="75"/>
        <v>9.3127698117646762</v>
      </c>
      <c r="CK135" s="80">
        <f t="shared" ref="CK135:CO166" si="76">(BQ135/BQ123-1)*100</f>
        <v>-30.0210856610849</v>
      </c>
      <c r="CL135" s="65">
        <f t="shared" si="76"/>
        <v>26.716675558630911</v>
      </c>
      <c r="CM135" s="65">
        <f t="shared" si="76"/>
        <v>9.3595281411392293</v>
      </c>
      <c r="CN135" s="65">
        <f t="shared" si="76"/>
        <v>9.861435786028828</v>
      </c>
      <c r="CO135" s="67">
        <f t="shared" si="76"/>
        <v>9.8760270535169106</v>
      </c>
      <c r="CP135" s="65">
        <f t="shared" si="64"/>
        <v>23.061231044375646</v>
      </c>
      <c r="CQ135" s="65">
        <f t="shared" si="45"/>
        <v>10.353302162977542</v>
      </c>
      <c r="CR135" s="65">
        <f t="shared" si="65"/>
        <v>46.373199013844527</v>
      </c>
      <c r="CS135" s="65">
        <f t="shared" si="65"/>
        <v>22.297838654840874</v>
      </c>
      <c r="CT135" s="80">
        <v>5.2501709230031501</v>
      </c>
      <c r="CU135" s="117"/>
      <c r="CV135" s="118"/>
      <c r="CW135" s="126"/>
      <c r="CY135" s="127">
        <f t="shared" si="47"/>
        <v>0.17532697922259288</v>
      </c>
      <c r="CZ135" s="127">
        <f t="shared" si="48"/>
        <v>0.24165453501247058</v>
      </c>
      <c r="DA135" s="127">
        <f t="shared" si="48"/>
        <v>0.11637962929305656</v>
      </c>
      <c r="DB135" s="127"/>
      <c r="DC135" s="127">
        <f t="shared" si="49"/>
        <v>0.12115903912749082</v>
      </c>
      <c r="DD135" s="127"/>
      <c r="DE135" s="127">
        <f t="shared" si="50"/>
        <v>0.14425979279303514</v>
      </c>
      <c r="DF135" s="127"/>
      <c r="DG135" s="127">
        <f t="shared" si="51"/>
        <v>0.16933512980782961</v>
      </c>
      <c r="DH135" s="127">
        <f t="shared" si="66"/>
        <v>0.28603677898042346</v>
      </c>
      <c r="DI135" s="127">
        <f t="shared" si="66"/>
        <v>0.10482662687387445</v>
      </c>
      <c r="DJ135" s="127">
        <f t="shared" si="66"/>
        <v>0.40537347501109955</v>
      </c>
      <c r="DK135" s="127">
        <f t="shared" si="66"/>
        <v>0.16910827386737304</v>
      </c>
      <c r="DL135" s="127"/>
      <c r="DM135" s="127">
        <f t="shared" si="53"/>
        <v>0.17657322490912875</v>
      </c>
      <c r="DN135" s="127"/>
      <c r="DO135" s="127">
        <f t="shared" si="54"/>
        <v>3.6742421301955597E-2</v>
      </c>
      <c r="DP135" s="127">
        <f t="shared" si="54"/>
        <v>-0.17603694594672392</v>
      </c>
      <c r="DQ135" s="127"/>
      <c r="DR135" s="127">
        <f t="shared" si="55"/>
        <v>9.7528999161789809E-2</v>
      </c>
      <c r="DS135" s="127">
        <f t="shared" si="55"/>
        <v>-7.8122604134087448E-2</v>
      </c>
      <c r="DT135" s="127"/>
    </row>
    <row r="136" spans="1:124" x14ac:dyDescent="0.3">
      <c r="B136" s="1">
        <v>2</v>
      </c>
      <c r="C136" s="76">
        <v>41671</v>
      </c>
      <c r="D136" s="77">
        <f t="shared" si="69"/>
        <v>28</v>
      </c>
      <c r="E136" s="61">
        <v>91636043</v>
      </c>
      <c r="F136" s="62">
        <v>15150829</v>
      </c>
      <c r="G136" s="63">
        <v>29540060</v>
      </c>
      <c r="H136" s="61">
        <v>290817419</v>
      </c>
      <c r="I136" s="62">
        <v>18599909</v>
      </c>
      <c r="J136" s="63">
        <f t="shared" si="67"/>
        <v>11784180</v>
      </c>
      <c r="K136" s="61">
        <f t="shared" si="71"/>
        <v>-6.5146999834748591</v>
      </c>
      <c r="L136" s="62">
        <f t="shared" si="71"/>
        <v>-10.10666090186562</v>
      </c>
      <c r="M136" s="63">
        <f t="shared" si="71"/>
        <v>-2.2771384323863741</v>
      </c>
      <c r="N136" s="61">
        <f t="shared" si="39"/>
        <v>18.789880481214471</v>
      </c>
      <c r="O136" s="62">
        <f t="shared" si="39"/>
        <v>4.5679377842462792</v>
      </c>
      <c r="P136" s="63">
        <f t="shared" si="39"/>
        <v>22.418806582382786</v>
      </c>
      <c r="Q136" s="64">
        <v>318458080.16780192</v>
      </c>
      <c r="R136" s="65">
        <v>17621560.811837003</v>
      </c>
      <c r="S136" s="62">
        <f t="shared" si="68"/>
        <v>212100.92375800002</v>
      </c>
      <c r="T136" s="63">
        <f t="shared" si="70"/>
        <v>336291741.9033969</v>
      </c>
      <c r="U136" s="64">
        <f t="shared" si="72"/>
        <v>-6.834538762273616</v>
      </c>
      <c r="V136" s="65">
        <f t="shared" si="72"/>
        <v>-10.302837704581993</v>
      </c>
      <c r="W136" s="62">
        <f t="shared" si="72"/>
        <v>-11.510866188506014</v>
      </c>
      <c r="X136" s="63">
        <f t="shared" si="72"/>
        <v>-7.0260144382061007</v>
      </c>
      <c r="Y136" s="64">
        <f t="shared" si="40"/>
        <v>17.823508838008905</v>
      </c>
      <c r="Z136" s="65">
        <f t="shared" si="40"/>
        <v>10.808666249117477</v>
      </c>
      <c r="AA136" s="62">
        <f t="shared" si="40"/>
        <v>28.285454784212661</v>
      </c>
      <c r="AB136" s="63">
        <f t="shared" si="38"/>
        <v>17.439976866765413</v>
      </c>
      <c r="AC136" s="64">
        <v>191275478</v>
      </c>
      <c r="AD136" s="65">
        <f t="shared" si="44"/>
        <v>99541941</v>
      </c>
      <c r="AE136" s="65">
        <v>19497459</v>
      </c>
      <c r="AF136" s="62">
        <v>56555399</v>
      </c>
      <c r="AG136" s="62">
        <v>23489083</v>
      </c>
      <c r="AH136" s="65">
        <f t="shared" si="57"/>
        <v>80044482</v>
      </c>
      <c r="AI136" s="65"/>
      <c r="AJ136" s="66"/>
      <c r="AK136" s="65">
        <v>137559721.21420395</v>
      </c>
      <c r="AL136" s="65">
        <f t="shared" si="42"/>
        <v>180898358.95359811</v>
      </c>
      <c r="AM136" s="65">
        <v>12039017.963488007</v>
      </c>
      <c r="AN136" s="65">
        <v>125229217.70834607</v>
      </c>
      <c r="AO136" s="65">
        <v>43630123.28176403</v>
      </c>
      <c r="AP136" s="65">
        <f t="shared" si="58"/>
        <v>168859340.9901101</v>
      </c>
      <c r="AQ136" s="65"/>
      <c r="AR136" s="66"/>
      <c r="AS136" s="65">
        <v>18353796</v>
      </c>
      <c r="AT136" s="65">
        <v>246113</v>
      </c>
      <c r="AU136" s="66"/>
      <c r="AV136" s="65">
        <v>17284804.562295999</v>
      </c>
      <c r="AW136" s="65">
        <v>336756.24954099994</v>
      </c>
      <c r="AX136" s="66"/>
      <c r="AY136" s="132">
        <f t="shared" si="59"/>
        <v>11.098425035793817</v>
      </c>
      <c r="AZ136" s="133">
        <f t="shared" si="59"/>
        <v>-2.2737710502243367</v>
      </c>
      <c r="BA136" s="134"/>
      <c r="BB136" s="78">
        <f>'[1]11. Breakdown Total UE Bank-NB'!R137+'[1]11. Breakdown Total UE Bank-NB'!S137</f>
        <v>347948.48682300001</v>
      </c>
      <c r="BC136" s="65">
        <f>'[1]11. Breakdown Total UE Bank-NB'!AN137</f>
        <v>0</v>
      </c>
      <c r="BD136" s="65">
        <f>'[1]11. Breakdown Total UE Bank-NB'!AT137</f>
        <v>11784180</v>
      </c>
      <c r="BE136" s="67">
        <f>'[1]11. Breakdown Total UE Bank-NB'!AB137+'[1]11. Breakdown Total UE Bank-NB'!AK137</f>
        <v>0</v>
      </c>
      <c r="BF136" s="67">
        <f>'[1]11. Breakdown Total UE Bank-NB'!BR137</f>
        <v>0</v>
      </c>
      <c r="BG136" s="67">
        <f>'[1]11. Breakdown Total UE Bank-NB'!BX137</f>
        <v>212100.92375800002</v>
      </c>
      <c r="BH136" s="67">
        <f>'[1]11. Breakdown Total UE Bank-NB'!BF137+'[1]11. Breakdown Total UE Bank-NB'!BO137</f>
        <v>0</v>
      </c>
      <c r="BI136" s="135"/>
      <c r="BJ136" s="132"/>
      <c r="BK136" s="132"/>
      <c r="BL136" s="65">
        <v>219821</v>
      </c>
      <c r="BM136" s="65">
        <v>47378452.388243653</v>
      </c>
      <c r="BN136" s="65">
        <v>63259721.820306994</v>
      </c>
      <c r="BO136" s="65">
        <f t="shared" si="60"/>
        <v>110857995.20855065</v>
      </c>
      <c r="BP136" s="153">
        <f t="shared" si="61"/>
        <v>110638174.20855065</v>
      </c>
      <c r="BQ136" s="65">
        <v>484795.318272</v>
      </c>
      <c r="BR136" s="65">
        <v>45955495.755776003</v>
      </c>
      <c r="BS136" s="65">
        <v>765810318.50803196</v>
      </c>
      <c r="BT136" s="65">
        <f t="shared" si="62"/>
        <v>812250609.58208001</v>
      </c>
      <c r="BU136" s="67">
        <f t="shared" si="63"/>
        <v>811765814.26380801</v>
      </c>
      <c r="BV136" s="65">
        <f t="shared" si="73"/>
        <v>2.5117168372700354</v>
      </c>
      <c r="BW136" s="65">
        <f t="shared" si="73"/>
        <v>1.0654617893033513</v>
      </c>
      <c r="BX136" s="65">
        <f t="shared" si="73"/>
        <v>-2.9574652844221219</v>
      </c>
      <c r="BY136" s="65">
        <f t="shared" si="73"/>
        <v>-1.2673892665961499</v>
      </c>
      <c r="BZ136" s="66">
        <f t="shared" si="73"/>
        <v>-1.2746204365617806</v>
      </c>
      <c r="CA136" s="65">
        <f t="shared" si="74"/>
        <v>10.933864903736975</v>
      </c>
      <c r="CB136" s="65">
        <f t="shared" si="74"/>
        <v>49.074271135566413</v>
      </c>
      <c r="CC136" s="65">
        <f t="shared" si="74"/>
        <v>37.836619927820422</v>
      </c>
      <c r="CD136" s="65">
        <f t="shared" si="74"/>
        <v>42.354413965387693</v>
      </c>
      <c r="CE136" s="67">
        <f t="shared" si="74"/>
        <v>42.434568705391953</v>
      </c>
      <c r="CF136" s="80">
        <f t="shared" si="75"/>
        <v>48.117132317378463</v>
      </c>
      <c r="CG136" s="65">
        <f t="shared" si="75"/>
        <v>-4.66834870679026</v>
      </c>
      <c r="CH136" s="65">
        <f t="shared" si="75"/>
        <v>-43.544193391510156</v>
      </c>
      <c r="CI136" s="65">
        <f t="shared" si="75"/>
        <v>-42.189010183485365</v>
      </c>
      <c r="CJ136" s="67">
        <f t="shared" si="75"/>
        <v>-42.210052422819757</v>
      </c>
      <c r="CK136" s="80">
        <f t="shared" si="76"/>
        <v>37.746747959720928</v>
      </c>
      <c r="CL136" s="65">
        <f t="shared" si="76"/>
        <v>33.153610020787916</v>
      </c>
      <c r="CM136" s="65">
        <f t="shared" si="76"/>
        <v>-45.315395312774051</v>
      </c>
      <c r="CN136" s="65">
        <f t="shared" si="76"/>
        <v>-43.408137439766158</v>
      </c>
      <c r="CO136" s="67">
        <f t="shared" si="76"/>
        <v>-43.428042439695901</v>
      </c>
      <c r="CP136" s="65">
        <f t="shared" si="64"/>
        <v>22.848437636544531</v>
      </c>
      <c r="CQ136" s="65">
        <f t="shared" si="45"/>
        <v>10.784285674633765</v>
      </c>
      <c r="CR136" s="65">
        <f t="shared" si="65"/>
        <v>43.481535566379335</v>
      </c>
      <c r="CS136" s="65">
        <f t="shared" si="65"/>
        <v>22.130310848603102</v>
      </c>
      <c r="CT136" s="80">
        <v>5.2501709230031501</v>
      </c>
      <c r="CU136" s="64"/>
      <c r="CV136" s="65"/>
      <c r="CW136" s="81"/>
      <c r="CY136" s="127">
        <f t="shared" si="47"/>
        <v>0.16969730388609872</v>
      </c>
      <c r="CZ136" s="127">
        <f t="shared" si="48"/>
        <v>0.23894748179701297</v>
      </c>
      <c r="DA136" s="127">
        <f t="shared" si="48"/>
        <v>0.2015419101893754</v>
      </c>
      <c r="DB136" s="127"/>
      <c r="DC136" s="127">
        <f t="shared" si="49"/>
        <v>0.2210478930132711</v>
      </c>
      <c r="DD136" s="127"/>
      <c r="DE136" s="127">
        <f t="shared" si="50"/>
        <v>0.22451307056718672</v>
      </c>
      <c r="DF136" s="127"/>
      <c r="DG136" s="127">
        <f t="shared" si="51"/>
        <v>0.1594613599983723</v>
      </c>
      <c r="DH136" s="127">
        <f t="shared" si="66"/>
        <v>0.2982033154517334</v>
      </c>
      <c r="DI136" s="127">
        <f t="shared" si="66"/>
        <v>0.13461388369062544</v>
      </c>
      <c r="DJ136" s="127">
        <f t="shared" si="66"/>
        <v>0.36354051538494847</v>
      </c>
      <c r="DK136" s="127">
        <f t="shared" si="66"/>
        <v>0.18606540993625331</v>
      </c>
      <c r="DL136" s="127"/>
      <c r="DM136" s="127">
        <f t="shared" si="53"/>
        <v>0.19292311202167634</v>
      </c>
      <c r="DN136" s="127"/>
      <c r="DO136" s="127">
        <f t="shared" si="54"/>
        <v>4.8354623572876232E-2</v>
      </c>
      <c r="DP136" s="127">
        <f t="shared" si="54"/>
        <v>-0.12150189896913099</v>
      </c>
      <c r="DQ136" s="127"/>
      <c r="DR136" s="127">
        <f t="shared" si="55"/>
        <v>0.11098425035793813</v>
      </c>
      <c r="DS136" s="127">
        <f t="shared" si="55"/>
        <v>-2.273771050224338E-2</v>
      </c>
      <c r="DT136" s="127"/>
    </row>
    <row r="137" spans="1:124" x14ac:dyDescent="0.3">
      <c r="B137" s="1">
        <v>3</v>
      </c>
      <c r="C137" s="99">
        <v>41699</v>
      </c>
      <c r="D137" s="100">
        <f t="shared" si="69"/>
        <v>31</v>
      </c>
      <c r="E137" s="61">
        <v>87018594</v>
      </c>
      <c r="F137" s="62">
        <v>15100335</v>
      </c>
      <c r="G137" s="63">
        <v>29884510</v>
      </c>
      <c r="H137" s="61">
        <v>337092307</v>
      </c>
      <c r="I137" s="62">
        <v>19869261</v>
      </c>
      <c r="J137" s="63">
        <f t="shared" si="67"/>
        <v>14081329</v>
      </c>
      <c r="K137" s="61">
        <f t="shared" si="71"/>
        <v>15.912006976445934</v>
      </c>
      <c r="L137" s="62">
        <f t="shared" si="71"/>
        <v>6.8245065069942008</v>
      </c>
      <c r="M137" s="63">
        <f t="shared" si="71"/>
        <v>19.493498911252203</v>
      </c>
      <c r="N137" s="61">
        <f t="shared" si="39"/>
        <v>20.044861906209832</v>
      </c>
      <c r="O137" s="62">
        <f t="shared" si="39"/>
        <v>5.3618670456653295</v>
      </c>
      <c r="P137" s="63">
        <f t="shared" si="39"/>
        <v>22.401859359107679</v>
      </c>
      <c r="Q137" s="88">
        <v>360189990.37830299</v>
      </c>
      <c r="R137" s="83">
        <v>19587334.511441004</v>
      </c>
      <c r="S137" s="102">
        <f t="shared" si="68"/>
        <v>297160.25133500004</v>
      </c>
      <c r="T137" s="103">
        <f t="shared" si="70"/>
        <v>380074485.14107901</v>
      </c>
      <c r="U137" s="88">
        <f t="shared" si="72"/>
        <v>13.104365318195633</v>
      </c>
      <c r="V137" s="83">
        <f t="shared" si="72"/>
        <v>11.155502742319646</v>
      </c>
      <c r="W137" s="102">
        <f t="shared" si="72"/>
        <v>40.103232965665832</v>
      </c>
      <c r="X137" s="103">
        <f t="shared" si="72"/>
        <v>13.019273976183193</v>
      </c>
      <c r="Y137" s="88">
        <f t="shared" si="40"/>
        <v>18.189718976262181</v>
      </c>
      <c r="Z137" s="83">
        <f t="shared" si="40"/>
        <v>11.456669346837643</v>
      </c>
      <c r="AA137" s="102">
        <f t="shared" si="40"/>
        <v>17.551913438985899</v>
      </c>
      <c r="AB137" s="103">
        <f t="shared" si="38"/>
        <v>17.822409910804772</v>
      </c>
      <c r="AC137" s="88">
        <v>222498131</v>
      </c>
      <c r="AD137" s="83">
        <f t="shared" si="44"/>
        <v>114594176</v>
      </c>
      <c r="AE137" s="83">
        <v>24460991</v>
      </c>
      <c r="AF137" s="102">
        <v>64165496</v>
      </c>
      <c r="AG137" s="102">
        <v>25967689</v>
      </c>
      <c r="AH137" s="83">
        <f t="shared" si="57"/>
        <v>90133185</v>
      </c>
      <c r="AI137" s="83"/>
      <c r="AJ137" s="86"/>
      <c r="AK137" s="83">
        <v>158799327.05322403</v>
      </c>
      <c r="AL137" s="83">
        <f t="shared" si="42"/>
        <v>201390663.32507882</v>
      </c>
      <c r="AM137" s="83">
        <v>14641734.413074007</v>
      </c>
      <c r="AN137" s="83">
        <v>137730751.08132678</v>
      </c>
      <c r="AO137" s="83">
        <v>49018177.830678016</v>
      </c>
      <c r="AP137" s="83">
        <f t="shared" si="58"/>
        <v>186748928.9120048</v>
      </c>
      <c r="AQ137" s="83"/>
      <c r="AR137" s="86"/>
      <c r="AS137" s="83">
        <v>19611560</v>
      </c>
      <c r="AT137" s="83">
        <v>257701</v>
      </c>
      <c r="AU137" s="86"/>
      <c r="AV137" s="83">
        <v>19244327.869024001</v>
      </c>
      <c r="AW137" s="83">
        <v>343006.64241699991</v>
      </c>
      <c r="AX137" s="86"/>
      <c r="AY137" s="137">
        <f t="shared" si="59"/>
        <v>11.805328580953637</v>
      </c>
      <c r="AZ137" s="145">
        <f t="shared" si="59"/>
        <v>-5.1400346474432146</v>
      </c>
      <c r="BA137" s="146"/>
      <c r="BB137" s="82">
        <f>'[1]11. Breakdown Total UE Bank-NB'!R138+'[1]11. Breakdown Total UE Bank-NB'!S138</f>
        <v>374273.820122</v>
      </c>
      <c r="BC137" s="83">
        <f>'[1]11. Breakdown Total UE Bank-NB'!AN138</f>
        <v>0</v>
      </c>
      <c r="BD137" s="83">
        <f>'[1]11. Breakdown Total UE Bank-NB'!AT138</f>
        <v>14081329</v>
      </c>
      <c r="BE137" s="84">
        <f>'[1]11. Breakdown Total UE Bank-NB'!AB138+'[1]11. Breakdown Total UE Bank-NB'!AK138</f>
        <v>0</v>
      </c>
      <c r="BF137" s="84">
        <f>'[1]11. Breakdown Total UE Bank-NB'!BR138</f>
        <v>0</v>
      </c>
      <c r="BG137" s="84">
        <f>'[1]11. Breakdown Total UE Bank-NB'!BX138</f>
        <v>297160.25133500004</v>
      </c>
      <c r="BH137" s="84">
        <f>'[1]11. Breakdown Total UE Bank-NB'!BF138+'[1]11. Breakdown Total UE Bank-NB'!BO138</f>
        <v>0</v>
      </c>
      <c r="BI137" s="136"/>
      <c r="BJ137" s="137"/>
      <c r="BK137" s="137"/>
      <c r="BL137" s="83">
        <v>267963</v>
      </c>
      <c r="BM137" s="83">
        <v>54583874.409936756</v>
      </c>
      <c r="BN137" s="83">
        <v>69602513.306583107</v>
      </c>
      <c r="BO137" s="83">
        <f t="shared" si="60"/>
        <v>124454350.71651986</v>
      </c>
      <c r="BP137" s="154">
        <f t="shared" si="61"/>
        <v>124186387.71651986</v>
      </c>
      <c r="BQ137" s="83">
        <v>562722.37363199994</v>
      </c>
      <c r="BR137" s="83">
        <v>50992565.452799998</v>
      </c>
      <c r="BS137" s="83">
        <v>799328109.06828797</v>
      </c>
      <c r="BT137" s="83">
        <f t="shared" si="62"/>
        <v>850883396.89471996</v>
      </c>
      <c r="BU137" s="84">
        <f t="shared" si="63"/>
        <v>850320674.521088</v>
      </c>
      <c r="BV137" s="83">
        <f t="shared" si="73"/>
        <v>21.900546353624083</v>
      </c>
      <c r="BW137" s="83">
        <f t="shared" si="73"/>
        <v>15.20822580410211</v>
      </c>
      <c r="BX137" s="83">
        <f t="shared" si="73"/>
        <v>10.026587698714815</v>
      </c>
      <c r="BY137" s="83">
        <f t="shared" si="73"/>
        <v>12.264659380129677</v>
      </c>
      <c r="BZ137" s="86">
        <f t="shared" si="73"/>
        <v>12.245514357848238</v>
      </c>
      <c r="CA137" s="83">
        <f t="shared" si="74"/>
        <v>26.222002402317528</v>
      </c>
      <c r="CB137" s="83">
        <f t="shared" si="74"/>
        <v>57.074829219930955</v>
      </c>
      <c r="CC137" s="83">
        <f t="shared" si="74"/>
        <v>38.53038957085387</v>
      </c>
      <c r="CD137" s="83">
        <f t="shared" si="74"/>
        <v>46.062845405473027</v>
      </c>
      <c r="CE137" s="84">
        <f t="shared" si="74"/>
        <v>46.112403314707898</v>
      </c>
      <c r="CF137" s="87">
        <f t="shared" si="75"/>
        <v>16.074217803456193</v>
      </c>
      <c r="CG137" s="83">
        <f t="shared" si="75"/>
        <v>10.960755866486105</v>
      </c>
      <c r="CH137" s="83">
        <f t="shared" si="75"/>
        <v>4.3767744766819217</v>
      </c>
      <c r="CI137" s="83">
        <f t="shared" si="75"/>
        <v>4.7562644899112216</v>
      </c>
      <c r="CJ137" s="84">
        <f t="shared" si="75"/>
        <v>4.7495052858619768</v>
      </c>
      <c r="CK137" s="87">
        <f t="shared" si="76"/>
        <v>47.614277792681861</v>
      </c>
      <c r="CL137" s="83">
        <f t="shared" si="76"/>
        <v>45.001746391094869</v>
      </c>
      <c r="CM137" s="83">
        <f t="shared" si="76"/>
        <v>25.537876794112748</v>
      </c>
      <c r="CN137" s="83">
        <f t="shared" si="76"/>
        <v>26.56856126920264</v>
      </c>
      <c r="CO137" s="84">
        <f t="shared" si="76"/>
        <v>26.556620517605968</v>
      </c>
      <c r="CP137" s="83">
        <f t="shared" si="64"/>
        <v>22.151388130887085</v>
      </c>
      <c r="CQ137" s="83">
        <f t="shared" si="45"/>
        <v>11.133843348659724</v>
      </c>
      <c r="CR137" s="83">
        <f t="shared" si="65"/>
        <v>37.459895273788277</v>
      </c>
      <c r="CS137" s="83">
        <f t="shared" si="65"/>
        <v>21.502551569106785</v>
      </c>
      <c r="CT137" s="87">
        <v>5.2501709230031501</v>
      </c>
      <c r="CU137" s="88"/>
      <c r="CV137" s="83"/>
      <c r="CW137" s="89"/>
      <c r="CY137" s="127">
        <f t="shared" si="47"/>
        <v>0.1843980862585155</v>
      </c>
      <c r="CZ137" s="127">
        <f t="shared" si="48"/>
        <v>0.26817975569397934</v>
      </c>
      <c r="DA137" s="127">
        <f t="shared" si="48"/>
        <v>0.19534603123222327</v>
      </c>
      <c r="DB137" s="127"/>
      <c r="DC137" s="127">
        <f t="shared" si="49"/>
        <v>0.22364723810326481</v>
      </c>
      <c r="DD137" s="127"/>
      <c r="DE137" s="127">
        <f t="shared" si="50"/>
        <v>0.23288850979884179</v>
      </c>
      <c r="DF137" s="127"/>
      <c r="DG137" s="127">
        <f t="shared" si="51"/>
        <v>0.17810569117013664</v>
      </c>
      <c r="DH137" s="127">
        <f t="shared" si="66"/>
        <v>0.30093185297067548</v>
      </c>
      <c r="DI137" s="127">
        <f t="shared" si="66"/>
        <v>0.10634286065717991</v>
      </c>
      <c r="DJ137" s="127">
        <f t="shared" si="66"/>
        <v>0.43256987746044007</v>
      </c>
      <c r="DK137" s="127">
        <f t="shared" si="66"/>
        <v>0.1766760078963352</v>
      </c>
      <c r="DL137" s="127"/>
      <c r="DM137" s="127">
        <f t="shared" si="53"/>
        <v>0.18490409103870808</v>
      </c>
      <c r="DN137" s="127"/>
      <c r="DO137" s="127">
        <f t="shared" si="54"/>
        <v>5.6312489365675233E-2</v>
      </c>
      <c r="DP137" s="127">
        <f t="shared" si="54"/>
        <v>-0.11762852887298625</v>
      </c>
      <c r="DQ137" s="127"/>
      <c r="DR137" s="127">
        <f t="shared" si="55"/>
        <v>0.11805328580953645</v>
      </c>
      <c r="DS137" s="127">
        <f t="shared" si="55"/>
        <v>-5.1400346474432146E-2</v>
      </c>
      <c r="DT137" s="127"/>
    </row>
    <row r="138" spans="1:124" x14ac:dyDescent="0.3">
      <c r="B138" s="1">
        <v>4</v>
      </c>
      <c r="C138" s="76">
        <v>41730</v>
      </c>
      <c r="D138" s="77">
        <f t="shared" si="69"/>
        <v>30</v>
      </c>
      <c r="E138" s="92">
        <v>87906273</v>
      </c>
      <c r="F138" s="93">
        <v>15211565</v>
      </c>
      <c r="G138" s="94">
        <v>30485077</v>
      </c>
      <c r="H138" s="92">
        <v>319886287</v>
      </c>
      <c r="I138" s="93">
        <v>21440256</v>
      </c>
      <c r="J138" s="94">
        <f t="shared" si="67"/>
        <v>13479270</v>
      </c>
      <c r="K138" s="92">
        <f t="shared" si="71"/>
        <v>-5.1042458230884522</v>
      </c>
      <c r="L138" s="93">
        <f t="shared" si="71"/>
        <v>7.9066604439893355</v>
      </c>
      <c r="M138" s="94">
        <f t="shared" si="71"/>
        <v>-4.275583646969686</v>
      </c>
      <c r="N138" s="92">
        <f t="shared" si="39"/>
        <v>12.970126095003884</v>
      </c>
      <c r="O138" s="93">
        <f t="shared" si="39"/>
        <v>6.2697828454465228</v>
      </c>
      <c r="P138" s="94">
        <f t="shared" si="39"/>
        <v>18.41444312768105</v>
      </c>
      <c r="Q138" s="64">
        <v>343036431.44527489</v>
      </c>
      <c r="R138" s="65">
        <v>20724132.646794997</v>
      </c>
      <c r="S138" s="62">
        <f t="shared" si="68"/>
        <v>231800.41851300001</v>
      </c>
      <c r="T138" s="63">
        <f t="shared" si="70"/>
        <v>363992364.51058286</v>
      </c>
      <c r="U138" s="64">
        <f t="shared" si="72"/>
        <v>-4.762364138717996</v>
      </c>
      <c r="V138" s="65">
        <f t="shared" si="72"/>
        <v>5.8037408545301936</v>
      </c>
      <c r="W138" s="62">
        <f t="shared" si="72"/>
        <v>-21.994810048911084</v>
      </c>
      <c r="X138" s="63">
        <f t="shared" si="72"/>
        <v>-4.2313076144868438</v>
      </c>
      <c r="Y138" s="64">
        <f t="shared" si="40"/>
        <v>12.055806078045075</v>
      </c>
      <c r="Z138" s="65">
        <f t="shared" si="40"/>
        <v>12.590667636170011</v>
      </c>
      <c r="AA138" s="62">
        <f t="shared" si="40"/>
        <v>5.4805297620651725</v>
      </c>
      <c r="AB138" s="63">
        <f t="shared" si="38"/>
        <v>12.081671718389387</v>
      </c>
      <c r="AC138" s="64">
        <v>205877534</v>
      </c>
      <c r="AD138" s="65">
        <f t="shared" si="44"/>
        <v>114008753</v>
      </c>
      <c r="AE138" s="65">
        <v>22090609</v>
      </c>
      <c r="AF138" s="62">
        <v>65205226</v>
      </c>
      <c r="AG138" s="62">
        <v>26712918</v>
      </c>
      <c r="AH138" s="65">
        <f t="shared" si="57"/>
        <v>91918144</v>
      </c>
      <c r="AI138" s="65"/>
      <c r="AJ138" s="66"/>
      <c r="AK138" s="65">
        <v>146400302.66922903</v>
      </c>
      <c r="AL138" s="65">
        <f t="shared" si="42"/>
        <v>196636128.77604607</v>
      </c>
      <c r="AM138" s="65">
        <v>13707963.957691999</v>
      </c>
      <c r="AN138" s="65">
        <v>133046589.65007505</v>
      </c>
      <c r="AO138" s="65">
        <v>49881575.168279007</v>
      </c>
      <c r="AP138" s="65">
        <f t="shared" si="58"/>
        <v>182928164.81835407</v>
      </c>
      <c r="AQ138" s="65"/>
      <c r="AR138" s="66"/>
      <c r="AS138" s="65">
        <v>21145483</v>
      </c>
      <c r="AT138" s="65">
        <v>294773</v>
      </c>
      <c r="AU138" s="66"/>
      <c r="AV138" s="65">
        <v>20340011.758635003</v>
      </c>
      <c r="AW138" s="65">
        <v>384120.88816000003</v>
      </c>
      <c r="AX138" s="66"/>
      <c r="AY138" s="132">
        <f t="shared" si="59"/>
        <v>12.865119317133875</v>
      </c>
      <c r="AZ138" s="133">
        <f t="shared" si="59"/>
        <v>-0.25300548893112723</v>
      </c>
      <c r="BA138" s="134"/>
      <c r="BB138" s="78">
        <f>'[1]11. Breakdown Total UE Bank-NB'!R139+'[1]11. Breakdown Total UE Bank-NB'!S139</f>
        <v>384039.98305299995</v>
      </c>
      <c r="BC138" s="65">
        <f>'[1]11. Breakdown Total UE Bank-NB'!AN139</f>
        <v>0</v>
      </c>
      <c r="BD138" s="65">
        <f>'[1]11. Breakdown Total UE Bank-NB'!AT139</f>
        <v>13479270</v>
      </c>
      <c r="BE138" s="67">
        <f>'[1]11. Breakdown Total UE Bank-NB'!AB139+'[1]11. Breakdown Total UE Bank-NB'!AK139</f>
        <v>0</v>
      </c>
      <c r="BF138" s="67">
        <f>'[1]11. Breakdown Total UE Bank-NB'!BR139</f>
        <v>0</v>
      </c>
      <c r="BG138" s="67">
        <f>'[1]11. Breakdown Total UE Bank-NB'!BX139</f>
        <v>231800.41851300001</v>
      </c>
      <c r="BH138" s="67">
        <f>'[1]11. Breakdown Total UE Bank-NB'!BF139+'[1]11. Breakdown Total UE Bank-NB'!BO139</f>
        <v>0</v>
      </c>
      <c r="BI138" s="135"/>
      <c r="BJ138" s="132"/>
      <c r="BK138" s="132"/>
      <c r="BL138" s="65">
        <v>224868</v>
      </c>
      <c r="BM138" s="65">
        <v>54057047.056846611</v>
      </c>
      <c r="BN138" s="65">
        <v>71015114.759183079</v>
      </c>
      <c r="BO138" s="65">
        <f t="shared" si="60"/>
        <v>125297029.8160297</v>
      </c>
      <c r="BP138" s="153">
        <f t="shared" si="61"/>
        <v>125072161.8160297</v>
      </c>
      <c r="BQ138" s="65">
        <v>470971.74425599998</v>
      </c>
      <c r="BR138" s="65">
        <v>50564402.511872001</v>
      </c>
      <c r="BS138" s="65">
        <v>850714909.73696005</v>
      </c>
      <c r="BT138" s="65">
        <f t="shared" si="62"/>
        <v>901750283.99308801</v>
      </c>
      <c r="BU138" s="67">
        <f t="shared" si="63"/>
        <v>901279312.24883211</v>
      </c>
      <c r="BV138" s="65">
        <f t="shared" si="73"/>
        <v>-16.082444218045026</v>
      </c>
      <c r="BW138" s="65">
        <f t="shared" si="73"/>
        <v>-0.96517031593169222</v>
      </c>
      <c r="BX138" s="65">
        <f t="shared" si="73"/>
        <v>2.0295265005414205</v>
      </c>
      <c r="BY138" s="65">
        <f t="shared" si="73"/>
        <v>0.67709894805467774</v>
      </c>
      <c r="BZ138" s="66">
        <f t="shared" si="73"/>
        <v>0.71326182828651952</v>
      </c>
      <c r="CA138" s="65">
        <f t="shared" si="74"/>
        <v>27.233840304182511</v>
      </c>
      <c r="CB138" s="65">
        <f t="shared" si="74"/>
        <v>53.437001118857054</v>
      </c>
      <c r="CC138" s="65">
        <f t="shared" si="74"/>
        <v>35.228226497069812</v>
      </c>
      <c r="CD138" s="65">
        <f t="shared" si="74"/>
        <v>42.508458753392439</v>
      </c>
      <c r="CE138" s="67">
        <f t="shared" si="74"/>
        <v>42.539224618225937</v>
      </c>
      <c r="CF138" s="80">
        <f t="shared" si="75"/>
        <v>-16.304777217904174</v>
      </c>
      <c r="CG138" s="65">
        <f t="shared" si="75"/>
        <v>-0.83965757973937238</v>
      </c>
      <c r="CH138" s="65">
        <f t="shared" si="75"/>
        <v>6.4287493565776677</v>
      </c>
      <c r="CI138" s="65">
        <f t="shared" si="75"/>
        <v>5.9781266486107931</v>
      </c>
      <c r="CJ138" s="67">
        <f t="shared" si="75"/>
        <v>5.9928729542469084</v>
      </c>
      <c r="CK138" s="80">
        <f t="shared" si="76"/>
        <v>0.91654631575244228</v>
      </c>
      <c r="CL138" s="65">
        <f t="shared" si="76"/>
        <v>28.08736359067694</v>
      </c>
      <c r="CM138" s="65">
        <f t="shared" si="76"/>
        <v>-26.489347698384947</v>
      </c>
      <c r="CN138" s="65">
        <f t="shared" si="76"/>
        <v>-24.679066981318087</v>
      </c>
      <c r="CO138" s="67">
        <f t="shared" si="76"/>
        <v>-24.689048502798595</v>
      </c>
      <c r="CP138" s="65">
        <f t="shared" si="64"/>
        <v>20.422722686797371</v>
      </c>
      <c r="CQ138" s="65">
        <f t="shared" si="45"/>
        <v>10.875646069946157</v>
      </c>
      <c r="CR138" s="65">
        <f t="shared" si="65"/>
        <v>33.171355708774257</v>
      </c>
      <c r="CS138" s="65">
        <f t="shared" si="65"/>
        <v>19.866211189936166</v>
      </c>
      <c r="CT138" s="80">
        <v>5.1431686033569246</v>
      </c>
      <c r="CU138" s="64"/>
      <c r="CV138" s="65"/>
      <c r="CW138" s="81"/>
      <c r="CY138" s="127">
        <f t="shared" si="47"/>
        <v>9.704177554000637E-2</v>
      </c>
      <c r="CZ138" s="127">
        <f t="shared" si="48"/>
        <v>0.16389576839397235</v>
      </c>
      <c r="DA138" s="127">
        <f t="shared" si="48"/>
        <v>0.25885164825013285</v>
      </c>
      <c r="DB138" s="127"/>
      <c r="DC138" s="127">
        <f t="shared" si="49"/>
        <v>0.20132296140610628</v>
      </c>
      <c r="DD138" s="127"/>
      <c r="DE138" s="127">
        <f t="shared" si="50"/>
        <v>0.19388412788512288</v>
      </c>
      <c r="DF138" s="127"/>
      <c r="DG138" s="127">
        <f t="shared" si="51"/>
        <v>8.7264454147058856E-2</v>
      </c>
      <c r="DH138" s="127">
        <f t="shared" si="66"/>
        <v>0.17375950054081479</v>
      </c>
      <c r="DI138" s="127">
        <f t="shared" si="66"/>
        <v>8.8514484849612218E-2</v>
      </c>
      <c r="DJ138" s="127">
        <f t="shared" si="66"/>
        <v>0.32757299801782613</v>
      </c>
      <c r="DK138" s="127">
        <f t="shared" si="66"/>
        <v>0.14472350106745036</v>
      </c>
      <c r="DL138" s="127"/>
      <c r="DM138" s="127">
        <f t="shared" si="53"/>
        <v>0.14670100561554933</v>
      </c>
      <c r="DN138" s="127"/>
      <c r="DO138" s="127">
        <f t="shared" si="54"/>
        <v>6.3901565215273681E-2</v>
      </c>
      <c r="DP138" s="127">
        <f t="shared" si="54"/>
        <v>-1.707931109221561E-2</v>
      </c>
      <c r="DQ138" s="127"/>
      <c r="DR138" s="127">
        <f t="shared" si="55"/>
        <v>0.12865119317133877</v>
      </c>
      <c r="DS138" s="127">
        <f t="shared" si="55"/>
        <v>-2.5300548893112396E-3</v>
      </c>
      <c r="DT138" s="127"/>
    </row>
    <row r="139" spans="1:124" x14ac:dyDescent="0.3">
      <c r="B139" s="1">
        <v>5</v>
      </c>
      <c r="C139" s="76">
        <v>41760</v>
      </c>
      <c r="D139" s="77">
        <f t="shared" si="69"/>
        <v>31</v>
      </c>
      <c r="E139" s="61">
        <v>90640344</v>
      </c>
      <c r="F139" s="62">
        <v>15280906</v>
      </c>
      <c r="G139" s="63">
        <v>30928088</v>
      </c>
      <c r="H139" s="61">
        <v>343463495</v>
      </c>
      <c r="I139" s="62">
        <v>21112340</v>
      </c>
      <c r="J139" s="63">
        <f t="shared" si="67"/>
        <v>15154984</v>
      </c>
      <c r="K139" s="61">
        <f t="shared" si="71"/>
        <v>7.3704966290099208</v>
      </c>
      <c r="L139" s="62">
        <f t="shared" si="71"/>
        <v>-1.5294406932454536</v>
      </c>
      <c r="M139" s="63">
        <f t="shared" si="71"/>
        <v>12.431785994345391</v>
      </c>
      <c r="N139" s="61">
        <f t="shared" si="39"/>
        <v>18.692310529210545</v>
      </c>
      <c r="O139" s="62">
        <f t="shared" si="39"/>
        <v>6.6757306566065404</v>
      </c>
      <c r="P139" s="63">
        <f t="shared" si="39"/>
        <v>30.838023823164473</v>
      </c>
      <c r="Q139" s="155">
        <v>373374396.28787923</v>
      </c>
      <c r="R139" s="65">
        <v>21182725.188577</v>
      </c>
      <c r="S139" s="62">
        <f t="shared" si="68"/>
        <v>270600.76301599998</v>
      </c>
      <c r="T139" s="63">
        <f t="shared" si="70"/>
        <v>394827722.23947221</v>
      </c>
      <c r="U139" s="155">
        <f t="shared" si="72"/>
        <v>8.8439483569675019</v>
      </c>
      <c r="V139" s="65">
        <f t="shared" si="72"/>
        <v>2.2128431119307885</v>
      </c>
      <c r="W139" s="62">
        <f t="shared" si="72"/>
        <v>16.738686130035585</v>
      </c>
      <c r="X139" s="63">
        <f t="shared" si="72"/>
        <v>8.4714298252794329</v>
      </c>
      <c r="Y139" s="155">
        <f t="shared" si="40"/>
        <v>18.792419093449404</v>
      </c>
      <c r="Z139" s="65">
        <f t="shared" si="40"/>
        <v>13.630640923508327</v>
      </c>
      <c r="AA139" s="62">
        <f t="shared" si="40"/>
        <v>26.14556564808645</v>
      </c>
      <c r="AB139" s="63">
        <f t="shared" si="38"/>
        <v>18.50833376298289</v>
      </c>
      <c r="AC139" s="155">
        <v>221290240</v>
      </c>
      <c r="AD139" s="65">
        <f t="shared" si="44"/>
        <v>122173255</v>
      </c>
      <c r="AE139" s="65">
        <v>25067897</v>
      </c>
      <c r="AF139" s="62">
        <v>67531108</v>
      </c>
      <c r="AG139" s="62">
        <v>29574250</v>
      </c>
      <c r="AH139" s="65">
        <f t="shared" si="57"/>
        <v>97105358</v>
      </c>
      <c r="AI139" s="65"/>
      <c r="AJ139" s="66"/>
      <c r="AK139" s="65">
        <v>160295550.79033187</v>
      </c>
      <c r="AL139" s="65">
        <f t="shared" si="42"/>
        <v>213078845.49754703</v>
      </c>
      <c r="AM139" s="65">
        <v>15553058.713656003</v>
      </c>
      <c r="AN139" s="65">
        <v>144043064.28158098</v>
      </c>
      <c r="AO139" s="65">
        <v>53482722.50231003</v>
      </c>
      <c r="AP139" s="65">
        <f t="shared" si="58"/>
        <v>197525786.78389102</v>
      </c>
      <c r="AQ139" s="65"/>
      <c r="AR139" s="66"/>
      <c r="AS139" s="65">
        <v>20821523</v>
      </c>
      <c r="AT139" s="65">
        <v>290817</v>
      </c>
      <c r="AU139" s="66"/>
      <c r="AV139" s="65">
        <v>20807251.17264501</v>
      </c>
      <c r="AW139" s="65">
        <v>375474.01593199989</v>
      </c>
      <c r="AX139" s="66"/>
      <c r="AY139" s="132">
        <f t="shared" si="59"/>
        <v>13.863726974057586</v>
      </c>
      <c r="AZ139" s="133">
        <f t="shared" si="59"/>
        <v>2.0536844875182676</v>
      </c>
      <c r="BA139" s="134"/>
      <c r="BB139" s="78">
        <f>'[1]11. Breakdown Total UE Bank-NB'!R140+'[1]11. Breakdown Total UE Bank-NB'!S140</f>
        <v>406027.32818299998</v>
      </c>
      <c r="BC139" s="65">
        <f>'[1]11. Breakdown Total UE Bank-NB'!AN140</f>
        <v>0</v>
      </c>
      <c r="BD139" s="65">
        <f>'[1]11. Breakdown Total UE Bank-NB'!AT140</f>
        <v>15154984</v>
      </c>
      <c r="BE139" s="67">
        <f>'[1]11. Breakdown Total UE Bank-NB'!AB140+'[1]11. Breakdown Total UE Bank-NB'!AK140</f>
        <v>0</v>
      </c>
      <c r="BF139" s="67">
        <f>'[1]11. Breakdown Total UE Bank-NB'!BR140</f>
        <v>0</v>
      </c>
      <c r="BG139" s="67">
        <f>'[1]11. Breakdown Total UE Bank-NB'!BX140</f>
        <v>270600.76301599998</v>
      </c>
      <c r="BH139" s="67">
        <f>'[1]11. Breakdown Total UE Bank-NB'!BF140+'[1]11. Breakdown Total UE Bank-NB'!BO140</f>
        <v>0</v>
      </c>
      <c r="BI139" s="135"/>
      <c r="BJ139" s="132"/>
      <c r="BK139" s="132"/>
      <c r="BL139" s="156">
        <v>219413</v>
      </c>
      <c r="BM139" s="65">
        <v>59422343.556620829</v>
      </c>
      <c r="BN139" s="65">
        <v>75425961.908914551</v>
      </c>
      <c r="BO139" s="65">
        <f t="shared" si="60"/>
        <v>135067718.46553537</v>
      </c>
      <c r="BP139" s="153">
        <f t="shared" si="61"/>
        <v>134848305.46553537</v>
      </c>
      <c r="BQ139" s="156">
        <v>434597.42924799997</v>
      </c>
      <c r="BR139" s="65">
        <v>54026875.961344004</v>
      </c>
      <c r="BS139" s="65">
        <v>826435929.37471998</v>
      </c>
      <c r="BT139" s="65">
        <f t="shared" si="62"/>
        <v>880897402.76531196</v>
      </c>
      <c r="BU139" s="67">
        <f t="shared" si="63"/>
        <v>880462805.33606398</v>
      </c>
      <c r="BV139" s="156">
        <f t="shared" si="73"/>
        <v>-2.4258676201149116</v>
      </c>
      <c r="BW139" s="65">
        <f t="shared" si="73"/>
        <v>9.9252489580721086</v>
      </c>
      <c r="BX139" s="65">
        <f t="shared" si="73"/>
        <v>6.2111385226778051</v>
      </c>
      <c r="BY139" s="65">
        <f t="shared" si="73"/>
        <v>7.7980209617512219</v>
      </c>
      <c r="BZ139" s="66">
        <f t="shared" si="73"/>
        <v>7.8164025531800867</v>
      </c>
      <c r="CA139" s="156">
        <f t="shared" si="74"/>
        <v>-0.34337259105505313</v>
      </c>
      <c r="CB139" s="65">
        <f t="shared" si="74"/>
        <v>61.975655798478954</v>
      </c>
      <c r="CC139" s="65">
        <f t="shared" si="74"/>
        <v>33.529863826311491</v>
      </c>
      <c r="CD139" s="65">
        <f t="shared" si="74"/>
        <v>44.6239593973878</v>
      </c>
      <c r="CE139" s="67">
        <f t="shared" si="74"/>
        <v>44.730218713285559</v>
      </c>
      <c r="CF139" s="168">
        <f t="shared" si="75"/>
        <v>-7.7232478278417727</v>
      </c>
      <c r="CG139" s="65">
        <f t="shared" si="75"/>
        <v>6.8476502785908444</v>
      </c>
      <c r="CH139" s="65">
        <f t="shared" si="75"/>
        <v>-2.8539502581125697</v>
      </c>
      <c r="CI139" s="65">
        <f t="shared" si="75"/>
        <v>-2.3124895658958144</v>
      </c>
      <c r="CJ139" s="67">
        <f t="shared" si="75"/>
        <v>-2.3096621247000182</v>
      </c>
      <c r="CK139" s="168">
        <f t="shared" si="76"/>
        <v>18.742632785342963</v>
      </c>
      <c r="CL139" s="65">
        <f t="shared" si="76"/>
        <v>32.790792877157848</v>
      </c>
      <c r="CM139" s="65">
        <f t="shared" si="76"/>
        <v>15.12393941464747</v>
      </c>
      <c r="CN139" s="65">
        <f t="shared" si="76"/>
        <v>16.07280730882168</v>
      </c>
      <c r="CO139" s="67">
        <f t="shared" si="76"/>
        <v>16.071519124508281</v>
      </c>
      <c r="CP139" s="65">
        <f t="shared" si="64"/>
        <v>19.903680381417075</v>
      </c>
      <c r="CQ139" s="65">
        <f t="shared" si="45"/>
        <v>11.491780184683037</v>
      </c>
      <c r="CR139" s="156">
        <f t="shared" ref="CR139:CS154" si="77">(SUM(S128:S139)/SUM(S116:S127))*100-100</f>
        <v>30.879272119843648</v>
      </c>
      <c r="CS139" s="65">
        <f t="shared" si="77"/>
        <v>19.419643936313776</v>
      </c>
      <c r="CT139" s="80">
        <v>5.1431686033569246</v>
      </c>
      <c r="CU139" s="64"/>
      <c r="CV139" s="65"/>
      <c r="CW139" s="81"/>
      <c r="CY139" s="127">
        <f t="shared" si="47"/>
        <v>0.14528940685096892</v>
      </c>
      <c r="CZ139" s="127">
        <f t="shared" si="48"/>
        <v>0.26586303121914456</v>
      </c>
      <c r="DA139" s="127">
        <f t="shared" si="48"/>
        <v>0.23988789599727323</v>
      </c>
      <c r="DB139" s="127"/>
      <c r="DC139" s="127">
        <f t="shared" si="49"/>
        <v>0.27180760213200816</v>
      </c>
      <c r="DD139" s="127"/>
      <c r="DE139" s="127">
        <f t="shared" si="50"/>
        <v>0.27058332791154571</v>
      </c>
      <c r="DF139" s="127"/>
      <c r="DG139" s="127">
        <f t="shared" si="51"/>
        <v>0.15387503055356122</v>
      </c>
      <c r="DH139" s="127">
        <f t="shared" si="66"/>
        <v>0.26647503207273426</v>
      </c>
      <c r="DI139" s="127">
        <f t="shared" si="66"/>
        <v>0.1510304659424615</v>
      </c>
      <c r="DJ139" s="127">
        <f t="shared" si="66"/>
        <v>0.40871372392393024</v>
      </c>
      <c r="DK139" s="127">
        <f t="shared" si="66"/>
        <v>0.21100968108023976</v>
      </c>
      <c r="DL139" s="127"/>
      <c r="DM139" s="127">
        <f t="shared" si="53"/>
        <v>0.21489331918529908</v>
      </c>
      <c r="DN139" s="127"/>
      <c r="DO139" s="127">
        <f t="shared" si="54"/>
        <v>6.7446837012636873E-2</v>
      </c>
      <c r="DP139" s="127">
        <f t="shared" si="54"/>
        <v>1.9601999817688398E-2</v>
      </c>
      <c r="DQ139" s="127"/>
      <c r="DR139" s="127">
        <f t="shared" si="55"/>
        <v>0.13863726974057577</v>
      </c>
      <c r="DS139" s="127">
        <f t="shared" si="55"/>
        <v>2.0536844875182592E-2</v>
      </c>
      <c r="DT139" s="127"/>
    </row>
    <row r="140" spans="1:124" x14ac:dyDescent="0.3">
      <c r="B140" s="1">
        <v>6</v>
      </c>
      <c r="C140" s="76">
        <v>41791</v>
      </c>
      <c r="D140" s="77">
        <f t="shared" si="69"/>
        <v>30</v>
      </c>
      <c r="E140" s="101">
        <v>93655977</v>
      </c>
      <c r="F140" s="102">
        <v>15428664</v>
      </c>
      <c r="G140" s="103">
        <v>31598904</v>
      </c>
      <c r="H140" s="101">
        <v>341372528</v>
      </c>
      <c r="I140" s="102">
        <v>21688751</v>
      </c>
      <c r="J140" s="103">
        <f t="shared" si="67"/>
        <v>15611532</v>
      </c>
      <c r="K140" s="101">
        <f t="shared" si="71"/>
        <v>-0.60878871566831283</v>
      </c>
      <c r="L140" s="102">
        <f t="shared" si="71"/>
        <v>2.7302089678358721</v>
      </c>
      <c r="M140" s="103">
        <f t="shared" si="71"/>
        <v>3.0125270999956189</v>
      </c>
      <c r="N140" s="101">
        <f t="shared" si="39"/>
        <v>19.597922588573024</v>
      </c>
      <c r="O140" s="102">
        <f t="shared" si="39"/>
        <v>10.706032779856365</v>
      </c>
      <c r="P140" s="103">
        <f t="shared" si="39"/>
        <v>38.235069885979215</v>
      </c>
      <c r="Q140" s="157">
        <v>378459393.15757692</v>
      </c>
      <c r="R140" s="156">
        <v>21739238.493749999</v>
      </c>
      <c r="S140" s="158">
        <f t="shared" si="68"/>
        <v>331491.97105599998</v>
      </c>
      <c r="T140" s="159">
        <f t="shared" si="70"/>
        <v>400530123.62238288</v>
      </c>
      <c r="U140" s="157">
        <f t="shared" si="72"/>
        <v>1.3619029371732962</v>
      </c>
      <c r="V140" s="156">
        <f t="shared" si="72"/>
        <v>2.6272035359883907</v>
      </c>
      <c r="W140" s="158">
        <f t="shared" si="72"/>
        <v>22.502230725934666</v>
      </c>
      <c r="X140" s="159">
        <f t="shared" si="72"/>
        <v>1.4442758351836373</v>
      </c>
      <c r="Y140" s="157">
        <f t="shared" si="40"/>
        <v>20.550181995406806</v>
      </c>
      <c r="Z140" s="156">
        <f t="shared" si="40"/>
        <v>19.561896596643908</v>
      </c>
      <c r="AA140" s="158">
        <f t="shared" si="40"/>
        <v>32.593503946592236</v>
      </c>
      <c r="AB140" s="159">
        <f t="shared" si="38"/>
        <v>20.50517719695009</v>
      </c>
      <c r="AC140" s="157">
        <v>219608033</v>
      </c>
      <c r="AD140" s="156">
        <f t="shared" si="44"/>
        <v>121764495</v>
      </c>
      <c r="AE140" s="156">
        <v>24316008</v>
      </c>
      <c r="AF140" s="209">
        <v>66904958</v>
      </c>
      <c r="AG140" s="209">
        <v>30543529</v>
      </c>
      <c r="AH140" s="83">
        <f t="shared" si="57"/>
        <v>97448487</v>
      </c>
      <c r="AI140" s="65"/>
      <c r="AJ140" s="160"/>
      <c r="AK140" s="156">
        <v>160477145.71763614</v>
      </c>
      <c r="AL140" s="156">
        <f t="shared" si="42"/>
        <v>217982247.43994087</v>
      </c>
      <c r="AM140" s="156">
        <v>15454752.274481</v>
      </c>
      <c r="AN140" s="156">
        <v>146960955.53240189</v>
      </c>
      <c r="AO140" s="156">
        <v>55566539.633057989</v>
      </c>
      <c r="AP140" s="156">
        <f t="shared" si="58"/>
        <v>202527495.16545987</v>
      </c>
      <c r="AQ140" s="156"/>
      <c r="AR140" s="160"/>
      <c r="AS140" s="156">
        <v>21389161</v>
      </c>
      <c r="AT140" s="156">
        <v>299590</v>
      </c>
      <c r="AU140" s="160"/>
      <c r="AV140" s="156">
        <v>21339300.204545002</v>
      </c>
      <c r="AW140" s="156">
        <v>399938.28920500004</v>
      </c>
      <c r="AX140" s="160"/>
      <c r="AY140" s="161">
        <f t="shared" si="59"/>
        <v>19.665225019970954</v>
      </c>
      <c r="AZ140" s="162">
        <f t="shared" si="59"/>
        <v>14.296026261651132</v>
      </c>
      <c r="BA140" s="163"/>
      <c r="BB140" s="82">
        <f>'[1]11. Breakdown Total UE Bank-NB'!R141+'[1]11. Breakdown Total UE Bank-NB'!S141</f>
        <v>437607.39005500003</v>
      </c>
      <c r="BC140" s="83">
        <f>'[1]11. Breakdown Total UE Bank-NB'!AN141</f>
        <v>0</v>
      </c>
      <c r="BD140" s="83">
        <f>'[1]11. Breakdown Total UE Bank-NB'!AT141</f>
        <v>15611532</v>
      </c>
      <c r="BE140" s="84">
        <f>'[1]11. Breakdown Total UE Bank-NB'!AB141+'[1]11. Breakdown Total UE Bank-NB'!AK141</f>
        <v>0</v>
      </c>
      <c r="BF140" s="85">
        <f>'[1]11. Breakdown Total UE Bank-NB'!BR141</f>
        <v>0</v>
      </c>
      <c r="BG140" s="84">
        <f>'[1]11. Breakdown Total UE Bank-NB'!BX141</f>
        <v>331491.97105599998</v>
      </c>
      <c r="BH140" s="84">
        <f>'[1]11. Breakdown Total UE Bank-NB'!BF141+'[1]11. Breakdown Total UE Bank-NB'!BO141</f>
        <v>0</v>
      </c>
      <c r="BI140" s="164"/>
      <c r="BJ140" s="161"/>
      <c r="BK140" s="161"/>
      <c r="BL140" s="165">
        <v>227699</v>
      </c>
      <c r="BM140" s="156">
        <v>58283799.581702724</v>
      </c>
      <c r="BN140" s="156">
        <v>72859026.816270903</v>
      </c>
      <c r="BO140" s="156">
        <f t="shared" si="60"/>
        <v>131370525.39797363</v>
      </c>
      <c r="BP140" s="166">
        <f t="shared" si="61"/>
        <v>131142826.39797363</v>
      </c>
      <c r="BQ140" s="165">
        <v>522370.18726400001</v>
      </c>
      <c r="BR140" s="156">
        <v>56148744.994815998</v>
      </c>
      <c r="BS140" s="156">
        <v>945571544.17049599</v>
      </c>
      <c r="BT140" s="156">
        <f t="shared" si="62"/>
        <v>1002242659.352576</v>
      </c>
      <c r="BU140" s="167">
        <f t="shared" si="63"/>
        <v>1001720289.1653119</v>
      </c>
      <c r="BV140" s="165">
        <f t="shared" si="73"/>
        <v>3.7764398645476795</v>
      </c>
      <c r="BW140" s="156">
        <f t="shared" si="73"/>
        <v>-1.9160199796449264</v>
      </c>
      <c r="BX140" s="156">
        <f t="shared" si="73"/>
        <v>-3.4032513841103085</v>
      </c>
      <c r="BY140" s="156">
        <f t="shared" si="73"/>
        <v>-2.7372884576451493</v>
      </c>
      <c r="BZ140" s="160">
        <f t="shared" si="73"/>
        <v>-2.7478870088647831</v>
      </c>
      <c r="CA140" s="165">
        <f t="shared" si="74"/>
        <v>0.54534053977674157</v>
      </c>
      <c r="CB140" s="156">
        <f t="shared" si="74"/>
        <v>63.339155603732145</v>
      </c>
      <c r="CC140" s="156">
        <f t="shared" si="74"/>
        <v>33.501712328767155</v>
      </c>
      <c r="CD140" s="156">
        <f t="shared" si="74"/>
        <v>45.185665985167198</v>
      </c>
      <c r="CE140" s="167">
        <f t="shared" si="74"/>
        <v>45.297671818631819</v>
      </c>
      <c r="CF140" s="210">
        <f t="shared" si="75"/>
        <v>20.196336220367538</v>
      </c>
      <c r="CG140" s="156">
        <f t="shared" si="75"/>
        <v>3.9274324041800535</v>
      </c>
      <c r="CH140" s="156">
        <f t="shared" si="75"/>
        <v>14.415589952135054</v>
      </c>
      <c r="CI140" s="156">
        <f t="shared" si="75"/>
        <v>13.775186100712421</v>
      </c>
      <c r="CJ140" s="167">
        <f t="shared" si="75"/>
        <v>13.77201661380405</v>
      </c>
      <c r="CK140" s="210">
        <f t="shared" si="76"/>
        <v>49.375221371613833</v>
      </c>
      <c r="CL140" s="156">
        <f t="shared" si="76"/>
        <v>37.7538217518415</v>
      </c>
      <c r="CM140" s="156">
        <f t="shared" si="76"/>
        <v>30.580464857133236</v>
      </c>
      <c r="CN140" s="156">
        <f t="shared" si="76"/>
        <v>30.971140173596702</v>
      </c>
      <c r="CO140" s="167">
        <f t="shared" si="76"/>
        <v>30.962725927739122</v>
      </c>
      <c r="CP140" s="156">
        <f t="shared" si="64"/>
        <v>20.075483639774049</v>
      </c>
      <c r="CQ140" s="156">
        <f t="shared" si="45"/>
        <v>12.493875559550929</v>
      </c>
      <c r="CR140" s="165">
        <f t="shared" si="77"/>
        <v>29.842823263854228</v>
      </c>
      <c r="CS140" s="156">
        <f t="shared" si="77"/>
        <v>19.64269170986168</v>
      </c>
      <c r="CT140" s="168">
        <v>5.1431686033569246</v>
      </c>
      <c r="CU140" s="88"/>
      <c r="CV140" s="83"/>
      <c r="CW140" s="89"/>
      <c r="CY140" s="127">
        <f t="shared" si="47"/>
        <v>0.14325411016184164</v>
      </c>
      <c r="CZ140" s="127">
        <f t="shared" si="48"/>
        <v>0.18980063848764028</v>
      </c>
      <c r="DA140" s="127">
        <f t="shared" si="48"/>
        <v>0.25510913500161547</v>
      </c>
      <c r="DB140" s="127"/>
      <c r="DC140" s="127">
        <f t="shared" si="49"/>
        <v>0.33662931992753098</v>
      </c>
      <c r="DD140" s="127"/>
      <c r="DE140" s="127">
        <f t="shared" si="50"/>
        <v>0.30448188258755171</v>
      </c>
      <c r="DF140" s="127"/>
      <c r="DG140" s="127">
        <f t="shared" si="51"/>
        <v>0.14164719682048532</v>
      </c>
      <c r="DH140" s="127">
        <f t="shared" si="66"/>
        <v>0.19655476752421874</v>
      </c>
      <c r="DI140" s="127">
        <f t="shared" si="66"/>
        <v>0.19232429276694707</v>
      </c>
      <c r="DJ140" s="127">
        <f t="shared" si="66"/>
        <v>0.49351454846861209</v>
      </c>
      <c r="DK140" s="127">
        <f t="shared" si="66"/>
        <v>0.26215960805042693</v>
      </c>
      <c r="DL140" s="127"/>
      <c r="DM140" s="127">
        <f t="shared" si="53"/>
        <v>0.25727225674765752</v>
      </c>
      <c r="DN140" s="127"/>
      <c r="DO140" s="127">
        <f t="shared" si="54"/>
        <v>0.10744370118371172</v>
      </c>
      <c r="DP140" s="127">
        <f t="shared" si="54"/>
        <v>8.0358881524380976E-2</v>
      </c>
      <c r="DQ140" s="127"/>
      <c r="DR140" s="127">
        <f t="shared" si="55"/>
        <v>0.19665225019970967</v>
      </c>
      <c r="DS140" s="127">
        <f t="shared" si="55"/>
        <v>0.1429602626165114</v>
      </c>
      <c r="DT140" s="127"/>
    </row>
    <row r="141" spans="1:124" x14ac:dyDescent="0.3">
      <c r="B141" s="1">
        <v>7</v>
      </c>
      <c r="C141" s="90">
        <v>41821</v>
      </c>
      <c r="D141" s="91">
        <f t="shared" si="69"/>
        <v>31</v>
      </c>
      <c r="E141" s="61">
        <v>96568368</v>
      </c>
      <c r="F141" s="62">
        <v>15552463</v>
      </c>
      <c r="G141" s="63">
        <v>32389604</v>
      </c>
      <c r="H141" s="61">
        <v>369783149</v>
      </c>
      <c r="I141" s="62">
        <v>21569452</v>
      </c>
      <c r="J141" s="63">
        <f t="shared" si="67"/>
        <v>14042034</v>
      </c>
      <c r="K141" s="61">
        <f t="shared" si="71"/>
        <v>8.3224684676442386</v>
      </c>
      <c r="L141" s="62">
        <f t="shared" si="71"/>
        <v>-0.55005011584115659</v>
      </c>
      <c r="M141" s="63">
        <f t="shared" si="71"/>
        <v>-10.053452793742473</v>
      </c>
      <c r="N141" s="61">
        <f t="shared" si="39"/>
        <v>17.099321615693913</v>
      </c>
      <c r="O141" s="62">
        <f t="shared" si="39"/>
        <v>-2.5982058106591066</v>
      </c>
      <c r="P141" s="63">
        <f t="shared" si="39"/>
        <v>8.9076838597993415</v>
      </c>
      <c r="Q141" s="169">
        <v>410167495.34634072</v>
      </c>
      <c r="R141" s="170">
        <v>21653076.153951</v>
      </c>
      <c r="S141" s="171">
        <f t="shared" si="68"/>
        <v>361063.30959300004</v>
      </c>
      <c r="T141" s="172">
        <f t="shared" si="70"/>
        <v>432181634.80988473</v>
      </c>
      <c r="U141" s="169">
        <f t="shared" si="72"/>
        <v>8.3782045741329192</v>
      </c>
      <c r="V141" s="170">
        <f t="shared" si="72"/>
        <v>-0.39634479295937458</v>
      </c>
      <c r="W141" s="171">
        <f t="shared" si="72"/>
        <v>8.9206801729760397</v>
      </c>
      <c r="X141" s="172">
        <f t="shared" si="72"/>
        <v>7.9024046684045866</v>
      </c>
      <c r="Y141" s="169">
        <f t="shared" si="40"/>
        <v>13.675255642357273</v>
      </c>
      <c r="Z141" s="170">
        <f t="shared" si="40"/>
        <v>3.1032409650770143</v>
      </c>
      <c r="AA141" s="171">
        <f t="shared" si="40"/>
        <v>-6.7431113468139108</v>
      </c>
      <c r="AB141" s="172">
        <f t="shared" si="38"/>
        <v>13.073673920950501</v>
      </c>
      <c r="AC141" s="169">
        <v>239663415</v>
      </c>
      <c r="AD141" s="170">
        <f t="shared" si="44"/>
        <v>130119734</v>
      </c>
      <c r="AE141" s="170">
        <v>28899017</v>
      </c>
      <c r="AF141" s="93">
        <v>69930764</v>
      </c>
      <c r="AG141" s="93">
        <v>31289953</v>
      </c>
      <c r="AH141" s="65">
        <f t="shared" si="57"/>
        <v>101220717</v>
      </c>
      <c r="AI141" s="65"/>
      <c r="AJ141" s="172"/>
      <c r="AK141" s="170">
        <v>184986726.26421905</v>
      </c>
      <c r="AL141" s="170">
        <f t="shared" si="42"/>
        <v>225180769.08212191</v>
      </c>
      <c r="AM141" s="170">
        <v>16541608.723619998</v>
      </c>
      <c r="AN141" s="170">
        <v>149144929.47393289</v>
      </c>
      <c r="AO141" s="170">
        <v>59494230.884569004</v>
      </c>
      <c r="AP141" s="170">
        <f t="shared" si="58"/>
        <v>208639160.35850191</v>
      </c>
      <c r="AQ141" s="170"/>
      <c r="AR141" s="172"/>
      <c r="AS141" s="170">
        <v>21334768</v>
      </c>
      <c r="AT141" s="170">
        <v>234684</v>
      </c>
      <c r="AU141" s="172"/>
      <c r="AV141" s="170">
        <v>21305848.602987997</v>
      </c>
      <c r="AW141" s="170">
        <v>347227.55096299999</v>
      </c>
      <c r="AX141" s="172"/>
      <c r="AY141" s="173">
        <f t="shared" si="59"/>
        <v>3.3345286128960967</v>
      </c>
      <c r="AZ141" s="174">
        <f t="shared" si="59"/>
        <v>-9.3469006910290666</v>
      </c>
      <c r="BA141" s="175"/>
      <c r="BB141" s="78">
        <f>'[1]11. Breakdown Total UE Bank-NB'!R142+'[1]11. Breakdown Total UE Bank-NB'!S142</f>
        <v>469625.01205399993</v>
      </c>
      <c r="BC141" s="65">
        <f>'[1]11. Breakdown Total UE Bank-NB'!AN142</f>
        <v>0</v>
      </c>
      <c r="BD141" s="65">
        <f>'[1]11. Breakdown Total UE Bank-NB'!AT142</f>
        <v>14042034</v>
      </c>
      <c r="BE141" s="67">
        <f>'[1]11. Breakdown Total UE Bank-NB'!AB142+'[1]11. Breakdown Total UE Bank-NB'!AK142</f>
        <v>0</v>
      </c>
      <c r="BF141" s="67">
        <f>'[1]11. Breakdown Total UE Bank-NB'!BR142</f>
        <v>0</v>
      </c>
      <c r="BG141" s="67">
        <f>'[1]11. Breakdown Total UE Bank-NB'!BX142</f>
        <v>361063.30959300004</v>
      </c>
      <c r="BH141" s="67">
        <f>'[1]11. Breakdown Total UE Bank-NB'!BF142+'[1]11. Breakdown Total UE Bank-NB'!BO142</f>
        <v>0</v>
      </c>
      <c r="BI141" s="176"/>
      <c r="BJ141" s="173"/>
      <c r="BK141" s="173"/>
      <c r="BL141" s="170">
        <v>227720</v>
      </c>
      <c r="BM141" s="170">
        <v>64080476.634274565</v>
      </c>
      <c r="BN141" s="170">
        <v>76725727.411412954</v>
      </c>
      <c r="BO141" s="170">
        <f t="shared" si="60"/>
        <v>141033924.04568753</v>
      </c>
      <c r="BP141" s="177">
        <f t="shared" si="61"/>
        <v>140806204.04568753</v>
      </c>
      <c r="BQ141" s="170">
        <v>387963.28960000002</v>
      </c>
      <c r="BR141" s="170">
        <v>55941785.452544004</v>
      </c>
      <c r="BS141" s="170">
        <v>868664249.15558398</v>
      </c>
      <c r="BT141" s="170">
        <f t="shared" si="62"/>
        <v>924993997.89772797</v>
      </c>
      <c r="BU141" s="178">
        <f t="shared" si="63"/>
        <v>924606034.60812795</v>
      </c>
      <c r="BV141" s="170">
        <f t="shared" si="73"/>
        <v>9.2227019003157679E-3</v>
      </c>
      <c r="BW141" s="170">
        <f t="shared" si="73"/>
        <v>9.9456059731418325</v>
      </c>
      <c r="BX141" s="170">
        <f t="shared" si="73"/>
        <v>5.3070988786231474</v>
      </c>
      <c r="BY141" s="170">
        <f t="shared" si="73"/>
        <v>7.3558346656828979</v>
      </c>
      <c r="BZ141" s="172">
        <f t="shared" si="73"/>
        <v>7.368590347739536</v>
      </c>
      <c r="CA141" s="170">
        <f t="shared" si="74"/>
        <v>-8.6906661748077347</v>
      </c>
      <c r="CB141" s="170">
        <f t="shared" si="74"/>
        <v>56.838499126993327</v>
      </c>
      <c r="CC141" s="170">
        <f t="shared" si="74"/>
        <v>26.501324031717694</v>
      </c>
      <c r="CD141" s="170">
        <f t="shared" si="74"/>
        <v>38.595846732025855</v>
      </c>
      <c r="CE141" s="178">
        <f t="shared" si="74"/>
        <v>38.712022513616219</v>
      </c>
      <c r="CF141" s="179">
        <f t="shared" si="75"/>
        <v>-25.730200716081885</v>
      </c>
      <c r="CG141" s="170">
        <f t="shared" si="75"/>
        <v>-0.36859157277887578</v>
      </c>
      <c r="CH141" s="170">
        <f t="shared" si="75"/>
        <v>-8.1334189347226022</v>
      </c>
      <c r="CI141" s="170">
        <f t="shared" si="75"/>
        <v>-7.7075806676148435</v>
      </c>
      <c r="CJ141" s="178">
        <f t="shared" si="75"/>
        <v>-7.6981823560187461</v>
      </c>
      <c r="CK141" s="179">
        <f t="shared" si="76"/>
        <v>2.5285799163418332</v>
      </c>
      <c r="CL141" s="170">
        <f t="shared" si="76"/>
        <v>25.460672550788431</v>
      </c>
      <c r="CM141" s="170">
        <f t="shared" si="76"/>
        <v>-39.558588932476155</v>
      </c>
      <c r="CN141" s="170">
        <f t="shared" si="76"/>
        <v>-37.591824014829633</v>
      </c>
      <c r="CO141" s="178">
        <f t="shared" si="76"/>
        <v>-37.602069309444573</v>
      </c>
      <c r="CP141" s="170">
        <f t="shared" si="64"/>
        <v>18.657811727363509</v>
      </c>
      <c r="CQ141" s="170">
        <f t="shared" si="45"/>
        <v>11.4203273857906</v>
      </c>
      <c r="CR141" s="170">
        <f t="shared" si="77"/>
        <v>21.486061800214301</v>
      </c>
      <c r="CS141" s="170">
        <f t="shared" si="77"/>
        <v>18.244826373884919</v>
      </c>
      <c r="CT141" s="179">
        <v>5.1275008904064761</v>
      </c>
      <c r="CU141" s="64"/>
      <c r="CV141" s="65"/>
      <c r="CW141" s="81"/>
      <c r="CY141" s="127">
        <f t="shared" si="47"/>
        <v>0.13106065681529988</v>
      </c>
      <c r="CZ141" s="127">
        <f t="shared" si="48"/>
        <v>0.27178644280586228</v>
      </c>
      <c r="DA141" s="127">
        <f t="shared" si="48"/>
        <v>0.20075445636354372</v>
      </c>
      <c r="DB141" s="127"/>
      <c r="DC141" s="127">
        <f t="shared" si="49"/>
        <v>0.24701964784917241</v>
      </c>
      <c r="DD141" s="127"/>
      <c r="DE141" s="127">
        <f t="shared" si="50"/>
        <v>0.25243655330372983</v>
      </c>
      <c r="DF141" s="127"/>
      <c r="DG141" s="127">
        <f t="shared" si="51"/>
        <v>0.1469245965387096</v>
      </c>
      <c r="DH141" s="127">
        <f t="shared" si="66"/>
        <v>0.15079278711595312</v>
      </c>
      <c r="DI141" s="127">
        <f t="shared" si="66"/>
        <v>5.8136271472798429E-2</v>
      </c>
      <c r="DJ141" s="127">
        <f t="shared" si="66"/>
        <v>0.34572297986649225</v>
      </c>
      <c r="DK141" s="127">
        <f t="shared" si="66"/>
        <v>0.12680195735188793</v>
      </c>
      <c r="DL141" s="127"/>
      <c r="DM141" s="127">
        <f t="shared" si="53"/>
        <v>0.128530212159784</v>
      </c>
      <c r="DN141" s="127"/>
      <c r="DO141" s="127">
        <f t="shared" si="54"/>
        <v>-2.4321213321327195E-2</v>
      </c>
      <c r="DP141" s="127">
        <f t="shared" si="54"/>
        <v>-0.15651080041692123</v>
      </c>
      <c r="DQ141" s="127"/>
      <c r="DR141" s="127">
        <f t="shared" si="55"/>
        <v>3.3345286128960927E-2</v>
      </c>
      <c r="DS141" s="127">
        <f t="shared" si="55"/>
        <v>-9.3469006910290697E-2</v>
      </c>
      <c r="DT141" s="127"/>
    </row>
    <row r="142" spans="1:124" x14ac:dyDescent="0.3">
      <c r="B142" s="1">
        <v>8</v>
      </c>
      <c r="C142" s="76">
        <v>41852</v>
      </c>
      <c r="D142" s="77">
        <f t="shared" si="69"/>
        <v>31</v>
      </c>
      <c r="E142" s="61">
        <v>99892455</v>
      </c>
      <c r="F142" s="62">
        <v>15665796</v>
      </c>
      <c r="G142" s="63">
        <v>33325231</v>
      </c>
      <c r="H142" s="61">
        <v>332086435</v>
      </c>
      <c r="I142" s="62">
        <v>21339647</v>
      </c>
      <c r="J142" s="63">
        <f t="shared" si="67"/>
        <v>17045282</v>
      </c>
      <c r="K142" s="61">
        <f t="shared" si="71"/>
        <v>-10.194275780803629</v>
      </c>
      <c r="L142" s="62">
        <f t="shared" si="71"/>
        <v>-1.065418815461793</v>
      </c>
      <c r="M142" s="63">
        <f t="shared" si="71"/>
        <v>21.387556816911282</v>
      </c>
      <c r="N142" s="61">
        <f t="shared" si="39"/>
        <v>17.21887932592572</v>
      </c>
      <c r="O142" s="62">
        <f t="shared" si="39"/>
        <v>5.8490346572039176</v>
      </c>
      <c r="P142" s="63">
        <f t="shared" si="39"/>
        <v>53.9104897767021</v>
      </c>
      <c r="Q142" s="180">
        <v>361024334.68548793</v>
      </c>
      <c r="R142" s="158">
        <v>21535929.343671996</v>
      </c>
      <c r="S142" s="158">
        <f t="shared" si="68"/>
        <v>274585.91203200002</v>
      </c>
      <c r="T142" s="159">
        <f t="shared" si="70"/>
        <v>382834849.94119191</v>
      </c>
      <c r="U142" s="180">
        <f t="shared" si="72"/>
        <v>-11.981242106802458</v>
      </c>
      <c r="V142" s="158">
        <f t="shared" si="72"/>
        <v>-0.5410169411777952</v>
      </c>
      <c r="W142" s="158">
        <f t="shared" si="72"/>
        <v>-23.950757460922738</v>
      </c>
      <c r="X142" s="159">
        <f t="shared" si="72"/>
        <v>-11.418066131014637</v>
      </c>
      <c r="Y142" s="180">
        <f t="shared" si="40"/>
        <v>18.042604852995009</v>
      </c>
      <c r="Z142" s="158">
        <f t="shared" si="40"/>
        <v>18.499002108529819</v>
      </c>
      <c r="AA142" s="158">
        <f t="shared" si="40"/>
        <v>-1.8994045023359087</v>
      </c>
      <c r="AB142" s="159">
        <f t="shared" si="40"/>
        <v>18.050969788500694</v>
      </c>
      <c r="AC142" s="180">
        <v>215200203</v>
      </c>
      <c r="AD142" s="158">
        <f t="shared" si="44"/>
        <v>116886232</v>
      </c>
      <c r="AE142" s="158">
        <v>24658072</v>
      </c>
      <c r="AF142" s="62">
        <v>64745643</v>
      </c>
      <c r="AG142" s="62">
        <v>27482517</v>
      </c>
      <c r="AH142" s="65">
        <f t="shared" si="57"/>
        <v>92228160</v>
      </c>
      <c r="AI142" s="65"/>
      <c r="AJ142" s="159"/>
      <c r="AK142" s="158">
        <v>156751526.76237714</v>
      </c>
      <c r="AL142" s="158">
        <f t="shared" si="42"/>
        <v>204272807.92311108</v>
      </c>
      <c r="AM142" s="158">
        <v>14986157.643482</v>
      </c>
      <c r="AN142" s="158">
        <v>136911794.84522408</v>
      </c>
      <c r="AO142" s="158">
        <v>52374855.434404999</v>
      </c>
      <c r="AP142" s="158">
        <f t="shared" si="58"/>
        <v>189286650.27962908</v>
      </c>
      <c r="AQ142" s="158"/>
      <c r="AR142" s="159"/>
      <c r="AS142" s="158">
        <v>21060445</v>
      </c>
      <c r="AT142" s="158">
        <v>279202</v>
      </c>
      <c r="AU142" s="159"/>
      <c r="AV142" s="158">
        <v>21159910.880378</v>
      </c>
      <c r="AW142" s="158">
        <v>376018.46329399996</v>
      </c>
      <c r="AX142" s="159"/>
      <c r="AY142" s="181">
        <f t="shared" si="59"/>
        <v>18.596399051002621</v>
      </c>
      <c r="AZ142" s="182">
        <f t="shared" si="59"/>
        <v>13.264536231686622</v>
      </c>
      <c r="BA142" s="183"/>
      <c r="BB142" s="78">
        <f>'[1]11. Breakdown Total UE Bank-NB'!R143+'[1]11. Breakdown Total UE Bank-NB'!S143</f>
        <v>469380.08760299999</v>
      </c>
      <c r="BC142" s="65">
        <f>'[1]11. Breakdown Total UE Bank-NB'!AN143</f>
        <v>0</v>
      </c>
      <c r="BD142" s="65">
        <f>'[1]11. Breakdown Total UE Bank-NB'!AT143</f>
        <v>17045282</v>
      </c>
      <c r="BE142" s="67">
        <f>'[1]11. Breakdown Total UE Bank-NB'!AB143+'[1]11. Breakdown Total UE Bank-NB'!AK143</f>
        <v>0</v>
      </c>
      <c r="BF142" s="67">
        <f>'[1]11. Breakdown Total UE Bank-NB'!BR143</f>
        <v>0</v>
      </c>
      <c r="BG142" s="67">
        <f>'[1]11. Breakdown Total UE Bank-NB'!BX143</f>
        <v>274585.91203200002</v>
      </c>
      <c r="BH142" s="67">
        <f>'[1]11. Breakdown Total UE Bank-NB'!BF143+'[1]11. Breakdown Total UE Bank-NB'!BO143</f>
        <v>0</v>
      </c>
      <c r="BI142" s="184"/>
      <c r="BJ142" s="181"/>
      <c r="BK142" s="181"/>
      <c r="BL142" s="158">
        <v>249331</v>
      </c>
      <c r="BM142" s="158">
        <v>58313658.183533542</v>
      </c>
      <c r="BN142" s="158">
        <v>72798460.906450719</v>
      </c>
      <c r="BO142" s="158">
        <f t="shared" si="60"/>
        <v>131361450.08998427</v>
      </c>
      <c r="BP142" s="185">
        <f t="shared" si="61"/>
        <v>131112119.08998427</v>
      </c>
      <c r="BQ142" s="158">
        <v>449982.66060800001</v>
      </c>
      <c r="BR142" s="158">
        <v>53392353.263616003</v>
      </c>
      <c r="BS142" s="158">
        <v>873435890.71257603</v>
      </c>
      <c r="BT142" s="158">
        <f t="shared" si="62"/>
        <v>927278226.63680005</v>
      </c>
      <c r="BU142" s="186">
        <f t="shared" si="63"/>
        <v>926828243.976192</v>
      </c>
      <c r="BV142" s="158">
        <f t="shared" si="73"/>
        <v>9.4901633585104523</v>
      </c>
      <c r="BW142" s="158">
        <f t="shared" si="73"/>
        <v>-8.9993376354765431</v>
      </c>
      <c r="BX142" s="158">
        <f t="shared" si="73"/>
        <v>-5.1185783927518091</v>
      </c>
      <c r="BY142" s="158">
        <f t="shared" si="73"/>
        <v>-6.8582605363585349</v>
      </c>
      <c r="BZ142" s="159">
        <f t="shared" si="73"/>
        <v>-6.8847001603408104</v>
      </c>
      <c r="CA142" s="158">
        <f t="shared" si="74"/>
        <v>19.323962805032711</v>
      </c>
      <c r="CB142" s="158">
        <f t="shared" si="74"/>
        <v>69.614360164487039</v>
      </c>
      <c r="CC142" s="158">
        <f t="shared" si="74"/>
        <v>41.955935385089383</v>
      </c>
      <c r="CD142" s="158">
        <f t="shared" si="74"/>
        <v>52.974389942588097</v>
      </c>
      <c r="CE142" s="186">
        <f t="shared" si="74"/>
        <v>53.056471966005816</v>
      </c>
      <c r="CF142" s="187">
        <f t="shared" si="75"/>
        <v>15.985886466717902</v>
      </c>
      <c r="CG142" s="158">
        <f t="shared" si="75"/>
        <v>-4.5572949956892428</v>
      </c>
      <c r="CH142" s="158">
        <f t="shared" si="75"/>
        <v>0.54930792439431553</v>
      </c>
      <c r="CI142" s="158">
        <f t="shared" si="75"/>
        <v>0.24694524983550625</v>
      </c>
      <c r="CJ142" s="186">
        <f t="shared" si="75"/>
        <v>0.24034121397509267</v>
      </c>
      <c r="CK142" s="187">
        <f t="shared" si="76"/>
        <v>60.668341633286673</v>
      </c>
      <c r="CL142" s="158">
        <f t="shared" si="76"/>
        <v>55.570416329595339</v>
      </c>
      <c r="CM142" s="158">
        <f t="shared" si="76"/>
        <v>22.075593170929931</v>
      </c>
      <c r="CN142" s="158">
        <f t="shared" si="76"/>
        <v>23.622562761115073</v>
      </c>
      <c r="CO142" s="186">
        <f t="shared" si="76"/>
        <v>23.608725374781248</v>
      </c>
      <c r="CP142" s="158">
        <f t="shared" si="64"/>
        <v>19.02741597673392</v>
      </c>
      <c r="CQ142" s="158">
        <f t="shared" si="45"/>
        <v>12.468417621771138</v>
      </c>
      <c r="CR142" s="158">
        <f t="shared" si="77"/>
        <v>16.330044760891596</v>
      </c>
      <c r="CS142" s="158">
        <f t="shared" si="77"/>
        <v>18.651285526371169</v>
      </c>
      <c r="CT142" s="187">
        <v>5.1275008904064761</v>
      </c>
      <c r="CU142" s="64"/>
      <c r="CV142" s="65"/>
      <c r="CW142" s="81"/>
      <c r="CY142" s="127">
        <f t="shared" si="47"/>
        <v>0.1363335061769595</v>
      </c>
      <c r="CZ142" s="127">
        <f t="shared" si="48"/>
        <v>0.11790043153151863</v>
      </c>
      <c r="DA142" s="127">
        <f t="shared" si="48"/>
        <v>0.23871631426275686</v>
      </c>
      <c r="DB142" s="127"/>
      <c r="DC142" s="127">
        <f t="shared" si="49"/>
        <v>0.28333725661380971</v>
      </c>
      <c r="DD142" s="127"/>
      <c r="DE142" s="127">
        <f t="shared" si="50"/>
        <v>0.24448515281032734</v>
      </c>
      <c r="DF142" s="127"/>
      <c r="DG142" s="127">
        <f t="shared" si="51"/>
        <v>0.1179308682232032</v>
      </c>
      <c r="DH142" s="127">
        <f t="shared" si="66"/>
        <v>0.24730329568515352</v>
      </c>
      <c r="DI142" s="127">
        <f t="shared" si="66"/>
        <v>0.18128888440388979</v>
      </c>
      <c r="DJ142" s="127">
        <f t="shared" si="66"/>
        <v>0.3888319293408935</v>
      </c>
      <c r="DK142" s="127">
        <f t="shared" si="66"/>
        <v>0.23224036078525456</v>
      </c>
      <c r="DL142" s="127"/>
      <c r="DM142" s="127">
        <f t="shared" si="53"/>
        <v>0.23333305246894409</v>
      </c>
      <c r="DN142" s="127"/>
      <c r="DO142" s="127">
        <f t="shared" si="54"/>
        <v>5.8993384196793563E-2</v>
      </c>
      <c r="DP142" s="127">
        <f t="shared" si="54"/>
        <v>2.1875743434897954E-2</v>
      </c>
      <c r="DQ142" s="127"/>
      <c r="DR142" s="127">
        <f t="shared" si="55"/>
        <v>0.18596399051002632</v>
      </c>
      <c r="DS142" s="127">
        <f t="shared" si="55"/>
        <v>0.13264536231686619</v>
      </c>
      <c r="DT142" s="127"/>
    </row>
    <row r="143" spans="1:124" x14ac:dyDescent="0.3">
      <c r="B143" s="1">
        <v>9</v>
      </c>
      <c r="C143" s="99">
        <v>41883</v>
      </c>
      <c r="D143" s="100">
        <f t="shared" si="69"/>
        <v>30</v>
      </c>
      <c r="E143" s="61">
        <v>100994536</v>
      </c>
      <c r="F143" s="62">
        <v>15819398</v>
      </c>
      <c r="G143" s="63">
        <v>33686956</v>
      </c>
      <c r="H143" s="61">
        <v>344541207</v>
      </c>
      <c r="I143" s="62">
        <v>21327553</v>
      </c>
      <c r="J143" s="63">
        <f t="shared" si="67"/>
        <v>20554999</v>
      </c>
      <c r="K143" s="61">
        <f t="shared" si="71"/>
        <v>3.7504609304502305</v>
      </c>
      <c r="L143" s="62">
        <f t="shared" si="71"/>
        <v>-5.6673852196336708E-2</v>
      </c>
      <c r="M143" s="63">
        <f t="shared" si="71"/>
        <v>20.590548164588888</v>
      </c>
      <c r="N143" s="61">
        <f t="shared" ref="N143:P206" si="78">(H143-H131)/H131*100</f>
        <v>20.916368581757318</v>
      </c>
      <c r="O143" s="62">
        <f t="shared" si="78"/>
        <v>12.107813518031953</v>
      </c>
      <c r="P143" s="63">
        <f t="shared" si="78"/>
        <v>72.996582907027815</v>
      </c>
      <c r="Q143" s="180">
        <v>379226178.17276698</v>
      </c>
      <c r="R143" s="158">
        <v>21921365.194689997</v>
      </c>
      <c r="S143" s="189">
        <f t="shared" si="68"/>
        <v>305574.25550899998</v>
      </c>
      <c r="T143" s="190">
        <f t="shared" si="70"/>
        <v>401453117.62296599</v>
      </c>
      <c r="U143" s="180">
        <f t="shared" si="72"/>
        <v>5.0417220498822832</v>
      </c>
      <c r="V143" s="158">
        <f t="shared" si="72"/>
        <v>1.7897340062143865</v>
      </c>
      <c r="W143" s="189">
        <f t="shared" si="72"/>
        <v>11.285481927196834</v>
      </c>
      <c r="X143" s="190">
        <f t="shared" si="72"/>
        <v>4.8632635416117607</v>
      </c>
      <c r="Y143" s="180">
        <f t="shared" ref="Y143:AB206" si="79">(Q143-Q131)/Q131*100</f>
        <v>20.123161459497716</v>
      </c>
      <c r="Z143" s="158">
        <f t="shared" si="79"/>
        <v>22.400988004032744</v>
      </c>
      <c r="AA143" s="189">
        <f t="shared" si="79"/>
        <v>31.939566042982854</v>
      </c>
      <c r="AB143" s="190">
        <f t="shared" si="79"/>
        <v>20.253557778531025</v>
      </c>
      <c r="AC143" s="188">
        <v>222771431</v>
      </c>
      <c r="AD143" s="189">
        <f t="shared" si="44"/>
        <v>121769776</v>
      </c>
      <c r="AE143" s="189">
        <v>23985535</v>
      </c>
      <c r="AF143" s="102">
        <v>68413092</v>
      </c>
      <c r="AG143" s="102">
        <v>29371149</v>
      </c>
      <c r="AH143" s="83">
        <f t="shared" ref="AH143:AH174" si="80">SUM(AF143:AG143)</f>
        <v>97784241</v>
      </c>
      <c r="AI143" s="83"/>
      <c r="AJ143" s="190"/>
      <c r="AK143" s="189">
        <v>161543454.00424609</v>
      </c>
      <c r="AL143" s="189">
        <f t="shared" ref="AL143:AL206" si="81">AM143+AP143+AQ143</f>
        <v>217682724.16852105</v>
      </c>
      <c r="AM143" s="189">
        <v>15290471.826272</v>
      </c>
      <c r="AN143" s="189">
        <v>146881624.36163905</v>
      </c>
      <c r="AO143" s="189">
        <v>55510627.980609968</v>
      </c>
      <c r="AP143" s="189">
        <f t="shared" ref="AP143:AP174" si="82">SUM(AN143:AO143)</f>
        <v>202392252.34224904</v>
      </c>
      <c r="AQ143" s="189"/>
      <c r="AR143" s="190"/>
      <c r="AS143" s="189">
        <v>21017551</v>
      </c>
      <c r="AT143" s="189">
        <v>310002</v>
      </c>
      <c r="AU143" s="190"/>
      <c r="AV143" s="189">
        <v>21519946.539599996</v>
      </c>
      <c r="AW143" s="189">
        <v>401418.65509000001</v>
      </c>
      <c r="AX143" s="190"/>
      <c r="AY143" s="191">
        <f t="shared" si="59"/>
        <v>22.608190788222952</v>
      </c>
      <c r="AZ143" s="192">
        <f t="shared" si="59"/>
        <v>12.232886522433384</v>
      </c>
      <c r="BA143" s="183"/>
      <c r="BB143" s="82">
        <f>'[1]11. Breakdown Total UE Bank-NB'!R144+'[1]11. Breakdown Total UE Bank-NB'!S144</f>
        <v>490304.49895600008</v>
      </c>
      <c r="BC143" s="83">
        <f>'[1]11. Breakdown Total UE Bank-NB'!AN144</f>
        <v>0</v>
      </c>
      <c r="BD143" s="83">
        <f>'[1]11. Breakdown Total UE Bank-NB'!AT144</f>
        <v>20554999</v>
      </c>
      <c r="BE143" s="84">
        <f>'[1]11. Breakdown Total UE Bank-NB'!AB144+'[1]11. Breakdown Total UE Bank-NB'!AK144</f>
        <v>0</v>
      </c>
      <c r="BF143" s="85">
        <f>'[1]11. Breakdown Total UE Bank-NB'!BR144</f>
        <v>0</v>
      </c>
      <c r="BG143" s="84">
        <f>'[1]11. Breakdown Total UE Bank-NB'!BX144</f>
        <v>305574.25550899998</v>
      </c>
      <c r="BH143" s="84">
        <f>'[1]11. Breakdown Total UE Bank-NB'!BF144+'[1]11. Breakdown Total UE Bank-NB'!BO144</f>
        <v>0</v>
      </c>
      <c r="BI143" s="194"/>
      <c r="BJ143" s="181"/>
      <c r="BK143" s="181"/>
      <c r="BL143" s="158">
        <v>256630</v>
      </c>
      <c r="BM143" s="158">
        <v>60989083.104631662</v>
      </c>
      <c r="BN143" s="158">
        <v>75556121.723736003</v>
      </c>
      <c r="BO143" s="158">
        <f t="shared" si="60"/>
        <v>136801834.82836765</v>
      </c>
      <c r="BP143" s="185">
        <f t="shared" si="61"/>
        <v>136545204.82836765</v>
      </c>
      <c r="BQ143" s="158">
        <v>527638.36416</v>
      </c>
      <c r="BR143" s="158">
        <v>58630216.876032002</v>
      </c>
      <c r="BS143" s="158">
        <v>916578367.43884802</v>
      </c>
      <c r="BT143" s="158">
        <f t="shared" si="62"/>
        <v>975736222.67904007</v>
      </c>
      <c r="BU143" s="186">
        <f t="shared" si="63"/>
        <v>975208584.31488001</v>
      </c>
      <c r="BV143" s="158">
        <f t="shared" si="73"/>
        <v>2.9274338128832755</v>
      </c>
      <c r="BW143" s="158">
        <f t="shared" si="73"/>
        <v>4.5879901972152384</v>
      </c>
      <c r="BX143" s="158">
        <f t="shared" si="73"/>
        <v>3.7880757133437228</v>
      </c>
      <c r="BY143" s="158">
        <f t="shared" si="73"/>
        <v>4.1415382782822894</v>
      </c>
      <c r="BZ143" s="159">
        <f t="shared" si="73"/>
        <v>4.1438470952136566</v>
      </c>
      <c r="CA143" s="158">
        <f t="shared" si="74"/>
        <v>24.86741078813947</v>
      </c>
      <c r="CB143" s="158">
        <f t="shared" si="74"/>
        <v>58.415842423636057</v>
      </c>
      <c r="CC143" s="158">
        <f t="shared" si="74"/>
        <v>33.88945966544334</v>
      </c>
      <c r="CD143" s="158">
        <f t="shared" si="74"/>
        <v>43.795172001894329</v>
      </c>
      <c r="CE143" s="186">
        <f t="shared" si="74"/>
        <v>43.836149851312094</v>
      </c>
      <c r="CF143" s="187">
        <f t="shared" si="75"/>
        <v>17.257487976775465</v>
      </c>
      <c r="CG143" s="158">
        <f t="shared" si="75"/>
        <v>9.8101381419824385</v>
      </c>
      <c r="CH143" s="158">
        <f t="shared" si="75"/>
        <v>4.9393982071282982</v>
      </c>
      <c r="CI143" s="158">
        <f t="shared" si="75"/>
        <v>5.2258313255122202</v>
      </c>
      <c r="CJ143" s="186">
        <f t="shared" si="75"/>
        <v>5.2199898582213189</v>
      </c>
      <c r="CK143" s="187">
        <f t="shared" si="76"/>
        <v>63.935385070236016</v>
      </c>
      <c r="CL143" s="158">
        <f t="shared" si="76"/>
        <v>38.658810361102255</v>
      </c>
      <c r="CM143" s="158">
        <f t="shared" si="76"/>
        <v>12.752682792729653</v>
      </c>
      <c r="CN143" s="158">
        <f t="shared" si="76"/>
        <v>14.05234631089467</v>
      </c>
      <c r="CO143" s="186">
        <f t="shared" si="76"/>
        <v>14.033572528623717</v>
      </c>
      <c r="CP143" s="158">
        <f t="shared" si="64"/>
        <v>18.813038764465546</v>
      </c>
      <c r="CQ143" s="158">
        <f t="shared" si="45"/>
        <v>13.414120386785996</v>
      </c>
      <c r="CR143" s="158">
        <f t="shared" si="77"/>
        <v>15.892861244467468</v>
      </c>
      <c r="CS143" s="158">
        <f t="shared" si="77"/>
        <v>18.505401915999187</v>
      </c>
      <c r="CT143" s="187">
        <v>5.1275008904064761</v>
      </c>
      <c r="CU143" s="88"/>
      <c r="CV143" s="83"/>
      <c r="CW143" s="89"/>
      <c r="CY143" s="127">
        <f t="shared" si="47"/>
        <v>0.17633436090093957</v>
      </c>
      <c r="CZ143" s="127">
        <f t="shared" si="48"/>
        <v>0.21763756776622523</v>
      </c>
      <c r="DA143" s="127">
        <f t="shared" si="48"/>
        <v>0.2539209284717272</v>
      </c>
      <c r="DB143" s="127"/>
      <c r="DC143" s="127">
        <f t="shared" si="49"/>
        <v>0.28891276764177865</v>
      </c>
      <c r="DD143" s="127"/>
      <c r="DE143" s="127">
        <f t="shared" si="50"/>
        <v>0.2742209660600885</v>
      </c>
      <c r="DF143" s="127"/>
      <c r="DG143" s="127">
        <f t="shared" si="51"/>
        <v>0.17332476530510443</v>
      </c>
      <c r="DH143" s="127">
        <f t="shared" si="66"/>
        <v>0.28619965687874083</v>
      </c>
      <c r="DI143" s="127">
        <f t="shared" si="66"/>
        <v>0.16533648363745534</v>
      </c>
      <c r="DJ143" s="127">
        <f t="shared" si="66"/>
        <v>0.38474107113426848</v>
      </c>
      <c r="DK143" s="127">
        <f t="shared" si="66"/>
        <v>0.21827919957877051</v>
      </c>
      <c r="DL143" s="127"/>
      <c r="DM143" s="127">
        <f t="shared" si="53"/>
        <v>0.2228149576020686</v>
      </c>
      <c r="DN143" s="127"/>
      <c r="DO143" s="127">
        <f t="shared" si="54"/>
        <v>0.12105892139111774</v>
      </c>
      <c r="DP143" s="127">
        <f t="shared" si="54"/>
        <v>0.12238233164373646</v>
      </c>
      <c r="DQ143" s="127"/>
      <c r="DR143" s="127">
        <f t="shared" si="55"/>
        <v>0.22608190788222959</v>
      </c>
      <c r="DS143" s="127">
        <f t="shared" si="55"/>
        <v>0.12232886522433395</v>
      </c>
      <c r="DT143" s="127"/>
    </row>
    <row r="144" spans="1:124" x14ac:dyDescent="0.3">
      <c r="B144" s="1">
        <v>10</v>
      </c>
      <c r="C144" s="76">
        <v>41913</v>
      </c>
      <c r="D144" s="77">
        <f t="shared" si="69"/>
        <v>31</v>
      </c>
      <c r="E144" s="92">
        <v>103234919</v>
      </c>
      <c r="F144" s="93">
        <v>15902962</v>
      </c>
      <c r="G144" s="94">
        <v>34271403</v>
      </c>
      <c r="H144" s="92">
        <v>354411263</v>
      </c>
      <c r="I144" s="93">
        <v>21693092</v>
      </c>
      <c r="J144" s="94">
        <f t="shared" si="67"/>
        <v>20810455</v>
      </c>
      <c r="K144" s="92">
        <f t="shared" si="71"/>
        <v>2.8646953686442505</v>
      </c>
      <c r="L144" s="93">
        <f t="shared" si="71"/>
        <v>1.7139284567713888</v>
      </c>
      <c r="M144" s="94">
        <f t="shared" si="71"/>
        <v>1.2427925683674321</v>
      </c>
      <c r="N144" s="92">
        <f t="shared" si="78"/>
        <v>15.582573326512264</v>
      </c>
      <c r="O144" s="93">
        <f t="shared" si="78"/>
        <v>6.5062874922095544</v>
      </c>
      <c r="P144" s="94">
        <f t="shared" si="78"/>
        <v>69.273442374715373</v>
      </c>
      <c r="Q144" s="211">
        <v>384546835.2223891</v>
      </c>
      <c r="R144" s="171">
        <v>22588678.951529</v>
      </c>
      <c r="S144" s="158">
        <f t="shared" si="68"/>
        <v>239473.34837800002</v>
      </c>
      <c r="T144" s="159">
        <f t="shared" si="70"/>
        <v>407374987.52229613</v>
      </c>
      <c r="U144" s="211">
        <f t="shared" si="72"/>
        <v>1.4030300005286414</v>
      </c>
      <c r="V144" s="171">
        <f t="shared" si="72"/>
        <v>3.0441249936415753</v>
      </c>
      <c r="W144" s="158">
        <f t="shared" si="72"/>
        <v>-21.631700295201441</v>
      </c>
      <c r="X144" s="159">
        <f t="shared" si="72"/>
        <v>1.475108708681595</v>
      </c>
      <c r="Y144" s="211">
        <f t="shared" si="79"/>
        <v>15.243380301823869</v>
      </c>
      <c r="Z144" s="171">
        <f t="shared" si="79"/>
        <v>15.944732126068844</v>
      </c>
      <c r="AA144" s="158">
        <f t="shared" si="79"/>
        <v>-2.3153818167339293</v>
      </c>
      <c r="AB144" s="159">
        <f t="shared" si="79"/>
        <v>15.269863472523385</v>
      </c>
      <c r="AC144" s="180">
        <v>228433102</v>
      </c>
      <c r="AD144" s="158">
        <f t="shared" ref="AD144:AD207" si="83">AE144+AH144+AI144</f>
        <v>125978161</v>
      </c>
      <c r="AE144" s="158">
        <v>24664362</v>
      </c>
      <c r="AF144" s="62">
        <v>70806468</v>
      </c>
      <c r="AG144" s="62">
        <v>30507331</v>
      </c>
      <c r="AH144" s="65">
        <f t="shared" si="80"/>
        <v>101313799</v>
      </c>
      <c r="AI144" s="65"/>
      <c r="AJ144" s="159"/>
      <c r="AK144" s="158">
        <v>163997997.2743099</v>
      </c>
      <c r="AL144" s="158">
        <f t="shared" si="81"/>
        <v>220548837.94807914</v>
      </c>
      <c r="AM144" s="158">
        <v>15290884.654342996</v>
      </c>
      <c r="AN144" s="158">
        <v>148221499.10403112</v>
      </c>
      <c r="AO144" s="158">
        <v>57036454.189705007</v>
      </c>
      <c r="AP144" s="158">
        <f t="shared" si="82"/>
        <v>205257953.29373613</v>
      </c>
      <c r="AQ144" s="158"/>
      <c r="AR144" s="159"/>
      <c r="AS144" s="158">
        <v>21305053</v>
      </c>
      <c r="AT144" s="158">
        <v>388039</v>
      </c>
      <c r="AU144" s="159"/>
      <c r="AV144" s="158">
        <v>22106577.952788997</v>
      </c>
      <c r="AW144" s="158">
        <v>482100.99873999995</v>
      </c>
      <c r="AX144" s="159"/>
      <c r="AY144" s="181">
        <f t="shared" si="59"/>
        <v>15.738697357503817</v>
      </c>
      <c r="AZ144" s="182">
        <f t="shared" si="59"/>
        <v>26.250452545351422</v>
      </c>
      <c r="BA144" s="183"/>
      <c r="BB144" s="67">
        <f>'[1]11. Breakdown Total UE Bank-NB'!R145+'[1]11. Breakdown Total UE Bank-NB'!S145</f>
        <v>464415.14316199999</v>
      </c>
      <c r="BC144" s="65">
        <f>'[1]11. Breakdown Total UE Bank-NB'!AN145</f>
        <v>0</v>
      </c>
      <c r="BD144" s="65">
        <f>'[1]11. Breakdown Total UE Bank-NB'!AT145</f>
        <v>20810455</v>
      </c>
      <c r="BE144" s="67">
        <f>'[1]11. Breakdown Total UE Bank-NB'!AB145+'[1]11. Breakdown Total UE Bank-NB'!AK145</f>
        <v>0</v>
      </c>
      <c r="BF144" s="67">
        <f>'[1]11. Breakdown Total UE Bank-NB'!BR145</f>
        <v>0</v>
      </c>
      <c r="BG144" s="67">
        <f>'[1]11. Breakdown Total UE Bank-NB'!BX145</f>
        <v>239473.34837800002</v>
      </c>
      <c r="BH144" s="67">
        <f>'[1]11. Breakdown Total UE Bank-NB'!BF145+'[1]11. Breakdown Total UE Bank-NB'!BO145</f>
        <v>0</v>
      </c>
      <c r="BI144" s="184"/>
      <c r="BJ144" s="181"/>
      <c r="BK144" s="181"/>
      <c r="BL144" s="171">
        <v>259020</v>
      </c>
      <c r="BM144" s="171">
        <v>63883758.671095915</v>
      </c>
      <c r="BN144" s="171">
        <v>80702125.609158218</v>
      </c>
      <c r="BO144" s="171">
        <f t="shared" si="60"/>
        <v>144844904.28025413</v>
      </c>
      <c r="BP144" s="212">
        <f t="shared" si="61"/>
        <v>144585884.28025413</v>
      </c>
      <c r="BQ144" s="171">
        <v>560278.47065599996</v>
      </c>
      <c r="BR144" s="171">
        <v>60037833.687040001</v>
      </c>
      <c r="BS144" s="171">
        <v>980128515.48979199</v>
      </c>
      <c r="BT144" s="171">
        <f t="shared" si="62"/>
        <v>1040726627.647488</v>
      </c>
      <c r="BU144" s="213">
        <f t="shared" si="63"/>
        <v>1040166349.176832</v>
      </c>
      <c r="BV144" s="171">
        <f t="shared" si="73"/>
        <v>0.93130187429373035</v>
      </c>
      <c r="BW144" s="171">
        <f t="shared" si="73"/>
        <v>4.7462191905692448</v>
      </c>
      <c r="BX144" s="171">
        <f t="shared" si="73"/>
        <v>6.8108364590735659</v>
      </c>
      <c r="BY144" s="171">
        <f t="shared" si="73"/>
        <v>5.8793578770177719</v>
      </c>
      <c r="BZ144" s="214">
        <f t="shared" si="73"/>
        <v>5.8886575050316239</v>
      </c>
      <c r="CA144" s="171">
        <f t="shared" si="74"/>
        <v>10.366396666254778</v>
      </c>
      <c r="CB144" s="171">
        <f t="shared" si="74"/>
        <v>47.300294267419488</v>
      </c>
      <c r="CC144" s="171">
        <f t="shared" si="74"/>
        <v>33.655662182437254</v>
      </c>
      <c r="CD144" s="171">
        <f t="shared" si="74"/>
        <v>39.293956792255997</v>
      </c>
      <c r="CE144" s="213">
        <f t="shared" si="74"/>
        <v>39.359393070618083</v>
      </c>
      <c r="CF144" s="215">
        <f t="shared" si="75"/>
        <v>6.1860752957118681</v>
      </c>
      <c r="CG144" s="171">
        <f t="shared" si="75"/>
        <v>2.4008384856980314</v>
      </c>
      <c r="CH144" s="171">
        <f t="shared" si="75"/>
        <v>6.9334112944994697</v>
      </c>
      <c r="CI144" s="171">
        <f t="shared" si="75"/>
        <v>6.6606531004871794</v>
      </c>
      <c r="CJ144" s="213">
        <f t="shared" si="75"/>
        <v>6.6609098716647441</v>
      </c>
      <c r="CK144" s="215">
        <f t="shared" si="76"/>
        <v>91.412042507445349</v>
      </c>
      <c r="CL144" s="171">
        <f t="shared" si="76"/>
        <v>38.055309562530624</v>
      </c>
      <c r="CM144" s="171">
        <f t="shared" si="76"/>
        <v>7.6849861720592605</v>
      </c>
      <c r="CN144" s="171">
        <f t="shared" si="76"/>
        <v>9.0951675653567321</v>
      </c>
      <c r="CO144" s="213">
        <f t="shared" si="76"/>
        <v>9.06990219460031</v>
      </c>
      <c r="CP144" s="171">
        <f t="shared" si="64"/>
        <v>17.968414120554428</v>
      </c>
      <c r="CQ144" s="171">
        <f t="shared" si="45"/>
        <v>13.647270484707391</v>
      </c>
      <c r="CR144" s="171">
        <f t="shared" si="77"/>
        <v>12.112790563015864</v>
      </c>
      <c r="CS144" s="171">
        <f t="shared" si="77"/>
        <v>17.721478365892509</v>
      </c>
      <c r="CT144" s="215">
        <v>5.1064583397900849</v>
      </c>
      <c r="CU144" s="64"/>
      <c r="CV144" s="65"/>
      <c r="CW144" s="81"/>
      <c r="CY144" s="127">
        <f t="shared" si="47"/>
        <v>0.11664488155962394</v>
      </c>
      <c r="CZ144" s="127">
        <f t="shared" si="48"/>
        <v>0.17912379155210179</v>
      </c>
      <c r="DA144" s="127">
        <f t="shared" si="48"/>
        <v>0.24332824370378936</v>
      </c>
      <c r="DB144" s="127"/>
      <c r="DC144" s="127">
        <f t="shared" si="49"/>
        <v>0.24860058702115362</v>
      </c>
      <c r="DD144" s="127"/>
      <c r="DE144" s="127">
        <f t="shared" si="50"/>
        <v>0.23436100661914439</v>
      </c>
      <c r="DF144" s="127"/>
      <c r="DG144" s="127">
        <f t="shared" si="51"/>
        <v>0.11184350537190291</v>
      </c>
      <c r="DH144" s="127">
        <f t="shared" si="66"/>
        <v>0.18335510858208703</v>
      </c>
      <c r="DI144" s="127">
        <f t="shared" si="66"/>
        <v>0.14763163239172172</v>
      </c>
      <c r="DJ144" s="127">
        <f t="shared" si="66"/>
        <v>0.29318209944530582</v>
      </c>
      <c r="DK144" s="127">
        <f t="shared" si="66"/>
        <v>0.18468338373103932</v>
      </c>
      <c r="DL144" s="127"/>
      <c r="DM144" s="127">
        <f t="shared" si="53"/>
        <v>0.18459119681286085</v>
      </c>
      <c r="DN144" s="127"/>
      <c r="DO144" s="127">
        <f t="shared" si="54"/>
        <v>6.129291307666529E-2</v>
      </c>
      <c r="DP144" s="127">
        <f t="shared" si="54"/>
        <v>0.32311432536475748</v>
      </c>
      <c r="DQ144" s="127"/>
      <c r="DR144" s="127">
        <f t="shared" si="55"/>
        <v>0.15738697357503817</v>
      </c>
      <c r="DS144" s="127">
        <f t="shared" si="55"/>
        <v>0.2625045254535141</v>
      </c>
      <c r="DT144" s="127"/>
    </row>
    <row r="145" spans="1:124" x14ac:dyDescent="0.3">
      <c r="B145" s="1">
        <v>11</v>
      </c>
      <c r="C145" s="76">
        <v>41944</v>
      </c>
      <c r="D145" s="77">
        <f t="shared" si="69"/>
        <v>30</v>
      </c>
      <c r="E145" s="61">
        <v>104311901</v>
      </c>
      <c r="F145" s="62">
        <v>15979352</v>
      </c>
      <c r="G145" s="63">
        <v>34831783</v>
      </c>
      <c r="H145" s="61">
        <v>350935855</v>
      </c>
      <c r="I145" s="62">
        <v>20523736</v>
      </c>
      <c r="J145" s="63">
        <f t="shared" si="67"/>
        <v>22593075</v>
      </c>
      <c r="K145" s="61">
        <f t="shared" si="71"/>
        <v>-0.98061443380257352</v>
      </c>
      <c r="L145" s="62">
        <f t="shared" si="71"/>
        <v>-5.3904533295668502</v>
      </c>
      <c r="M145" s="63">
        <f t="shared" si="71"/>
        <v>8.565982819693275</v>
      </c>
      <c r="N145" s="61">
        <f t="shared" si="78"/>
        <v>18.669732029901326</v>
      </c>
      <c r="O145" s="62">
        <f t="shared" si="78"/>
        <v>5.9589019348693375</v>
      </c>
      <c r="P145" s="63">
        <f t="shared" si="78"/>
        <v>83.289910326725163</v>
      </c>
      <c r="Q145" s="180">
        <v>375898208.23675495</v>
      </c>
      <c r="R145" s="158">
        <v>21368248.874068998</v>
      </c>
      <c r="S145" s="158">
        <f t="shared" si="68"/>
        <v>274630.17124499998</v>
      </c>
      <c r="T145" s="159">
        <f t="shared" si="70"/>
        <v>397541087.28206891</v>
      </c>
      <c r="U145" s="180">
        <f t="shared" si="72"/>
        <v>-2.2490438598025442</v>
      </c>
      <c r="V145" s="158">
        <f t="shared" si="72"/>
        <v>-5.402839537800384</v>
      </c>
      <c r="W145" s="158">
        <f t="shared" si="72"/>
        <v>14.680891675472035</v>
      </c>
      <c r="X145" s="159">
        <f t="shared" si="72"/>
        <v>-2.4139676075937286</v>
      </c>
      <c r="Y145" s="180">
        <f t="shared" si="79"/>
        <v>16.660292005902814</v>
      </c>
      <c r="Z145" s="158">
        <f t="shared" si="79"/>
        <v>13.094878803208337</v>
      </c>
      <c r="AA145" s="158">
        <f t="shared" si="79"/>
        <v>12.287672110735095</v>
      </c>
      <c r="AB145" s="159">
        <f t="shared" si="79"/>
        <v>16.459812340281495</v>
      </c>
      <c r="AC145" s="180">
        <v>227520636</v>
      </c>
      <c r="AD145" s="158">
        <f t="shared" si="83"/>
        <v>123415219</v>
      </c>
      <c r="AE145" s="158">
        <v>23957430</v>
      </c>
      <c r="AF145" s="62">
        <v>70031737</v>
      </c>
      <c r="AG145" s="62">
        <v>29426052</v>
      </c>
      <c r="AH145" s="65">
        <f t="shared" si="80"/>
        <v>99457789</v>
      </c>
      <c r="AI145" s="65"/>
      <c r="AJ145" s="159"/>
      <c r="AK145" s="158">
        <v>162174873.60956514</v>
      </c>
      <c r="AL145" s="158">
        <f t="shared" si="81"/>
        <v>213723334.62719002</v>
      </c>
      <c r="AM145" s="158">
        <v>15706952.223729001</v>
      </c>
      <c r="AN145" s="158">
        <v>143371614.85887903</v>
      </c>
      <c r="AO145" s="158">
        <v>54644767.544581987</v>
      </c>
      <c r="AP145" s="158">
        <f t="shared" si="82"/>
        <v>198016382.40346101</v>
      </c>
      <c r="AQ145" s="158"/>
      <c r="AR145" s="159"/>
      <c r="AS145" s="158">
        <v>20098826</v>
      </c>
      <c r="AT145" s="158">
        <v>424910</v>
      </c>
      <c r="AU145" s="159"/>
      <c r="AV145" s="158">
        <v>20867358.574214</v>
      </c>
      <c r="AW145" s="158">
        <v>500890.29985499999</v>
      </c>
      <c r="AX145" s="159"/>
      <c r="AY145" s="181">
        <f t="shared" si="59"/>
        <v>12.581626796914822</v>
      </c>
      <c r="AZ145" s="182">
        <f t="shared" si="59"/>
        <v>39.610821807882758</v>
      </c>
      <c r="BA145" s="183"/>
      <c r="BB145" s="67">
        <f>'[1]11. Breakdown Total UE Bank-NB'!R146+'[1]11. Breakdown Total UE Bank-NB'!S146</f>
        <v>486266.28534700006</v>
      </c>
      <c r="BC145" s="65">
        <f>'[1]11. Breakdown Total UE Bank-NB'!AN146</f>
        <v>0</v>
      </c>
      <c r="BD145" s="65">
        <f>'[1]11. Breakdown Total UE Bank-NB'!AT146</f>
        <v>22593075</v>
      </c>
      <c r="BE145" s="67">
        <f>'[1]11. Breakdown Total UE Bank-NB'!AB146+'[1]11. Breakdown Total UE Bank-NB'!AK146</f>
        <v>0</v>
      </c>
      <c r="BF145" s="67">
        <f>'[1]11. Breakdown Total UE Bank-NB'!BR146</f>
        <v>0</v>
      </c>
      <c r="BG145" s="67">
        <f>'[1]11. Breakdown Total UE Bank-NB'!BX146</f>
        <v>274630.17124499998</v>
      </c>
      <c r="BH145" s="67">
        <f>'[1]11. Breakdown Total UE Bank-NB'!BF146+'[1]11. Breakdown Total UE Bank-NB'!BO146</f>
        <v>0</v>
      </c>
      <c r="BI145" s="184"/>
      <c r="BJ145" s="181"/>
      <c r="BK145" s="181"/>
      <c r="BL145" s="158">
        <v>225477</v>
      </c>
      <c r="BM145" s="158">
        <v>69505798.110273406</v>
      </c>
      <c r="BN145" s="158">
        <v>83242051.327789038</v>
      </c>
      <c r="BO145" s="158">
        <f t="shared" si="60"/>
        <v>152973326.43806243</v>
      </c>
      <c r="BP145" s="185">
        <f t="shared" si="61"/>
        <v>152747849.43806243</v>
      </c>
      <c r="BQ145" s="158">
        <v>522454.92531199998</v>
      </c>
      <c r="BR145" s="158">
        <v>60901591.875583999</v>
      </c>
      <c r="BS145" s="158">
        <v>864339284.19737601</v>
      </c>
      <c r="BT145" s="158">
        <f t="shared" si="62"/>
        <v>925763330.99827206</v>
      </c>
      <c r="BU145" s="186">
        <f t="shared" si="63"/>
        <v>925240876.07296002</v>
      </c>
      <c r="BV145" s="158">
        <f t="shared" si="73"/>
        <v>-12.949965253648365</v>
      </c>
      <c r="BW145" s="158">
        <f t="shared" si="73"/>
        <v>8.8004205703086971</v>
      </c>
      <c r="BX145" s="158">
        <f t="shared" si="73"/>
        <v>3.1472847827227306</v>
      </c>
      <c r="BY145" s="158">
        <f t="shared" si="73"/>
        <v>5.6118109216192877</v>
      </c>
      <c r="BZ145" s="159">
        <f t="shared" si="73"/>
        <v>5.64506362321496</v>
      </c>
      <c r="CA145" s="158">
        <f t="shared" si="74"/>
        <v>1.7908898018148167</v>
      </c>
      <c r="CB145" s="158">
        <f t="shared" si="74"/>
        <v>57.695134571024155</v>
      </c>
      <c r="CC145" s="158">
        <f t="shared" si="74"/>
        <v>37.81997281858655</v>
      </c>
      <c r="CD145" s="158">
        <f t="shared" si="74"/>
        <v>46.110951137217157</v>
      </c>
      <c r="CE145" s="186">
        <f t="shared" si="74"/>
        <v>46.204919264266202</v>
      </c>
      <c r="CF145" s="187">
        <f t="shared" si="75"/>
        <v>-6.7508475383168731</v>
      </c>
      <c r="CG145" s="158">
        <f t="shared" si="75"/>
        <v>1.4386897985802172</v>
      </c>
      <c r="CH145" s="158">
        <f t="shared" si="75"/>
        <v>-11.813678457722808</v>
      </c>
      <c r="CI145" s="158">
        <f t="shared" si="75"/>
        <v>-11.046445204259348</v>
      </c>
      <c r="CJ145" s="186">
        <f t="shared" si="75"/>
        <v>-11.048758998483443</v>
      </c>
      <c r="CK145" s="187">
        <f t="shared" si="76"/>
        <v>51.543419918571388</v>
      </c>
      <c r="CL145" s="158">
        <f t="shared" si="76"/>
        <v>35.705415638327764</v>
      </c>
      <c r="CM145" s="158">
        <f t="shared" si="76"/>
        <v>-21.731844254400112</v>
      </c>
      <c r="CN145" s="158">
        <f t="shared" si="76"/>
        <v>-19.467556487524984</v>
      </c>
      <c r="CO145" s="186">
        <f t="shared" si="76"/>
        <v>-19.488859371228628</v>
      </c>
      <c r="CP145" s="158">
        <f t="shared" si="64"/>
        <v>17.64934446261897</v>
      </c>
      <c r="CQ145" s="158">
        <f t="shared" si="45"/>
        <v>13.650113419178481</v>
      </c>
      <c r="CR145" s="158">
        <f t="shared" si="77"/>
        <v>13.117043225442487</v>
      </c>
      <c r="CS145" s="158">
        <f t="shared" si="77"/>
        <v>17.422599083856809</v>
      </c>
      <c r="CT145" s="187">
        <v>5.1064583397900849</v>
      </c>
      <c r="CU145" s="64"/>
      <c r="CV145" s="65"/>
      <c r="CW145" s="81"/>
      <c r="CY145" s="127">
        <f t="shared" si="47"/>
        <v>0.17433201072702231</v>
      </c>
      <c r="CZ145" s="127">
        <f t="shared" si="48"/>
        <v>0.11984359771987352</v>
      </c>
      <c r="DA145" s="127">
        <f t="shared" si="48"/>
        <v>0.23246978407675511</v>
      </c>
      <c r="DB145" s="127"/>
      <c r="DC145" s="127">
        <f t="shared" si="49"/>
        <v>0.23417363283163461</v>
      </c>
      <c r="DD145" s="127"/>
      <c r="DE145" s="127">
        <f t="shared" si="50"/>
        <v>0.21018929233199879</v>
      </c>
      <c r="DF145" s="127"/>
      <c r="DG145" s="127">
        <f t="shared" si="51"/>
        <v>0.17551954476807419</v>
      </c>
      <c r="DH145" s="127">
        <f t="shared" si="66"/>
        <v>0.19727746766815391</v>
      </c>
      <c r="DI145" s="127">
        <f t="shared" si="66"/>
        <v>0.1128869909518635</v>
      </c>
      <c r="DJ145" s="127">
        <f t="shared" si="66"/>
        <v>0.29158004231075263</v>
      </c>
      <c r="DK145" s="127">
        <f t="shared" si="66"/>
        <v>0.15706345771593599</v>
      </c>
      <c r="DL145" s="127"/>
      <c r="DM145" s="127">
        <f t="shared" si="53"/>
        <v>0.15992666694918678</v>
      </c>
      <c r="DN145" s="127"/>
      <c r="DO145" s="127">
        <f t="shared" si="54"/>
        <v>5.3158199836860875E-2</v>
      </c>
      <c r="DP145" s="127">
        <f t="shared" si="54"/>
        <v>0.48992945004698663</v>
      </c>
      <c r="DQ145" s="127"/>
      <c r="DR145" s="127">
        <f t="shared" si="55"/>
        <v>0.12581626796914813</v>
      </c>
      <c r="DS145" s="127">
        <f t="shared" si="55"/>
        <v>0.39610821807882757</v>
      </c>
      <c r="DT145" s="127"/>
    </row>
    <row r="146" spans="1:124" ht="15" thickBot="1" x14ac:dyDescent="0.35">
      <c r="B146" s="1">
        <v>12</v>
      </c>
      <c r="C146" s="104">
        <v>41974</v>
      </c>
      <c r="D146" s="198">
        <f t="shared" si="69"/>
        <v>31</v>
      </c>
      <c r="E146" s="106">
        <v>105821688</v>
      </c>
      <c r="F146" s="107">
        <v>16043347</v>
      </c>
      <c r="G146" s="108">
        <v>35738233</v>
      </c>
      <c r="H146" s="106">
        <v>382222638</v>
      </c>
      <c r="I146" s="107">
        <v>24464977</v>
      </c>
      <c r="J146" s="108">
        <f t="shared" si="67"/>
        <v>26154069</v>
      </c>
      <c r="K146" s="106">
        <f t="shared" si="71"/>
        <v>8.9152426445567947</v>
      </c>
      <c r="L146" s="107">
        <f t="shared" si="71"/>
        <v>19.203331206365156</v>
      </c>
      <c r="M146" s="108">
        <f t="shared" si="71"/>
        <v>15.761440175806083</v>
      </c>
      <c r="N146" s="106">
        <f t="shared" si="78"/>
        <v>17.950505640718266</v>
      </c>
      <c r="O146" s="107">
        <f t="shared" si="78"/>
        <v>12.191403988808272</v>
      </c>
      <c r="P146" s="108">
        <f t="shared" si="78"/>
        <v>110.19656388917107</v>
      </c>
      <c r="Q146" s="199">
        <v>418872200.62906992</v>
      </c>
      <c r="R146" s="200">
        <v>25489550.694811005</v>
      </c>
      <c r="S146" s="200">
        <f t="shared" si="68"/>
        <v>281382.90526599996</v>
      </c>
      <c r="T146" s="201">
        <f t="shared" si="70"/>
        <v>444643134.2291469</v>
      </c>
      <c r="U146" s="199">
        <f t="shared" si="72"/>
        <v>11.432348292878352</v>
      </c>
      <c r="V146" s="200">
        <f t="shared" si="72"/>
        <v>19.28703584945292</v>
      </c>
      <c r="W146" s="200">
        <f t="shared" si="72"/>
        <v>2.458846378891054</v>
      </c>
      <c r="X146" s="201">
        <f t="shared" si="72"/>
        <v>11.848346863743794</v>
      </c>
      <c r="Y146" s="199">
        <f t="shared" si="79"/>
        <v>16.877764685929343</v>
      </c>
      <c r="Z146" s="200">
        <f t="shared" si="79"/>
        <v>20.001625494174206</v>
      </c>
      <c r="AA146" s="200">
        <f t="shared" si="79"/>
        <v>13.354240720129454</v>
      </c>
      <c r="AB146" s="201">
        <f t="shared" si="79"/>
        <v>17.050135711051652</v>
      </c>
      <c r="AC146" s="199">
        <v>245227369</v>
      </c>
      <c r="AD146" s="200">
        <f t="shared" si="83"/>
        <v>136995269</v>
      </c>
      <c r="AE146" s="200">
        <v>28463800</v>
      </c>
      <c r="AF146" s="107">
        <v>76723287</v>
      </c>
      <c r="AG146" s="107">
        <v>31808182</v>
      </c>
      <c r="AH146" s="110">
        <f t="shared" si="80"/>
        <v>108531469</v>
      </c>
      <c r="AI146" s="110"/>
      <c r="AJ146" s="201"/>
      <c r="AK146" s="200">
        <v>179528755.5124281</v>
      </c>
      <c r="AL146" s="200">
        <f t="shared" si="81"/>
        <v>239343445.11664191</v>
      </c>
      <c r="AM146" s="200">
        <v>17921748.464785006</v>
      </c>
      <c r="AN146" s="200">
        <v>159870970.56336695</v>
      </c>
      <c r="AO146" s="200">
        <v>61550726.088489957</v>
      </c>
      <c r="AP146" s="200">
        <f t="shared" si="82"/>
        <v>221421696.6518569</v>
      </c>
      <c r="AQ146" s="200"/>
      <c r="AR146" s="201"/>
      <c r="AS146" s="200">
        <v>23971596</v>
      </c>
      <c r="AT146" s="200">
        <v>493381</v>
      </c>
      <c r="AU146" s="201"/>
      <c r="AV146" s="200">
        <v>24903211.084279001</v>
      </c>
      <c r="AW146" s="200">
        <v>586339.61053199996</v>
      </c>
      <c r="AX146" s="201"/>
      <c r="AY146" s="202">
        <f t="shared" si="59"/>
        <v>19.171998978521007</v>
      </c>
      <c r="AZ146" s="203">
        <f t="shared" si="59"/>
        <v>70.378184851115407</v>
      </c>
      <c r="BA146" s="204"/>
      <c r="BB146" s="113">
        <f>'[1]11. Breakdown Total UE Bank-NB'!R147+'[1]11. Breakdown Total UE Bank-NB'!S147</f>
        <v>494351.89897000004</v>
      </c>
      <c r="BC146" s="110">
        <f>'[1]11. Breakdown Total UE Bank-NB'!AN147</f>
        <v>0</v>
      </c>
      <c r="BD146" s="110">
        <f>'[1]11. Breakdown Total UE Bank-NB'!AT147</f>
        <v>26154069</v>
      </c>
      <c r="BE146" s="112">
        <f>'[1]11. Breakdown Total UE Bank-NB'!AB147+'[1]11. Breakdown Total UE Bank-NB'!AK147</f>
        <v>0</v>
      </c>
      <c r="BF146" s="112">
        <f>'[1]11. Breakdown Total UE Bank-NB'!BR147</f>
        <v>0</v>
      </c>
      <c r="BG146" s="112">
        <f>'[1]11. Breakdown Total UE Bank-NB'!BX147</f>
        <v>281382.90526599996</v>
      </c>
      <c r="BH146" s="112">
        <f>'[1]11. Breakdown Total UE Bank-NB'!BF147+'[1]11. Breakdown Total UE Bank-NB'!BO147</f>
        <v>0</v>
      </c>
      <c r="BI146" s="205"/>
      <c r="BJ146" s="202"/>
      <c r="BK146" s="202"/>
      <c r="BL146" s="200">
        <v>306465</v>
      </c>
      <c r="BM146" s="200">
        <v>86060893.600020483</v>
      </c>
      <c r="BN146" s="200">
        <v>89035244.954534307</v>
      </c>
      <c r="BO146" s="200">
        <f t="shared" si="60"/>
        <v>175402603.55455479</v>
      </c>
      <c r="BP146" s="206">
        <f t="shared" si="61"/>
        <v>175096138.55455479</v>
      </c>
      <c r="BQ146" s="200">
        <v>498374.04979199998</v>
      </c>
      <c r="BR146" s="200">
        <v>68715651.530752003</v>
      </c>
      <c r="BS146" s="200">
        <v>1026661197.807616</v>
      </c>
      <c r="BT146" s="200">
        <f t="shared" si="62"/>
        <v>1095875223.38816</v>
      </c>
      <c r="BU146" s="207">
        <f t="shared" si="63"/>
        <v>1095376849.3383679</v>
      </c>
      <c r="BV146" s="200">
        <f t="shared" si="73"/>
        <v>35.918519405526951</v>
      </c>
      <c r="BW146" s="200">
        <f t="shared" si="73"/>
        <v>23.81829421407669</v>
      </c>
      <c r="BX146" s="200">
        <f t="shared" si="73"/>
        <v>6.9594556289019547</v>
      </c>
      <c r="BY146" s="200">
        <f t="shared" si="73"/>
        <v>14.662214412637342</v>
      </c>
      <c r="BZ146" s="201">
        <f t="shared" si="73"/>
        <v>14.630837159873957</v>
      </c>
      <c r="CA146" s="200">
        <f t="shared" si="74"/>
        <v>27.013697494663987</v>
      </c>
      <c r="CB146" s="200">
        <f t="shared" si="74"/>
        <v>80.901685004750647</v>
      </c>
      <c r="CC146" s="200">
        <f t="shared" si="74"/>
        <v>35.747345621901623</v>
      </c>
      <c r="CD146" s="200">
        <f t="shared" si="74"/>
        <v>54.671215274780828</v>
      </c>
      <c r="CE146" s="207">
        <f t="shared" si="74"/>
        <v>54.730186751786491</v>
      </c>
      <c r="CF146" s="208">
        <f t="shared" si="75"/>
        <v>-4.6091776253462164</v>
      </c>
      <c r="CG146" s="200">
        <f t="shared" si="75"/>
        <v>12.830632852966083</v>
      </c>
      <c r="CH146" s="200">
        <f t="shared" si="75"/>
        <v>18.77988384630369</v>
      </c>
      <c r="CI146" s="200">
        <f t="shared" si="75"/>
        <v>18.375311129082238</v>
      </c>
      <c r="CJ146" s="207">
        <f t="shared" si="75"/>
        <v>18.38828975947575</v>
      </c>
      <c r="CK146" s="208">
        <f t="shared" si="76"/>
        <v>63.533209216207332</v>
      </c>
      <c r="CL146" s="200">
        <f t="shared" si="76"/>
        <v>42.932242297596204</v>
      </c>
      <c r="CM146" s="200">
        <f t="shared" si="76"/>
        <v>-16.9997467420982</v>
      </c>
      <c r="CN146" s="200">
        <f t="shared" si="76"/>
        <v>-14.738972095085611</v>
      </c>
      <c r="CO146" s="207">
        <f t="shared" si="76"/>
        <v>-14.757535145297297</v>
      </c>
      <c r="CP146" s="200">
        <f t="shared" si="64"/>
        <v>17.056618780402232</v>
      </c>
      <c r="CQ146" s="200">
        <f t="shared" si="45"/>
        <v>14.186301001944486</v>
      </c>
      <c r="CR146" s="200">
        <f t="shared" si="77"/>
        <v>14.174830704110562</v>
      </c>
      <c r="CS146" s="200">
        <f t="shared" si="77"/>
        <v>16.895193039147344</v>
      </c>
      <c r="CT146" s="208">
        <v>5.1064583397900849</v>
      </c>
      <c r="CU146" s="109"/>
      <c r="CV146" s="110"/>
      <c r="CW146" s="116"/>
      <c r="CY146" s="127">
        <f t="shared" si="47"/>
        <v>0.14886476392231907</v>
      </c>
      <c r="CZ146" s="127">
        <f t="shared" si="48"/>
        <v>0.18124169692969616</v>
      </c>
      <c r="DA146" s="127">
        <f t="shared" si="48"/>
        <v>0.24666724566831344</v>
      </c>
      <c r="DB146" s="127"/>
      <c r="DC146" s="127">
        <f t="shared" si="49"/>
        <v>0.25462651281136317</v>
      </c>
      <c r="DD146" s="127"/>
      <c r="DE146" s="127">
        <f t="shared" si="50"/>
        <v>0.23863832419647801</v>
      </c>
      <c r="DF146" s="127"/>
      <c r="DG146" s="127">
        <f t="shared" si="51"/>
        <v>0.15675322734626196</v>
      </c>
      <c r="DH146" s="127">
        <f t="shared" si="66"/>
        <v>0.20367803918877603</v>
      </c>
      <c r="DI146" s="127">
        <f t="shared" si="66"/>
        <v>0.14245288879022788</v>
      </c>
      <c r="DJ146" s="127">
        <f t="shared" si="66"/>
        <v>0.27279975827767733</v>
      </c>
      <c r="DK146" s="127">
        <f t="shared" si="66"/>
        <v>0.17592897034322341</v>
      </c>
      <c r="DL146" s="127"/>
      <c r="DM146" s="127">
        <f t="shared" si="53"/>
        <v>0.17796239621011756</v>
      </c>
      <c r="DN146" s="127"/>
      <c r="DO146" s="127">
        <f t="shared" si="54"/>
        <v>0.11199229589550463</v>
      </c>
      <c r="DP146" s="127">
        <f t="shared" si="54"/>
        <v>0.98047149400095535</v>
      </c>
      <c r="DQ146" s="127"/>
      <c r="DR146" s="127">
        <f t="shared" si="55"/>
        <v>0.19171998978520999</v>
      </c>
      <c r="DS146" s="127">
        <f t="shared" si="55"/>
        <v>0.703781848511154</v>
      </c>
      <c r="DT146" s="127"/>
    </row>
    <row r="147" spans="1:124" x14ac:dyDescent="0.3">
      <c r="A147" s="1">
        <v>2015</v>
      </c>
      <c r="B147" s="1">
        <v>1</v>
      </c>
      <c r="C147" s="59">
        <v>42005</v>
      </c>
      <c r="D147" s="60">
        <v>31</v>
      </c>
      <c r="E147" s="61">
        <v>107219064</v>
      </c>
      <c r="F147" s="62">
        <v>16045270</v>
      </c>
      <c r="G147" s="63">
        <v>35901312</v>
      </c>
      <c r="H147" s="61">
        <v>362710637</v>
      </c>
      <c r="I147" s="62">
        <v>21511103</v>
      </c>
      <c r="J147" s="63">
        <f t="shared" si="67"/>
        <v>25563526</v>
      </c>
      <c r="K147" s="61">
        <f t="shared" si="71"/>
        <v>-5.1048784295188714</v>
      </c>
      <c r="L147" s="62">
        <f t="shared" si="71"/>
        <v>-12.073888317982069</v>
      </c>
      <c r="M147" s="63">
        <f t="shared" si="71"/>
        <v>-2.2579392904408104</v>
      </c>
      <c r="N147" s="61">
        <f t="shared" si="78"/>
        <v>16.595879420585685</v>
      </c>
      <c r="O147" s="62">
        <f t="shared" si="78"/>
        <v>3.9631363978122556</v>
      </c>
      <c r="P147" s="63">
        <f t="shared" si="78"/>
        <v>111.99106874454495</v>
      </c>
      <c r="Q147" s="117">
        <v>387684134.11179119</v>
      </c>
      <c r="R147" s="118">
        <v>21596043.454984993</v>
      </c>
      <c r="S147" s="119">
        <f t="shared" si="68"/>
        <v>253373.20195999998</v>
      </c>
      <c r="T147" s="120">
        <f t="shared" si="70"/>
        <v>409533550.76873618</v>
      </c>
      <c r="U147" s="117">
        <f t="shared" si="72"/>
        <v>-7.4457236528086428</v>
      </c>
      <c r="V147" s="118">
        <f t="shared" si="72"/>
        <v>-15.27491514638046</v>
      </c>
      <c r="W147" s="119">
        <f t="shared" si="72"/>
        <v>-9.954301694170633</v>
      </c>
      <c r="X147" s="120">
        <f t="shared" si="72"/>
        <v>-7.8961262994149797</v>
      </c>
      <c r="Y147" s="117">
        <f t="shared" si="79"/>
        <v>13.417662852334908</v>
      </c>
      <c r="Z147" s="118">
        <f t="shared" si="79"/>
        <v>9.9280498138093485</v>
      </c>
      <c r="AA147" s="119">
        <f t="shared" si="79"/>
        <v>5.7080505602440201</v>
      </c>
      <c r="AB147" s="120">
        <f t="shared" si="79"/>
        <v>13.223019455471377</v>
      </c>
      <c r="AC147" s="117">
        <v>233567614</v>
      </c>
      <c r="AD147" s="118">
        <f t="shared" si="83"/>
        <v>129143023</v>
      </c>
      <c r="AE147" s="118">
        <v>25645432</v>
      </c>
      <c r="AF147" s="119">
        <v>73102148</v>
      </c>
      <c r="AG147" s="119">
        <v>30395443</v>
      </c>
      <c r="AH147" s="65">
        <f t="shared" si="80"/>
        <v>103497591</v>
      </c>
      <c r="AI147" s="65"/>
      <c r="AJ147" s="121"/>
      <c r="AK147" s="118">
        <v>167809191.38432205</v>
      </c>
      <c r="AL147" s="118">
        <f t="shared" si="81"/>
        <v>219874942.72746897</v>
      </c>
      <c r="AM147" s="118">
        <v>16026341.571109997</v>
      </c>
      <c r="AN147" s="118">
        <v>147086169.69355798</v>
      </c>
      <c r="AO147" s="118">
        <v>56762431.462800995</v>
      </c>
      <c r="AP147" s="118">
        <f t="shared" si="82"/>
        <v>203848601.15635896</v>
      </c>
      <c r="AQ147" s="118"/>
      <c r="AR147" s="121"/>
      <c r="AS147" s="118">
        <v>20951073</v>
      </c>
      <c r="AT147" s="118">
        <v>560030</v>
      </c>
      <c r="AU147" s="121"/>
      <c r="AV147" s="118">
        <v>20973888.459975999</v>
      </c>
      <c r="AW147" s="118">
        <v>622154.99500900006</v>
      </c>
      <c r="AX147" s="121"/>
      <c r="AY147" s="128">
        <f t="shared" si="59"/>
        <v>8.6788189809611218</v>
      </c>
      <c r="AZ147" s="129">
        <f t="shared" si="59"/>
        <v>79.476050646082939</v>
      </c>
      <c r="BA147" s="130"/>
      <c r="BB147" s="123">
        <f>'[1]11. Breakdown Total UE Bank-NB'!R148+'[1]11. Breakdown Total UE Bank-NB'!S148</f>
        <v>515309.77715600003</v>
      </c>
      <c r="BC147" s="118">
        <f>'[1]11. Breakdown Total UE Bank-NB'!AN148</f>
        <v>0</v>
      </c>
      <c r="BD147" s="118">
        <f>'[1]11. Breakdown Total UE Bank-NB'!AT148</f>
        <v>25563526</v>
      </c>
      <c r="BE147" s="122">
        <f>'[1]11. Breakdown Total UE Bank-NB'!AB148+'[1]11. Breakdown Total UE Bank-NB'!AK148</f>
        <v>0</v>
      </c>
      <c r="BF147" s="67">
        <f>'[1]11. Breakdown Total UE Bank-NB'!BR148</f>
        <v>0</v>
      </c>
      <c r="BG147" s="67">
        <f>'[1]11. Breakdown Total UE Bank-NB'!BX148</f>
        <v>253373.20195999998</v>
      </c>
      <c r="BH147" s="67">
        <f>'[1]11. Breakdown Total UE Bank-NB'!BF148+'[1]11. Breakdown Total UE Bank-NB'!BO148</f>
        <v>0</v>
      </c>
      <c r="BI147" s="135"/>
      <c r="BJ147" s="132"/>
      <c r="BK147" s="132"/>
      <c r="BL147" s="65">
        <v>248492</v>
      </c>
      <c r="BM147" s="65">
        <v>70383010.536667287</v>
      </c>
      <c r="BN147" s="65">
        <v>86310189.376043513</v>
      </c>
      <c r="BO147" s="65">
        <f t="shared" si="60"/>
        <v>156941691.91271079</v>
      </c>
      <c r="BP147" s="153">
        <f t="shared" si="61"/>
        <v>156693199.91271079</v>
      </c>
      <c r="BQ147" s="65">
        <v>451807.90374400001</v>
      </c>
      <c r="BR147" s="65">
        <v>61656528.846848004</v>
      </c>
      <c r="BS147" s="65">
        <v>948116849.16428804</v>
      </c>
      <c r="BT147" s="65">
        <f t="shared" si="62"/>
        <v>1010225185.91488</v>
      </c>
      <c r="BU147" s="67">
        <f t="shared" si="63"/>
        <v>1009773378.0111361</v>
      </c>
      <c r="BV147" s="65">
        <f t="shared" si="73"/>
        <v>-18.916678902974237</v>
      </c>
      <c r="BW147" s="65">
        <f t="shared" si="73"/>
        <v>-18.217197623136769</v>
      </c>
      <c r="BX147" s="65">
        <f t="shared" si="73"/>
        <v>-3.0606481510578631</v>
      </c>
      <c r="BY147" s="65">
        <f t="shared" si="73"/>
        <v>-10.524878917263152</v>
      </c>
      <c r="BZ147" s="66">
        <f t="shared" si="73"/>
        <v>-10.510191026348757</v>
      </c>
      <c r="CA147" s="65">
        <f t="shared" si="74"/>
        <v>15.882202065894093</v>
      </c>
      <c r="CB147" s="65">
        <f t="shared" si="74"/>
        <v>50.137691364835582</v>
      </c>
      <c r="CC147" s="65">
        <f t="shared" si="74"/>
        <v>32.402724953875826</v>
      </c>
      <c r="CD147" s="65">
        <f t="shared" si="74"/>
        <v>39.775782038175414</v>
      </c>
      <c r="CE147" s="67">
        <f t="shared" si="74"/>
        <v>39.821501457826052</v>
      </c>
      <c r="CF147" s="80">
        <f t="shared" si="75"/>
        <v>-9.3436137109134556</v>
      </c>
      <c r="CG147" s="65">
        <f t="shared" si="75"/>
        <v>-10.272947322263059</v>
      </c>
      <c r="CH147" s="65">
        <f t="shared" si="75"/>
        <v>-7.6504643217310209</v>
      </c>
      <c r="CI147" s="65">
        <f t="shared" si="75"/>
        <v>-7.8156742341954244</v>
      </c>
      <c r="CJ147" s="67">
        <f t="shared" si="75"/>
        <v>-7.8149790530024692</v>
      </c>
      <c r="CK147" s="80">
        <f t="shared" si="76"/>
        <v>38.038649588074058</v>
      </c>
      <c r="CL147" s="65">
        <f t="shared" si="76"/>
        <v>27.902411045988472</v>
      </c>
      <c r="CM147" s="65">
        <f t="shared" si="76"/>
        <v>-30.104491693254221</v>
      </c>
      <c r="CN147" s="65">
        <f t="shared" si="76"/>
        <v>-28.098400608944008</v>
      </c>
      <c r="CO147" s="67">
        <f t="shared" si="76"/>
        <v>-28.113811206723703</v>
      </c>
      <c r="CP147" s="65">
        <f t="shared" si="64"/>
        <v>16.711733971330773</v>
      </c>
      <c r="CQ147" s="65">
        <f t="shared" si="45"/>
        <v>14.19773406580363</v>
      </c>
      <c r="CR147" s="65">
        <f t="shared" si="77"/>
        <v>11.9013123384875</v>
      </c>
      <c r="CS147" s="65">
        <f t="shared" si="77"/>
        <v>16.569406054585968</v>
      </c>
      <c r="CT147" s="80">
        <v>5.008153481037489</v>
      </c>
      <c r="CU147" s="117"/>
      <c r="CV147" s="118"/>
      <c r="CW147" s="126"/>
      <c r="CY147" s="127">
        <f t="shared" si="47"/>
        <v>0.13735284534653469</v>
      </c>
      <c r="CZ147" s="127">
        <f t="shared" si="48"/>
        <v>0.16602990396885886</v>
      </c>
      <c r="DA147" s="127">
        <f t="shared" si="48"/>
        <v>0.23010004390705507</v>
      </c>
      <c r="DB147" s="127"/>
      <c r="DC147" s="127">
        <f t="shared" si="49"/>
        <v>0.23610141498687831</v>
      </c>
      <c r="DD147" s="127"/>
      <c r="DE147" s="127">
        <f t="shared" si="50"/>
        <v>0.22152425367882644</v>
      </c>
      <c r="DF147" s="127"/>
      <c r="DG147" s="127">
        <f t="shared" si="51"/>
        <v>0.13181695763737089</v>
      </c>
      <c r="DH147" s="127">
        <f t="shared" si="66"/>
        <v>0.18656064328150412</v>
      </c>
      <c r="DI147" s="127">
        <f t="shared" si="66"/>
        <v>9.965505841856559E-2</v>
      </c>
      <c r="DJ147" s="127">
        <f t="shared" si="66"/>
        <v>0.22619847897402989</v>
      </c>
      <c r="DK147" s="127">
        <f t="shared" si="66"/>
        <v>0.13219010295699118</v>
      </c>
      <c r="DL147" s="127"/>
      <c r="DM147" s="127">
        <f t="shared" si="53"/>
        <v>0.13598416687716974</v>
      </c>
      <c r="DN147" s="127"/>
      <c r="DO147" s="127">
        <f t="shared" si="54"/>
        <v>2.5331838138394236E-2</v>
      </c>
      <c r="DP147" s="127">
        <f t="shared" si="54"/>
        <v>1.1737679083650647</v>
      </c>
      <c r="DQ147" s="127"/>
      <c r="DR147" s="127">
        <f t="shared" si="55"/>
        <v>8.6788189809611227E-2</v>
      </c>
      <c r="DS147" s="127">
        <f t="shared" si="55"/>
        <v>0.79476050646082941</v>
      </c>
      <c r="DT147" s="127"/>
    </row>
    <row r="148" spans="1:124" x14ac:dyDescent="0.3">
      <c r="B148" s="1">
        <v>2</v>
      </c>
      <c r="C148" s="76">
        <v>42036</v>
      </c>
      <c r="D148" s="77">
        <v>28</v>
      </c>
      <c r="E148" s="61">
        <v>108635313</v>
      </c>
      <c r="F148" s="62">
        <v>16065029</v>
      </c>
      <c r="G148" s="63">
        <v>36596200</v>
      </c>
      <c r="H148" s="61">
        <v>337478592</v>
      </c>
      <c r="I148" s="62">
        <v>20854750</v>
      </c>
      <c r="J148" s="63">
        <f t="shared" si="67"/>
        <v>24186944</v>
      </c>
      <c r="K148" s="61">
        <f t="shared" si="71"/>
        <v>-6.9565219285256301</v>
      </c>
      <c r="L148" s="62">
        <f t="shared" si="71"/>
        <v>-3.0512289397712427</v>
      </c>
      <c r="M148" s="63">
        <f t="shared" si="71"/>
        <v>-5.3849457230587046</v>
      </c>
      <c r="N148" s="61">
        <f t="shared" si="78"/>
        <v>16.04483430203333</v>
      </c>
      <c r="O148" s="62">
        <f t="shared" si="78"/>
        <v>12.122860386037372</v>
      </c>
      <c r="P148" s="63">
        <f t="shared" si="78"/>
        <v>105.24927487529891</v>
      </c>
      <c r="Q148" s="64">
        <v>354339854.06048071</v>
      </c>
      <c r="R148" s="65">
        <v>20398515.229096007</v>
      </c>
      <c r="S148" s="62">
        <f t="shared" si="68"/>
        <v>246222.69272300001</v>
      </c>
      <c r="T148" s="63">
        <f t="shared" si="70"/>
        <v>374984591.98229969</v>
      </c>
      <c r="U148" s="64">
        <f t="shared" si="72"/>
        <v>-8.6008884855977747</v>
      </c>
      <c r="V148" s="65">
        <f t="shared" si="72"/>
        <v>-5.5451278767109624</v>
      </c>
      <c r="W148" s="62">
        <f t="shared" si="72"/>
        <v>-2.8221253004210025</v>
      </c>
      <c r="X148" s="63">
        <f t="shared" si="72"/>
        <v>-8.436172987923598</v>
      </c>
      <c r="Y148" s="64">
        <f t="shared" si="79"/>
        <v>11.267346042459332</v>
      </c>
      <c r="Z148" s="65">
        <f t="shared" si="79"/>
        <v>15.758844786289469</v>
      </c>
      <c r="AA148" s="62">
        <f t="shared" si="79"/>
        <v>16.087515490470839</v>
      </c>
      <c r="AB148" s="63">
        <f t="shared" si="79"/>
        <v>11.505738993144139</v>
      </c>
      <c r="AC148" s="64">
        <v>216455134</v>
      </c>
      <c r="AD148" s="65">
        <f t="shared" si="83"/>
        <v>121023458</v>
      </c>
      <c r="AE148" s="65">
        <v>23327001</v>
      </c>
      <c r="AF148" s="62">
        <v>71509342</v>
      </c>
      <c r="AG148" s="62">
        <v>26187115</v>
      </c>
      <c r="AH148" s="65">
        <f t="shared" si="80"/>
        <v>97696457</v>
      </c>
      <c r="AI148" s="65"/>
      <c r="AJ148" s="66"/>
      <c r="AK148" s="65">
        <v>154560427.38317704</v>
      </c>
      <c r="AL148" s="65">
        <f t="shared" si="81"/>
        <v>199779426.67730403</v>
      </c>
      <c r="AM148" s="65">
        <v>14400411.020937005</v>
      </c>
      <c r="AN148" s="65">
        <v>133431161.85447402</v>
      </c>
      <c r="AO148" s="65">
        <v>51947853.801893018</v>
      </c>
      <c r="AP148" s="65">
        <f t="shared" si="82"/>
        <v>185379015.65636703</v>
      </c>
      <c r="AQ148" s="65"/>
      <c r="AR148" s="66"/>
      <c r="AS148" s="65">
        <v>20339113</v>
      </c>
      <c r="AT148" s="65">
        <v>515637</v>
      </c>
      <c r="AU148" s="66"/>
      <c r="AV148" s="65">
        <v>19829911.320192002</v>
      </c>
      <c r="AW148" s="65">
        <v>568603.90890399995</v>
      </c>
      <c r="AX148" s="66"/>
      <c r="AY148" s="132">
        <f t="shared" si="59"/>
        <v>14.724533035494892</v>
      </c>
      <c r="AZ148" s="133">
        <f t="shared" si="59"/>
        <v>68.847321966261731</v>
      </c>
      <c r="BA148" s="134"/>
      <c r="BB148" s="78">
        <f>'[1]11. Breakdown Total UE Bank-NB'!R149+'[1]11. Breakdown Total UE Bank-NB'!S149</f>
        <v>501994.04703399999</v>
      </c>
      <c r="BC148" s="65">
        <f>'[1]11. Breakdown Total UE Bank-NB'!AN149</f>
        <v>0</v>
      </c>
      <c r="BD148" s="65">
        <f>'[1]11. Breakdown Total UE Bank-NB'!AT149</f>
        <v>24186944</v>
      </c>
      <c r="BE148" s="67">
        <f>'[1]11. Breakdown Total UE Bank-NB'!AB149+'[1]11. Breakdown Total UE Bank-NB'!AK149</f>
        <v>0</v>
      </c>
      <c r="BF148" s="67">
        <f>'[1]11. Breakdown Total UE Bank-NB'!BR149</f>
        <v>0</v>
      </c>
      <c r="BG148" s="67">
        <f>'[1]11. Breakdown Total UE Bank-NB'!BX149</f>
        <v>246222.69272300001</v>
      </c>
      <c r="BH148" s="67">
        <f>'[1]11. Breakdown Total UE Bank-NB'!BF149+'[1]11. Breakdown Total UE Bank-NB'!BO149</f>
        <v>0</v>
      </c>
      <c r="BI148" s="135"/>
      <c r="BJ148" s="132"/>
      <c r="BK148" s="132"/>
      <c r="BL148" s="65">
        <v>206069</v>
      </c>
      <c r="BM148" s="65">
        <v>61478982.413383491</v>
      </c>
      <c r="BN148" s="65">
        <v>77390786.614272103</v>
      </c>
      <c r="BO148" s="65">
        <f t="shared" si="60"/>
        <v>139075838.0276556</v>
      </c>
      <c r="BP148" s="153">
        <f t="shared" si="61"/>
        <v>138869769.0276556</v>
      </c>
      <c r="BQ148" s="65">
        <v>468261.86342399998</v>
      </c>
      <c r="BR148" s="65">
        <v>54996880.064511999</v>
      </c>
      <c r="BS148" s="65">
        <v>824294149.98016</v>
      </c>
      <c r="BT148" s="65">
        <f t="shared" si="62"/>
        <v>879759291.90809596</v>
      </c>
      <c r="BU148" s="67">
        <f t="shared" si="63"/>
        <v>879291030.04467201</v>
      </c>
      <c r="BV148" s="65">
        <f t="shared" si="73"/>
        <v>-17.072179386056693</v>
      </c>
      <c r="BW148" s="65">
        <f t="shared" si="73"/>
        <v>-12.650820212706137</v>
      </c>
      <c r="BX148" s="65">
        <f t="shared" si="73"/>
        <v>-10.334124888674042</v>
      </c>
      <c r="BY148" s="65">
        <f t="shared" si="73"/>
        <v>-11.38375256907003</v>
      </c>
      <c r="BZ148" s="66">
        <f t="shared" si="73"/>
        <v>-11.374731574174309</v>
      </c>
      <c r="CA148" s="65">
        <f t="shared" si="74"/>
        <v>-6.2559991993485609</v>
      </c>
      <c r="CB148" s="65">
        <f t="shared" si="74"/>
        <v>29.761482940795048</v>
      </c>
      <c r="CC148" s="65">
        <f t="shared" si="74"/>
        <v>22.338170936168893</v>
      </c>
      <c r="CD148" s="65">
        <f t="shared" si="74"/>
        <v>25.454043946961498</v>
      </c>
      <c r="CE148" s="67">
        <f t="shared" si="74"/>
        <v>25.517046915370265</v>
      </c>
      <c r="CF148" s="80">
        <f t="shared" si="75"/>
        <v>3.6418043030347125</v>
      </c>
      <c r="CG148" s="65">
        <f t="shared" si="75"/>
        <v>-10.801206144572728</v>
      </c>
      <c r="CH148" s="65">
        <f t="shared" si="75"/>
        <v>-13.059856418886639</v>
      </c>
      <c r="CI148" s="65">
        <f t="shared" si="75"/>
        <v>-12.914535870399192</v>
      </c>
      <c r="CJ148" s="67">
        <f t="shared" si="75"/>
        <v>-12.921943755683474</v>
      </c>
      <c r="CK148" s="80">
        <f t="shared" si="76"/>
        <v>-3.4103990333346657</v>
      </c>
      <c r="CL148" s="65">
        <f t="shared" si="76"/>
        <v>19.674217762300206</v>
      </c>
      <c r="CM148" s="65">
        <f t="shared" si="76"/>
        <v>7.6368560280132503</v>
      </c>
      <c r="CN148" s="65">
        <f t="shared" si="76"/>
        <v>8.3113119928282408</v>
      </c>
      <c r="CO148" s="67">
        <f t="shared" si="76"/>
        <v>8.3183123253475202</v>
      </c>
      <c r="CP148" s="65">
        <f t="shared" si="64"/>
        <v>16.189590371861755</v>
      </c>
      <c r="CQ148" s="65">
        <f t="shared" si="45"/>
        <v>14.556701589708226</v>
      </c>
      <c r="CR148" s="65">
        <f t="shared" si="77"/>
        <v>11.299435099610463</v>
      </c>
      <c r="CS148" s="65">
        <f t="shared" si="77"/>
        <v>16.096254272855504</v>
      </c>
      <c r="CT148" s="80">
        <v>5.008153481037489</v>
      </c>
      <c r="CU148" s="64"/>
      <c r="CV148" s="65"/>
      <c r="CW148" s="81"/>
      <c r="CY148" s="127">
        <f t="shared" si="47"/>
        <v>0.13164079506312887</v>
      </c>
      <c r="CZ148" s="127">
        <f t="shared" si="48"/>
        <v>0.19641236327256806</v>
      </c>
      <c r="DA148" s="127">
        <f t="shared" si="48"/>
        <v>0.26441229775427799</v>
      </c>
      <c r="DB148" s="127"/>
      <c r="DC148" s="127">
        <f t="shared" si="49"/>
        <v>0.22052706893649465</v>
      </c>
      <c r="DD148" s="127"/>
      <c r="DE148" s="127">
        <f t="shared" si="50"/>
        <v>0.21580367817018953</v>
      </c>
      <c r="DF148" s="127"/>
      <c r="DG148" s="127">
        <f t="shared" si="51"/>
        <v>0.12358782075822972</v>
      </c>
      <c r="DH148" s="127">
        <f t="shared" si="66"/>
        <v>0.19614498994939966</v>
      </c>
      <c r="DI148" s="127">
        <f t="shared" si="66"/>
        <v>6.5495451430751306E-2</v>
      </c>
      <c r="DJ148" s="127">
        <f t="shared" si="66"/>
        <v>0.19064192109687506</v>
      </c>
      <c r="DK148" s="127">
        <f t="shared" si="66"/>
        <v>9.7830979141535712E-2</v>
      </c>
      <c r="DL148" s="127"/>
      <c r="DM148" s="127">
        <f t="shared" si="53"/>
        <v>0.10437390274252878</v>
      </c>
      <c r="DN148" s="127"/>
      <c r="DO148" s="127">
        <f t="shared" si="54"/>
        <v>0.10816928552545746</v>
      </c>
      <c r="DP148" s="127">
        <f t="shared" si="54"/>
        <v>1.095122971968161</v>
      </c>
      <c r="DQ148" s="127"/>
      <c r="DR148" s="127">
        <f t="shared" si="55"/>
        <v>0.1472453303549488</v>
      </c>
      <c r="DS148" s="127">
        <f t="shared" si="55"/>
        <v>0.68847321966261732</v>
      </c>
      <c r="DT148" s="127"/>
    </row>
    <row r="149" spans="1:124" x14ac:dyDescent="0.3">
      <c r="B149" s="1">
        <v>3</v>
      </c>
      <c r="C149" s="99">
        <v>42064</v>
      </c>
      <c r="D149" s="100">
        <v>31</v>
      </c>
      <c r="E149" s="61">
        <v>109854595</v>
      </c>
      <c r="F149" s="62">
        <v>16110742</v>
      </c>
      <c r="G149" s="63">
        <v>37995797</v>
      </c>
      <c r="H149" s="61">
        <v>376644533</v>
      </c>
      <c r="I149" s="62">
        <v>23296590</v>
      </c>
      <c r="J149" s="63">
        <f t="shared" si="67"/>
        <v>30515495</v>
      </c>
      <c r="K149" s="61">
        <f t="shared" si="71"/>
        <v>11.605459406444366</v>
      </c>
      <c r="L149" s="62">
        <f t="shared" si="71"/>
        <v>11.708795358371594</v>
      </c>
      <c r="M149" s="63">
        <f t="shared" si="71"/>
        <v>26.165153398461584</v>
      </c>
      <c r="N149" s="61">
        <f t="shared" si="78"/>
        <v>11.733351719592937</v>
      </c>
      <c r="O149" s="62">
        <f t="shared" si="78"/>
        <v>17.249403488131744</v>
      </c>
      <c r="P149" s="63">
        <f t="shared" si="78"/>
        <v>116.70891291581924</v>
      </c>
      <c r="Q149" s="88">
        <v>399001799.52390379</v>
      </c>
      <c r="R149" s="83">
        <v>24023249.751746006</v>
      </c>
      <c r="S149" s="102">
        <f t="shared" si="68"/>
        <v>339241.03906899999</v>
      </c>
      <c r="T149" s="103">
        <f t="shared" si="70"/>
        <v>423364290.31471878</v>
      </c>
      <c r="U149" s="88">
        <f t="shared" si="72"/>
        <v>12.60426817690113</v>
      </c>
      <c r="V149" s="83">
        <f t="shared" si="72"/>
        <v>17.769599806361182</v>
      </c>
      <c r="W149" s="102">
        <f t="shared" si="72"/>
        <v>37.778137066612871</v>
      </c>
      <c r="X149" s="103">
        <f t="shared" si="72"/>
        <v>12.901782997713878</v>
      </c>
      <c r="Y149" s="88">
        <f t="shared" si="79"/>
        <v>10.775371382429935</v>
      </c>
      <c r="Z149" s="83">
        <f t="shared" si="79"/>
        <v>22.646854975157417</v>
      </c>
      <c r="AA149" s="102">
        <f t="shared" si="79"/>
        <v>14.160974607118865</v>
      </c>
      <c r="AB149" s="103">
        <f t="shared" si="79"/>
        <v>11.389821433967379</v>
      </c>
      <c r="AC149" s="88">
        <v>237113956</v>
      </c>
      <c r="AD149" s="83">
        <f t="shared" si="83"/>
        <v>139530577</v>
      </c>
      <c r="AE149" s="83">
        <v>26832513</v>
      </c>
      <c r="AF149" s="102">
        <v>82979477</v>
      </c>
      <c r="AG149" s="102">
        <v>29718587</v>
      </c>
      <c r="AH149" s="83">
        <f t="shared" si="80"/>
        <v>112698064</v>
      </c>
      <c r="AI149" s="83"/>
      <c r="AJ149" s="86"/>
      <c r="AK149" s="83">
        <v>166376256.56698295</v>
      </c>
      <c r="AL149" s="83">
        <f t="shared" si="81"/>
        <v>232625542.95692086</v>
      </c>
      <c r="AM149" s="83">
        <v>16716759.640298998</v>
      </c>
      <c r="AN149" s="83">
        <v>156714824.94928786</v>
      </c>
      <c r="AO149" s="83">
        <v>59193958.367334016</v>
      </c>
      <c r="AP149" s="83">
        <f t="shared" si="82"/>
        <v>215908783.31662187</v>
      </c>
      <c r="AQ149" s="83"/>
      <c r="AR149" s="86"/>
      <c r="AS149" s="83">
        <v>22728807</v>
      </c>
      <c r="AT149" s="83">
        <v>567783</v>
      </c>
      <c r="AU149" s="86"/>
      <c r="AV149" s="83">
        <v>23376336.754717</v>
      </c>
      <c r="AW149" s="83">
        <v>646912.99702899996</v>
      </c>
      <c r="AX149" s="86"/>
      <c r="AY149" s="137">
        <f t="shared" si="59"/>
        <v>21.471307877392544</v>
      </c>
      <c r="AZ149" s="145">
        <f t="shared" si="59"/>
        <v>88.600719936652169</v>
      </c>
      <c r="BA149" s="146"/>
      <c r="BB149" s="82">
        <f>'[1]11. Breakdown Total UE Bank-NB'!R150+'[1]11. Breakdown Total UE Bank-NB'!S150</f>
        <v>530550.03323499998</v>
      </c>
      <c r="BC149" s="83">
        <f>'[1]11. Breakdown Total UE Bank-NB'!AN150</f>
        <v>0</v>
      </c>
      <c r="BD149" s="83">
        <f>'[1]11. Breakdown Total UE Bank-NB'!AT150</f>
        <v>30515495</v>
      </c>
      <c r="BE149" s="84">
        <f>'[1]11. Breakdown Total UE Bank-NB'!AB150+'[1]11. Breakdown Total UE Bank-NB'!AK150</f>
        <v>0</v>
      </c>
      <c r="BF149" s="84">
        <f>'[1]11. Breakdown Total UE Bank-NB'!BR150</f>
        <v>0</v>
      </c>
      <c r="BG149" s="84">
        <f>'[1]11. Breakdown Total UE Bank-NB'!BX150</f>
        <v>339241.03906899999</v>
      </c>
      <c r="BH149" s="84">
        <f>'[1]11. Breakdown Total UE Bank-NB'!BF150+'[1]11. Breakdown Total UE Bank-NB'!BO150</f>
        <v>0</v>
      </c>
      <c r="BI149" s="136"/>
      <c r="BJ149" s="137"/>
      <c r="BK149" s="137"/>
      <c r="BL149" s="83">
        <v>213270</v>
      </c>
      <c r="BM149" s="83">
        <v>63181090.593683362</v>
      </c>
      <c r="BN149" s="83">
        <v>87161814.710723221</v>
      </c>
      <c r="BO149" s="83">
        <f t="shared" si="60"/>
        <v>150556175.30440658</v>
      </c>
      <c r="BP149" s="154">
        <f t="shared" si="61"/>
        <v>150342905.30440658</v>
      </c>
      <c r="BQ149" s="83">
        <v>464140.10777599999</v>
      </c>
      <c r="BR149" s="83">
        <v>64584803.155968003</v>
      </c>
      <c r="BS149" s="83">
        <v>977060499.554304</v>
      </c>
      <c r="BT149" s="83">
        <f t="shared" si="62"/>
        <v>1042109442.818048</v>
      </c>
      <c r="BU149" s="84">
        <f t="shared" si="63"/>
        <v>1041645302.710272</v>
      </c>
      <c r="BV149" s="83">
        <f t="shared" si="73"/>
        <v>3.4944605932964201</v>
      </c>
      <c r="BW149" s="83">
        <f t="shared" si="73"/>
        <v>2.7686017456419956</v>
      </c>
      <c r="BX149" s="83">
        <f t="shared" si="73"/>
        <v>12.62557020534171</v>
      </c>
      <c r="BY149" s="83">
        <f t="shared" si="73"/>
        <v>8.2547316914014104</v>
      </c>
      <c r="BZ149" s="86">
        <f t="shared" si="73"/>
        <v>8.2617954628167727</v>
      </c>
      <c r="CA149" s="83">
        <f t="shared" si="74"/>
        <v>-20.410653709653946</v>
      </c>
      <c r="CB149" s="83">
        <f t="shared" si="74"/>
        <v>15.750468937363523</v>
      </c>
      <c r="CC149" s="83">
        <f t="shared" si="74"/>
        <v>25.227970327444094</v>
      </c>
      <c r="CD149" s="83">
        <f t="shared" si="74"/>
        <v>20.973010937432825</v>
      </c>
      <c r="CE149" s="84">
        <f t="shared" si="74"/>
        <v>21.062306480476892</v>
      </c>
      <c r="CF149" s="87">
        <f t="shared" si="75"/>
        <v>-0.88022450042399836</v>
      </c>
      <c r="CG149" s="83">
        <f t="shared" si="75"/>
        <v>17.433576377804073</v>
      </c>
      <c r="CH149" s="83">
        <f t="shared" si="75"/>
        <v>18.532989658827614</v>
      </c>
      <c r="CI149" s="83">
        <f t="shared" si="75"/>
        <v>18.453928523770792</v>
      </c>
      <c r="CJ149" s="84">
        <f t="shared" si="75"/>
        <v>18.464224826375354</v>
      </c>
      <c r="CK149" s="87">
        <f t="shared" si="76"/>
        <v>-17.518810425062149</v>
      </c>
      <c r="CL149" s="83">
        <f t="shared" si="76"/>
        <v>26.655332169449931</v>
      </c>
      <c r="CM149" s="83">
        <f t="shared" si="76"/>
        <v>22.235223366933042</v>
      </c>
      <c r="CN149" s="83">
        <f t="shared" si="76"/>
        <v>22.473825041269247</v>
      </c>
      <c r="CO149" s="84">
        <f t="shared" si="76"/>
        <v>22.500291233885438</v>
      </c>
      <c r="CP149" s="83">
        <f t="shared" si="64"/>
        <v>15.541811014803983</v>
      </c>
      <c r="CQ149" s="83">
        <f t="shared" si="45"/>
        <v>15.487453586828053</v>
      </c>
      <c r="CR149" s="83">
        <f t="shared" si="77"/>
        <v>11.061563951549957</v>
      </c>
      <c r="CS149" s="83">
        <f t="shared" si="77"/>
        <v>15.535550476879109</v>
      </c>
      <c r="CT149" s="87">
        <v>5.008153481037489</v>
      </c>
      <c r="CU149" s="88"/>
      <c r="CV149" s="83"/>
      <c r="CW149" s="89"/>
      <c r="CY149" s="127">
        <f t="shared" si="47"/>
        <v>6.5689652916679941E-2</v>
      </c>
      <c r="CZ149" s="127">
        <f t="shared" si="48"/>
        <v>9.6951182394858781E-2</v>
      </c>
      <c r="DA149" s="127">
        <f t="shared" si="48"/>
        <v>0.29321024807475959</v>
      </c>
      <c r="DB149" s="127"/>
      <c r="DC149" s="127">
        <f t="shared" si="49"/>
        <v>0.25035040090949856</v>
      </c>
      <c r="DD149" s="127"/>
      <c r="DE149" s="127">
        <f t="shared" si="50"/>
        <v>0.21760618096333273</v>
      </c>
      <c r="DF149" s="127"/>
      <c r="DG149" s="127">
        <f t="shared" si="51"/>
        <v>4.7713864122480798E-2</v>
      </c>
      <c r="DH149" s="127">
        <f t="shared" si="66"/>
        <v>0.14171990617260088</v>
      </c>
      <c r="DI149" s="127">
        <f t="shared" si="66"/>
        <v>0.13783467903076652</v>
      </c>
      <c r="DJ149" s="127">
        <f t="shared" si="66"/>
        <v>0.20759197887375347</v>
      </c>
      <c r="DK149" s="127">
        <f t="shared" si="66"/>
        <v>0.15614469424002464</v>
      </c>
      <c r="DL149" s="127"/>
      <c r="DM149" s="127">
        <f t="shared" si="53"/>
        <v>0.15509596679476467</v>
      </c>
      <c r="DN149" s="127"/>
      <c r="DO149" s="127">
        <f t="shared" si="54"/>
        <v>0.1589494665391229</v>
      </c>
      <c r="DP149" s="127">
        <f t="shared" si="54"/>
        <v>1.2032626959150332</v>
      </c>
      <c r="DQ149" s="127"/>
      <c r="DR149" s="127">
        <f t="shared" si="55"/>
        <v>0.21471307877392554</v>
      </c>
      <c r="DS149" s="127">
        <f t="shared" si="55"/>
        <v>0.88600719936652172</v>
      </c>
      <c r="DT149" s="127"/>
    </row>
    <row r="150" spans="1:124" x14ac:dyDescent="0.3">
      <c r="B150" s="1">
        <v>4</v>
      </c>
      <c r="C150" s="76">
        <v>42095</v>
      </c>
      <c r="D150" s="77">
        <v>30</v>
      </c>
      <c r="E150" s="92">
        <v>111079234</v>
      </c>
      <c r="F150" s="93">
        <v>16183622</v>
      </c>
      <c r="G150" s="94">
        <v>38847376</v>
      </c>
      <c r="H150" s="92">
        <v>370384292</v>
      </c>
      <c r="I150" s="93">
        <v>22762468</v>
      </c>
      <c r="J150" s="94">
        <f t="shared" si="67"/>
        <v>29665397</v>
      </c>
      <c r="K150" s="92">
        <f t="shared" si="71"/>
        <v>-1.6621085536903308</v>
      </c>
      <c r="L150" s="93">
        <f t="shared" si="71"/>
        <v>-2.2927046404645486</v>
      </c>
      <c r="M150" s="94">
        <f t="shared" si="71"/>
        <v>-2.785791284067324</v>
      </c>
      <c r="N150" s="92">
        <f t="shared" si="78"/>
        <v>15.786236250883739</v>
      </c>
      <c r="O150" s="93">
        <f t="shared" si="78"/>
        <v>6.1669599467469052</v>
      </c>
      <c r="P150" s="94">
        <f t="shared" si="78"/>
        <v>120.08162904964439</v>
      </c>
      <c r="Q150" s="64">
        <v>391571080.52122694</v>
      </c>
      <c r="R150" s="65">
        <v>22964269.308970001</v>
      </c>
      <c r="S150" s="62">
        <f t="shared" si="68"/>
        <v>294805.39955200005</v>
      </c>
      <c r="T150" s="63">
        <f t="shared" si="70"/>
        <v>414830155.2297489</v>
      </c>
      <c r="U150" s="64">
        <f t="shared" si="72"/>
        <v>-1.8623271903894452</v>
      </c>
      <c r="V150" s="65">
        <f t="shared" si="72"/>
        <v>-4.4081481636306892</v>
      </c>
      <c r="W150" s="62">
        <f t="shared" si="72"/>
        <v>-13.098544810187882</v>
      </c>
      <c r="X150" s="63">
        <f t="shared" si="72"/>
        <v>-2.015790013519045</v>
      </c>
      <c r="Y150" s="64">
        <f t="shared" si="79"/>
        <v>14.148540687491048</v>
      </c>
      <c r="Z150" s="65">
        <f t="shared" si="79"/>
        <v>10.809314437202477</v>
      </c>
      <c r="AA150" s="62">
        <f t="shared" si="79"/>
        <v>27.18070202080612</v>
      </c>
      <c r="AB150" s="63">
        <f t="shared" si="79"/>
        <v>13.966718996295857</v>
      </c>
      <c r="AC150" s="64">
        <v>237403860</v>
      </c>
      <c r="AD150" s="65">
        <f t="shared" si="83"/>
        <v>132980432</v>
      </c>
      <c r="AE150" s="65">
        <v>26656077</v>
      </c>
      <c r="AF150" s="62">
        <v>78293137</v>
      </c>
      <c r="AG150" s="62">
        <v>28031218</v>
      </c>
      <c r="AH150" s="65">
        <f t="shared" si="80"/>
        <v>106324355</v>
      </c>
      <c r="AI150" s="65"/>
      <c r="AJ150" s="66"/>
      <c r="AK150" s="65">
        <v>168153723.28280404</v>
      </c>
      <c r="AL150" s="65">
        <f t="shared" si="81"/>
        <v>223417357.23842293</v>
      </c>
      <c r="AM150" s="65">
        <v>16820136.536487002</v>
      </c>
      <c r="AN150" s="65">
        <v>149008302.20535791</v>
      </c>
      <c r="AO150" s="65">
        <v>57588918.496578008</v>
      </c>
      <c r="AP150" s="65">
        <f t="shared" si="82"/>
        <v>206597220.70193592</v>
      </c>
      <c r="AQ150" s="65"/>
      <c r="AR150" s="66"/>
      <c r="AS150" s="65">
        <v>22215873</v>
      </c>
      <c r="AT150" s="65">
        <v>546595</v>
      </c>
      <c r="AU150" s="66"/>
      <c r="AV150" s="65">
        <v>22351578.455729</v>
      </c>
      <c r="AW150" s="65">
        <v>612690.85324100009</v>
      </c>
      <c r="AX150" s="66"/>
      <c r="AY150" s="132">
        <f t="shared" si="59"/>
        <v>9.8897027246801912</v>
      </c>
      <c r="AZ150" s="133">
        <f t="shared" si="59"/>
        <v>59.504695559745905</v>
      </c>
      <c r="BA150" s="134"/>
      <c r="BB150" s="78">
        <f>'[1]11. Breakdown Total UE Bank-NB'!R151+'[1]11. Breakdown Total UE Bank-NB'!S151</f>
        <v>533197.27253900003</v>
      </c>
      <c r="BC150" s="65">
        <f>'[1]11. Breakdown Total UE Bank-NB'!AN151</f>
        <v>0</v>
      </c>
      <c r="BD150" s="65">
        <f>'[1]11. Breakdown Total UE Bank-NB'!AT151</f>
        <v>29665397</v>
      </c>
      <c r="BE150" s="67">
        <f>'[1]11. Breakdown Total UE Bank-NB'!AB151+'[1]11. Breakdown Total UE Bank-NB'!AK151</f>
        <v>0</v>
      </c>
      <c r="BF150" s="67">
        <f>'[1]11. Breakdown Total UE Bank-NB'!BR151</f>
        <v>0</v>
      </c>
      <c r="BG150" s="67">
        <f>'[1]11. Breakdown Total UE Bank-NB'!BX151</f>
        <v>294805.39955200005</v>
      </c>
      <c r="BH150" s="67">
        <f>'[1]11. Breakdown Total UE Bank-NB'!BF151+'[1]11. Breakdown Total UE Bank-NB'!BO151</f>
        <v>0</v>
      </c>
      <c r="BI150" s="135"/>
      <c r="BJ150" s="132"/>
      <c r="BK150" s="132"/>
      <c r="BL150" s="65">
        <v>201690</v>
      </c>
      <c r="BM150" s="65">
        <v>71942983.75151293</v>
      </c>
      <c r="BN150" s="65">
        <v>89626989.002312362</v>
      </c>
      <c r="BO150" s="65">
        <f t="shared" si="60"/>
        <v>161771662.75382531</v>
      </c>
      <c r="BP150" s="153">
        <f t="shared" si="61"/>
        <v>161569972.75382531</v>
      </c>
      <c r="BQ150" s="65">
        <v>440002.41254400002</v>
      </c>
      <c r="BR150" s="65">
        <v>63871066.832896002</v>
      </c>
      <c r="BS150" s="65">
        <v>952669313.17145598</v>
      </c>
      <c r="BT150" s="65">
        <f t="shared" si="62"/>
        <v>1016980382.416896</v>
      </c>
      <c r="BU150" s="67">
        <f t="shared" si="63"/>
        <v>1016540380.004352</v>
      </c>
      <c r="BV150" s="65">
        <f t="shared" si="73"/>
        <v>-5.4297369531579687</v>
      </c>
      <c r="BW150" s="65">
        <f t="shared" si="73"/>
        <v>13.867904266131095</v>
      </c>
      <c r="BX150" s="65">
        <f t="shared" si="73"/>
        <v>2.8282732521926932</v>
      </c>
      <c r="BY150" s="65">
        <f t="shared" si="73"/>
        <v>7.4493705932303005</v>
      </c>
      <c r="BZ150" s="66">
        <f t="shared" si="73"/>
        <v>7.4676403430456091</v>
      </c>
      <c r="CA150" s="65">
        <f t="shared" si="74"/>
        <v>-10.30738032979348</v>
      </c>
      <c r="CB150" s="65">
        <f t="shared" si="74"/>
        <v>33.087150831338228</v>
      </c>
      <c r="CC150" s="65">
        <f t="shared" si="74"/>
        <v>26.208328052758024</v>
      </c>
      <c r="CD150" s="65">
        <f t="shared" si="74"/>
        <v>29.110532780665547</v>
      </c>
      <c r="CE150" s="67">
        <f t="shared" si="74"/>
        <v>29.181402486254875</v>
      </c>
      <c r="CF150" s="80">
        <f t="shared" si="75"/>
        <v>-5.2005191595398852</v>
      </c>
      <c r="CG150" s="65">
        <f t="shared" si="75"/>
        <v>-1.1051149623362289</v>
      </c>
      <c r="CH150" s="65">
        <f t="shared" si="75"/>
        <v>-2.4963844504996668</v>
      </c>
      <c r="CI150" s="65">
        <f t="shared" si="75"/>
        <v>-2.4113648114730268</v>
      </c>
      <c r="CJ150" s="67">
        <f t="shared" si="75"/>
        <v>-2.4101220099201792</v>
      </c>
      <c r="CK150" s="80">
        <f t="shared" si="76"/>
        <v>-6.5756241408755027</v>
      </c>
      <c r="CL150" s="65">
        <f t="shared" si="76"/>
        <v>26.31626927243871</v>
      </c>
      <c r="CM150" s="65">
        <f t="shared" si="76"/>
        <v>11.984555844450885</v>
      </c>
      <c r="CN150" s="65">
        <f t="shared" si="76"/>
        <v>12.778493167038608</v>
      </c>
      <c r="CO150" s="67">
        <f t="shared" si="76"/>
        <v>12.788606837976291</v>
      </c>
      <c r="CP150" s="65">
        <f t="shared" si="64"/>
        <v>15.689546364807441</v>
      </c>
      <c r="CQ150" s="65">
        <f t="shared" si="45"/>
        <v>15.298663376495597</v>
      </c>
      <c r="CR150" s="65">
        <f t="shared" si="77"/>
        <v>12.671894569283282</v>
      </c>
      <c r="CS150" s="65">
        <f t="shared" si="77"/>
        <v>15.665950632387208</v>
      </c>
      <c r="CT150" s="80">
        <v>4.9664626324084287</v>
      </c>
      <c r="CU150" s="64"/>
      <c r="CV150" s="65"/>
      <c r="CW150" s="81"/>
      <c r="CY150" s="127">
        <f t="shared" si="47"/>
        <v>0.15313145338140677</v>
      </c>
      <c r="CZ150" s="127">
        <f t="shared" si="48"/>
        <v>0.20667008320141833</v>
      </c>
      <c r="DA150" s="127">
        <f t="shared" si="48"/>
        <v>0.20071874300381998</v>
      </c>
      <c r="DB150" s="127"/>
      <c r="DC150" s="127">
        <f t="shared" si="49"/>
        <v>0.15672869765516584</v>
      </c>
      <c r="DD150" s="127"/>
      <c r="DE150" s="127">
        <f t="shared" si="50"/>
        <v>0.16640546011410184</v>
      </c>
      <c r="DF150" s="127"/>
      <c r="DG150" s="127">
        <f t="shared" si="51"/>
        <v>0.14858863142328205</v>
      </c>
      <c r="DH150" s="127">
        <f t="shared" si="66"/>
        <v>0.22703390440771165</v>
      </c>
      <c r="DI150" s="127">
        <f t="shared" si="66"/>
        <v>0.11997085079191927</v>
      </c>
      <c r="DJ150" s="127">
        <f t="shared" si="66"/>
        <v>0.15451282968305913</v>
      </c>
      <c r="DK150" s="127">
        <f t="shared" si="66"/>
        <v>0.12938989415372415</v>
      </c>
      <c r="DL150" s="127"/>
      <c r="DM150" s="127">
        <f t="shared" si="53"/>
        <v>0.13619688624402637</v>
      </c>
      <c r="DN150" s="127"/>
      <c r="DO150" s="127">
        <f t="shared" si="54"/>
        <v>5.0620267222082349E-2</v>
      </c>
      <c r="DP150" s="127">
        <f t="shared" si="54"/>
        <v>0.85429126819620516</v>
      </c>
      <c r="DQ150" s="127"/>
      <c r="DR150" s="127">
        <f t="shared" si="55"/>
        <v>9.8897027246801938E-2</v>
      </c>
      <c r="DS150" s="127">
        <f t="shared" si="55"/>
        <v>0.59504695559745913</v>
      </c>
      <c r="DT150" s="127"/>
    </row>
    <row r="151" spans="1:124" x14ac:dyDescent="0.3">
      <c r="B151" s="1">
        <v>5</v>
      </c>
      <c r="C151" s="76">
        <v>42125</v>
      </c>
      <c r="D151" s="77">
        <v>31</v>
      </c>
      <c r="E151" s="61">
        <v>110891657</v>
      </c>
      <c r="F151" s="62">
        <v>16226878</v>
      </c>
      <c r="G151" s="63">
        <v>39541902</v>
      </c>
      <c r="H151" s="61">
        <v>383589181</v>
      </c>
      <c r="I151" s="62">
        <v>23083918</v>
      </c>
      <c r="J151" s="63">
        <f t="shared" si="67"/>
        <v>53703513</v>
      </c>
      <c r="K151" s="61">
        <f t="shared" si="71"/>
        <v>3.565186020361792</v>
      </c>
      <c r="L151" s="62">
        <f t="shared" si="71"/>
        <v>1.4121930890797958</v>
      </c>
      <c r="M151" s="63">
        <f t="shared" si="71"/>
        <v>81.030825240599341</v>
      </c>
      <c r="N151" s="61">
        <f t="shared" si="78"/>
        <v>11.682663975686848</v>
      </c>
      <c r="O151" s="62">
        <f t="shared" si="78"/>
        <v>9.3385100846234952</v>
      </c>
      <c r="P151" s="63">
        <f t="shared" si="78"/>
        <v>254.36205673328325</v>
      </c>
      <c r="Q151" s="155">
        <v>403391925.50269014</v>
      </c>
      <c r="R151" s="65">
        <v>23556508.689178001</v>
      </c>
      <c r="S151" s="62">
        <f t="shared" si="68"/>
        <v>478024.171332</v>
      </c>
      <c r="T151" s="63">
        <f t="shared" si="70"/>
        <v>427426458.36320013</v>
      </c>
      <c r="U151" s="155">
        <f t="shared" si="72"/>
        <v>3.0188248237659088</v>
      </c>
      <c r="V151" s="65">
        <f t="shared" si="72"/>
        <v>2.5789602631801039</v>
      </c>
      <c r="W151" s="62">
        <f t="shared" si="72"/>
        <v>62.149055634132786</v>
      </c>
      <c r="X151" s="63">
        <f t="shared" si="72"/>
        <v>3.0364964973375446</v>
      </c>
      <c r="Y151" s="155">
        <f t="shared" si="79"/>
        <v>8.0395253432607596</v>
      </c>
      <c r="Z151" s="65">
        <f t="shared" si="79"/>
        <v>11.206223370546713</v>
      </c>
      <c r="AA151" s="62">
        <f t="shared" si="79"/>
        <v>76.652928101217356</v>
      </c>
      <c r="AB151" s="63">
        <f t="shared" si="79"/>
        <v>8.2564456059030285</v>
      </c>
      <c r="AC151" s="155">
        <v>245047391</v>
      </c>
      <c r="AD151" s="65">
        <f t="shared" si="83"/>
        <v>138541790</v>
      </c>
      <c r="AE151" s="65">
        <v>29336002</v>
      </c>
      <c r="AF151" s="62">
        <v>80587564</v>
      </c>
      <c r="AG151" s="62">
        <v>28618224</v>
      </c>
      <c r="AH151" s="65">
        <f t="shared" si="80"/>
        <v>109205788</v>
      </c>
      <c r="AI151" s="65"/>
      <c r="AJ151" s="66"/>
      <c r="AK151" s="65">
        <v>175202563.93634304</v>
      </c>
      <c r="AL151" s="65">
        <f t="shared" si="81"/>
        <v>228189361.566347</v>
      </c>
      <c r="AM151" s="65">
        <v>17931714.909621999</v>
      </c>
      <c r="AN151" s="65">
        <v>151350831.798861</v>
      </c>
      <c r="AO151" s="65">
        <v>58906814.857864015</v>
      </c>
      <c r="AP151" s="65">
        <f t="shared" si="82"/>
        <v>210257646.65672502</v>
      </c>
      <c r="AQ151" s="65"/>
      <c r="AR151" s="66"/>
      <c r="AS151" s="65">
        <v>22534995</v>
      </c>
      <c r="AT151" s="65">
        <v>548923</v>
      </c>
      <c r="AU151" s="66"/>
      <c r="AV151" s="65">
        <v>22949941.593662001</v>
      </c>
      <c r="AW151" s="65">
        <v>606567.09551600006</v>
      </c>
      <c r="AX151" s="66"/>
      <c r="AY151" s="132">
        <f t="shared" si="59"/>
        <v>10.297806294730345</v>
      </c>
      <c r="AZ151" s="133">
        <f t="shared" si="59"/>
        <v>61.547023170267046</v>
      </c>
      <c r="BA151" s="134"/>
      <c r="BB151" s="78">
        <f>'[1]11. Breakdown Total UE Bank-NB'!R152+'[1]11. Breakdown Total UE Bank-NB'!S152</f>
        <v>735478.79924000008</v>
      </c>
      <c r="BC151" s="65">
        <f>'[1]11. Breakdown Total UE Bank-NB'!AN152</f>
        <v>0</v>
      </c>
      <c r="BD151" s="65">
        <f>'[1]11. Breakdown Total UE Bank-NB'!AT152</f>
        <v>53703513</v>
      </c>
      <c r="BE151" s="67">
        <f>'[1]11. Breakdown Total UE Bank-NB'!AB152+'[1]11. Breakdown Total UE Bank-NB'!AK152</f>
        <v>0</v>
      </c>
      <c r="BF151" s="67">
        <f>'[1]11. Breakdown Total UE Bank-NB'!BR152</f>
        <v>0</v>
      </c>
      <c r="BG151" s="67">
        <f>'[1]11. Breakdown Total UE Bank-NB'!BX152</f>
        <v>478024.171332</v>
      </c>
      <c r="BH151" s="67">
        <f>'[1]11. Breakdown Total UE Bank-NB'!BF152+'[1]11. Breakdown Total UE Bank-NB'!BO152</f>
        <v>0</v>
      </c>
      <c r="BI151" s="135"/>
      <c r="BJ151" s="132"/>
      <c r="BK151" s="132"/>
      <c r="BL151" s="156">
        <v>194826</v>
      </c>
      <c r="BM151" s="65">
        <v>78146419.551843077</v>
      </c>
      <c r="BN151" s="65">
        <v>90678722.4615843</v>
      </c>
      <c r="BO151" s="65">
        <f t="shared" si="60"/>
        <v>169019968.01342738</v>
      </c>
      <c r="BP151" s="153">
        <f t="shared" si="61"/>
        <v>168825142.01342738</v>
      </c>
      <c r="BQ151" s="156">
        <v>434611.58502400003</v>
      </c>
      <c r="BR151" s="65">
        <v>68505613.369343996</v>
      </c>
      <c r="BS151" s="65">
        <v>900545992.720384</v>
      </c>
      <c r="BT151" s="65">
        <f t="shared" si="62"/>
        <v>969486217.674752</v>
      </c>
      <c r="BU151" s="67">
        <f t="shared" si="63"/>
        <v>969051606.089728</v>
      </c>
      <c r="BV151" s="156">
        <f t="shared" si="73"/>
        <v>-3.4032426000297491</v>
      </c>
      <c r="BW151" s="65">
        <f t="shared" si="73"/>
        <v>8.6227113150553638</v>
      </c>
      <c r="BX151" s="65">
        <f t="shared" si="73"/>
        <v>1.1734561999453124</v>
      </c>
      <c r="BY151" s="65">
        <f t="shared" si="73"/>
        <v>4.4805778318741263</v>
      </c>
      <c r="BZ151" s="66">
        <f t="shared" si="73"/>
        <v>4.4904193124153986</v>
      </c>
      <c r="CA151" s="156">
        <f t="shared" si="74"/>
        <v>-11.205808224672193</v>
      </c>
      <c r="CB151" s="65">
        <f t="shared" si="74"/>
        <v>31.51016078216594</v>
      </c>
      <c r="CC151" s="65">
        <f t="shared" si="74"/>
        <v>20.222162457920252</v>
      </c>
      <c r="CD151" s="65">
        <f t="shared" si="74"/>
        <v>25.137205198705896</v>
      </c>
      <c r="CE151" s="67">
        <f t="shared" si="74"/>
        <v>25.196339272187462</v>
      </c>
      <c r="CF151" s="168">
        <f t="shared" si="75"/>
        <v>-1.2251813549910784</v>
      </c>
      <c r="CG151" s="65">
        <f t="shared" si="75"/>
        <v>7.2560969563467914</v>
      </c>
      <c r="CH151" s="65">
        <f t="shared" si="75"/>
        <v>-5.4712920559551126</v>
      </c>
      <c r="CI151" s="65">
        <f t="shared" si="75"/>
        <v>-4.670116116622836</v>
      </c>
      <c r="CJ151" s="67">
        <f t="shared" si="75"/>
        <v>-4.671607232604047</v>
      </c>
      <c r="CK151" s="168">
        <f t="shared" si="76"/>
        <v>3.2572157696808546E-3</v>
      </c>
      <c r="CL151" s="65">
        <f t="shared" si="76"/>
        <v>26.799138670093512</v>
      </c>
      <c r="CM151" s="65">
        <f t="shared" si="76"/>
        <v>8.9674299859803455</v>
      </c>
      <c r="CN151" s="65">
        <f t="shared" si="76"/>
        <v>10.056655250809253</v>
      </c>
      <c r="CO151" s="67">
        <f t="shared" si="76"/>
        <v>10.061617619366725</v>
      </c>
      <c r="CP151" s="65">
        <f t="shared" si="64"/>
        <v>14.74288563717036</v>
      </c>
      <c r="CQ151" s="65">
        <f t="shared" si="45"/>
        <v>15.060721290610786</v>
      </c>
      <c r="CR151" s="156">
        <f t="shared" si="77"/>
        <v>17.26814695562129</v>
      </c>
      <c r="CS151" s="65">
        <f t="shared" si="77"/>
        <v>14.762068735967418</v>
      </c>
      <c r="CT151" s="80">
        <v>4.9664626324084287</v>
      </c>
      <c r="CU151" s="64"/>
      <c r="CV151" s="65"/>
      <c r="CW151" s="81"/>
      <c r="CY151" s="127">
        <f t="shared" si="47"/>
        <v>0.10735742796428793</v>
      </c>
      <c r="CZ151" s="127">
        <f t="shared" si="48"/>
        <v>0.17026178941137338</v>
      </c>
      <c r="DA151" s="127">
        <f t="shared" si="48"/>
        <v>0.19333987530605889</v>
      </c>
      <c r="DB151" s="127"/>
      <c r="DC151" s="127">
        <f t="shared" si="49"/>
        <v>0.12461135254761113</v>
      </c>
      <c r="DD151" s="127"/>
      <c r="DE151" s="127">
        <f t="shared" si="50"/>
        <v>0.1339780543622251</v>
      </c>
      <c r="DF151" s="127"/>
      <c r="DG151" s="127">
        <f t="shared" si="51"/>
        <v>9.2997048717276654E-2</v>
      </c>
      <c r="DH151" s="127">
        <f t="shared" si="66"/>
        <v>0.15293816089548185</v>
      </c>
      <c r="DI151" s="127">
        <f t="shared" si="66"/>
        <v>5.0733213388146847E-2</v>
      </c>
      <c r="DJ151" s="127">
        <f t="shared" si="66"/>
        <v>0.10141765605368547</v>
      </c>
      <c r="DK151" s="127">
        <f t="shared" si="66"/>
        <v>6.4456697427377696E-2</v>
      </c>
      <c r="DL151" s="127"/>
      <c r="DM151" s="127">
        <f t="shared" si="53"/>
        <v>7.0915139574350361E-2</v>
      </c>
      <c r="DN151" s="127"/>
      <c r="DO151" s="127">
        <f t="shared" si="54"/>
        <v>8.2293307746988509E-2</v>
      </c>
      <c r="DP151" s="127">
        <f t="shared" si="54"/>
        <v>0.88752033065467284</v>
      </c>
      <c r="DQ151" s="127"/>
      <c r="DR151" s="127">
        <f t="shared" si="55"/>
        <v>0.10297806294730338</v>
      </c>
      <c r="DS151" s="127">
        <f t="shared" si="55"/>
        <v>0.61547023170267057</v>
      </c>
      <c r="DT151" s="127"/>
    </row>
    <row r="152" spans="1:124" x14ac:dyDescent="0.3">
      <c r="B152" s="1">
        <v>6</v>
      </c>
      <c r="C152" s="76">
        <v>42156</v>
      </c>
      <c r="D152" s="77">
        <v>30</v>
      </c>
      <c r="E152" s="101">
        <v>112295200</v>
      </c>
      <c r="F152" s="102">
        <v>16621918</v>
      </c>
      <c r="G152" s="103">
        <v>40301411</v>
      </c>
      <c r="H152" s="101">
        <v>379309141</v>
      </c>
      <c r="I152" s="102">
        <v>24440007</v>
      </c>
      <c r="J152" s="103">
        <f t="shared" si="67"/>
        <v>59724050</v>
      </c>
      <c r="K152" s="101">
        <f t="shared" si="71"/>
        <v>-1.1157874653404263</v>
      </c>
      <c r="L152" s="102">
        <f t="shared" si="71"/>
        <v>5.8746049955644448</v>
      </c>
      <c r="M152" s="103">
        <f t="shared" si="71"/>
        <v>11.210694913012489</v>
      </c>
      <c r="N152" s="101">
        <f t="shared" si="78"/>
        <v>11.112966008793771</v>
      </c>
      <c r="O152" s="102">
        <f t="shared" si="78"/>
        <v>12.685174909334338</v>
      </c>
      <c r="P152" s="103">
        <f t="shared" si="78"/>
        <v>282.56367152179553</v>
      </c>
      <c r="Q152" s="157">
        <v>415057040.82198697</v>
      </c>
      <c r="R152" s="156">
        <v>24624549.282316998</v>
      </c>
      <c r="S152" s="158">
        <f t="shared" si="68"/>
        <v>663652.47289400001</v>
      </c>
      <c r="T152" s="159">
        <f t="shared" si="70"/>
        <v>440345242.57719797</v>
      </c>
      <c r="U152" s="157">
        <f t="shared" si="72"/>
        <v>2.8917572667723226</v>
      </c>
      <c r="V152" s="156">
        <f t="shared" si="72"/>
        <v>4.5339511352531652</v>
      </c>
      <c r="W152" s="158">
        <f t="shared" si="72"/>
        <v>38.832409048427891</v>
      </c>
      <c r="X152" s="159">
        <f t="shared" si="72"/>
        <v>3.0224577728457489</v>
      </c>
      <c r="Y152" s="157">
        <f t="shared" si="79"/>
        <v>9.6701649704257981</v>
      </c>
      <c r="Z152" s="156">
        <f t="shared" si="79"/>
        <v>13.272363654304275</v>
      </c>
      <c r="AA152" s="158">
        <f t="shared" si="79"/>
        <v>100.20167329539547</v>
      </c>
      <c r="AB152" s="159">
        <f t="shared" si="79"/>
        <v>9.9406053643926455</v>
      </c>
      <c r="AC152" s="157">
        <v>240408029</v>
      </c>
      <c r="AD152" s="156">
        <f t="shared" si="83"/>
        <v>138901112</v>
      </c>
      <c r="AE152" s="156">
        <v>28914410</v>
      </c>
      <c r="AF152" s="209">
        <v>80709828</v>
      </c>
      <c r="AG152" s="209">
        <v>29276874</v>
      </c>
      <c r="AH152" s="83">
        <f t="shared" si="80"/>
        <v>109986702</v>
      </c>
      <c r="AI152" s="65"/>
      <c r="AJ152" s="160"/>
      <c r="AK152" s="156">
        <v>177000513.22355279</v>
      </c>
      <c r="AL152" s="156">
        <f t="shared" si="81"/>
        <v>238056527.59843403</v>
      </c>
      <c r="AM152" s="156">
        <v>18343716.395728</v>
      </c>
      <c r="AN152" s="156">
        <v>157816919.41142502</v>
      </c>
      <c r="AO152" s="156">
        <v>61895891.791281015</v>
      </c>
      <c r="AP152" s="156">
        <f t="shared" si="82"/>
        <v>219712811.20270604</v>
      </c>
      <c r="AQ152" s="156"/>
      <c r="AR152" s="160"/>
      <c r="AS152" s="156">
        <v>23882905</v>
      </c>
      <c r="AT152" s="156">
        <v>557102</v>
      </c>
      <c r="AU152" s="160"/>
      <c r="AV152" s="156">
        <v>23994101.813505001</v>
      </c>
      <c r="AW152" s="156">
        <v>630447.46881200012</v>
      </c>
      <c r="AX152" s="160"/>
      <c r="AY152" s="161">
        <f t="shared" si="59"/>
        <v>12.440902857698022</v>
      </c>
      <c r="AZ152" s="162">
        <f t="shared" si="59"/>
        <v>57.636186839026529</v>
      </c>
      <c r="BA152" s="163"/>
      <c r="BB152" s="82">
        <f>'[1]11. Breakdown Total UE Bank-NB'!R153+'[1]11. Breakdown Total UE Bank-NB'!S153</f>
        <v>697970.35747499997</v>
      </c>
      <c r="BC152" s="83">
        <f>'[1]11. Breakdown Total UE Bank-NB'!AN153</f>
        <v>0</v>
      </c>
      <c r="BD152" s="83">
        <f>'[1]11. Breakdown Total UE Bank-NB'!AT153</f>
        <v>59724050</v>
      </c>
      <c r="BE152" s="84">
        <f>'[1]11. Breakdown Total UE Bank-NB'!AB153+'[1]11. Breakdown Total UE Bank-NB'!AK153</f>
        <v>0</v>
      </c>
      <c r="BF152" s="85">
        <f>'[1]11. Breakdown Total UE Bank-NB'!BR153</f>
        <v>0</v>
      </c>
      <c r="BG152" s="84">
        <f>'[1]11. Breakdown Total UE Bank-NB'!BX153</f>
        <v>663652.47289400001</v>
      </c>
      <c r="BH152" s="84">
        <f>'[1]11. Breakdown Total UE Bank-NB'!BF153+'[1]11. Breakdown Total UE Bank-NB'!BO153</f>
        <v>0</v>
      </c>
      <c r="BI152" s="164"/>
      <c r="BJ152" s="161"/>
      <c r="BK152" s="161"/>
      <c r="BL152" s="165">
        <v>200403</v>
      </c>
      <c r="BM152" s="156">
        <v>76752354.401332363</v>
      </c>
      <c r="BN152" s="156">
        <v>89726567.416102037</v>
      </c>
      <c r="BO152" s="156">
        <f t="shared" si="60"/>
        <v>166679324.8174344</v>
      </c>
      <c r="BP152" s="166">
        <f t="shared" si="61"/>
        <v>166478921.8174344</v>
      </c>
      <c r="BQ152" s="165">
        <v>462786.65830399998</v>
      </c>
      <c r="BR152" s="156">
        <v>69634963.275775999</v>
      </c>
      <c r="BS152" s="156">
        <v>1000066827.4196481</v>
      </c>
      <c r="BT152" s="156">
        <f t="shared" si="62"/>
        <v>1070164577.3537281</v>
      </c>
      <c r="BU152" s="167">
        <f t="shared" si="63"/>
        <v>1069701790.6954241</v>
      </c>
      <c r="BV152" s="165">
        <f t="shared" si="73"/>
        <v>2.862554279202981</v>
      </c>
      <c r="BW152" s="156">
        <f t="shared" si="73"/>
        <v>-1.7839142964008445</v>
      </c>
      <c r="BX152" s="156">
        <f t="shared" si="73"/>
        <v>-1.050031385130773</v>
      </c>
      <c r="BY152" s="156">
        <f t="shared" si="73"/>
        <v>-1.3848323505818141</v>
      </c>
      <c r="BZ152" s="160">
        <f t="shared" si="73"/>
        <v>-1.3897338796885903</v>
      </c>
      <c r="CA152" s="165">
        <f t="shared" si="74"/>
        <v>-11.987755765286629</v>
      </c>
      <c r="CB152" s="156">
        <f t="shared" si="74"/>
        <v>31.687286951394206</v>
      </c>
      <c r="CC152" s="156">
        <f t="shared" si="74"/>
        <v>23.150927670727917</v>
      </c>
      <c r="CD152" s="156">
        <f t="shared" si="74"/>
        <v>26.877261328213738</v>
      </c>
      <c r="CE152" s="167">
        <f t="shared" si="74"/>
        <v>26.944741386179832</v>
      </c>
      <c r="CF152" s="210">
        <f t="shared" si="75"/>
        <v>6.4828168992421276</v>
      </c>
      <c r="CG152" s="156">
        <f t="shared" si="75"/>
        <v>1.6485509009943167</v>
      </c>
      <c r="CH152" s="156">
        <f t="shared" si="75"/>
        <v>11.051166237343413</v>
      </c>
      <c r="CI152" s="156">
        <f t="shared" si="75"/>
        <v>10.38471283485045</v>
      </c>
      <c r="CJ152" s="167">
        <f t="shared" si="75"/>
        <v>10.386462802722662</v>
      </c>
      <c r="CK152" s="210">
        <f t="shared" si="76"/>
        <v>-11.406380075417122</v>
      </c>
      <c r="CL152" s="156">
        <f t="shared" si="76"/>
        <v>24.018735026410898</v>
      </c>
      <c r="CM152" s="156">
        <f t="shared" si="76"/>
        <v>5.7632110002800552</v>
      </c>
      <c r="CN152" s="156">
        <f t="shared" si="76"/>
        <v>6.7769933126801796</v>
      </c>
      <c r="CO152" s="167">
        <f t="shared" si="76"/>
        <v>6.7864754528190741</v>
      </c>
      <c r="CP152" s="156">
        <f t="shared" si="64"/>
        <v>13.832624319354963</v>
      </c>
      <c r="CQ152" s="156">
        <f t="shared" si="45"/>
        <v>14.55179055689652</v>
      </c>
      <c r="CR152" s="165">
        <f t="shared" si="77"/>
        <v>24.617271521535457</v>
      </c>
      <c r="CS152" s="156">
        <f t="shared" si="77"/>
        <v>13.879795718211511</v>
      </c>
      <c r="CT152" s="168">
        <v>4.9664626324084287</v>
      </c>
      <c r="CU152" s="88"/>
      <c r="CV152" s="83"/>
      <c r="CW152" s="89"/>
      <c r="CY152" s="127">
        <f t="shared" si="47"/>
        <v>9.4714185614512614E-2</v>
      </c>
      <c r="CZ152" s="127">
        <f t="shared" si="48"/>
        <v>0.18911007102810617</v>
      </c>
      <c r="DA152" s="127">
        <f t="shared" si="48"/>
        <v>0.20633553046995412</v>
      </c>
      <c r="DB152" s="127"/>
      <c r="DC152" s="127">
        <f t="shared" si="49"/>
        <v>0.12866505562061725</v>
      </c>
      <c r="DD152" s="127"/>
      <c r="DE152" s="127">
        <f t="shared" si="50"/>
        <v>0.14073574567036151</v>
      </c>
      <c r="DF152" s="127"/>
      <c r="DG152" s="127">
        <f t="shared" si="51"/>
        <v>0.10296399173867399</v>
      </c>
      <c r="DH152" s="127">
        <f t="shared" si="66"/>
        <v>0.1869304709605264</v>
      </c>
      <c r="DI152" s="127">
        <f t="shared" si="66"/>
        <v>7.3869714848374235E-2</v>
      </c>
      <c r="DJ152" s="127">
        <f t="shared" si="66"/>
        <v>0.1139058181419943</v>
      </c>
      <c r="DK152" s="127">
        <f t="shared" si="66"/>
        <v>8.4854236819579487E-2</v>
      </c>
      <c r="DL152" s="127"/>
      <c r="DM152" s="127">
        <f t="shared" si="53"/>
        <v>9.2091353283363597E-2</v>
      </c>
      <c r="DN152" s="127"/>
      <c r="DO152" s="127">
        <f t="shared" si="54"/>
        <v>0.11658914531523701</v>
      </c>
      <c r="DP152" s="127">
        <f t="shared" si="54"/>
        <v>0.85954804900030046</v>
      </c>
      <c r="DQ152" s="127"/>
      <c r="DR152" s="127">
        <f t="shared" si="55"/>
        <v>0.12440902857698011</v>
      </c>
      <c r="DS152" s="127">
        <f t="shared" si="55"/>
        <v>0.57636186839026537</v>
      </c>
      <c r="DT152" s="127"/>
    </row>
    <row r="153" spans="1:124" x14ac:dyDescent="0.3">
      <c r="B153" s="1">
        <v>7</v>
      </c>
      <c r="C153" s="90">
        <v>42186</v>
      </c>
      <c r="D153" s="91">
        <v>31</v>
      </c>
      <c r="E153" s="61">
        <v>114043182</v>
      </c>
      <c r="F153" s="62">
        <v>16655162</v>
      </c>
      <c r="G153" s="63">
        <v>41154921</v>
      </c>
      <c r="H153" s="61">
        <v>397157596</v>
      </c>
      <c r="I153" s="62">
        <v>24831510</v>
      </c>
      <c r="J153" s="63">
        <f t="shared" si="67"/>
        <v>58746812</v>
      </c>
      <c r="K153" s="61">
        <f t="shared" si="71"/>
        <v>4.7055167067539774</v>
      </c>
      <c r="L153" s="62">
        <f t="shared" si="71"/>
        <v>1.6018939765442786</v>
      </c>
      <c r="M153" s="63">
        <f t="shared" si="71"/>
        <v>-1.6362554113460155</v>
      </c>
      <c r="N153" s="61">
        <f t="shared" si="78"/>
        <v>7.4028378724201955</v>
      </c>
      <c r="O153" s="62">
        <f t="shared" si="78"/>
        <v>15.12350893291123</v>
      </c>
      <c r="P153" s="63">
        <f t="shared" si="78"/>
        <v>318.36397775421995</v>
      </c>
      <c r="Q153" s="169">
        <v>434120898.01090306</v>
      </c>
      <c r="R153" s="170">
        <v>24664075.596912999</v>
      </c>
      <c r="S153" s="171">
        <f t="shared" si="68"/>
        <v>665752.50847300002</v>
      </c>
      <c r="T153" s="172">
        <f t="shared" si="70"/>
        <v>459450726.11628902</v>
      </c>
      <c r="U153" s="169">
        <f t="shared" si="72"/>
        <v>4.5930692203562327</v>
      </c>
      <c r="V153" s="170">
        <f t="shared" si="72"/>
        <v>0.16051589063758046</v>
      </c>
      <c r="W153" s="171">
        <f t="shared" si="72"/>
        <v>0.31643603614439325</v>
      </c>
      <c r="X153" s="172">
        <f t="shared" si="72"/>
        <v>4.3387509825864923</v>
      </c>
      <c r="Y153" s="169">
        <f t="shared" si="79"/>
        <v>5.8399075832024101</v>
      </c>
      <c r="Z153" s="170">
        <f t="shared" si="79"/>
        <v>13.905642882120405</v>
      </c>
      <c r="AA153" s="171">
        <f t="shared" si="79"/>
        <v>84.386641008595859</v>
      </c>
      <c r="AB153" s="172">
        <f t="shared" si="79"/>
        <v>6.3096367614972522</v>
      </c>
      <c r="AC153" s="169">
        <v>256863833</v>
      </c>
      <c r="AD153" s="170">
        <f t="shared" si="83"/>
        <v>140293763</v>
      </c>
      <c r="AE153" s="170">
        <v>33543305</v>
      </c>
      <c r="AF153" s="93">
        <v>76910279</v>
      </c>
      <c r="AG153" s="93">
        <v>29840179</v>
      </c>
      <c r="AH153" s="65">
        <f t="shared" si="80"/>
        <v>106750458</v>
      </c>
      <c r="AI153" s="65"/>
      <c r="AJ153" s="172"/>
      <c r="AK153" s="170">
        <v>199379432.19798696</v>
      </c>
      <c r="AL153" s="170">
        <f t="shared" si="81"/>
        <v>234741465.81291607</v>
      </c>
      <c r="AM153" s="170">
        <v>18865408.839484002</v>
      </c>
      <c r="AN153" s="170">
        <v>151117888.10025907</v>
      </c>
      <c r="AO153" s="170">
        <v>64758168.873173006</v>
      </c>
      <c r="AP153" s="170">
        <f t="shared" si="82"/>
        <v>215876056.97343206</v>
      </c>
      <c r="AQ153" s="170"/>
      <c r="AR153" s="172"/>
      <c r="AS153" s="170">
        <v>24393147</v>
      </c>
      <c r="AT153" s="170">
        <v>438363</v>
      </c>
      <c r="AU153" s="172"/>
      <c r="AV153" s="170">
        <v>24124480.421942007</v>
      </c>
      <c r="AW153" s="170">
        <v>539595.17497100006</v>
      </c>
      <c r="AX153" s="172"/>
      <c r="AY153" s="173">
        <f t="shared" si="59"/>
        <v>13.229380680752215</v>
      </c>
      <c r="AZ153" s="174">
        <f t="shared" si="59"/>
        <v>55.401025487317526</v>
      </c>
      <c r="BA153" s="175"/>
      <c r="BB153" s="78">
        <f>'[1]11. Breakdown Total UE Bank-NB'!R154+'[1]11. Breakdown Total UE Bank-NB'!S154</f>
        <v>647949.13055500004</v>
      </c>
      <c r="BC153" s="65">
        <f>'[1]11. Breakdown Total UE Bank-NB'!AN154</f>
        <v>0</v>
      </c>
      <c r="BD153" s="65">
        <f>'[1]11. Breakdown Total UE Bank-NB'!AT154</f>
        <v>58746812</v>
      </c>
      <c r="BE153" s="67">
        <f>'[1]11. Breakdown Total UE Bank-NB'!AB154+'[1]11. Breakdown Total UE Bank-NB'!AK154</f>
        <v>0</v>
      </c>
      <c r="BF153" s="67">
        <f>'[1]11. Breakdown Total UE Bank-NB'!BR154</f>
        <v>0</v>
      </c>
      <c r="BG153" s="67">
        <f>'[1]11. Breakdown Total UE Bank-NB'!BX154</f>
        <v>665752.50847300002</v>
      </c>
      <c r="BH153" s="67">
        <f>'[1]11. Breakdown Total UE Bank-NB'!BF154+'[1]11. Breakdown Total UE Bank-NB'!BO154</f>
        <v>0</v>
      </c>
      <c r="BI153" s="176"/>
      <c r="BJ153" s="173"/>
      <c r="BK153" s="173"/>
      <c r="BL153" s="170">
        <v>227542</v>
      </c>
      <c r="BM153" s="170">
        <v>81925829.319611892</v>
      </c>
      <c r="BN153" s="170">
        <v>87606732.593071818</v>
      </c>
      <c r="BO153" s="170">
        <f t="shared" si="60"/>
        <v>169760103.91268373</v>
      </c>
      <c r="BP153" s="177">
        <f t="shared" si="61"/>
        <v>169532561.91268373</v>
      </c>
      <c r="BQ153" s="170">
        <v>437694.00524799997</v>
      </c>
      <c r="BR153" s="170">
        <v>65542941.573119998</v>
      </c>
      <c r="BS153" s="170">
        <v>953786675.757056</v>
      </c>
      <c r="BT153" s="170">
        <f t="shared" si="62"/>
        <v>1019767311.3354239</v>
      </c>
      <c r="BU153" s="178">
        <f t="shared" si="63"/>
        <v>1019329617.330176</v>
      </c>
      <c r="BV153" s="170">
        <f t="shared" si="73"/>
        <v>13.542212441929513</v>
      </c>
      <c r="BW153" s="170">
        <f t="shared" si="73"/>
        <v>6.7404771601243825</v>
      </c>
      <c r="BX153" s="170">
        <f t="shared" si="73"/>
        <v>-2.3625497821616208</v>
      </c>
      <c r="BY153" s="170">
        <f t="shared" si="73"/>
        <v>1.8483270787326109</v>
      </c>
      <c r="BZ153" s="172">
        <f t="shared" si="73"/>
        <v>1.8342502834070702</v>
      </c>
      <c r="CA153" s="170">
        <f t="shared" si="74"/>
        <v>-7.8166168979448447E-2</v>
      </c>
      <c r="CB153" s="170">
        <f t="shared" si="74"/>
        <v>27.848345740600234</v>
      </c>
      <c r="CC153" s="170">
        <f t="shared" si="74"/>
        <v>14.181690482142386</v>
      </c>
      <c r="CD153" s="170">
        <f t="shared" si="74"/>
        <v>20.368276683339278</v>
      </c>
      <c r="CE153" s="178">
        <f t="shared" si="74"/>
        <v>20.401343862430473</v>
      </c>
      <c r="CF153" s="179">
        <f t="shared" si="75"/>
        <v>-5.422077885295673</v>
      </c>
      <c r="CG153" s="170">
        <f t="shared" si="75"/>
        <v>-5.8763895465131943</v>
      </c>
      <c r="CH153" s="170">
        <f t="shared" si="75"/>
        <v>-4.627705908614443</v>
      </c>
      <c r="CI153" s="170">
        <f t="shared" si="75"/>
        <v>-4.7093005211333967</v>
      </c>
      <c r="CJ153" s="178">
        <f t="shared" si="75"/>
        <v>-4.7089921512144635</v>
      </c>
      <c r="CK153" s="179">
        <f t="shared" si="76"/>
        <v>12.818407561002388</v>
      </c>
      <c r="CL153" s="170">
        <f t="shared" si="76"/>
        <v>17.162763116884694</v>
      </c>
      <c r="CM153" s="170">
        <f t="shared" si="76"/>
        <v>9.7992321756326781</v>
      </c>
      <c r="CN153" s="170">
        <f t="shared" si="76"/>
        <v>10.245830097610487</v>
      </c>
      <c r="CO153" s="178">
        <f t="shared" si="76"/>
        <v>10.244750648009159</v>
      </c>
      <c r="CP153" s="170">
        <f t="shared" si="64"/>
        <v>13.058455754743107</v>
      </c>
      <c r="CQ153" s="170">
        <f t="shared" si="45"/>
        <v>15.503817906380732</v>
      </c>
      <c r="CR153" s="170">
        <f t="shared" si="77"/>
        <v>35.177373267048637</v>
      </c>
      <c r="CS153" s="170">
        <f t="shared" si="77"/>
        <v>13.206619862062283</v>
      </c>
      <c r="CT153" s="179">
        <v>4.9504791955313934</v>
      </c>
      <c r="CU153" s="64"/>
      <c r="CV153" s="65"/>
      <c r="CW153" s="81"/>
      <c r="CY153" s="127">
        <f t="shared" si="47"/>
        <v>7.1769059954353009E-2</v>
      </c>
      <c r="CZ153" s="127">
        <f t="shared" si="48"/>
        <v>0.16070747319882894</v>
      </c>
      <c r="DA153" s="127">
        <f t="shared" si="48"/>
        <v>9.9806073904755266E-2</v>
      </c>
      <c r="DB153" s="127"/>
      <c r="DC153" s="127">
        <f t="shared" si="49"/>
        <v>5.4630525883352599E-2</v>
      </c>
      <c r="DD153" s="127"/>
      <c r="DE153" s="127">
        <f t="shared" si="50"/>
        <v>7.8189746376210678E-2</v>
      </c>
      <c r="DF153" s="127"/>
      <c r="DG153" s="127">
        <f t="shared" si="51"/>
        <v>7.780399288330897E-2</v>
      </c>
      <c r="DH153" s="127">
        <f t="shared" si="66"/>
        <v>0.14048211118340737</v>
      </c>
      <c r="DI153" s="127">
        <f t="shared" si="66"/>
        <v>1.3228465984631343E-2</v>
      </c>
      <c r="DJ153" s="127">
        <f t="shared" si="66"/>
        <v>8.8478124859150187E-2</v>
      </c>
      <c r="DK153" s="127">
        <f t="shared" si="66"/>
        <v>3.4686185481647369E-2</v>
      </c>
      <c r="DL153" s="127"/>
      <c r="DM153" s="127">
        <f t="shared" si="53"/>
        <v>4.2457874043886124E-2</v>
      </c>
      <c r="DN153" s="127"/>
      <c r="DO153" s="127">
        <f t="shared" si="54"/>
        <v>0.14335187521139203</v>
      </c>
      <c r="DP153" s="127">
        <f t="shared" si="54"/>
        <v>0.86788617886178865</v>
      </c>
      <c r="DQ153" s="127"/>
      <c r="DR153" s="127">
        <f t="shared" si="55"/>
        <v>0.13229380680752212</v>
      </c>
      <c r="DS153" s="127">
        <f t="shared" si="55"/>
        <v>0.55401025487317535</v>
      </c>
      <c r="DT153" s="127"/>
    </row>
    <row r="154" spans="1:124" x14ac:dyDescent="0.3">
      <c r="B154" s="1">
        <v>8</v>
      </c>
      <c r="C154" s="76">
        <v>42217</v>
      </c>
      <c r="D154" s="77">
        <v>31</v>
      </c>
      <c r="E154" s="61">
        <v>114876732</v>
      </c>
      <c r="F154" s="62">
        <v>16709600</v>
      </c>
      <c r="G154" s="63">
        <v>41917154</v>
      </c>
      <c r="H154" s="61">
        <v>380438719</v>
      </c>
      <c r="I154" s="62">
        <v>23158677</v>
      </c>
      <c r="J154" s="63">
        <f t="shared" si="67"/>
        <v>59853437</v>
      </c>
      <c r="K154" s="61">
        <f t="shared" si="71"/>
        <v>-4.2096329437949356</v>
      </c>
      <c r="L154" s="62">
        <f t="shared" si="71"/>
        <v>-6.7367348985220783</v>
      </c>
      <c r="M154" s="63">
        <f t="shared" si="71"/>
        <v>1.8837192390967532</v>
      </c>
      <c r="N154" s="61">
        <f t="shared" si="78"/>
        <v>14.560150281356721</v>
      </c>
      <c r="O154" s="62">
        <f t="shared" si="78"/>
        <v>8.524180367182268</v>
      </c>
      <c r="P154" s="63">
        <f t="shared" si="78"/>
        <v>251.14371824414522</v>
      </c>
      <c r="Q154" s="180">
        <v>412077578.67364675</v>
      </c>
      <c r="R154" s="158">
        <v>23004248.982843999</v>
      </c>
      <c r="S154" s="158">
        <f t="shared" si="68"/>
        <v>527866.10955199995</v>
      </c>
      <c r="T154" s="159">
        <f t="shared" si="70"/>
        <v>435609693.76604277</v>
      </c>
      <c r="U154" s="180">
        <f t="shared" si="72"/>
        <v>-5.0776913616129784</v>
      </c>
      <c r="V154" s="158">
        <f t="shared" si="72"/>
        <v>-6.7297337276923805</v>
      </c>
      <c r="W154" s="158">
        <f t="shared" si="72"/>
        <v>-20.711360027356491</v>
      </c>
      <c r="X154" s="159">
        <f t="shared" si="72"/>
        <v>-5.1890292027119314</v>
      </c>
      <c r="Y154" s="180">
        <f t="shared" si="79"/>
        <v>14.141219603003954</v>
      </c>
      <c r="Z154" s="158">
        <f t="shared" si="79"/>
        <v>6.8179998909749671</v>
      </c>
      <c r="AA154" s="158">
        <f t="shared" si="79"/>
        <v>92.240783820869467</v>
      </c>
      <c r="AB154" s="159">
        <f t="shared" si="79"/>
        <v>13.785276819223149</v>
      </c>
      <c r="AC154" s="180">
        <v>239677486</v>
      </c>
      <c r="AD154" s="158">
        <f t="shared" si="83"/>
        <v>140761233</v>
      </c>
      <c r="AE154" s="158">
        <v>29778368</v>
      </c>
      <c r="AF154" s="62">
        <v>81610061</v>
      </c>
      <c r="AG154" s="62">
        <v>29372804</v>
      </c>
      <c r="AH154" s="65">
        <f t="shared" si="80"/>
        <v>110982865</v>
      </c>
      <c r="AI154" s="65"/>
      <c r="AJ154" s="159"/>
      <c r="AK154" s="158">
        <v>175314491.11254188</v>
      </c>
      <c r="AL154" s="158">
        <f t="shared" si="81"/>
        <v>236763087.56110498</v>
      </c>
      <c r="AM154" s="158">
        <v>17983820.104415003</v>
      </c>
      <c r="AN154" s="158">
        <v>156218225.13880301</v>
      </c>
      <c r="AO154" s="158">
        <v>62561042.317886986</v>
      </c>
      <c r="AP154" s="158">
        <f t="shared" si="82"/>
        <v>218779267.45668998</v>
      </c>
      <c r="AQ154" s="158"/>
      <c r="AR154" s="159"/>
      <c r="AS154" s="158">
        <v>22596506</v>
      </c>
      <c r="AT154" s="158">
        <v>562171</v>
      </c>
      <c r="AU154" s="159"/>
      <c r="AV154" s="158">
        <v>22383961.324564993</v>
      </c>
      <c r="AW154" s="158">
        <v>620287.65827900008</v>
      </c>
      <c r="AX154" s="159"/>
      <c r="AY154" s="181">
        <f t="shared" si="59"/>
        <v>5.7847618125938274</v>
      </c>
      <c r="AZ154" s="182">
        <f t="shared" si="59"/>
        <v>64.962021504250387</v>
      </c>
      <c r="BA154" s="183"/>
      <c r="BB154" s="78">
        <f>'[1]11. Breakdown Total UE Bank-NB'!R155+'[1]11. Breakdown Total UE Bank-NB'!S155</f>
        <v>652880.32783800003</v>
      </c>
      <c r="BC154" s="65">
        <f>'[1]11. Breakdown Total UE Bank-NB'!AN155</f>
        <v>0</v>
      </c>
      <c r="BD154" s="65">
        <f>'[1]11. Breakdown Total UE Bank-NB'!AT155</f>
        <v>59853437</v>
      </c>
      <c r="BE154" s="67">
        <f>'[1]11. Breakdown Total UE Bank-NB'!AB155+'[1]11. Breakdown Total UE Bank-NB'!AK155</f>
        <v>0</v>
      </c>
      <c r="BF154" s="67">
        <f>'[1]11. Breakdown Total UE Bank-NB'!BR155</f>
        <v>0</v>
      </c>
      <c r="BG154" s="67">
        <f>'[1]11. Breakdown Total UE Bank-NB'!BX155</f>
        <v>527866.10955199995</v>
      </c>
      <c r="BH154" s="67">
        <f>'[1]11. Breakdown Total UE Bank-NB'!BF155+'[1]11. Breakdown Total UE Bank-NB'!BO155</f>
        <v>0</v>
      </c>
      <c r="BI154" s="184"/>
      <c r="BJ154" s="181"/>
      <c r="BK154" s="181"/>
      <c r="BL154" s="158">
        <v>198726</v>
      </c>
      <c r="BM154" s="158">
        <v>78175075.042745844</v>
      </c>
      <c r="BN154" s="158">
        <v>89305217.450925544</v>
      </c>
      <c r="BO154" s="158">
        <f t="shared" si="60"/>
        <v>167679018.49367139</v>
      </c>
      <c r="BP154" s="185">
        <f t="shared" si="61"/>
        <v>167480292.49367139</v>
      </c>
      <c r="BQ154" s="158">
        <v>465021.56697599997</v>
      </c>
      <c r="BR154" s="158">
        <v>68884518.404096007</v>
      </c>
      <c r="BS154" s="158">
        <v>939989563.08070397</v>
      </c>
      <c r="BT154" s="158">
        <f t="shared" si="62"/>
        <v>1009339103.0517759</v>
      </c>
      <c r="BU154" s="186">
        <f t="shared" si="63"/>
        <v>1008874081.4848</v>
      </c>
      <c r="BV154" s="158">
        <f t="shared" si="73"/>
        <v>-12.664035650561214</v>
      </c>
      <c r="BW154" s="158">
        <f t="shared" si="73"/>
        <v>-4.5782316859234662</v>
      </c>
      <c r="BX154" s="158">
        <f t="shared" si="73"/>
        <v>1.9387606495303151</v>
      </c>
      <c r="BY154" s="158">
        <f t="shared" si="73"/>
        <v>-1.2258978234855147</v>
      </c>
      <c r="BZ154" s="159">
        <f t="shared" si="73"/>
        <v>-1.2105458655602346</v>
      </c>
      <c r="CA154" s="158">
        <f t="shared" si="74"/>
        <v>-20.296312933409805</v>
      </c>
      <c r="CB154" s="158">
        <f t="shared" si="74"/>
        <v>34.059631101690542</v>
      </c>
      <c r="CC154" s="158">
        <f t="shared" si="74"/>
        <v>22.67459550509831</v>
      </c>
      <c r="CD154" s="158">
        <f t="shared" si="74"/>
        <v>27.647051991896497</v>
      </c>
      <c r="CE154" s="186">
        <f t="shared" si="74"/>
        <v>27.738224091036983</v>
      </c>
      <c r="CF154" s="187">
        <f t="shared" si="75"/>
        <v>6.2435311885334244</v>
      </c>
      <c r="CG154" s="158">
        <f t="shared" si="75"/>
        <v>5.0983015878958149</v>
      </c>
      <c r="CH154" s="158">
        <f t="shared" si="75"/>
        <v>-1.4465616921520486</v>
      </c>
      <c r="CI154" s="158">
        <f t="shared" si="75"/>
        <v>-1.0226066444502746</v>
      </c>
      <c r="CJ154" s="186">
        <f t="shared" si="75"/>
        <v>-1.0257266803216369</v>
      </c>
      <c r="CK154" s="187">
        <f t="shared" si="76"/>
        <v>3.3421079709337942</v>
      </c>
      <c r="CL154" s="158">
        <f t="shared" si="76"/>
        <v>29.015700177120827</v>
      </c>
      <c r="CM154" s="158">
        <f t="shared" si="76"/>
        <v>7.6197547039006386</v>
      </c>
      <c r="CN154" s="158">
        <f t="shared" si="76"/>
        <v>8.8496498739765848</v>
      </c>
      <c r="CO154" s="186">
        <f t="shared" si="76"/>
        <v>8.852323830424357</v>
      </c>
      <c r="CP154" s="158">
        <f t="shared" si="64"/>
        <v>12.789641089328157</v>
      </c>
      <c r="CQ154" s="158">
        <f t="shared" si="45"/>
        <v>14.502677924801063</v>
      </c>
      <c r="CR154" s="158">
        <f t="shared" si="77"/>
        <v>43.347455931960098</v>
      </c>
      <c r="CS154" s="158">
        <f t="shared" si="77"/>
        <v>12.904109232371582</v>
      </c>
      <c r="CT154" s="187">
        <v>4.9504791955313934</v>
      </c>
      <c r="CU154" s="64"/>
      <c r="CV154" s="65"/>
      <c r="CW154" s="81"/>
      <c r="CY154" s="127">
        <f t="shared" si="47"/>
        <v>0.11374191408174461</v>
      </c>
      <c r="CZ154" s="127">
        <f t="shared" si="48"/>
        <v>0.20765192023123302</v>
      </c>
      <c r="DA154" s="127">
        <f t="shared" si="48"/>
        <v>0.26047185908710491</v>
      </c>
      <c r="DB154" s="127"/>
      <c r="DC154" s="127">
        <f t="shared" si="49"/>
        <v>0.20335117820847781</v>
      </c>
      <c r="DD154" s="127"/>
      <c r="DE154" s="127">
        <f t="shared" si="50"/>
        <v>0.20425845363891959</v>
      </c>
      <c r="DF154" s="127"/>
      <c r="DG154" s="127">
        <f t="shared" si="51"/>
        <v>0.11842286154127679</v>
      </c>
      <c r="DH154" s="127">
        <f t="shared" si="66"/>
        <v>0.20002875535189579</v>
      </c>
      <c r="DI154" s="127">
        <f t="shared" si="66"/>
        <v>0.14101363812668177</v>
      </c>
      <c r="DJ154" s="127">
        <f t="shared" si="66"/>
        <v>0.19448620524097304</v>
      </c>
      <c r="DK154" s="127">
        <f t="shared" si="66"/>
        <v>0.15580928255369364</v>
      </c>
      <c r="DL154" s="127"/>
      <c r="DM154" s="127">
        <f t="shared" si="53"/>
        <v>0.15905337557323507</v>
      </c>
      <c r="DN154" s="127"/>
      <c r="DO154" s="127">
        <f t="shared" si="54"/>
        <v>7.2935828279032E-2</v>
      </c>
      <c r="DP154" s="127">
        <f t="shared" si="54"/>
        <v>1.0134920236961054</v>
      </c>
      <c r="DQ154" s="127"/>
      <c r="DR154" s="127">
        <f t="shared" si="55"/>
        <v>5.7847618125938194E-2</v>
      </c>
      <c r="DS154" s="127">
        <f t="shared" si="55"/>
        <v>0.64962021504250389</v>
      </c>
      <c r="DT154" s="127"/>
    </row>
    <row r="155" spans="1:124" x14ac:dyDescent="0.3">
      <c r="B155" s="1">
        <v>9</v>
      </c>
      <c r="C155" s="99">
        <v>42248</v>
      </c>
      <c r="D155" s="100">
        <v>30</v>
      </c>
      <c r="E155" s="61">
        <v>116870345</v>
      </c>
      <c r="F155" s="62">
        <v>16741789</v>
      </c>
      <c r="G155" s="63">
        <v>42714621</v>
      </c>
      <c r="H155" s="61">
        <v>375894521</v>
      </c>
      <c r="I155" s="62">
        <v>23189500</v>
      </c>
      <c r="J155" s="63">
        <f t="shared" si="67"/>
        <v>54125251</v>
      </c>
      <c r="K155" s="61">
        <f t="shared" si="71"/>
        <v>-1.1944625436508212</v>
      </c>
      <c r="L155" s="62">
        <f t="shared" si="71"/>
        <v>0.13309482229921857</v>
      </c>
      <c r="M155" s="63">
        <f t="shared" si="71"/>
        <v>-9.5703543306961638</v>
      </c>
      <c r="N155" s="61">
        <f t="shared" si="78"/>
        <v>9.1000186227361759</v>
      </c>
      <c r="O155" s="62">
        <f t="shared" si="78"/>
        <v>8.7302420488651453</v>
      </c>
      <c r="P155" s="63">
        <f t="shared" si="78"/>
        <v>163.31916143610613</v>
      </c>
      <c r="Q155" s="180">
        <v>403919676.77226198</v>
      </c>
      <c r="R155" s="158">
        <v>22880065.852428999</v>
      </c>
      <c r="S155" s="189">
        <f t="shared" si="68"/>
        <v>471545.1444370001</v>
      </c>
      <c r="T155" s="190">
        <f t="shared" si="70"/>
        <v>427271287.76912796</v>
      </c>
      <c r="U155" s="180">
        <f t="shared" si="72"/>
        <v>-1.9797005038814759</v>
      </c>
      <c r="V155" s="158">
        <f t="shared" si="72"/>
        <v>-0.53982692722380432</v>
      </c>
      <c r="W155" s="189">
        <f t="shared" si="72"/>
        <v>-10.669555043569565</v>
      </c>
      <c r="X155" s="190">
        <f t="shared" si="72"/>
        <v>-1.9141920201145006</v>
      </c>
      <c r="Y155" s="180">
        <f t="shared" si="79"/>
        <v>6.5115490492972201</v>
      </c>
      <c r="Z155" s="158">
        <f t="shared" si="79"/>
        <v>4.3733620110996911</v>
      </c>
      <c r="AA155" s="189">
        <f t="shared" si="79"/>
        <v>54.314421433029338</v>
      </c>
      <c r="AB155" s="190">
        <f t="shared" si="79"/>
        <v>6.4311793862838318</v>
      </c>
      <c r="AC155" s="188">
        <v>235031891</v>
      </c>
      <c r="AD155" s="189">
        <f t="shared" si="83"/>
        <v>140862630</v>
      </c>
      <c r="AE155" s="189">
        <v>29079399</v>
      </c>
      <c r="AF155" s="102">
        <v>81811872</v>
      </c>
      <c r="AG155" s="102">
        <v>29971359</v>
      </c>
      <c r="AH155" s="83">
        <f t="shared" si="80"/>
        <v>111783231</v>
      </c>
      <c r="AI155" s="83"/>
      <c r="AJ155" s="190"/>
      <c r="AK155" s="189">
        <v>170522595.144034</v>
      </c>
      <c r="AL155" s="189">
        <f t="shared" si="81"/>
        <v>233397081.62822786</v>
      </c>
      <c r="AM155" s="189">
        <v>16905772.746058997</v>
      </c>
      <c r="AN155" s="189">
        <v>153747590.10839683</v>
      </c>
      <c r="AO155" s="189">
        <v>62743718.773772031</v>
      </c>
      <c r="AP155" s="189">
        <f t="shared" si="82"/>
        <v>216491308.88216886</v>
      </c>
      <c r="AQ155" s="189"/>
      <c r="AR155" s="190"/>
      <c r="AS155" s="189">
        <v>22621955</v>
      </c>
      <c r="AT155" s="189">
        <v>567545</v>
      </c>
      <c r="AU155" s="190"/>
      <c r="AV155" s="189">
        <v>22253166.394636992</v>
      </c>
      <c r="AW155" s="189">
        <v>626899.45779200015</v>
      </c>
      <c r="AX155" s="190"/>
      <c r="AY155" s="191">
        <f t="shared" si="59"/>
        <v>3.4071639243515759</v>
      </c>
      <c r="AZ155" s="192">
        <f t="shared" si="59"/>
        <v>56.17098254973881</v>
      </c>
      <c r="BA155" s="183"/>
      <c r="BB155" s="82">
        <f>'[1]11. Breakdown Total UE Bank-NB'!R156+'[1]11. Breakdown Total UE Bank-NB'!S156</f>
        <v>672938.46151099994</v>
      </c>
      <c r="BC155" s="83">
        <f>'[1]11. Breakdown Total UE Bank-NB'!AN156</f>
        <v>0</v>
      </c>
      <c r="BD155" s="83">
        <f>'[1]11. Breakdown Total UE Bank-NB'!AT156</f>
        <v>54125251</v>
      </c>
      <c r="BE155" s="84">
        <f>'[1]11. Breakdown Total UE Bank-NB'!AB156+'[1]11. Breakdown Total UE Bank-NB'!AK156</f>
        <v>0</v>
      </c>
      <c r="BF155" s="85">
        <f>'[1]11. Breakdown Total UE Bank-NB'!BR156</f>
        <v>0</v>
      </c>
      <c r="BG155" s="84">
        <f>'[1]11. Breakdown Total UE Bank-NB'!BX156</f>
        <v>471545.1444370001</v>
      </c>
      <c r="BH155" s="84">
        <f>'[1]11. Breakdown Total UE Bank-NB'!BF156+'[1]11. Breakdown Total UE Bank-NB'!BO156</f>
        <v>0</v>
      </c>
      <c r="BI155" s="194"/>
      <c r="BJ155" s="181"/>
      <c r="BK155" s="181"/>
      <c r="BL155" s="158">
        <v>207219</v>
      </c>
      <c r="BM155" s="158">
        <v>81137828.967499658</v>
      </c>
      <c r="BN155" s="158">
        <v>89527205.406814069</v>
      </c>
      <c r="BO155" s="158">
        <f t="shared" si="60"/>
        <v>170872253.37431371</v>
      </c>
      <c r="BP155" s="185">
        <f t="shared" si="61"/>
        <v>170665034.37431371</v>
      </c>
      <c r="BQ155" s="158">
        <v>466143.24838399998</v>
      </c>
      <c r="BR155" s="158">
        <v>69207765.024767995</v>
      </c>
      <c r="BS155" s="158">
        <v>986884834.59072006</v>
      </c>
      <c r="BT155" s="158">
        <f t="shared" si="62"/>
        <v>1056558742.8638721</v>
      </c>
      <c r="BU155" s="186">
        <f t="shared" si="63"/>
        <v>1056092599.6154881</v>
      </c>
      <c r="BV155" s="158">
        <f t="shared" si="73"/>
        <v>4.2737236194559349</v>
      </c>
      <c r="BW155" s="158">
        <f t="shared" si="73"/>
        <v>3.7898958499672584</v>
      </c>
      <c r="BX155" s="158">
        <f t="shared" si="73"/>
        <v>0.24857221361171883</v>
      </c>
      <c r="BY155" s="158">
        <f t="shared" si="73"/>
        <v>1.9043735521166858</v>
      </c>
      <c r="BZ155" s="159">
        <f t="shared" si="73"/>
        <v>1.9015621678369514</v>
      </c>
      <c r="CA155" s="158">
        <f t="shared" si="74"/>
        <v>-19.253789502396444</v>
      </c>
      <c r="CB155" s="158">
        <f t="shared" si="74"/>
        <v>33.036643342057147</v>
      </c>
      <c r="CC155" s="158">
        <f t="shared" si="74"/>
        <v>18.491001608264177</v>
      </c>
      <c r="CD155" s="158">
        <f t="shared" si="74"/>
        <v>24.904942677626362</v>
      </c>
      <c r="CE155" s="186">
        <f t="shared" si="74"/>
        <v>24.987936843943693</v>
      </c>
      <c r="CF155" s="187">
        <f t="shared" si="75"/>
        <v>0.24121062068027666</v>
      </c>
      <c r="CG155" s="158">
        <f t="shared" si="75"/>
        <v>0.46925873644891869</v>
      </c>
      <c r="CH155" s="158">
        <f t="shared" si="75"/>
        <v>4.9889140637181528</v>
      </c>
      <c r="CI155" s="158">
        <f t="shared" si="75"/>
        <v>4.6782731065630578</v>
      </c>
      <c r="CJ155" s="186">
        <f t="shared" si="75"/>
        <v>4.6803182872132698</v>
      </c>
      <c r="CK155" s="187">
        <f t="shared" si="76"/>
        <v>-11.654784783115646</v>
      </c>
      <c r="CL155" s="158">
        <f t="shared" si="76"/>
        <v>18.041120624031137</v>
      </c>
      <c r="CM155" s="158">
        <f t="shared" si="76"/>
        <v>7.6705352918513769</v>
      </c>
      <c r="CN155" s="158">
        <f t="shared" si="76"/>
        <v>8.2832345777756231</v>
      </c>
      <c r="CO155" s="186">
        <f t="shared" si="76"/>
        <v>8.2940220791259733</v>
      </c>
      <c r="CP155" s="158">
        <f t="shared" si="64"/>
        <v>11.692456559762391</v>
      </c>
      <c r="CQ155" s="158">
        <f t="shared" ref="CQ155:CQ182" si="84">(SUM(R144:R155)/SUM(R132:R143))*100-100</f>
        <v>13.020373971140458</v>
      </c>
      <c r="CR155" s="158">
        <f t="shared" ref="CR155:CS170" si="85">(SUM(S144:S155)/SUM(S132:S143))*100-100</f>
        <v>45.184750506462876</v>
      </c>
      <c r="CS155" s="158">
        <f t="shared" si="85"/>
        <v>11.788491224942149</v>
      </c>
      <c r="CT155" s="187">
        <v>4.9504791955313934</v>
      </c>
      <c r="CU155" s="88"/>
      <c r="CV155" s="83"/>
      <c r="CW155" s="89"/>
      <c r="CY155" s="127">
        <f t="shared" ref="CY155:CY218" si="86">AC155/AC143-1</f>
        <v>5.5036051727835877E-2</v>
      </c>
      <c r="CZ155" s="127">
        <f t="shared" ref="CZ155:DA218" si="87">AE155/AE143-1</f>
        <v>0.21237233190754345</v>
      </c>
      <c r="DA155" s="127">
        <f t="shared" si="87"/>
        <v>0.19585110990159604</v>
      </c>
      <c r="DB155" s="127"/>
      <c r="DC155" s="127">
        <f t="shared" ref="DC155:DC218" si="88">AH155/AH143-1</f>
        <v>0.14316202546379642</v>
      </c>
      <c r="DD155" s="127"/>
      <c r="DE155" s="127">
        <f t="shared" ref="DE155:DE218" si="89">AD155/AD143-1</f>
        <v>0.15679468770641414</v>
      </c>
      <c r="DF155" s="127"/>
      <c r="DG155" s="127">
        <f t="shared" ref="DG155:DG218" si="90">AK155/AK143-1</f>
        <v>5.5583441589356575E-2</v>
      </c>
      <c r="DH155" s="127">
        <f t="shared" ref="DH155:DK182" si="91">AM155/AM143-1</f>
        <v>0.10564101213748001</v>
      </c>
      <c r="DI155" s="127">
        <f t="shared" si="91"/>
        <v>4.6744892539130722E-2</v>
      </c>
      <c r="DJ155" s="127">
        <f t="shared" si="91"/>
        <v>0.13030100822654367</v>
      </c>
      <c r="DK155" s="127">
        <f t="shared" si="91"/>
        <v>6.9662036845551167E-2</v>
      </c>
      <c r="DL155" s="127"/>
      <c r="DM155" s="127">
        <f t="shared" ref="DM155:DM218" si="92">AL155/AL143-1</f>
        <v>7.2189272344558741E-2</v>
      </c>
      <c r="DN155" s="127"/>
      <c r="DO155" s="127">
        <f t="shared" si="54"/>
        <v>7.6336391428287742E-2</v>
      </c>
      <c r="DP155" s="127">
        <f t="shared" si="54"/>
        <v>0.8307785111063799</v>
      </c>
      <c r="DQ155" s="127"/>
      <c r="DR155" s="127">
        <f t="shared" si="55"/>
        <v>3.4071639243515861E-2</v>
      </c>
      <c r="DS155" s="127">
        <f t="shared" si="55"/>
        <v>0.56170982549738802</v>
      </c>
      <c r="DT155" s="127"/>
    </row>
    <row r="156" spans="1:124" x14ac:dyDescent="0.3">
      <c r="B156" s="1">
        <v>10</v>
      </c>
      <c r="C156" s="76">
        <v>42278</v>
      </c>
      <c r="D156" s="77">
        <v>31</v>
      </c>
      <c r="E156" s="92">
        <v>118079504</v>
      </c>
      <c r="F156" s="93">
        <v>16750971</v>
      </c>
      <c r="G156" s="94">
        <v>43496256</v>
      </c>
      <c r="H156" s="92">
        <v>394234619</v>
      </c>
      <c r="I156" s="93">
        <v>23608206</v>
      </c>
      <c r="J156" s="94">
        <f t="shared" si="67"/>
        <v>51133278</v>
      </c>
      <c r="K156" s="92">
        <f t="shared" si="71"/>
        <v>4.8790543557829613</v>
      </c>
      <c r="L156" s="93">
        <f t="shared" si="71"/>
        <v>1.8055844239849934</v>
      </c>
      <c r="M156" s="94">
        <f t="shared" si="71"/>
        <v>-5.5278690532077164</v>
      </c>
      <c r="N156" s="92">
        <f t="shared" si="78"/>
        <v>11.236481499742856</v>
      </c>
      <c r="O156" s="93">
        <f t="shared" si="78"/>
        <v>8.8282205229203843</v>
      </c>
      <c r="P156" s="94">
        <f t="shared" si="78"/>
        <v>145.70956281349928</v>
      </c>
      <c r="Q156" s="211">
        <v>419768123.52511996</v>
      </c>
      <c r="R156" s="171">
        <v>23184874.081158005</v>
      </c>
      <c r="S156" s="158">
        <f t="shared" si="68"/>
        <v>450389.14319999993</v>
      </c>
      <c r="T156" s="159">
        <f t="shared" si="70"/>
        <v>443403386.74947792</v>
      </c>
      <c r="U156" s="211">
        <f t="shared" si="72"/>
        <v>3.9236629617808036</v>
      </c>
      <c r="V156" s="171">
        <f t="shared" si="72"/>
        <v>1.3321999626003995</v>
      </c>
      <c r="W156" s="158">
        <f t="shared" si="72"/>
        <v>-4.4865272151745534</v>
      </c>
      <c r="X156" s="159">
        <f t="shared" si="72"/>
        <v>3.7756103539226782</v>
      </c>
      <c r="Y156" s="211">
        <f t="shared" si="79"/>
        <v>9.1591673826575288</v>
      </c>
      <c r="Z156" s="171">
        <f t="shared" si="79"/>
        <v>2.6393536820295065</v>
      </c>
      <c r="AA156" s="158">
        <f t="shared" si="79"/>
        <v>88.07485102228452</v>
      </c>
      <c r="AB156" s="159">
        <f t="shared" si="79"/>
        <v>8.8440381296630086</v>
      </c>
      <c r="AC156" s="180">
        <v>245858199</v>
      </c>
      <c r="AD156" s="158">
        <f t="shared" si="83"/>
        <v>148376420</v>
      </c>
      <c r="AE156" s="158">
        <v>30735464</v>
      </c>
      <c r="AF156" s="62">
        <v>85928829</v>
      </c>
      <c r="AG156" s="62">
        <v>31712127</v>
      </c>
      <c r="AH156" s="65">
        <f t="shared" si="80"/>
        <v>117640956</v>
      </c>
      <c r="AI156" s="65"/>
      <c r="AJ156" s="159"/>
      <c r="AK156" s="158">
        <v>176033578.83850092</v>
      </c>
      <c r="AL156" s="158">
        <f t="shared" si="81"/>
        <v>243734544.68661892</v>
      </c>
      <c r="AM156" s="158">
        <v>18060789.623257011</v>
      </c>
      <c r="AN156" s="158">
        <v>159917986.04147193</v>
      </c>
      <c r="AO156" s="158">
        <v>65755769.021889977</v>
      </c>
      <c r="AP156" s="158">
        <f t="shared" si="82"/>
        <v>225673755.06336191</v>
      </c>
      <c r="AQ156" s="158"/>
      <c r="AR156" s="159"/>
      <c r="AS156" s="158">
        <v>23029338</v>
      </c>
      <c r="AT156" s="158">
        <v>578868</v>
      </c>
      <c r="AU156" s="159"/>
      <c r="AV156" s="158">
        <v>22549455.378885996</v>
      </c>
      <c r="AW156" s="158">
        <v>635418.70227200002</v>
      </c>
      <c r="AX156" s="159"/>
      <c r="AY156" s="181">
        <f t="shared" si="59"/>
        <v>2.0033739597454256</v>
      </c>
      <c r="AZ156" s="182">
        <f t="shared" si="59"/>
        <v>31.80198836606959</v>
      </c>
      <c r="BA156" s="183"/>
      <c r="BB156" s="67">
        <f>'[1]11. Breakdown Total UE Bank-NB'!R157+'[1]11. Breakdown Total UE Bank-NB'!S157</f>
        <v>675216.36851299985</v>
      </c>
      <c r="BC156" s="65">
        <f>'[1]11. Breakdown Total UE Bank-NB'!AN157</f>
        <v>0</v>
      </c>
      <c r="BD156" s="65">
        <f>'[1]11. Breakdown Total UE Bank-NB'!AT157</f>
        <v>51133278</v>
      </c>
      <c r="BE156" s="67">
        <f>'[1]11. Breakdown Total UE Bank-NB'!AB157+'[1]11. Breakdown Total UE Bank-NB'!AK157</f>
        <v>0</v>
      </c>
      <c r="BF156" s="67">
        <f>'[1]11. Breakdown Total UE Bank-NB'!BR157</f>
        <v>0</v>
      </c>
      <c r="BG156" s="67">
        <f>'[1]11. Breakdown Total UE Bank-NB'!BX157</f>
        <v>450389.14319999993</v>
      </c>
      <c r="BH156" s="67">
        <f>'[1]11. Breakdown Total UE Bank-NB'!BF157+'[1]11. Breakdown Total UE Bank-NB'!BO157</f>
        <v>0</v>
      </c>
      <c r="BI156" s="184"/>
      <c r="BJ156" s="181"/>
      <c r="BK156" s="181"/>
      <c r="BL156" s="171">
        <v>238755</v>
      </c>
      <c r="BM156" s="171">
        <v>87855095.724964544</v>
      </c>
      <c r="BN156" s="171">
        <v>92415427.0758968</v>
      </c>
      <c r="BO156" s="171">
        <f t="shared" si="60"/>
        <v>180509277.80086136</v>
      </c>
      <c r="BP156" s="212">
        <f t="shared" si="61"/>
        <v>180270522.80086136</v>
      </c>
      <c r="BQ156" s="171">
        <v>378279.23148800002</v>
      </c>
      <c r="BR156" s="171">
        <v>77403758.002176002</v>
      </c>
      <c r="BS156" s="171">
        <v>999468753.22368002</v>
      </c>
      <c r="BT156" s="171">
        <f t="shared" si="62"/>
        <v>1077250790.4573441</v>
      </c>
      <c r="BU156" s="213">
        <f t="shared" si="63"/>
        <v>1076872511.2258561</v>
      </c>
      <c r="BV156" s="171">
        <f t="shared" si="73"/>
        <v>15.218681684594559</v>
      </c>
      <c r="BW156" s="171">
        <f t="shared" si="73"/>
        <v>8.2788347222792158</v>
      </c>
      <c r="BX156" s="171">
        <f t="shared" si="73"/>
        <v>3.2260826817486072</v>
      </c>
      <c r="BY156" s="171">
        <f t="shared" si="73"/>
        <v>5.6399001220149696</v>
      </c>
      <c r="BZ156" s="214">
        <f t="shared" si="73"/>
        <v>5.6282697049005721</v>
      </c>
      <c r="CA156" s="171">
        <f t="shared" si="74"/>
        <v>-7.823720176048182</v>
      </c>
      <c r="CB156" s="171">
        <f t="shared" si="74"/>
        <v>37.523366740652371</v>
      </c>
      <c r="CC156" s="171">
        <f t="shared" si="74"/>
        <v>14.514241574585411</v>
      </c>
      <c r="CD156" s="171">
        <f t="shared" si="74"/>
        <v>24.62245648048604</v>
      </c>
      <c r="CE156" s="213">
        <f t="shared" si="74"/>
        <v>24.68058254666056</v>
      </c>
      <c r="CF156" s="215">
        <f t="shared" si="75"/>
        <v>-18.849145021536216</v>
      </c>
      <c r="CG156" s="171">
        <f t="shared" si="75"/>
        <v>11.842591614502851</v>
      </c>
      <c r="CH156" s="171">
        <f t="shared" si="75"/>
        <v>1.275115210193567</v>
      </c>
      <c r="CI156" s="171">
        <f t="shared" si="75"/>
        <v>1.9584379697985321</v>
      </c>
      <c r="CJ156" s="213">
        <f t="shared" si="75"/>
        <v>1.9676221211978762</v>
      </c>
      <c r="CK156" s="215">
        <f t="shared" si="76"/>
        <v>-32.483710993732593</v>
      </c>
      <c r="CL156" s="171">
        <f t="shared" si="76"/>
        <v>28.924968221970794</v>
      </c>
      <c r="CM156" s="171">
        <f t="shared" si="76"/>
        <v>1.9732348797364851</v>
      </c>
      <c r="CN156" s="171">
        <f t="shared" si="76"/>
        <v>3.5094867220239356</v>
      </c>
      <c r="CO156" s="213">
        <f t="shared" si="76"/>
        <v>3.5288742111367677</v>
      </c>
      <c r="CP156" s="171">
        <f t="shared" si="64"/>
        <v>11.193935006516</v>
      </c>
      <c r="CQ156" s="171">
        <f t="shared" si="84"/>
        <v>11.846689260906089</v>
      </c>
      <c r="CR156" s="171">
        <f t="shared" si="85"/>
        <v>51.914877159155537</v>
      </c>
      <c r="CS156" s="171">
        <f t="shared" si="85"/>
        <v>11.25824567863252</v>
      </c>
      <c r="CT156" s="215">
        <v>4.9228430497927045</v>
      </c>
      <c r="CU156" s="64"/>
      <c r="CV156" s="65"/>
      <c r="CW156" s="81"/>
      <c r="CY156" s="127">
        <f t="shared" si="86"/>
        <v>7.6280962992832713E-2</v>
      </c>
      <c r="CZ156" s="127">
        <f t="shared" si="87"/>
        <v>0.24614875503367983</v>
      </c>
      <c r="DA156" s="127">
        <f t="shared" si="87"/>
        <v>0.21357315831655388</v>
      </c>
      <c r="DB156" s="127"/>
      <c r="DC156" s="127">
        <f t="shared" si="88"/>
        <v>0.16115432607556257</v>
      </c>
      <c r="DD156" s="127"/>
      <c r="DE156" s="127">
        <f t="shared" si="89"/>
        <v>0.17779477666767973</v>
      </c>
      <c r="DF156" s="127"/>
      <c r="DG156" s="127">
        <f t="shared" si="90"/>
        <v>7.3388588667090859E-2</v>
      </c>
      <c r="DH156" s="127">
        <f t="shared" si="91"/>
        <v>0.18114746344171095</v>
      </c>
      <c r="DI156" s="127">
        <f t="shared" si="91"/>
        <v>7.8912215894075377E-2</v>
      </c>
      <c r="DJ156" s="127">
        <f t="shared" si="91"/>
        <v>0.15287266636849939</v>
      </c>
      <c r="DK156" s="127">
        <f t="shared" si="91"/>
        <v>9.9464120352060537E-2</v>
      </c>
      <c r="DL156" s="127"/>
      <c r="DM156" s="127">
        <f t="shared" si="92"/>
        <v>0.10512731308971168</v>
      </c>
      <c r="DN156" s="127"/>
      <c r="DO156" s="127">
        <f t="shared" ref="DO156:DP219" si="93">AS156/AS144-1</f>
        <v>8.0933147643425185E-2</v>
      </c>
      <c r="DP156" s="127">
        <f t="shared" si="93"/>
        <v>0.49177788830504143</v>
      </c>
      <c r="DQ156" s="127"/>
      <c r="DR156" s="127">
        <f t="shared" ref="DR156:DS219" si="94">AV156/AV144-1</f>
        <v>2.0033739597454359E-2</v>
      </c>
      <c r="DS156" s="127">
        <f t="shared" si="94"/>
        <v>0.31801988366069578</v>
      </c>
      <c r="DT156" s="127"/>
    </row>
    <row r="157" spans="1:124" x14ac:dyDescent="0.3">
      <c r="B157" s="1">
        <v>11</v>
      </c>
      <c r="C157" s="76">
        <v>42309</v>
      </c>
      <c r="D157" s="77">
        <v>30</v>
      </c>
      <c r="E157" s="61">
        <v>119419710</v>
      </c>
      <c r="F157" s="62">
        <v>16813855</v>
      </c>
      <c r="G157" s="63">
        <v>44540498</v>
      </c>
      <c r="H157" s="61">
        <v>389887019</v>
      </c>
      <c r="I157" s="62">
        <v>23784090</v>
      </c>
      <c r="J157" s="63">
        <f t="shared" si="67"/>
        <v>46755243</v>
      </c>
      <c r="K157" s="61">
        <f t="shared" si="71"/>
        <v>-1.1027950845686638</v>
      </c>
      <c r="L157" s="62">
        <f t="shared" si="71"/>
        <v>0.74501213688155721</v>
      </c>
      <c r="M157" s="63">
        <f t="shared" si="71"/>
        <v>-8.5620073096037377</v>
      </c>
      <c r="N157" s="61">
        <f t="shared" si="78"/>
        <v>11.099226096461418</v>
      </c>
      <c r="O157" s="62">
        <f t="shared" si="78"/>
        <v>15.885772453904105</v>
      </c>
      <c r="P157" s="63">
        <f t="shared" si="78"/>
        <v>106.94501744450457</v>
      </c>
      <c r="Q157" s="180">
        <v>412758014.54957068</v>
      </c>
      <c r="R157" s="158">
        <v>23070719.654055007</v>
      </c>
      <c r="S157" s="158">
        <f t="shared" si="68"/>
        <v>461043.79251100007</v>
      </c>
      <c r="T157" s="159">
        <f t="shared" si="70"/>
        <v>436289777.99613667</v>
      </c>
      <c r="U157" s="180">
        <f t="shared" si="72"/>
        <v>-1.6699955481802511</v>
      </c>
      <c r="V157" s="158">
        <f t="shared" si="72"/>
        <v>-0.49236595680185069</v>
      </c>
      <c r="W157" s="158">
        <f t="shared" si="72"/>
        <v>2.3656541175258359</v>
      </c>
      <c r="X157" s="159">
        <f t="shared" si="72"/>
        <v>-1.6043198960409459</v>
      </c>
      <c r="Y157" s="180">
        <f t="shared" si="79"/>
        <v>9.8057946287416247</v>
      </c>
      <c r="Z157" s="158">
        <f t="shared" si="79"/>
        <v>7.9672919855028823</v>
      </c>
      <c r="AA157" s="158">
        <f t="shared" si="79"/>
        <v>67.878055940073267</v>
      </c>
      <c r="AB157" s="159">
        <f t="shared" si="79"/>
        <v>9.7470907922969605</v>
      </c>
      <c r="AC157" s="180">
        <v>245280939</v>
      </c>
      <c r="AD157" s="158">
        <f t="shared" si="83"/>
        <v>144606080</v>
      </c>
      <c r="AE157" s="158">
        <v>30099453</v>
      </c>
      <c r="AF157" s="62">
        <v>83535084</v>
      </c>
      <c r="AG157" s="62">
        <v>30971543</v>
      </c>
      <c r="AH157" s="65">
        <f t="shared" si="80"/>
        <v>114506627</v>
      </c>
      <c r="AI157" s="65"/>
      <c r="AJ157" s="159"/>
      <c r="AK157" s="158">
        <v>174246053.72513807</v>
      </c>
      <c r="AL157" s="158">
        <f t="shared" si="81"/>
        <v>238511960.82443294</v>
      </c>
      <c r="AM157" s="158">
        <v>17917502.834954999</v>
      </c>
      <c r="AN157" s="158">
        <v>156205279.32765192</v>
      </c>
      <c r="AO157" s="158">
        <v>64389178.661826007</v>
      </c>
      <c r="AP157" s="158">
        <f t="shared" si="82"/>
        <v>220594457.98947793</v>
      </c>
      <c r="AQ157" s="158"/>
      <c r="AR157" s="159"/>
      <c r="AS157" s="158">
        <v>23193886</v>
      </c>
      <c r="AT157" s="158">
        <v>590204</v>
      </c>
      <c r="AU157" s="159"/>
      <c r="AV157" s="158">
        <v>22426740.395821001</v>
      </c>
      <c r="AW157" s="158">
        <v>643979.25823399983</v>
      </c>
      <c r="AX157" s="159"/>
      <c r="AY157" s="181">
        <f t="shared" si="59"/>
        <v>7.4728280345646843</v>
      </c>
      <c r="AZ157" s="182">
        <f t="shared" si="59"/>
        <v>28.566925416687422</v>
      </c>
      <c r="BA157" s="183"/>
      <c r="BB157" s="67">
        <f>'[1]11. Breakdown Total UE Bank-NB'!R158+'[1]11. Breakdown Total UE Bank-NB'!S158</f>
        <v>698879.61370300001</v>
      </c>
      <c r="BC157" s="65">
        <f>'[1]11. Breakdown Total UE Bank-NB'!AN158</f>
        <v>0</v>
      </c>
      <c r="BD157" s="65">
        <f>'[1]11. Breakdown Total UE Bank-NB'!AT158</f>
        <v>46755243</v>
      </c>
      <c r="BE157" s="67">
        <f>'[1]11. Breakdown Total UE Bank-NB'!AB158+'[1]11. Breakdown Total UE Bank-NB'!AK158</f>
        <v>0</v>
      </c>
      <c r="BF157" s="67">
        <f>'[1]11. Breakdown Total UE Bank-NB'!BR158</f>
        <v>0</v>
      </c>
      <c r="BG157" s="67">
        <f>'[1]11. Breakdown Total UE Bank-NB'!BX158</f>
        <v>461043.79251100007</v>
      </c>
      <c r="BH157" s="67">
        <f>'[1]11. Breakdown Total UE Bank-NB'!BF158+'[1]11. Breakdown Total UE Bank-NB'!BO158</f>
        <v>0</v>
      </c>
      <c r="BI157" s="184"/>
      <c r="BJ157" s="181"/>
      <c r="BK157" s="181"/>
      <c r="BL157" s="158">
        <v>211727</v>
      </c>
      <c r="BM157" s="158">
        <v>88366361.910741016</v>
      </c>
      <c r="BN157" s="158">
        <v>90630169.008162081</v>
      </c>
      <c r="BO157" s="158">
        <f t="shared" si="60"/>
        <v>179208257.91890311</v>
      </c>
      <c r="BP157" s="185">
        <f t="shared" si="61"/>
        <v>178996530.91890311</v>
      </c>
      <c r="BQ157" s="158">
        <v>344018.09203200002</v>
      </c>
      <c r="BR157" s="158">
        <v>76227918.430207998</v>
      </c>
      <c r="BS157" s="158">
        <v>971534822.80140805</v>
      </c>
      <c r="BT157" s="158">
        <f t="shared" si="62"/>
        <v>1048106759.3236481</v>
      </c>
      <c r="BU157" s="186">
        <f t="shared" si="63"/>
        <v>1047762741.231616</v>
      </c>
      <c r="BV157" s="158">
        <f t="shared" si="73"/>
        <v>-11.320391195995896</v>
      </c>
      <c r="BW157" s="158">
        <f t="shared" si="73"/>
        <v>0.58194255160454256</v>
      </c>
      <c r="BX157" s="158">
        <f t="shared" si="73"/>
        <v>-1.9317749473457098</v>
      </c>
      <c r="BY157" s="158">
        <f t="shared" si="73"/>
        <v>-0.72074959127227645</v>
      </c>
      <c r="BZ157" s="159">
        <f t="shared" si="73"/>
        <v>-0.70671114842529259</v>
      </c>
      <c r="CA157" s="158">
        <f t="shared" si="74"/>
        <v>-6.0981829632290649</v>
      </c>
      <c r="CB157" s="158">
        <f t="shared" si="74"/>
        <v>27.135238085525842</v>
      </c>
      <c r="CC157" s="158">
        <f t="shared" si="74"/>
        <v>8.8754632574829841</v>
      </c>
      <c r="CD157" s="158">
        <f t="shared" si="74"/>
        <v>17.150003920103664</v>
      </c>
      <c r="CE157" s="186">
        <f t="shared" si="74"/>
        <v>17.184321466656218</v>
      </c>
      <c r="CF157" s="187">
        <f t="shared" si="75"/>
        <v>-9.0571029557267266</v>
      </c>
      <c r="CG157" s="158">
        <f t="shared" si="75"/>
        <v>-1.5190988167976927</v>
      </c>
      <c r="CH157" s="158">
        <f t="shared" si="75"/>
        <v>-2.7948778120550632</v>
      </c>
      <c r="CI157" s="158">
        <f t="shared" si="75"/>
        <v>-2.7054081920258266</v>
      </c>
      <c r="CJ157" s="186">
        <f t="shared" si="75"/>
        <v>-2.7031769954925289</v>
      </c>
      <c r="CK157" s="187">
        <f t="shared" si="76"/>
        <v>-34.153536436361655</v>
      </c>
      <c r="CL157" s="158">
        <f t="shared" si="76"/>
        <v>25.165724051900295</v>
      </c>
      <c r="CM157" s="158">
        <f t="shared" si="76"/>
        <v>12.402020892012743</v>
      </c>
      <c r="CN157" s="158">
        <f t="shared" si="76"/>
        <v>13.215410918625414</v>
      </c>
      <c r="CO157" s="186">
        <f t="shared" si="76"/>
        <v>13.242158699114203</v>
      </c>
      <c r="CP157" s="158">
        <f t="shared" si="64"/>
        <v>10.673213664472712</v>
      </c>
      <c r="CQ157" s="158">
        <f t="shared" si="84"/>
        <v>11.422145602847152</v>
      </c>
      <c r="CR157" s="158">
        <f t="shared" si="85"/>
        <v>56.197940668350498</v>
      </c>
      <c r="CS157" s="158">
        <f t="shared" si="85"/>
        <v>10.745960963425233</v>
      </c>
      <c r="CT157" s="187">
        <v>4.9228430497927045</v>
      </c>
      <c r="CU157" s="64"/>
      <c r="CV157" s="65"/>
      <c r="CW157" s="81"/>
      <c r="CY157" s="127">
        <f t="shared" si="86"/>
        <v>7.8060185274798632E-2</v>
      </c>
      <c r="CZ157" s="127">
        <f t="shared" si="87"/>
        <v>0.25637236548327591</v>
      </c>
      <c r="DA157" s="127">
        <f t="shared" si="87"/>
        <v>0.19281753642637756</v>
      </c>
      <c r="DB157" s="127"/>
      <c r="DC157" s="127">
        <f t="shared" si="88"/>
        <v>0.15130879291917498</v>
      </c>
      <c r="DD157" s="127"/>
      <c r="DE157" s="127">
        <f t="shared" si="89"/>
        <v>0.17170379124798218</v>
      </c>
      <c r="DF157" s="127"/>
      <c r="DG157" s="127">
        <f t="shared" si="90"/>
        <v>7.4433109438606371E-2</v>
      </c>
      <c r="DH157" s="127">
        <f t="shared" si="91"/>
        <v>0.14073708124523665</v>
      </c>
      <c r="DI157" s="127">
        <f t="shared" si="91"/>
        <v>8.951328672279435E-2</v>
      </c>
      <c r="DJ157" s="127">
        <f t="shared" si="91"/>
        <v>0.17832285788925772</v>
      </c>
      <c r="DK157" s="127">
        <f t="shared" si="91"/>
        <v>0.11402125072668889</v>
      </c>
      <c r="DL157" s="127"/>
      <c r="DM157" s="127">
        <f t="shared" si="92"/>
        <v>0.11598465015756543</v>
      </c>
      <c r="DN157" s="127"/>
      <c r="DO157" s="127">
        <f t="shared" si="93"/>
        <v>0.15399207894033218</v>
      </c>
      <c r="DP157" s="127">
        <f t="shared" si="93"/>
        <v>0.38900943729260318</v>
      </c>
      <c r="DQ157" s="127"/>
      <c r="DR157" s="127">
        <f t="shared" si="94"/>
        <v>7.4728280345646825E-2</v>
      </c>
      <c r="DS157" s="127">
        <f t="shared" si="94"/>
        <v>0.28566925416687416</v>
      </c>
      <c r="DT157" s="127"/>
    </row>
    <row r="158" spans="1:124" ht="15" thickBot="1" x14ac:dyDescent="0.35">
      <c r="B158" s="1">
        <v>12</v>
      </c>
      <c r="C158" s="104">
        <v>42339</v>
      </c>
      <c r="D158" s="198">
        <v>31</v>
      </c>
      <c r="E158" s="106">
        <v>120279206</v>
      </c>
      <c r="F158" s="107">
        <v>16863842</v>
      </c>
      <c r="G158" s="108">
        <v>34314795</v>
      </c>
      <c r="H158" s="106">
        <v>426658783</v>
      </c>
      <c r="I158" s="107">
        <v>26805021</v>
      </c>
      <c r="J158" s="108">
        <f t="shared" si="67"/>
        <v>41606578</v>
      </c>
      <c r="K158" s="106">
        <f t="shared" si="71"/>
        <v>9.4313896611161603</v>
      </c>
      <c r="L158" s="107">
        <f t="shared" si="71"/>
        <v>12.701478173013978</v>
      </c>
      <c r="M158" s="108">
        <f t="shared" si="71"/>
        <v>-11.011952178282979</v>
      </c>
      <c r="N158" s="106">
        <f t="shared" si="78"/>
        <v>11.625722964111821</v>
      </c>
      <c r="O158" s="107">
        <f t="shared" si="78"/>
        <v>9.5648730836738576</v>
      </c>
      <c r="P158" s="108">
        <f t="shared" si="78"/>
        <v>59.082619228388509</v>
      </c>
      <c r="Q158" s="199">
        <v>464104309.03366131</v>
      </c>
      <c r="R158" s="200">
        <v>26576810.478223</v>
      </c>
      <c r="S158" s="200">
        <f t="shared" si="68"/>
        <v>431101.76763599995</v>
      </c>
      <c r="T158" s="201">
        <f t="shared" si="70"/>
        <v>491112221.27952033</v>
      </c>
      <c r="U158" s="199">
        <f t="shared" si="72"/>
        <v>12.439805569886548</v>
      </c>
      <c r="V158" s="200">
        <f t="shared" si="72"/>
        <v>15.197145458580213</v>
      </c>
      <c r="W158" s="200">
        <f t="shared" si="72"/>
        <v>-6.4943993089953009</v>
      </c>
      <c r="X158" s="201">
        <f t="shared" si="72"/>
        <v>12.565603424215253</v>
      </c>
      <c r="Y158" s="199">
        <f t="shared" si="79"/>
        <v>10.798546271789098</v>
      </c>
      <c r="Z158" s="200">
        <f t="shared" si="79"/>
        <v>4.2655117637414133</v>
      </c>
      <c r="AA158" s="200">
        <f t="shared" si="79"/>
        <v>53.208229628756634</v>
      </c>
      <c r="AB158" s="201">
        <f t="shared" si="79"/>
        <v>10.450872502717107</v>
      </c>
      <c r="AC158" s="199">
        <v>267598274</v>
      </c>
      <c r="AD158" s="200">
        <f t="shared" si="83"/>
        <v>159060509</v>
      </c>
      <c r="AE158" s="200">
        <v>34798805</v>
      </c>
      <c r="AF158" s="107">
        <v>90611625</v>
      </c>
      <c r="AG158" s="107">
        <v>33650079</v>
      </c>
      <c r="AH158" s="110">
        <f t="shared" si="80"/>
        <v>124261704</v>
      </c>
      <c r="AI158" s="110"/>
      <c r="AJ158" s="201"/>
      <c r="AK158" s="200">
        <v>196186616.29767495</v>
      </c>
      <c r="AL158" s="200">
        <f t="shared" si="81"/>
        <v>267917692.73598605</v>
      </c>
      <c r="AM158" s="200">
        <v>20414026.227476008</v>
      </c>
      <c r="AN158" s="200">
        <v>174879251.06774506</v>
      </c>
      <c r="AO158" s="200">
        <v>72624415.440764993</v>
      </c>
      <c r="AP158" s="200">
        <f t="shared" si="82"/>
        <v>247503666.50851005</v>
      </c>
      <c r="AQ158" s="200"/>
      <c r="AR158" s="201"/>
      <c r="AS158" s="200">
        <v>26231669</v>
      </c>
      <c r="AT158" s="200">
        <v>573352</v>
      </c>
      <c r="AU158" s="201"/>
      <c r="AV158" s="200">
        <v>25928404.240049999</v>
      </c>
      <c r="AW158" s="200">
        <v>648406.23817300005</v>
      </c>
      <c r="AX158" s="201"/>
      <c r="AY158" s="202">
        <f t="shared" si="59"/>
        <v>4.1167107016901383</v>
      </c>
      <c r="AZ158" s="203">
        <f t="shared" si="59"/>
        <v>10.585439995207819</v>
      </c>
      <c r="BA158" s="204"/>
      <c r="BB158" s="113">
        <f>'[1]11. Breakdown Total UE Bank-NB'!R159+'[1]11. Breakdown Total UE Bank-NB'!S159</f>
        <v>737784.50541900005</v>
      </c>
      <c r="BC158" s="110">
        <f>'[1]11. Breakdown Total UE Bank-NB'!AN159</f>
        <v>0</v>
      </c>
      <c r="BD158" s="110">
        <f>'[1]11. Breakdown Total UE Bank-NB'!AT159</f>
        <v>41606578</v>
      </c>
      <c r="BE158" s="112">
        <f>'[1]11. Breakdown Total UE Bank-NB'!AB159+'[1]11. Breakdown Total UE Bank-NB'!AK159</f>
        <v>0</v>
      </c>
      <c r="BF158" s="112">
        <f>'[1]11. Breakdown Total UE Bank-NB'!BR159</f>
        <v>0</v>
      </c>
      <c r="BG158" s="112">
        <f>'[1]11. Breakdown Total UE Bank-NB'!BX159</f>
        <v>431101.76763599995</v>
      </c>
      <c r="BH158" s="112">
        <f>'[1]11. Breakdown Total UE Bank-NB'!BF159+'[1]11. Breakdown Total UE Bank-NB'!BO159</f>
        <v>0</v>
      </c>
      <c r="BI158" s="205"/>
      <c r="BJ158" s="202"/>
      <c r="BK158" s="202"/>
      <c r="BL158" s="200">
        <v>200827</v>
      </c>
      <c r="BM158" s="200">
        <v>90733851.05612497</v>
      </c>
      <c r="BN158" s="200">
        <v>98518883.425461248</v>
      </c>
      <c r="BO158" s="200">
        <f t="shared" si="60"/>
        <v>189453561.48158622</v>
      </c>
      <c r="BP158" s="206">
        <f t="shared" si="61"/>
        <v>189252734.48158622</v>
      </c>
      <c r="BQ158" s="200">
        <v>363591.76192000002</v>
      </c>
      <c r="BR158" s="200">
        <v>81402515.161088005</v>
      </c>
      <c r="BS158" s="200">
        <v>1066768005.070848</v>
      </c>
      <c r="BT158" s="200">
        <f t="shared" si="62"/>
        <v>1148534111.993856</v>
      </c>
      <c r="BU158" s="207">
        <f t="shared" si="63"/>
        <v>1148170520.231936</v>
      </c>
      <c r="BV158" s="200">
        <f t="shared" si="73"/>
        <v>-5.1481388769500347</v>
      </c>
      <c r="BW158" s="200">
        <f t="shared" si="73"/>
        <v>2.6791746250404174</v>
      </c>
      <c r="BX158" s="200">
        <f t="shared" si="73"/>
        <v>8.7042918529576117</v>
      </c>
      <c r="BY158" s="200">
        <f t="shared" si="73"/>
        <v>5.7169818409369277</v>
      </c>
      <c r="BZ158" s="201">
        <f t="shared" si="73"/>
        <v>5.7298337068497833</v>
      </c>
      <c r="CA158" s="200">
        <f t="shared" si="74"/>
        <v>-34.469841580604637</v>
      </c>
      <c r="CB158" s="200">
        <f t="shared" si="74"/>
        <v>5.429826789648132</v>
      </c>
      <c r="CC158" s="200">
        <f t="shared" si="74"/>
        <v>10.651555432648884</v>
      </c>
      <c r="CD158" s="200">
        <f t="shared" si="74"/>
        <v>8.0106894893730658</v>
      </c>
      <c r="CE158" s="207">
        <f t="shared" si="74"/>
        <v>8.0850417627117732</v>
      </c>
      <c r="CF158" s="208">
        <f t="shared" si="75"/>
        <v>5.6897210761169159</v>
      </c>
      <c r="CG158" s="200">
        <f t="shared" si="75"/>
        <v>6.788322228184307</v>
      </c>
      <c r="CH158" s="200">
        <f t="shared" si="75"/>
        <v>9.8023436766616623</v>
      </c>
      <c r="CI158" s="200">
        <f t="shared" si="75"/>
        <v>9.5817865667629611</v>
      </c>
      <c r="CJ158" s="207">
        <f t="shared" si="75"/>
        <v>9.5830644714750335</v>
      </c>
      <c r="CK158" s="208">
        <f t="shared" si="76"/>
        <v>-27.044403280678907</v>
      </c>
      <c r="CL158" s="200">
        <f t="shared" si="76"/>
        <v>18.462844123159194</v>
      </c>
      <c r="CM158" s="200">
        <f t="shared" si="76"/>
        <v>3.9065280102996036</v>
      </c>
      <c r="CN158" s="200">
        <f t="shared" si="76"/>
        <v>4.8051901787585338</v>
      </c>
      <c r="CO158" s="207">
        <f t="shared" si="76"/>
        <v>4.8196810919873379</v>
      </c>
      <c r="CP158" s="200">
        <f t="shared" si="64"/>
        <v>10.184781073326505</v>
      </c>
      <c r="CQ158" s="200">
        <f t="shared" si="84"/>
        <v>9.9924436231872136</v>
      </c>
      <c r="CR158" s="200">
        <f t="shared" si="85"/>
        <v>59.148328530802985</v>
      </c>
      <c r="CS158" s="200">
        <f t="shared" si="85"/>
        <v>10.208908067793217</v>
      </c>
      <c r="CT158" s="208">
        <v>4.9228430497927045</v>
      </c>
      <c r="CU158" s="109"/>
      <c r="CV158" s="110"/>
      <c r="CW158" s="116"/>
      <c r="CY158" s="127">
        <f t="shared" si="86"/>
        <v>9.1225156030606103E-2</v>
      </c>
      <c r="CZ158" s="127">
        <f t="shared" si="87"/>
        <v>0.22256357197563226</v>
      </c>
      <c r="DA158" s="127">
        <f t="shared" si="87"/>
        <v>0.18101854786278904</v>
      </c>
      <c r="DB158" s="127"/>
      <c r="DC158" s="127">
        <f t="shared" si="88"/>
        <v>0.14493708732533594</v>
      </c>
      <c r="DD158" s="127"/>
      <c r="DE158" s="127">
        <f t="shared" si="89"/>
        <v>0.1610657080428084</v>
      </c>
      <c r="DF158" s="127"/>
      <c r="DG158" s="127">
        <f t="shared" si="90"/>
        <v>9.2786588631444511E-2</v>
      </c>
      <c r="DH158" s="127">
        <f t="shared" si="91"/>
        <v>0.13906443155299031</v>
      </c>
      <c r="DI158" s="127">
        <f t="shared" si="91"/>
        <v>9.3877459125259799E-2</v>
      </c>
      <c r="DJ158" s="127">
        <f t="shared" si="91"/>
        <v>0.17991159578450255</v>
      </c>
      <c r="DK158" s="127">
        <f t="shared" si="91"/>
        <v>0.11779319845815306</v>
      </c>
      <c r="DL158" s="127"/>
      <c r="DM158" s="127">
        <f t="shared" si="92"/>
        <v>0.11938596273409008</v>
      </c>
      <c r="DN158" s="127"/>
      <c r="DO158" s="127">
        <f t="shared" si="93"/>
        <v>9.4281290240332716E-2</v>
      </c>
      <c r="DP158" s="127">
        <f t="shared" si="93"/>
        <v>0.16208771720029747</v>
      </c>
      <c r="DQ158" s="127"/>
      <c r="DR158" s="127">
        <f t="shared" si="94"/>
        <v>4.1167107016901294E-2</v>
      </c>
      <c r="DS158" s="127">
        <f t="shared" si="94"/>
        <v>0.10585439995207824</v>
      </c>
      <c r="DT158" s="127"/>
    </row>
    <row r="159" spans="1:124" x14ac:dyDescent="0.3">
      <c r="A159" s="1">
        <v>2016</v>
      </c>
      <c r="B159" s="1">
        <v>1</v>
      </c>
      <c r="C159" s="59">
        <v>42370</v>
      </c>
      <c r="D159" s="60">
        <v>31</v>
      </c>
      <c r="E159" s="61">
        <v>121036802</v>
      </c>
      <c r="F159" s="62">
        <v>16878261</v>
      </c>
      <c r="G159" s="63">
        <v>35084652</v>
      </c>
      <c r="H159" s="61">
        <v>405682510</v>
      </c>
      <c r="I159" s="62">
        <v>23995879</v>
      </c>
      <c r="J159" s="63">
        <f t="shared" si="67"/>
        <v>41300860</v>
      </c>
      <c r="K159" s="61">
        <f t="shared" si="71"/>
        <v>-4.9164048264769926</v>
      </c>
      <c r="L159" s="62">
        <f t="shared" si="71"/>
        <v>-10.479909715422346</v>
      </c>
      <c r="M159" s="63">
        <f t="shared" si="71"/>
        <v>-0.73478285092323614</v>
      </c>
      <c r="N159" s="61">
        <f t="shared" si="78"/>
        <v>11.847425638085159</v>
      </c>
      <c r="O159" s="62">
        <f t="shared" si="78"/>
        <v>11.5511324547142</v>
      </c>
      <c r="P159" s="63">
        <f t="shared" si="78"/>
        <v>61.561671891428439</v>
      </c>
      <c r="Q159" s="117">
        <v>430262433.25677884</v>
      </c>
      <c r="R159" s="118">
        <v>22927127.763919991</v>
      </c>
      <c r="S159" s="119">
        <f t="shared" si="68"/>
        <v>387404.14514299989</v>
      </c>
      <c r="T159" s="120">
        <f t="shared" si="70"/>
        <v>453576965.16584182</v>
      </c>
      <c r="U159" s="117">
        <f t="shared" si="72"/>
        <v>-7.2918684696866132</v>
      </c>
      <c r="V159" s="118">
        <f t="shared" si="72"/>
        <v>-13.732583589342124</v>
      </c>
      <c r="W159" s="119">
        <f t="shared" si="72"/>
        <v>-10.136266137951926</v>
      </c>
      <c r="X159" s="120">
        <f t="shared" si="72"/>
        <v>-7.6429081760347861</v>
      </c>
      <c r="Y159" s="117">
        <f t="shared" si="79"/>
        <v>10.982729340352607</v>
      </c>
      <c r="Z159" s="118">
        <f t="shared" si="79"/>
        <v>6.1635563556330268</v>
      </c>
      <c r="AA159" s="119">
        <f t="shared" si="79"/>
        <v>52.898626273886443</v>
      </c>
      <c r="AB159" s="120">
        <f t="shared" si="79"/>
        <v>10.754531421035384</v>
      </c>
      <c r="AC159" s="117">
        <v>258088881</v>
      </c>
      <c r="AD159" s="118">
        <f t="shared" si="83"/>
        <v>147593629</v>
      </c>
      <c r="AE159" s="118">
        <v>31486271</v>
      </c>
      <c r="AF159" s="119">
        <v>85992645</v>
      </c>
      <c r="AG159" s="119">
        <v>30114713</v>
      </c>
      <c r="AH159" s="65">
        <f t="shared" si="80"/>
        <v>116107358</v>
      </c>
      <c r="AI159" s="65"/>
      <c r="AJ159" s="121"/>
      <c r="AK159" s="118">
        <v>185878799.75090399</v>
      </c>
      <c r="AL159" s="118">
        <f t="shared" si="81"/>
        <v>244383633.50587484</v>
      </c>
      <c r="AM159" s="118">
        <v>19018446.630563997</v>
      </c>
      <c r="AN159" s="118">
        <v>161915187.18328783</v>
      </c>
      <c r="AO159" s="118">
        <v>63449999.692023002</v>
      </c>
      <c r="AP159" s="118">
        <f t="shared" si="82"/>
        <v>225365186.87531084</v>
      </c>
      <c r="AQ159" s="118"/>
      <c r="AR159" s="121"/>
      <c r="AS159" s="118">
        <v>23402738</v>
      </c>
      <c r="AT159" s="118">
        <v>593141</v>
      </c>
      <c r="AU159" s="121"/>
      <c r="AV159" s="118">
        <v>22281522.813559003</v>
      </c>
      <c r="AW159" s="118">
        <v>645604.95036100026</v>
      </c>
      <c r="AX159" s="121"/>
      <c r="AY159" s="128">
        <f t="shared" si="59"/>
        <v>6.2345823764550552</v>
      </c>
      <c r="AZ159" s="129">
        <f t="shared" si="59"/>
        <v>3.7691500574806072</v>
      </c>
      <c r="BA159" s="130"/>
      <c r="BB159" s="123">
        <f>'[1]11. Breakdown Total UE Bank-NB'!R160+'[1]11. Breakdown Total UE Bank-NB'!S160</f>
        <v>718099.34108599997</v>
      </c>
      <c r="BC159" s="118">
        <f>'[1]11. Breakdown Total UE Bank-NB'!AN160</f>
        <v>0</v>
      </c>
      <c r="BD159" s="118">
        <f>'[1]11. Breakdown Total UE Bank-NB'!AT160</f>
        <v>41300860</v>
      </c>
      <c r="BE159" s="122">
        <f>'[1]11. Breakdown Total UE Bank-NB'!AB160+'[1]11. Breakdown Total UE Bank-NB'!AK160</f>
        <v>0</v>
      </c>
      <c r="BF159" s="67">
        <f>'[1]11. Breakdown Total UE Bank-NB'!BR160</f>
        <v>0</v>
      </c>
      <c r="BG159" s="67">
        <f>'[1]11. Breakdown Total UE Bank-NB'!BX160</f>
        <v>387404.14514299989</v>
      </c>
      <c r="BH159" s="67">
        <f>'[1]11. Breakdown Total UE Bank-NB'!BF160+'[1]11. Breakdown Total UE Bank-NB'!BO160</f>
        <v>0</v>
      </c>
      <c r="BI159" s="135"/>
      <c r="BJ159" s="132"/>
      <c r="BK159" s="132"/>
      <c r="BL159" s="65">
        <v>165756</v>
      </c>
      <c r="BM159" s="65">
        <v>95331767.965507373</v>
      </c>
      <c r="BN159" s="65">
        <v>99409605.202082172</v>
      </c>
      <c r="BO159" s="65">
        <f t="shared" si="60"/>
        <v>194907129.16758955</v>
      </c>
      <c r="BP159" s="153">
        <f t="shared" si="61"/>
        <v>194741373.16758955</v>
      </c>
      <c r="BQ159" s="65">
        <v>351034.14681599999</v>
      </c>
      <c r="BR159" s="65">
        <v>80018336.120831996</v>
      </c>
      <c r="BS159" s="65">
        <v>991202954.44480002</v>
      </c>
      <c r="BT159" s="65">
        <f t="shared" si="62"/>
        <v>1071572324.712448</v>
      </c>
      <c r="BU159" s="67">
        <f t="shared" si="63"/>
        <v>1071221290.565632</v>
      </c>
      <c r="BV159" s="65">
        <f t="shared" si="73"/>
        <v>-17.463289298749672</v>
      </c>
      <c r="BW159" s="65">
        <f t="shared" si="73"/>
        <v>5.067476863225262</v>
      </c>
      <c r="BX159" s="65">
        <f t="shared" si="73"/>
        <v>0.90411274026957356</v>
      </c>
      <c r="BY159" s="65">
        <f t="shared" si="73"/>
        <v>2.8785775486904122</v>
      </c>
      <c r="BZ159" s="66">
        <f t="shared" si="73"/>
        <v>2.9001634777104672</v>
      </c>
      <c r="CA159" s="65">
        <f t="shared" si="74"/>
        <v>-33.295236868792557</v>
      </c>
      <c r="CB159" s="65">
        <f t="shared" si="74"/>
        <v>35.447130264259705</v>
      </c>
      <c r="CC159" s="65">
        <f t="shared" si="74"/>
        <v>15.177137161599797</v>
      </c>
      <c r="CD159" s="65">
        <f t="shared" si="74"/>
        <v>24.190791364728444</v>
      </c>
      <c r="CE159" s="67">
        <f t="shared" si="74"/>
        <v>24.281955615224074</v>
      </c>
      <c r="CF159" s="80">
        <f t="shared" si="75"/>
        <v>-3.453767774519334</v>
      </c>
      <c r="CG159" s="65">
        <f t="shared" si="75"/>
        <v>-1.7004131107212661</v>
      </c>
      <c r="CH159" s="65">
        <f t="shared" si="75"/>
        <v>-7.0835505252174631</v>
      </c>
      <c r="CI159" s="65">
        <f t="shared" si="75"/>
        <v>-6.7008708298443302</v>
      </c>
      <c r="CJ159" s="67">
        <f t="shared" si="75"/>
        <v>-6.7018990916749788</v>
      </c>
      <c r="CK159" s="80">
        <f t="shared" si="76"/>
        <v>-22.304558218861903</v>
      </c>
      <c r="CL159" s="65">
        <f t="shared" si="76"/>
        <v>29.780799563974615</v>
      </c>
      <c r="CM159" s="65">
        <f t="shared" si="76"/>
        <v>4.5443876794816873</v>
      </c>
      <c r="CN159" s="65">
        <f t="shared" si="76"/>
        <v>6.072620209127999</v>
      </c>
      <c r="CO159" s="67">
        <f t="shared" si="76"/>
        <v>6.0853171506189518</v>
      </c>
      <c r="CP159" s="65">
        <f t="shared" si="64"/>
        <v>10.007599495943452</v>
      </c>
      <c r="CQ159" s="65">
        <f t="shared" si="84"/>
        <v>9.6756293747664301</v>
      </c>
      <c r="CR159" s="65">
        <f t="shared" si="85"/>
        <v>62.516127266175801</v>
      </c>
      <c r="CS159" s="65">
        <f t="shared" si="85"/>
        <v>10.026479560769744</v>
      </c>
      <c r="CT159" s="80">
        <v>4.96524148581004</v>
      </c>
      <c r="CU159" s="117"/>
      <c r="CV159" s="118"/>
      <c r="CW159" s="126"/>
      <c r="CY159" s="127">
        <f t="shared" si="86"/>
        <v>0.10498573231132968</v>
      </c>
      <c r="CZ159" s="127">
        <f t="shared" si="87"/>
        <v>0.22775358200244011</v>
      </c>
      <c r="DA159" s="127">
        <f t="shared" si="87"/>
        <v>0.17633540672430037</v>
      </c>
      <c r="DB159" s="127"/>
      <c r="DC159" s="127">
        <f t="shared" si="88"/>
        <v>0.12183633336934374</v>
      </c>
      <c r="DD159" s="127"/>
      <c r="DE159" s="127">
        <f t="shared" si="89"/>
        <v>0.1428695532394344</v>
      </c>
      <c r="DF159" s="127"/>
      <c r="DG159" s="127">
        <f t="shared" si="90"/>
        <v>0.10767949131700627</v>
      </c>
      <c r="DH159" s="127">
        <f t="shared" si="91"/>
        <v>0.18669919433439142</v>
      </c>
      <c r="DI159" s="127">
        <f t="shared" si="91"/>
        <v>0.10081857132200045</v>
      </c>
      <c r="DJ159" s="127">
        <f t="shared" si="91"/>
        <v>0.1178168034187308</v>
      </c>
      <c r="DK159" s="127">
        <f t="shared" si="91"/>
        <v>0.10555179479719801</v>
      </c>
      <c r="DL159" s="127"/>
      <c r="DM159" s="127">
        <f t="shared" si="92"/>
        <v>0.11146650215974785</v>
      </c>
      <c r="DN159" s="127"/>
      <c r="DO159" s="127">
        <f t="shared" si="93"/>
        <v>0.117018588976326</v>
      </c>
      <c r="DP159" s="127">
        <f t="shared" si="93"/>
        <v>5.9123618377586951E-2</v>
      </c>
      <c r="DQ159" s="127"/>
      <c r="DR159" s="127">
        <f t="shared" si="94"/>
        <v>6.2345823764550667E-2</v>
      </c>
      <c r="DS159" s="127">
        <f t="shared" si="94"/>
        <v>3.7691500574805969E-2</v>
      </c>
      <c r="DT159" s="127"/>
    </row>
    <row r="160" spans="1:124" x14ac:dyDescent="0.3">
      <c r="B160" s="1">
        <v>2</v>
      </c>
      <c r="C160" s="76">
        <v>42401</v>
      </c>
      <c r="D160" s="77">
        <v>29</v>
      </c>
      <c r="E160" s="61">
        <v>122460742</v>
      </c>
      <c r="F160" s="62">
        <v>16942073</v>
      </c>
      <c r="G160" s="63">
        <v>35876523</v>
      </c>
      <c r="H160" s="61">
        <v>387271612</v>
      </c>
      <c r="I160" s="62">
        <v>24172068</v>
      </c>
      <c r="J160" s="63">
        <f t="shared" si="67"/>
        <v>46579696</v>
      </c>
      <c r="K160" s="61">
        <f t="shared" si="71"/>
        <v>-4.5382528322455897</v>
      </c>
      <c r="L160" s="62">
        <f t="shared" si="71"/>
        <v>0.7342469096464439</v>
      </c>
      <c r="M160" s="63">
        <f t="shared" si="71"/>
        <v>12.781419079409002</v>
      </c>
      <c r="N160" s="61">
        <f t="shared" si="78"/>
        <v>14.754423296870931</v>
      </c>
      <c r="O160" s="62">
        <f t="shared" si="78"/>
        <v>15.906774236085305</v>
      </c>
      <c r="P160" s="63">
        <f t="shared" si="78"/>
        <v>92.581981419397181</v>
      </c>
      <c r="Q160" s="64">
        <v>412718764.39128506</v>
      </c>
      <c r="R160" s="65">
        <v>22154169.805091001</v>
      </c>
      <c r="S160" s="62">
        <f t="shared" si="68"/>
        <v>519364.47219400003</v>
      </c>
      <c r="T160" s="63">
        <f t="shared" si="70"/>
        <v>435392298.6685701</v>
      </c>
      <c r="U160" s="64">
        <f t="shared" si="72"/>
        <v>-4.0774344933395064</v>
      </c>
      <c r="V160" s="65">
        <f t="shared" si="72"/>
        <v>-3.3713684801171628</v>
      </c>
      <c r="W160" s="62">
        <f t="shared" si="72"/>
        <v>34.06270395023536</v>
      </c>
      <c r="X160" s="63">
        <f t="shared" si="72"/>
        <v>-4.0091688718413723</v>
      </c>
      <c r="Y160" s="64">
        <f t="shared" si="79"/>
        <v>16.475400568641625</v>
      </c>
      <c r="Z160" s="65">
        <f t="shared" si="79"/>
        <v>8.6067763083597697</v>
      </c>
      <c r="AA160" s="62">
        <f t="shared" si="79"/>
        <v>110.93282119950005</v>
      </c>
      <c r="AB160" s="63">
        <f t="shared" si="79"/>
        <v>16.109383686122715</v>
      </c>
      <c r="AC160" s="64">
        <v>244890209</v>
      </c>
      <c r="AD160" s="65">
        <f t="shared" si="83"/>
        <v>142381403</v>
      </c>
      <c r="AE160" s="65">
        <v>27401329</v>
      </c>
      <c r="AF160" s="62">
        <v>84331734</v>
      </c>
      <c r="AG160" s="62">
        <v>30648340</v>
      </c>
      <c r="AH160" s="65">
        <f t="shared" si="80"/>
        <v>114980074</v>
      </c>
      <c r="AI160" s="65"/>
      <c r="AJ160" s="66"/>
      <c r="AK160" s="65">
        <v>175608926.75683609</v>
      </c>
      <c r="AL160" s="65">
        <f t="shared" si="81"/>
        <v>237109837.63444898</v>
      </c>
      <c r="AM160" s="65">
        <v>16302873.209410995</v>
      </c>
      <c r="AN160" s="65">
        <v>156551192.17997897</v>
      </c>
      <c r="AO160" s="65">
        <v>64255772.245059006</v>
      </c>
      <c r="AP160" s="65">
        <f t="shared" si="82"/>
        <v>220806964.42503798</v>
      </c>
      <c r="AQ160" s="65"/>
      <c r="AR160" s="66"/>
      <c r="AS160" s="65">
        <v>23569936</v>
      </c>
      <c r="AT160" s="65">
        <v>602132</v>
      </c>
      <c r="AU160" s="66"/>
      <c r="AV160" s="65">
        <v>21495653.18620399</v>
      </c>
      <c r="AW160" s="65">
        <v>658516.61888700002</v>
      </c>
      <c r="AX160" s="66"/>
      <c r="AY160" s="132">
        <f t="shared" si="59"/>
        <v>8.4001478328137065</v>
      </c>
      <c r="AZ160" s="133">
        <f t="shared" si="59"/>
        <v>15.812889882573856</v>
      </c>
      <c r="BA160" s="134"/>
      <c r="BB160" s="78">
        <f>'[1]11. Breakdown Total UE Bank-NB'!R161+'[1]11. Breakdown Total UE Bank-NB'!S161</f>
        <v>781571.493242</v>
      </c>
      <c r="BC160" s="65">
        <f>'[1]11. Breakdown Total UE Bank-NB'!AN161</f>
        <v>0</v>
      </c>
      <c r="BD160" s="65">
        <f>'[1]11. Breakdown Total UE Bank-NB'!AT161</f>
        <v>46579696</v>
      </c>
      <c r="BE160" s="67">
        <f>'[1]11. Breakdown Total UE Bank-NB'!AB161+'[1]11. Breakdown Total UE Bank-NB'!AK161</f>
        <v>0</v>
      </c>
      <c r="BF160" s="67">
        <f>'[1]11. Breakdown Total UE Bank-NB'!BR161</f>
        <v>0</v>
      </c>
      <c r="BG160" s="67">
        <f>'[1]11. Breakdown Total UE Bank-NB'!BX161</f>
        <v>519364.47219400003</v>
      </c>
      <c r="BH160" s="67">
        <f>'[1]11. Breakdown Total UE Bank-NB'!BF161+'[1]11. Breakdown Total UE Bank-NB'!BO161</f>
        <v>0</v>
      </c>
      <c r="BI160" s="135"/>
      <c r="BJ160" s="132"/>
      <c r="BK160" s="132"/>
      <c r="BL160" s="65">
        <v>157424</v>
      </c>
      <c r="BM160" s="65">
        <v>91263835.4095961</v>
      </c>
      <c r="BN160" s="65">
        <v>94883110.18019639</v>
      </c>
      <c r="BO160" s="65">
        <f t="shared" si="60"/>
        <v>186304369.58979249</v>
      </c>
      <c r="BP160" s="153">
        <f t="shared" si="61"/>
        <v>186146945.58979249</v>
      </c>
      <c r="BQ160" s="65">
        <v>393907.20819199999</v>
      </c>
      <c r="BR160" s="65">
        <v>79549337.436159998</v>
      </c>
      <c r="BS160" s="65">
        <v>1014334440.341504</v>
      </c>
      <c r="BT160" s="65">
        <f t="shared" si="62"/>
        <v>1094277684.9858561</v>
      </c>
      <c r="BU160" s="67">
        <f t="shared" si="63"/>
        <v>1093883777.7776639</v>
      </c>
      <c r="BV160" s="65">
        <f t="shared" si="73"/>
        <v>-5.0266657013924085</v>
      </c>
      <c r="BW160" s="65">
        <f t="shared" si="73"/>
        <v>-4.2671321876492616</v>
      </c>
      <c r="BX160" s="65">
        <f t="shared" si="73"/>
        <v>-4.5533779283040285</v>
      </c>
      <c r="BY160" s="65">
        <f t="shared" si="73"/>
        <v>-4.4137736852098586</v>
      </c>
      <c r="BZ160" s="66">
        <f t="shared" si="73"/>
        <v>-4.4132520162528106</v>
      </c>
      <c r="CA160" s="65">
        <f t="shared" si="74"/>
        <v>-23.606170748632742</v>
      </c>
      <c r="CB160" s="65">
        <f t="shared" si="74"/>
        <v>48.447212082886857</v>
      </c>
      <c r="CC160" s="65">
        <f t="shared" si="74"/>
        <v>22.602591769881844</v>
      </c>
      <c r="CD160" s="65">
        <f t="shared" si="74"/>
        <v>33.958832987758356</v>
      </c>
      <c r="CE160" s="67">
        <f t="shared" si="74"/>
        <v>34.044253758873715</v>
      </c>
      <c r="CF160" s="80">
        <f t="shared" si="75"/>
        <v>12.213359231537257</v>
      </c>
      <c r="CG160" s="65">
        <f t="shared" si="75"/>
        <v>-0.58611401762189708</v>
      </c>
      <c r="CH160" s="65">
        <f t="shared" si="75"/>
        <v>2.3336780618920416</v>
      </c>
      <c r="CI160" s="65">
        <f t="shared" si="75"/>
        <v>2.118882668932387</v>
      </c>
      <c r="CJ160" s="67">
        <f t="shared" si="75"/>
        <v>2.1155747567400907</v>
      </c>
      <c r="CK160" s="80">
        <f t="shared" si="76"/>
        <v>-15.87886202995643</v>
      </c>
      <c r="CL160" s="65">
        <f t="shared" si="76"/>
        <v>44.643364028737032</v>
      </c>
      <c r="CM160" s="65">
        <f t="shared" si="76"/>
        <v>23.05491193476481</v>
      </c>
      <c r="CN160" s="65">
        <f t="shared" si="76"/>
        <v>24.383759859187681</v>
      </c>
      <c r="CO160" s="67">
        <f t="shared" si="76"/>
        <v>24.405201509003184</v>
      </c>
      <c r="CP160" s="65">
        <f t="shared" si="64"/>
        <v>10.425248850340907</v>
      </c>
      <c r="CQ160" s="65">
        <f t="shared" si="84"/>
        <v>9.1790693503809138</v>
      </c>
      <c r="CR160" s="65">
        <f t="shared" si="85"/>
        <v>68.980789603175737</v>
      </c>
      <c r="CS160" s="65">
        <f t="shared" si="85"/>
        <v>10.398826772969798</v>
      </c>
      <c r="CT160" s="80">
        <v>4.96524148581004</v>
      </c>
      <c r="CU160" s="64"/>
      <c r="CV160" s="65"/>
      <c r="CW160" s="81"/>
      <c r="CY160" s="127">
        <f t="shared" si="86"/>
        <v>0.13136706196120995</v>
      </c>
      <c r="CZ160" s="127">
        <f t="shared" si="87"/>
        <v>0.17466145776733155</v>
      </c>
      <c r="DA160" s="127">
        <f t="shared" si="87"/>
        <v>0.17931072558323913</v>
      </c>
      <c r="DB160" s="127"/>
      <c r="DC160" s="127">
        <f t="shared" si="88"/>
        <v>0.17691140017493168</v>
      </c>
      <c r="DD160" s="127"/>
      <c r="DE160" s="127">
        <f t="shared" si="89"/>
        <v>0.17647772880527013</v>
      </c>
      <c r="DF160" s="127"/>
      <c r="DG160" s="127">
        <f t="shared" si="90"/>
        <v>0.1361829785930706</v>
      </c>
      <c r="DH160" s="127">
        <f t="shared" si="91"/>
        <v>0.13211165887612286</v>
      </c>
      <c r="DI160" s="127">
        <f t="shared" si="91"/>
        <v>0.1732730945618286</v>
      </c>
      <c r="DJ160" s="127">
        <f t="shared" si="91"/>
        <v>0.2369283337499013</v>
      </c>
      <c r="DK160" s="127">
        <f t="shared" si="91"/>
        <v>0.19111089053543662</v>
      </c>
      <c r="DL160" s="127"/>
      <c r="DM160" s="127">
        <f t="shared" si="92"/>
        <v>0.18685813438359355</v>
      </c>
      <c r="DN160" s="127"/>
      <c r="DO160" s="127">
        <f t="shared" si="93"/>
        <v>0.15884778259504229</v>
      </c>
      <c r="DP160" s="127">
        <f t="shared" si="93"/>
        <v>0.16774397492809867</v>
      </c>
      <c r="DQ160" s="127"/>
      <c r="DR160" s="127">
        <f t="shared" si="94"/>
        <v>8.4001478328137091E-2</v>
      </c>
      <c r="DS160" s="127">
        <f t="shared" si="94"/>
        <v>0.15812889882573855</v>
      </c>
      <c r="DT160" s="127"/>
    </row>
    <row r="161" spans="1:124" x14ac:dyDescent="0.3">
      <c r="B161" s="1">
        <v>3</v>
      </c>
      <c r="C161" s="99">
        <v>42430</v>
      </c>
      <c r="D161" s="100">
        <v>31</v>
      </c>
      <c r="E161" s="61">
        <v>123892739</v>
      </c>
      <c r="F161" s="62">
        <v>16892592</v>
      </c>
      <c r="G161" s="63">
        <v>36813643</v>
      </c>
      <c r="H161" s="61">
        <v>426856817</v>
      </c>
      <c r="I161" s="62">
        <v>25841291</v>
      </c>
      <c r="J161" s="63">
        <f t="shared" si="67"/>
        <v>50700307</v>
      </c>
      <c r="K161" s="61">
        <f t="shared" si="71"/>
        <v>10.221561243688578</v>
      </c>
      <c r="L161" s="62">
        <f t="shared" si="71"/>
        <v>6.9055862328370088</v>
      </c>
      <c r="M161" s="63">
        <f t="shared" si="71"/>
        <v>8.8463673099111677</v>
      </c>
      <c r="N161" s="61">
        <f t="shared" si="78"/>
        <v>13.331478250873749</v>
      </c>
      <c r="O161" s="62">
        <f t="shared" si="78"/>
        <v>10.923062130552154</v>
      </c>
      <c r="P161" s="63">
        <f t="shared" si="78"/>
        <v>66.1461070842862</v>
      </c>
      <c r="Q161" s="88">
        <v>455676511.42939597</v>
      </c>
      <c r="R161" s="83">
        <v>24775878.263684992</v>
      </c>
      <c r="S161" s="102">
        <f t="shared" si="68"/>
        <v>492166.07290800003</v>
      </c>
      <c r="T161" s="103">
        <f t="shared" si="70"/>
        <v>480944555.76598895</v>
      </c>
      <c r="U161" s="88">
        <f t="shared" si="72"/>
        <v>10.408479270737516</v>
      </c>
      <c r="V161" s="83">
        <f t="shared" si="72"/>
        <v>11.833927796254072</v>
      </c>
      <c r="W161" s="102">
        <f t="shared" si="72"/>
        <v>-5.2368617304728708</v>
      </c>
      <c r="X161" s="103">
        <f t="shared" si="72"/>
        <v>10.462347918582315</v>
      </c>
      <c r="Y161" s="88">
        <f t="shared" si="79"/>
        <v>14.204124385683844</v>
      </c>
      <c r="Z161" s="83">
        <f t="shared" si="79"/>
        <v>3.1329171519947443</v>
      </c>
      <c r="AA161" s="102">
        <f t="shared" si="79"/>
        <v>45.078577243685373</v>
      </c>
      <c r="AB161" s="103">
        <f t="shared" si="79"/>
        <v>13.60064293766165</v>
      </c>
      <c r="AC161" s="88">
        <v>268844828</v>
      </c>
      <c r="AD161" s="83">
        <f t="shared" si="83"/>
        <v>158011989</v>
      </c>
      <c r="AE161" s="83">
        <v>32915222</v>
      </c>
      <c r="AF161" s="102">
        <v>91133675</v>
      </c>
      <c r="AG161" s="102">
        <v>33963092</v>
      </c>
      <c r="AH161" s="83">
        <f t="shared" si="80"/>
        <v>125096767</v>
      </c>
      <c r="AI161" s="83"/>
      <c r="AJ161" s="86"/>
      <c r="AK161" s="83">
        <v>188743194.08521789</v>
      </c>
      <c r="AL161" s="83">
        <f t="shared" si="81"/>
        <v>266933317.34417808</v>
      </c>
      <c r="AM161" s="83">
        <v>18807459.411314007</v>
      </c>
      <c r="AN161" s="83">
        <v>176688423.66353309</v>
      </c>
      <c r="AO161" s="83">
        <v>71437434.269330978</v>
      </c>
      <c r="AP161" s="83">
        <f t="shared" si="82"/>
        <v>248125857.93286407</v>
      </c>
      <c r="AQ161" s="83"/>
      <c r="AR161" s="86"/>
      <c r="AS161" s="83">
        <v>25206370</v>
      </c>
      <c r="AT161" s="83">
        <v>634921</v>
      </c>
      <c r="AU161" s="86"/>
      <c r="AV161" s="83">
        <v>24083757.148040004</v>
      </c>
      <c r="AW161" s="83">
        <v>692121.1156449999</v>
      </c>
      <c r="AX161" s="86"/>
      <c r="AY161" s="137">
        <f t="shared" si="59"/>
        <v>3.0262243427865454</v>
      </c>
      <c r="AZ161" s="145">
        <f t="shared" si="59"/>
        <v>6.988284177875828</v>
      </c>
      <c r="BA161" s="146"/>
      <c r="BB161" s="82">
        <f>'[1]11. Breakdown Total UE Bank-NB'!R162+'[1]11. Breakdown Total UE Bank-NB'!S162</f>
        <v>793387.80238800007</v>
      </c>
      <c r="BC161" s="83">
        <f>'[1]11. Breakdown Total UE Bank-NB'!AN162</f>
        <v>0</v>
      </c>
      <c r="BD161" s="83">
        <f>'[1]11. Breakdown Total UE Bank-NB'!AT162</f>
        <v>50700307</v>
      </c>
      <c r="BE161" s="84">
        <f>'[1]11. Breakdown Total UE Bank-NB'!AB162+'[1]11. Breakdown Total UE Bank-NB'!AK162</f>
        <v>0</v>
      </c>
      <c r="BF161" s="84">
        <f>'[1]11. Breakdown Total UE Bank-NB'!BR162</f>
        <v>0</v>
      </c>
      <c r="BG161" s="84">
        <f>'[1]11. Breakdown Total UE Bank-NB'!BX162</f>
        <v>492166.07290800003</v>
      </c>
      <c r="BH161" s="84">
        <f>'[1]11. Breakdown Total UE Bank-NB'!BF162+'[1]11. Breakdown Total UE Bank-NB'!BO162</f>
        <v>0</v>
      </c>
      <c r="BI161" s="136"/>
      <c r="BJ161" s="137"/>
      <c r="BK161" s="137"/>
      <c r="BL161" s="83">
        <v>164153</v>
      </c>
      <c r="BM161" s="83">
        <v>96886196.610998556</v>
      </c>
      <c r="BN161" s="83">
        <v>101812189.74608846</v>
      </c>
      <c r="BO161" s="83">
        <f t="shared" si="60"/>
        <v>198862539.35708702</v>
      </c>
      <c r="BP161" s="154">
        <f t="shared" si="61"/>
        <v>198698386.35708702</v>
      </c>
      <c r="BQ161" s="83">
        <v>369643.782144</v>
      </c>
      <c r="BR161" s="83">
        <v>88356545.363968</v>
      </c>
      <c r="BS161" s="83">
        <v>1125174325.8050561</v>
      </c>
      <c r="BT161" s="83">
        <f t="shared" si="62"/>
        <v>1213900514.9511681</v>
      </c>
      <c r="BU161" s="84">
        <f t="shared" si="63"/>
        <v>1213530871.169024</v>
      </c>
      <c r="BV161" s="83">
        <f t="shared" si="73"/>
        <v>4.2744435410102648</v>
      </c>
      <c r="BW161" s="83">
        <f t="shared" si="73"/>
        <v>6.1605576581008803</v>
      </c>
      <c r="BX161" s="83">
        <f t="shared" si="73"/>
        <v>7.3027534117850612</v>
      </c>
      <c r="BY161" s="83">
        <f t="shared" si="73"/>
        <v>6.7406737667749157</v>
      </c>
      <c r="BZ161" s="86">
        <f t="shared" si="73"/>
        <v>6.7427594514249147</v>
      </c>
      <c r="CA161" s="83">
        <f t="shared" si="74"/>
        <v>-23.030430909176161</v>
      </c>
      <c r="CB161" s="83">
        <f t="shared" si="74"/>
        <v>53.34682529314383</v>
      </c>
      <c r="CC161" s="83">
        <f t="shared" si="74"/>
        <v>16.808249213245045</v>
      </c>
      <c r="CD161" s="83">
        <f t="shared" si="74"/>
        <v>32.085275781621533</v>
      </c>
      <c r="CE161" s="84">
        <f t="shared" si="74"/>
        <v>32.163460560225801</v>
      </c>
      <c r="CF161" s="87">
        <f t="shared" si="75"/>
        <v>-6.1596806413792287</v>
      </c>
      <c r="CG161" s="83">
        <f t="shared" si="75"/>
        <v>11.071378105287133</v>
      </c>
      <c r="CH161" s="83">
        <f t="shared" si="75"/>
        <v>10.927351084148818</v>
      </c>
      <c r="CI161" s="83">
        <f t="shared" si="75"/>
        <v>10.931670416623573</v>
      </c>
      <c r="CJ161" s="84">
        <f t="shared" si="75"/>
        <v>10.937825006824342</v>
      </c>
      <c r="CK161" s="87">
        <f t="shared" si="76"/>
        <v>-20.359439757273712</v>
      </c>
      <c r="CL161" s="83">
        <f t="shared" si="76"/>
        <v>36.807021228496772</v>
      </c>
      <c r="CM161" s="83">
        <f t="shared" si="76"/>
        <v>15.159125388685313</v>
      </c>
      <c r="CN161" s="83">
        <f t="shared" si="76"/>
        <v>16.484935753827035</v>
      </c>
      <c r="CO161" s="84">
        <f t="shared" si="76"/>
        <v>16.5013530048588</v>
      </c>
      <c r="CP161" s="83">
        <f t="shared" si="64"/>
        <v>10.727872393147166</v>
      </c>
      <c r="CQ161" s="83">
        <f t="shared" si="84"/>
        <v>7.6309462741204186</v>
      </c>
      <c r="CR161" s="83">
        <f t="shared" si="85"/>
        <v>71.380497083998819</v>
      </c>
      <c r="CS161" s="83">
        <f t="shared" si="85"/>
        <v>10.601357269586174</v>
      </c>
      <c r="CT161" s="87">
        <v>4.96524148581004</v>
      </c>
      <c r="CU161" s="88"/>
      <c r="CV161" s="83"/>
      <c r="CW161" s="89"/>
      <c r="CY161" s="127">
        <f t="shared" si="86"/>
        <v>0.13382119102259837</v>
      </c>
      <c r="CZ161" s="127">
        <f t="shared" si="87"/>
        <v>0.22669173774368434</v>
      </c>
      <c r="DA161" s="127">
        <f t="shared" si="87"/>
        <v>9.8267647553382353E-2</v>
      </c>
      <c r="DB161" s="127"/>
      <c r="DC161" s="127">
        <f t="shared" si="88"/>
        <v>0.110017000824433</v>
      </c>
      <c r="DD161" s="127"/>
      <c r="DE161" s="127">
        <f t="shared" si="89"/>
        <v>0.13245420751037251</v>
      </c>
      <c r="DF161" s="127"/>
      <c r="DG161" s="127">
        <f t="shared" si="90"/>
        <v>0.13443587432338955</v>
      </c>
      <c r="DH161" s="127">
        <f t="shared" si="91"/>
        <v>0.12506609031902149</v>
      </c>
      <c r="DI161" s="127">
        <f t="shared" si="91"/>
        <v>0.12745187777039346</v>
      </c>
      <c r="DJ161" s="127">
        <f t="shared" si="91"/>
        <v>0.20683657994315663</v>
      </c>
      <c r="DK161" s="127">
        <f t="shared" si="91"/>
        <v>0.14921613711748405</v>
      </c>
      <c r="DL161" s="127"/>
      <c r="DM161" s="127">
        <f t="shared" si="92"/>
        <v>0.14748068484298194</v>
      </c>
      <c r="DN161" s="127"/>
      <c r="DO161" s="127">
        <f t="shared" si="93"/>
        <v>0.10900541326256152</v>
      </c>
      <c r="DP161" s="127">
        <f t="shared" si="93"/>
        <v>0.11824587914749118</v>
      </c>
      <c r="DQ161" s="127"/>
      <c r="DR161" s="127">
        <f t="shared" si="94"/>
        <v>3.0262243427865432E-2</v>
      </c>
      <c r="DS161" s="127">
        <f t="shared" si="94"/>
        <v>6.9882841778758253E-2</v>
      </c>
      <c r="DT161" s="127"/>
    </row>
    <row r="162" spans="1:124" x14ac:dyDescent="0.3">
      <c r="B162" s="1">
        <v>4</v>
      </c>
      <c r="C162" s="76">
        <v>42461</v>
      </c>
      <c r="D162" s="77">
        <v>30</v>
      </c>
      <c r="E162" s="92">
        <v>125574581</v>
      </c>
      <c r="F162" s="93">
        <v>16896126</v>
      </c>
      <c r="G162" s="94">
        <v>37372532</v>
      </c>
      <c r="H162" s="92">
        <v>418875343</v>
      </c>
      <c r="I162" s="93">
        <v>23676732</v>
      </c>
      <c r="J162" s="94">
        <f t="shared" si="67"/>
        <v>51016407</v>
      </c>
      <c r="K162" s="92">
        <f t="shared" si="71"/>
        <v>-1.8698246536378966</v>
      </c>
      <c r="L162" s="93">
        <f t="shared" si="71"/>
        <v>-8.3763578220608252</v>
      </c>
      <c r="M162" s="94">
        <f t="shared" si="71"/>
        <v>0.62346762515658927</v>
      </c>
      <c r="N162" s="92">
        <f t="shared" si="78"/>
        <v>13.092091659221877</v>
      </c>
      <c r="O162" s="93">
        <f t="shared" si="78"/>
        <v>4.0165416157861271</v>
      </c>
      <c r="P162" s="94">
        <f t="shared" si="78"/>
        <v>71.972776902328334</v>
      </c>
      <c r="Q162" s="64">
        <v>445203872.00808477</v>
      </c>
      <c r="R162" s="65">
        <v>22148265.959511001</v>
      </c>
      <c r="S162" s="62">
        <f t="shared" si="68"/>
        <v>515231.509747</v>
      </c>
      <c r="T162" s="63">
        <f t="shared" si="70"/>
        <v>467867369.47734278</v>
      </c>
      <c r="U162" s="64">
        <f t="shared" si="72"/>
        <v>-2.2982618499382244</v>
      </c>
      <c r="V162" s="65">
        <f t="shared" si="72"/>
        <v>-10.605526376134117</v>
      </c>
      <c r="W162" s="62">
        <f t="shared" si="72"/>
        <v>4.6865150014742207</v>
      </c>
      <c r="X162" s="63">
        <f t="shared" si="72"/>
        <v>-2.7190631709757973</v>
      </c>
      <c r="Y162" s="64">
        <f t="shared" si="79"/>
        <v>13.696821383097625</v>
      </c>
      <c r="Z162" s="65">
        <f t="shared" si="79"/>
        <v>-3.5533608253769411</v>
      </c>
      <c r="AA162" s="62">
        <f t="shared" si="79"/>
        <v>74.770038313399183</v>
      </c>
      <c r="AB162" s="63">
        <f t="shared" si="79"/>
        <v>12.785284188951939</v>
      </c>
      <c r="AC162" s="64">
        <v>263475930.99999997</v>
      </c>
      <c r="AD162" s="65">
        <f t="shared" si="83"/>
        <v>155399412</v>
      </c>
      <c r="AE162" s="65">
        <v>32825392.999999996</v>
      </c>
      <c r="AF162" s="62">
        <v>89073335</v>
      </c>
      <c r="AG162" s="62">
        <v>33500684</v>
      </c>
      <c r="AH162" s="65">
        <f t="shared" si="80"/>
        <v>122574019</v>
      </c>
      <c r="AI162" s="65"/>
      <c r="AJ162" s="66"/>
      <c r="AK162" s="65">
        <v>186812272.61427492</v>
      </c>
      <c r="AL162" s="65">
        <f t="shared" si="81"/>
        <v>258391599.39380988</v>
      </c>
      <c r="AM162" s="65">
        <v>19171510.793405991</v>
      </c>
      <c r="AN162" s="65">
        <v>168638145.59687394</v>
      </c>
      <c r="AO162" s="65">
        <v>70581943.003529966</v>
      </c>
      <c r="AP162" s="65">
        <f t="shared" si="82"/>
        <v>239220088.6004039</v>
      </c>
      <c r="AQ162" s="65"/>
      <c r="AR162" s="66"/>
      <c r="AS162" s="65">
        <v>23071795</v>
      </c>
      <c r="AT162" s="65">
        <v>604937</v>
      </c>
      <c r="AU162" s="66"/>
      <c r="AV162" s="65">
        <v>21498399.398470003</v>
      </c>
      <c r="AW162" s="65">
        <v>649866.56104100007</v>
      </c>
      <c r="AX162" s="66"/>
      <c r="AY162" s="132">
        <f t="shared" si="59"/>
        <v>-3.8170863813884974</v>
      </c>
      <c r="AZ162" s="133">
        <f t="shared" si="59"/>
        <v>6.0676126636049235</v>
      </c>
      <c r="BA162" s="134"/>
      <c r="BB162" s="78">
        <f>'[1]11. Breakdown Total UE Bank-NB'!R163+'[1]11. Breakdown Total UE Bank-NB'!S163</f>
        <v>804358.48043100012</v>
      </c>
      <c r="BC162" s="65">
        <f>'[1]11. Breakdown Total UE Bank-NB'!AN163</f>
        <v>0</v>
      </c>
      <c r="BD162" s="65">
        <f>'[1]11. Breakdown Total UE Bank-NB'!AT163</f>
        <v>51016407</v>
      </c>
      <c r="BE162" s="67">
        <f>'[1]11. Breakdown Total UE Bank-NB'!AB163+'[1]11. Breakdown Total UE Bank-NB'!AK163</f>
        <v>0</v>
      </c>
      <c r="BF162" s="67">
        <f>'[1]11. Breakdown Total UE Bank-NB'!BR163</f>
        <v>0</v>
      </c>
      <c r="BG162" s="67">
        <f>'[1]11. Breakdown Total UE Bank-NB'!BX163</f>
        <v>515231.509747</v>
      </c>
      <c r="BH162" s="67">
        <f>'[1]11. Breakdown Total UE Bank-NB'!BF163+'[1]11. Breakdown Total UE Bank-NB'!BO163</f>
        <v>0</v>
      </c>
      <c r="BI162" s="135"/>
      <c r="BJ162" s="132"/>
      <c r="BK162" s="132"/>
      <c r="BL162" s="65">
        <v>158387</v>
      </c>
      <c r="BM162" s="65">
        <v>90747989.941139981</v>
      </c>
      <c r="BN162" s="65">
        <v>103463193.69126981</v>
      </c>
      <c r="BO162" s="65">
        <f t="shared" si="60"/>
        <v>194369570.63240981</v>
      </c>
      <c r="BP162" s="153">
        <f t="shared" si="61"/>
        <v>194211183.63240981</v>
      </c>
      <c r="BQ162" s="65">
        <v>331507.13855999999</v>
      </c>
      <c r="BR162" s="65">
        <v>88787417.825279996</v>
      </c>
      <c r="BS162" s="65">
        <v>1019851862.704128</v>
      </c>
      <c r="BT162" s="65">
        <f t="shared" si="62"/>
        <v>1108970787.667968</v>
      </c>
      <c r="BU162" s="67">
        <f t="shared" si="63"/>
        <v>1108639280.529408</v>
      </c>
      <c r="BV162" s="65">
        <f t="shared" si="73"/>
        <v>-3.5125766815105424</v>
      </c>
      <c r="BW162" s="65">
        <f t="shared" si="73"/>
        <v>-6.3354810949011533</v>
      </c>
      <c r="BX162" s="65">
        <f t="shared" si="73"/>
        <v>1.6216171651929185</v>
      </c>
      <c r="BY162" s="65">
        <f t="shared" si="73"/>
        <v>-2.2593338791723951</v>
      </c>
      <c r="BZ162" s="66">
        <f t="shared" si="73"/>
        <v>-2.2582985231762853</v>
      </c>
      <c r="CA162" s="65">
        <f t="shared" si="74"/>
        <v>-21.470077842233128</v>
      </c>
      <c r="CB162" s="65">
        <f t="shared" si="74"/>
        <v>26.138763238648121</v>
      </c>
      <c r="CC162" s="65">
        <f t="shared" si="74"/>
        <v>15.437542689959697</v>
      </c>
      <c r="CD162" s="65">
        <f t="shared" si="74"/>
        <v>20.150567363698364</v>
      </c>
      <c r="CE162" s="67">
        <f t="shared" si="74"/>
        <v>20.202522982607668</v>
      </c>
      <c r="CF162" s="80">
        <f t="shared" si="75"/>
        <v>-10.317133799140532</v>
      </c>
      <c r="CG162" s="65">
        <f t="shared" si="75"/>
        <v>0.48765200080775895</v>
      </c>
      <c r="CH162" s="65">
        <f t="shared" si="75"/>
        <v>-9.3605462447403749</v>
      </c>
      <c r="CI162" s="65">
        <f t="shared" si="75"/>
        <v>-8.6440137384257589</v>
      </c>
      <c r="CJ162" s="67">
        <f t="shared" si="75"/>
        <v>-8.6435041029134574</v>
      </c>
      <c r="CK162" s="80">
        <f t="shared" si="76"/>
        <v>-24.657881614035592</v>
      </c>
      <c r="CL162" s="65">
        <f t="shared" si="76"/>
        <v>39.010388001772256</v>
      </c>
      <c r="CM162" s="65">
        <f t="shared" si="76"/>
        <v>7.0520324947824786</v>
      </c>
      <c r="CN162" s="65">
        <f t="shared" si="76"/>
        <v>9.0454454030325593</v>
      </c>
      <c r="CO162" s="67">
        <f t="shared" si="76"/>
        <v>9.0600336530322281</v>
      </c>
      <c r="CP162" s="65">
        <f t="shared" si="64"/>
        <v>10.725518927525329</v>
      </c>
      <c r="CQ162" s="65">
        <f t="shared" si="84"/>
        <v>6.4198553597868369</v>
      </c>
      <c r="CR162" s="65">
        <f t="shared" si="85"/>
        <v>74.61878772628782</v>
      </c>
      <c r="CS162" s="65">
        <f t="shared" si="85"/>
        <v>10.536041801302588</v>
      </c>
      <c r="CT162" s="80">
        <v>5.0673105824773437</v>
      </c>
      <c r="CU162" s="64"/>
      <c r="CV162" s="65"/>
      <c r="CW162" s="81"/>
      <c r="CY162" s="127">
        <f t="shared" si="86"/>
        <v>0.10982159683503023</v>
      </c>
      <c r="CZ162" s="127">
        <f t="shared" si="87"/>
        <v>0.2314412582166534</v>
      </c>
      <c r="DA162" s="127">
        <f t="shared" si="87"/>
        <v>0.13769020393192322</v>
      </c>
      <c r="DB162" s="127"/>
      <c r="DC162" s="127">
        <f t="shared" si="88"/>
        <v>0.15283106114304656</v>
      </c>
      <c r="DD162" s="127"/>
      <c r="DE162" s="127">
        <f t="shared" si="89"/>
        <v>0.16858856346623985</v>
      </c>
      <c r="DF162" s="127"/>
      <c r="DG162" s="127">
        <f t="shared" si="90"/>
        <v>0.11096126191681521</v>
      </c>
      <c r="DH162" s="127">
        <f t="shared" si="91"/>
        <v>0.13979519439799315</v>
      </c>
      <c r="DI162" s="127">
        <f t="shared" si="91"/>
        <v>0.13173657508333259</v>
      </c>
      <c r="DJ162" s="127">
        <f t="shared" si="91"/>
        <v>0.22561674791173614</v>
      </c>
      <c r="DK162" s="127">
        <f t="shared" si="91"/>
        <v>0.15790564746044677</v>
      </c>
      <c r="DL162" s="127"/>
      <c r="DM162" s="127">
        <f t="shared" si="92"/>
        <v>0.15654218896727756</v>
      </c>
      <c r="DN162" s="127"/>
      <c r="DO162" s="127">
        <f t="shared" si="93"/>
        <v>3.852749788405796E-2</v>
      </c>
      <c r="DP162" s="127">
        <f t="shared" si="93"/>
        <v>0.1067371637135357</v>
      </c>
      <c r="DQ162" s="127"/>
      <c r="DR162" s="127">
        <f t="shared" si="94"/>
        <v>-3.8170863813885014E-2</v>
      </c>
      <c r="DS162" s="127">
        <f t="shared" si="94"/>
        <v>6.0676126636049155E-2</v>
      </c>
      <c r="DT162" s="127"/>
    </row>
    <row r="163" spans="1:124" x14ac:dyDescent="0.3">
      <c r="B163" s="1">
        <v>5</v>
      </c>
      <c r="C163" s="76">
        <v>42491</v>
      </c>
      <c r="D163" s="77">
        <v>31</v>
      </c>
      <c r="E163" s="61">
        <v>127014340</v>
      </c>
      <c r="F163" s="62">
        <v>16918991</v>
      </c>
      <c r="G163" s="63">
        <v>38350023</v>
      </c>
      <c r="H163" s="61">
        <v>437023644</v>
      </c>
      <c r="I163" s="62">
        <v>25794701</v>
      </c>
      <c r="J163" s="63">
        <f t="shared" si="67"/>
        <v>63883592</v>
      </c>
      <c r="K163" s="61">
        <f t="shared" si="71"/>
        <v>4.3326257568710602</v>
      </c>
      <c r="L163" s="62">
        <f t="shared" si="71"/>
        <v>8.9453603647665574</v>
      </c>
      <c r="M163" s="63">
        <f t="shared" si="71"/>
        <v>25.221660553241236</v>
      </c>
      <c r="N163" s="61">
        <f t="shared" si="78"/>
        <v>13.930127763431368</v>
      </c>
      <c r="O163" s="62">
        <f t="shared" si="78"/>
        <v>11.743166822893757</v>
      </c>
      <c r="P163" s="63">
        <f t="shared" si="78"/>
        <v>18.956076486095053</v>
      </c>
      <c r="Q163" s="155">
        <v>471020734.64625597</v>
      </c>
      <c r="R163" s="65">
        <v>23761896.794755004</v>
      </c>
      <c r="S163" s="62">
        <f t="shared" si="68"/>
        <v>587051.82642500009</v>
      </c>
      <c r="T163" s="63">
        <f t="shared" si="70"/>
        <v>495369683.26743597</v>
      </c>
      <c r="U163" s="155">
        <f t="shared" si="72"/>
        <v>5.7988854682967288</v>
      </c>
      <c r="V163" s="65">
        <f t="shared" si="72"/>
        <v>7.2855854187134304</v>
      </c>
      <c r="W163" s="62">
        <f t="shared" si="72"/>
        <v>13.939426319882267</v>
      </c>
      <c r="X163" s="63">
        <f t="shared" si="72"/>
        <v>5.8782286571547342</v>
      </c>
      <c r="Y163" s="155">
        <f t="shared" si="79"/>
        <v>16.765037886985379</v>
      </c>
      <c r="Z163" s="65">
        <f t="shared" si="79"/>
        <v>0.87189535719000544</v>
      </c>
      <c r="AA163" s="62">
        <f t="shared" si="79"/>
        <v>22.807979518943114</v>
      </c>
      <c r="AB163" s="63">
        <f t="shared" si="79"/>
        <v>15.8958865495645</v>
      </c>
      <c r="AC163" s="155">
        <v>274431643</v>
      </c>
      <c r="AD163" s="65">
        <f t="shared" si="83"/>
        <v>162592001</v>
      </c>
      <c r="AE163" s="65">
        <v>35178578</v>
      </c>
      <c r="AF163" s="62">
        <v>92458257</v>
      </c>
      <c r="AG163" s="62">
        <v>34955166</v>
      </c>
      <c r="AH163" s="65">
        <f t="shared" si="80"/>
        <v>127413423</v>
      </c>
      <c r="AI163" s="65"/>
      <c r="AJ163" s="66"/>
      <c r="AK163" s="65">
        <v>196669569.894458</v>
      </c>
      <c r="AL163" s="65">
        <f t="shared" si="81"/>
        <v>274351164.75179797</v>
      </c>
      <c r="AM163" s="65">
        <v>21179616.640451986</v>
      </c>
      <c r="AN163" s="65">
        <v>178509678.35492295</v>
      </c>
      <c r="AO163" s="65">
        <v>74661869.756423041</v>
      </c>
      <c r="AP163" s="65">
        <f t="shared" si="82"/>
        <v>253171548.11134601</v>
      </c>
      <c r="AQ163" s="65"/>
      <c r="AR163" s="66"/>
      <c r="AS163" s="65">
        <v>25146444</v>
      </c>
      <c r="AT163" s="65">
        <v>648257</v>
      </c>
      <c r="AU163" s="66"/>
      <c r="AV163" s="65">
        <v>23055212.543531999</v>
      </c>
      <c r="AW163" s="65">
        <v>706684.25122300012</v>
      </c>
      <c r="AX163" s="66"/>
      <c r="AY163" s="132">
        <f t="shared" si="59"/>
        <v>0.45869811668309463</v>
      </c>
      <c r="AZ163" s="133">
        <f t="shared" si="59"/>
        <v>16.505536889011672</v>
      </c>
      <c r="BA163" s="134"/>
      <c r="BB163" s="78">
        <f>'[1]11. Breakdown Total UE Bank-NB'!R164+'[1]11. Breakdown Total UE Bank-NB'!S164</f>
        <v>836286.97828200005</v>
      </c>
      <c r="BC163" s="65">
        <f>'[1]11. Breakdown Total UE Bank-NB'!AN164</f>
        <v>0</v>
      </c>
      <c r="BD163" s="65">
        <f>'[1]11. Breakdown Total UE Bank-NB'!AT164</f>
        <v>63883592</v>
      </c>
      <c r="BE163" s="67">
        <f>'[1]11. Breakdown Total UE Bank-NB'!AB164+'[1]11. Breakdown Total UE Bank-NB'!AK164</f>
        <v>0</v>
      </c>
      <c r="BF163" s="67">
        <f>'[1]11. Breakdown Total UE Bank-NB'!BR164</f>
        <v>0</v>
      </c>
      <c r="BG163" s="67">
        <f>'[1]11. Breakdown Total UE Bank-NB'!BX164</f>
        <v>587051.82642500009</v>
      </c>
      <c r="BH163" s="67">
        <f>'[1]11. Breakdown Total UE Bank-NB'!BF164+'[1]11. Breakdown Total UE Bank-NB'!BO164</f>
        <v>0</v>
      </c>
      <c r="BI163" s="135"/>
      <c r="BJ163" s="132"/>
      <c r="BK163" s="132"/>
      <c r="BL163" s="156">
        <v>214485</v>
      </c>
      <c r="BM163" s="65">
        <v>95471468.729781568</v>
      </c>
      <c r="BN163" s="65">
        <v>104572004.97131467</v>
      </c>
      <c r="BO163" s="65">
        <f t="shared" si="60"/>
        <v>200257958.70109624</v>
      </c>
      <c r="BP163" s="153">
        <f t="shared" si="61"/>
        <v>200043473.70109624</v>
      </c>
      <c r="BQ163" s="156">
        <v>400341.00838399999</v>
      </c>
      <c r="BR163" s="65">
        <v>94527826.165759996</v>
      </c>
      <c r="BS163" s="65">
        <v>1139358857.95328</v>
      </c>
      <c r="BT163" s="65">
        <f t="shared" si="62"/>
        <v>1234287025.127424</v>
      </c>
      <c r="BU163" s="67">
        <f t="shared" si="63"/>
        <v>1233886684.11904</v>
      </c>
      <c r="BV163" s="156">
        <f t="shared" si="73"/>
        <v>35.418310846218439</v>
      </c>
      <c r="BW163" s="65">
        <f t="shared" si="73"/>
        <v>5.2050505930823157</v>
      </c>
      <c r="BX163" s="65">
        <f t="shared" si="73"/>
        <v>1.0716963593386686</v>
      </c>
      <c r="BY163" s="65">
        <f t="shared" si="73"/>
        <v>3.0294804117371328</v>
      </c>
      <c r="BZ163" s="66">
        <f t="shared" si="73"/>
        <v>3.0030660230800104</v>
      </c>
      <c r="CA163" s="156">
        <f t="shared" si="74"/>
        <v>10.090542330079147</v>
      </c>
      <c r="CB163" s="65">
        <f t="shared" si="74"/>
        <v>22.169984597240429</v>
      </c>
      <c r="CC163" s="65">
        <f t="shared" si="74"/>
        <v>15.321436090606818</v>
      </c>
      <c r="CD163" s="65">
        <f t="shared" si="74"/>
        <v>18.481834457090439</v>
      </c>
      <c r="CE163" s="67">
        <f t="shared" si="74"/>
        <v>18.491518096982222</v>
      </c>
      <c r="CF163" s="168">
        <f t="shared" si="75"/>
        <v>20.763917821800291</v>
      </c>
      <c r="CG163" s="65">
        <f t="shared" si="75"/>
        <v>6.4653398883344426</v>
      </c>
      <c r="CH163" s="65">
        <f t="shared" si="75"/>
        <v>11.718073930098072</v>
      </c>
      <c r="CI163" s="65">
        <f t="shared" si="75"/>
        <v>11.300228901699105</v>
      </c>
      <c r="CJ163" s="67">
        <f t="shared" si="75"/>
        <v>11.297399053894486</v>
      </c>
      <c r="CK163" s="168">
        <f t="shared" si="76"/>
        <v>-7.8853343585186693</v>
      </c>
      <c r="CL163" s="65">
        <f t="shared" si="76"/>
        <v>37.985519020344746</v>
      </c>
      <c r="CM163" s="65">
        <f t="shared" si="76"/>
        <v>26.518675021970406</v>
      </c>
      <c r="CN163" s="65">
        <f t="shared" si="76"/>
        <v>27.313519534891274</v>
      </c>
      <c r="CO163" s="67">
        <f t="shared" si="76"/>
        <v>27.329305928087997</v>
      </c>
      <c r="CP163" s="65">
        <f t="shared" si="64"/>
        <v>11.466052642476726</v>
      </c>
      <c r="CQ163" s="65">
        <f t="shared" si="84"/>
        <v>5.5565780055030842</v>
      </c>
      <c r="CR163" s="156">
        <f t="shared" si="85"/>
        <v>67.738851816021537</v>
      </c>
      <c r="CS163" s="65">
        <f t="shared" si="85"/>
        <v>11.185052019840654</v>
      </c>
      <c r="CT163" s="80">
        <v>5.0673105824773437</v>
      </c>
      <c r="CU163" s="64"/>
      <c r="CV163" s="65"/>
      <c r="CW163" s="81"/>
      <c r="CY163" s="127">
        <f t="shared" si="86"/>
        <v>0.11991252745065961</v>
      </c>
      <c r="CZ163" s="127">
        <f t="shared" si="87"/>
        <v>0.19916060818376002</v>
      </c>
      <c r="DA163" s="127">
        <f t="shared" si="87"/>
        <v>0.1473017970862105</v>
      </c>
      <c r="DB163" s="127"/>
      <c r="DC163" s="127">
        <f t="shared" si="88"/>
        <v>0.16672774706776528</v>
      </c>
      <c r="DD163" s="127"/>
      <c r="DE163" s="127">
        <f t="shared" si="89"/>
        <v>0.17359535343090338</v>
      </c>
      <c r="DF163" s="127"/>
      <c r="DG163" s="127">
        <f t="shared" si="90"/>
        <v>0.12252677972175463</v>
      </c>
      <c r="DH163" s="127">
        <f t="shared" si="91"/>
        <v>0.18112610797125672</v>
      </c>
      <c r="DI163" s="127">
        <f t="shared" si="91"/>
        <v>0.17944299501541527</v>
      </c>
      <c r="DJ163" s="127">
        <f t="shared" si="91"/>
        <v>0.26745725323248815</v>
      </c>
      <c r="DK163" s="127">
        <f t="shared" si="91"/>
        <v>0.2041015018335286</v>
      </c>
      <c r="DL163" s="127"/>
      <c r="DM163" s="127">
        <f t="shared" si="92"/>
        <v>0.20229603548818043</v>
      </c>
      <c r="DN163" s="127"/>
      <c r="DO163" s="127">
        <f t="shared" si="93"/>
        <v>0.11588416150081238</v>
      </c>
      <c r="DP163" s="127">
        <f t="shared" si="93"/>
        <v>0.18096162849798603</v>
      </c>
      <c r="DQ163" s="127"/>
      <c r="DR163" s="127">
        <f t="shared" si="94"/>
        <v>4.5869811668308724E-3</v>
      </c>
      <c r="DS163" s="127">
        <f t="shared" si="94"/>
        <v>0.16505536889011663</v>
      </c>
      <c r="DT163" s="127"/>
    </row>
    <row r="164" spans="1:124" x14ac:dyDescent="0.3">
      <c r="B164" s="1">
        <v>6</v>
      </c>
      <c r="C164" s="76">
        <v>42522</v>
      </c>
      <c r="D164" s="77">
        <v>30</v>
      </c>
      <c r="E164" s="101">
        <v>126635258</v>
      </c>
      <c r="F164" s="102">
        <v>16970178</v>
      </c>
      <c r="G164" s="103">
        <v>39575555</v>
      </c>
      <c r="H164" s="101">
        <v>457305293</v>
      </c>
      <c r="I164" s="102">
        <v>25735683</v>
      </c>
      <c r="J164" s="103">
        <f t="shared" si="67"/>
        <v>54614849</v>
      </c>
      <c r="K164" s="101">
        <f t="shared" si="71"/>
        <v>4.6408585161126892</v>
      </c>
      <c r="L164" s="102">
        <f t="shared" si="71"/>
        <v>-0.22879893044699373</v>
      </c>
      <c r="M164" s="103">
        <f t="shared" si="71"/>
        <v>-14.508800632249983</v>
      </c>
      <c r="N164" s="101">
        <f t="shared" si="78"/>
        <v>20.562687151270104</v>
      </c>
      <c r="O164" s="102">
        <f t="shared" si="78"/>
        <v>5.3014551100578657</v>
      </c>
      <c r="P164" s="103">
        <f t="shared" si="78"/>
        <v>-8.554679396323591</v>
      </c>
      <c r="Q164" s="157">
        <v>522171414.1305958</v>
      </c>
      <c r="R164" s="156">
        <v>23931455.285606999</v>
      </c>
      <c r="S164" s="158">
        <f t="shared" si="68"/>
        <v>673151.41277699999</v>
      </c>
      <c r="T164" s="159">
        <f t="shared" si="70"/>
        <v>546776020.82897973</v>
      </c>
      <c r="U164" s="157">
        <f t="shared" si="72"/>
        <v>10.859538810484597</v>
      </c>
      <c r="V164" s="156">
        <f t="shared" si="72"/>
        <v>0.71357304644729147</v>
      </c>
      <c r="W164" s="158">
        <f t="shared" si="72"/>
        <v>14.666437012269428</v>
      </c>
      <c r="X164" s="159">
        <f t="shared" si="72"/>
        <v>10.377368518491057</v>
      </c>
      <c r="Y164" s="157">
        <f t="shared" si="79"/>
        <v>25.807145229117779</v>
      </c>
      <c r="Z164" s="156">
        <f t="shared" si="79"/>
        <v>-2.8146464276920296</v>
      </c>
      <c r="AA164" s="158">
        <f t="shared" si="79"/>
        <v>1.4313123616608863</v>
      </c>
      <c r="AB164" s="159">
        <f t="shared" si="79"/>
        <v>24.16984855539188</v>
      </c>
      <c r="AC164" s="157">
        <v>288244305</v>
      </c>
      <c r="AD164" s="156">
        <f t="shared" si="83"/>
        <v>169060988</v>
      </c>
      <c r="AE164" s="156">
        <v>39062954</v>
      </c>
      <c r="AF164" s="209">
        <v>92300029</v>
      </c>
      <c r="AG164" s="209">
        <v>37698005</v>
      </c>
      <c r="AH164" s="83">
        <f t="shared" si="80"/>
        <v>129998034</v>
      </c>
      <c r="AI164" s="65"/>
      <c r="AJ164" s="160"/>
      <c r="AK164" s="156">
        <v>222843586.06572789</v>
      </c>
      <c r="AL164" s="156">
        <f t="shared" si="81"/>
        <v>299327828.06486791</v>
      </c>
      <c r="AM164" s="156">
        <v>25357189.416156989</v>
      </c>
      <c r="AN164" s="156">
        <v>192075159.28264895</v>
      </c>
      <c r="AO164" s="156">
        <v>81895479.366061971</v>
      </c>
      <c r="AP164" s="156">
        <f t="shared" si="82"/>
        <v>273970638.64871091</v>
      </c>
      <c r="AQ164" s="156"/>
      <c r="AR164" s="160"/>
      <c r="AS164" s="156">
        <v>25182161</v>
      </c>
      <c r="AT164" s="156">
        <v>553522</v>
      </c>
      <c r="AU164" s="160"/>
      <c r="AV164" s="156">
        <v>23298055.529856004</v>
      </c>
      <c r="AW164" s="156">
        <v>633399.75575100002</v>
      </c>
      <c r="AX164" s="160"/>
      <c r="AY164" s="161">
        <f t="shared" si="59"/>
        <v>-2.9009057686719917</v>
      </c>
      <c r="AZ164" s="162">
        <f t="shared" si="59"/>
        <v>0.46828436706441434</v>
      </c>
      <c r="BA164" s="163"/>
      <c r="BB164" s="82">
        <f>'[1]11. Breakdown Total UE Bank-NB'!R165+'[1]11. Breakdown Total UE Bank-NB'!S165</f>
        <v>874536.13101899996</v>
      </c>
      <c r="BC164" s="83">
        <f>'[1]11. Breakdown Total UE Bank-NB'!AN165</f>
        <v>0</v>
      </c>
      <c r="BD164" s="83">
        <f>'[1]11. Breakdown Total UE Bank-NB'!AT165</f>
        <v>54614849</v>
      </c>
      <c r="BE164" s="84">
        <f>'[1]11. Breakdown Total UE Bank-NB'!AB165+'[1]11. Breakdown Total UE Bank-NB'!AK165</f>
        <v>0</v>
      </c>
      <c r="BF164" s="67">
        <f>'[1]11. Breakdown Total UE Bank-NB'!BR165</f>
        <v>0</v>
      </c>
      <c r="BG164" s="67">
        <f>'[1]11. Breakdown Total UE Bank-NB'!BX165</f>
        <v>673151.41277699999</v>
      </c>
      <c r="BH164" s="67">
        <f>'[1]11. Breakdown Total UE Bank-NB'!BF165+'[1]11. Breakdown Total UE Bank-NB'!BO165</f>
        <v>0</v>
      </c>
      <c r="BI164" s="164"/>
      <c r="BJ164" s="161"/>
      <c r="BK164" s="161"/>
      <c r="BL164" s="165">
        <v>179340</v>
      </c>
      <c r="BM164" s="156">
        <v>108093669.20724016</v>
      </c>
      <c r="BN164" s="156">
        <v>110693405.39394566</v>
      </c>
      <c r="BO164" s="156">
        <f t="shared" si="60"/>
        <v>218966414.60118583</v>
      </c>
      <c r="BP164" s="166">
        <f t="shared" si="61"/>
        <v>218787074.60118583</v>
      </c>
      <c r="BQ164" s="165">
        <v>376514.08486399997</v>
      </c>
      <c r="BR164" s="156">
        <v>104874343.661568</v>
      </c>
      <c r="BS164" s="156">
        <v>1203980399.0179839</v>
      </c>
      <c r="BT164" s="156">
        <f t="shared" si="62"/>
        <v>1309231256.764416</v>
      </c>
      <c r="BU164" s="167">
        <f t="shared" si="63"/>
        <v>1308854742.6795518</v>
      </c>
      <c r="BV164" s="165">
        <f t="shared" si="73"/>
        <v>-16.3857612420449</v>
      </c>
      <c r="BW164" s="156">
        <f t="shared" si="73"/>
        <v>13.220913688029606</v>
      </c>
      <c r="BX164" s="156">
        <f t="shared" si="73"/>
        <v>5.85376595228347</v>
      </c>
      <c r="BY164" s="156">
        <f t="shared" si="73"/>
        <v>9.3421784689285268</v>
      </c>
      <c r="BZ164" s="160">
        <f t="shared" si="73"/>
        <v>9.3697637584999001</v>
      </c>
      <c r="CA164" s="165">
        <f t="shared" si="74"/>
        <v>-10.510321701770932</v>
      </c>
      <c r="CB164" s="156">
        <f t="shared" si="74"/>
        <v>40.83433667979277</v>
      </c>
      <c r="CC164" s="156">
        <f t="shared" si="74"/>
        <v>23.367480314510491</v>
      </c>
      <c r="CD164" s="156">
        <f t="shared" si="74"/>
        <v>31.369871362883199</v>
      </c>
      <c r="CE164" s="167">
        <f t="shared" si="74"/>
        <v>31.420285651005152</v>
      </c>
      <c r="CF164" s="210">
        <f t="shared" si="75"/>
        <v>-5.951656967688324</v>
      </c>
      <c r="CG164" s="156">
        <f t="shared" si="75"/>
        <v>10.945472794079492</v>
      </c>
      <c r="CH164" s="156">
        <f t="shared" si="75"/>
        <v>5.6717460538103559</v>
      </c>
      <c r="CI164" s="156">
        <f t="shared" si="75"/>
        <v>6.071864170269059</v>
      </c>
      <c r="CJ164" s="167">
        <f t="shared" si="75"/>
        <v>6.0757652647849714</v>
      </c>
      <c r="CK164" s="210">
        <f t="shared" si="76"/>
        <v>-18.641975063881034</v>
      </c>
      <c r="CL164" s="156">
        <f t="shared" si="76"/>
        <v>50.605872004603711</v>
      </c>
      <c r="CM164" s="156">
        <f t="shared" si="76"/>
        <v>20.389994549111236</v>
      </c>
      <c r="CN164" s="156">
        <f t="shared" si="76"/>
        <v>22.339244305940788</v>
      </c>
      <c r="CO164" s="167">
        <f t="shared" si="76"/>
        <v>22.356974071124249</v>
      </c>
      <c r="CP164" s="156">
        <f t="shared" si="64"/>
        <v>12.882919162545804</v>
      </c>
      <c r="CQ164" s="156">
        <f t="shared" si="84"/>
        <v>4.1806286689382404</v>
      </c>
      <c r="CR164" s="165">
        <f t="shared" si="85"/>
        <v>54.088320164130408</v>
      </c>
      <c r="CS164" s="156">
        <f t="shared" si="85"/>
        <v>12.43920622599093</v>
      </c>
      <c r="CT164" s="168">
        <v>5.0673105824773437</v>
      </c>
      <c r="CU164" s="88"/>
      <c r="CV164" s="83"/>
      <c r="CW164" s="89"/>
      <c r="CY164" s="127">
        <f t="shared" si="86"/>
        <v>0.19897952742668168</v>
      </c>
      <c r="CZ164" s="127">
        <f t="shared" si="87"/>
        <v>0.35098568499236205</v>
      </c>
      <c r="DA164" s="127">
        <f t="shared" si="87"/>
        <v>0.1436033415905682</v>
      </c>
      <c r="DB164" s="127"/>
      <c r="DC164" s="127">
        <f t="shared" si="88"/>
        <v>0.18194319527828018</v>
      </c>
      <c r="DD164" s="127"/>
      <c r="DE164" s="127">
        <f t="shared" si="89"/>
        <v>0.21713199819451412</v>
      </c>
      <c r="DF164" s="127"/>
      <c r="DG164" s="127">
        <f t="shared" si="90"/>
        <v>0.25899966055056001</v>
      </c>
      <c r="DH164" s="127">
        <f t="shared" si="91"/>
        <v>0.38233653797996636</v>
      </c>
      <c r="DI164" s="127">
        <f t="shared" si="91"/>
        <v>0.21707583698243083</v>
      </c>
      <c r="DJ164" s="127">
        <f t="shared" si="91"/>
        <v>0.32311655904759418</v>
      </c>
      <c r="DK164" s="127">
        <f t="shared" si="91"/>
        <v>0.2469488563229334</v>
      </c>
      <c r="DL164" s="127"/>
      <c r="DM164" s="127">
        <f t="shared" si="92"/>
        <v>0.25738130806389581</v>
      </c>
      <c r="DN164" s="127"/>
      <c r="DO164" s="127">
        <f t="shared" si="93"/>
        <v>5.4401087304915441E-2</v>
      </c>
      <c r="DP164" s="127">
        <f t="shared" si="93"/>
        <v>-6.4261122738744625E-3</v>
      </c>
      <c r="DQ164" s="127"/>
      <c r="DR164" s="127">
        <f t="shared" si="94"/>
        <v>-2.9009057686719908E-2</v>
      </c>
      <c r="DS164" s="127">
        <f t="shared" si="94"/>
        <v>4.6828436706440879E-3</v>
      </c>
      <c r="DT164" s="127"/>
    </row>
    <row r="165" spans="1:124" x14ac:dyDescent="0.3">
      <c r="B165" s="1">
        <v>7</v>
      </c>
      <c r="C165" s="90">
        <v>42552</v>
      </c>
      <c r="D165" s="91">
        <v>31</v>
      </c>
      <c r="E165" s="61">
        <v>127380603</v>
      </c>
      <c r="F165" s="62">
        <v>16998701</v>
      </c>
      <c r="G165" s="63">
        <v>40875095</v>
      </c>
      <c r="H165" s="61">
        <v>420393639</v>
      </c>
      <c r="I165" s="62">
        <v>24441255</v>
      </c>
      <c r="J165" s="63">
        <f t="shared" si="67"/>
        <v>49653426</v>
      </c>
      <c r="K165" s="61">
        <f t="shared" si="71"/>
        <v>-8.0715562590262877</v>
      </c>
      <c r="L165" s="62">
        <f t="shared" si="71"/>
        <v>-5.0297013683297234</v>
      </c>
      <c r="M165" s="63">
        <f t="shared" si="71"/>
        <v>-9.0843847247476592</v>
      </c>
      <c r="N165" s="61">
        <f t="shared" si="78"/>
        <v>5.8505850659847383</v>
      </c>
      <c r="O165" s="62">
        <f t="shared" si="78"/>
        <v>-1.5716120364810677</v>
      </c>
      <c r="P165" s="63">
        <f t="shared" si="78"/>
        <v>-15.47894377655761</v>
      </c>
      <c r="Q165" s="169">
        <v>448006936.20432687</v>
      </c>
      <c r="R165" s="170">
        <v>21563986.651031002</v>
      </c>
      <c r="S165" s="171">
        <f t="shared" si="68"/>
        <v>561862.09493700007</v>
      </c>
      <c r="T165" s="172">
        <f t="shared" si="70"/>
        <v>470132784.95029491</v>
      </c>
      <c r="U165" s="169">
        <f t="shared" si="72"/>
        <v>-14.203090387425977</v>
      </c>
      <c r="V165" s="170">
        <f t="shared" si="72"/>
        <v>-9.892706508324439</v>
      </c>
      <c r="W165" s="171">
        <f t="shared" si="72"/>
        <v>-16.532583268434376</v>
      </c>
      <c r="X165" s="172">
        <f t="shared" si="72"/>
        <v>-14.017300130039398</v>
      </c>
      <c r="Y165" s="169">
        <f t="shared" si="79"/>
        <v>3.1986569310641797</v>
      </c>
      <c r="Z165" s="170">
        <f t="shared" si="79"/>
        <v>-12.569248475179053</v>
      </c>
      <c r="AA165" s="171">
        <f t="shared" si="79"/>
        <v>-15.604960133652021</v>
      </c>
      <c r="AB165" s="172">
        <f t="shared" si="79"/>
        <v>2.3249628799807831</v>
      </c>
      <c r="AC165" s="169">
        <v>263016947.99999997</v>
      </c>
      <c r="AD165" s="170">
        <f t="shared" si="83"/>
        <v>157376691</v>
      </c>
      <c r="AE165" s="170">
        <v>39861038</v>
      </c>
      <c r="AF165" s="93">
        <v>85572798</v>
      </c>
      <c r="AG165" s="93">
        <v>31942855</v>
      </c>
      <c r="AH165" s="65">
        <f t="shared" si="80"/>
        <v>117515653</v>
      </c>
      <c r="AI165" s="65"/>
      <c r="AJ165" s="172"/>
      <c r="AK165" s="170">
        <v>195992996.87416601</v>
      </c>
      <c r="AL165" s="170">
        <f t="shared" si="81"/>
        <v>252013939.33016089</v>
      </c>
      <c r="AM165" s="170">
        <v>21850715.892289992</v>
      </c>
      <c r="AN165" s="170">
        <v>159814386.03397289</v>
      </c>
      <c r="AO165" s="170">
        <v>70348837.403898001</v>
      </c>
      <c r="AP165" s="170">
        <f t="shared" si="82"/>
        <v>230163223.43787089</v>
      </c>
      <c r="AQ165" s="170"/>
      <c r="AR165" s="172"/>
      <c r="AS165" s="170">
        <v>23925630</v>
      </c>
      <c r="AT165" s="170">
        <v>515625</v>
      </c>
      <c r="AU165" s="172"/>
      <c r="AV165" s="170">
        <v>20981055.086185001</v>
      </c>
      <c r="AW165" s="170">
        <v>582931.56484600005</v>
      </c>
      <c r="AX165" s="172"/>
      <c r="AY165" s="173">
        <f t="shared" si="59"/>
        <v>-13.030022950869267</v>
      </c>
      <c r="AZ165" s="174">
        <f t="shared" si="59"/>
        <v>8.0312782406419885</v>
      </c>
      <c r="BA165" s="175"/>
      <c r="BB165" s="78">
        <f>'[1]11. Breakdown Total UE Bank-NB'!R166+'[1]11. Breakdown Total UE Bank-NB'!S166</f>
        <v>808587.63239500008</v>
      </c>
      <c r="BC165" s="65">
        <f>'[1]11. Breakdown Total UE Bank-NB'!AN166</f>
        <v>0</v>
      </c>
      <c r="BD165" s="65">
        <f>'[1]11. Breakdown Total UE Bank-NB'!AT166</f>
        <v>49653426</v>
      </c>
      <c r="BE165" s="67">
        <f>'[1]11. Breakdown Total UE Bank-NB'!AB166+'[1]11. Breakdown Total UE Bank-NB'!AK166</f>
        <v>0</v>
      </c>
      <c r="BF165" s="67">
        <f>'[1]11. Breakdown Total UE Bank-NB'!BR166</f>
        <v>0</v>
      </c>
      <c r="BG165" s="67">
        <f>'[1]11. Breakdown Total UE Bank-NB'!BX166</f>
        <v>561862.09493700007</v>
      </c>
      <c r="BH165" s="67">
        <f>'[1]11. Breakdown Total UE Bank-NB'!BF166+'[1]11. Breakdown Total UE Bank-NB'!BO166</f>
        <v>0</v>
      </c>
      <c r="BI165" s="176"/>
      <c r="BJ165" s="173"/>
      <c r="BK165" s="173"/>
      <c r="BL165" s="170">
        <v>139107</v>
      </c>
      <c r="BM165" s="170">
        <v>100409791.42027372</v>
      </c>
      <c r="BN165" s="170">
        <v>105800008.17120895</v>
      </c>
      <c r="BO165" s="170">
        <f t="shared" si="60"/>
        <v>206348906.59148267</v>
      </c>
      <c r="BP165" s="177">
        <f t="shared" si="61"/>
        <v>206209799.59148267</v>
      </c>
      <c r="BQ165" s="170">
        <v>335167.06201599998</v>
      </c>
      <c r="BR165" s="170">
        <v>84775087.898624003</v>
      </c>
      <c r="BS165" s="170">
        <v>951039507.30035198</v>
      </c>
      <c r="BT165" s="170">
        <f t="shared" si="62"/>
        <v>1036149762.2609919</v>
      </c>
      <c r="BU165" s="178">
        <f t="shared" si="63"/>
        <v>1035814595.198976</v>
      </c>
      <c r="BV165" s="170">
        <f t="shared" si="73"/>
        <v>-22.433924389427904</v>
      </c>
      <c r="BW165" s="170">
        <f t="shared" si="73"/>
        <v>-7.1085363678743292</v>
      </c>
      <c r="BX165" s="170">
        <f t="shared" si="73"/>
        <v>-4.420676376629352</v>
      </c>
      <c r="BY165" s="170">
        <f t="shared" si="73"/>
        <v>-5.762302877673747</v>
      </c>
      <c r="BZ165" s="172">
        <f t="shared" si="73"/>
        <v>-5.7486371316173681</v>
      </c>
      <c r="CA165" s="170">
        <f t="shared" si="74"/>
        <v>-38.865352330558757</v>
      </c>
      <c r="CB165" s="170">
        <f t="shared" si="74"/>
        <v>22.561824828835793</v>
      </c>
      <c r="CC165" s="170">
        <f t="shared" si="74"/>
        <v>20.766983358052897</v>
      </c>
      <c r="CD165" s="170">
        <f t="shared" si="74"/>
        <v>21.553240034312438</v>
      </c>
      <c r="CE165" s="178">
        <f t="shared" si="74"/>
        <v>21.634332227981805</v>
      </c>
      <c r="CF165" s="179">
        <f t="shared" si="75"/>
        <v>-10.981534160384697</v>
      </c>
      <c r="CG165" s="170">
        <f t="shared" si="75"/>
        <v>-19.165083719431674</v>
      </c>
      <c r="CH165" s="170">
        <f t="shared" si="75"/>
        <v>-21.008721730348846</v>
      </c>
      <c r="CI165" s="170">
        <f t="shared" si="75"/>
        <v>-20.858155737765316</v>
      </c>
      <c r="CJ165" s="178">
        <f t="shared" si="75"/>
        <v>-20.860996914110931</v>
      </c>
      <c r="CK165" s="179">
        <f t="shared" si="76"/>
        <v>-23.424342577849021</v>
      </c>
      <c r="CL165" s="170">
        <f t="shared" si="76"/>
        <v>29.342818408674166</v>
      </c>
      <c r="CM165" s="170">
        <f t="shared" si="76"/>
        <v>-0.28802755653128953</v>
      </c>
      <c r="CN165" s="170">
        <f t="shared" si="76"/>
        <v>1.6064891219266908</v>
      </c>
      <c r="CO165" s="178">
        <f t="shared" si="76"/>
        <v>1.6172372104695132</v>
      </c>
      <c r="CP165" s="170">
        <f t="shared" si="64"/>
        <v>12.603344151406475</v>
      </c>
      <c r="CQ165" s="170">
        <f t="shared" si="84"/>
        <v>1.9104198284481697</v>
      </c>
      <c r="CR165" s="170">
        <f t="shared" si="85"/>
        <v>40.80552357205184</v>
      </c>
      <c r="CS165" s="170">
        <f t="shared" si="85"/>
        <v>12.038324120664839</v>
      </c>
      <c r="CT165" s="179">
        <v>5.0083234646678498</v>
      </c>
      <c r="CU165" s="64"/>
      <c r="CV165" s="65"/>
      <c r="CW165" s="81"/>
      <c r="CY165" s="127">
        <f t="shared" si="86"/>
        <v>2.3954773734144119E-2</v>
      </c>
      <c r="CZ165" s="127">
        <f t="shared" si="87"/>
        <v>0.18834557298393828</v>
      </c>
      <c r="DA165" s="127">
        <f t="shared" si="87"/>
        <v>0.11263148583819338</v>
      </c>
      <c r="DB165" s="127"/>
      <c r="DC165" s="127">
        <f t="shared" si="88"/>
        <v>0.10084448536979584</v>
      </c>
      <c r="DD165" s="127"/>
      <c r="DE165" s="127">
        <f t="shared" si="89"/>
        <v>0.12176541304975896</v>
      </c>
      <c r="DF165" s="127"/>
      <c r="DG165" s="127">
        <f t="shared" si="90"/>
        <v>-1.6984877961023437E-2</v>
      </c>
      <c r="DH165" s="127">
        <f t="shared" si="91"/>
        <v>0.15824237249276818</v>
      </c>
      <c r="DI165" s="127">
        <f t="shared" si="91"/>
        <v>5.7547773086559673E-2</v>
      </c>
      <c r="DJ165" s="127">
        <f t="shared" si="91"/>
        <v>8.6331479533866329E-2</v>
      </c>
      <c r="DK165" s="127">
        <f t="shared" si="91"/>
        <v>6.6182265253238226E-2</v>
      </c>
      <c r="DL165" s="127"/>
      <c r="DM165" s="127">
        <f t="shared" si="92"/>
        <v>7.3580836932366278E-2</v>
      </c>
      <c r="DN165" s="127"/>
      <c r="DO165" s="127">
        <f t="shared" si="93"/>
        <v>-1.9165915738547423E-2</v>
      </c>
      <c r="DP165" s="127">
        <f t="shared" si="93"/>
        <v>0.17625118908302029</v>
      </c>
      <c r="DQ165" s="127"/>
      <c r="DR165" s="127">
        <f t="shared" si="94"/>
        <v>-0.13030022950869269</v>
      </c>
      <c r="DS165" s="127">
        <f t="shared" si="94"/>
        <v>8.0312782406419814E-2</v>
      </c>
      <c r="DT165" s="127"/>
    </row>
    <row r="166" spans="1:124" x14ac:dyDescent="0.3">
      <c r="B166" s="1">
        <v>8</v>
      </c>
      <c r="C166" s="76">
        <v>42583</v>
      </c>
      <c r="D166" s="77">
        <v>31</v>
      </c>
      <c r="E166" s="61">
        <v>128603705</v>
      </c>
      <c r="F166" s="62">
        <v>17033436</v>
      </c>
      <c r="G166" s="63">
        <v>43087252</v>
      </c>
      <c r="H166" s="61">
        <v>441025993</v>
      </c>
      <c r="I166" s="62">
        <v>26161648</v>
      </c>
      <c r="J166" s="63">
        <f t="shared" si="67"/>
        <v>60520930</v>
      </c>
      <c r="K166" s="61">
        <f t="shared" si="71"/>
        <v>4.9078654113508122</v>
      </c>
      <c r="L166" s="62">
        <f t="shared" si="71"/>
        <v>7.0388897787777269</v>
      </c>
      <c r="M166" s="63">
        <f t="shared" si="71"/>
        <v>21.886715329572624</v>
      </c>
      <c r="N166" s="61">
        <f t="shared" si="78"/>
        <v>15.925632953253634</v>
      </c>
      <c r="O166" s="62">
        <f t="shared" si="78"/>
        <v>12.966936755497734</v>
      </c>
      <c r="P166" s="63">
        <f t="shared" si="78"/>
        <v>1.1152124814486426</v>
      </c>
      <c r="Q166" s="180">
        <v>484744381.37884408</v>
      </c>
      <c r="R166" s="158">
        <v>23750626.592278004</v>
      </c>
      <c r="S166" s="158">
        <f t="shared" si="68"/>
        <v>616484.44819000002</v>
      </c>
      <c r="T166" s="159">
        <f t="shared" si="70"/>
        <v>509111492.41931206</v>
      </c>
      <c r="U166" s="180">
        <f t="shared" si="72"/>
        <v>8.2001956232574962</v>
      </c>
      <c r="V166" s="158">
        <f t="shared" si="72"/>
        <v>10.140239727622236</v>
      </c>
      <c r="W166" s="158">
        <f t="shared" si="72"/>
        <v>9.721665466527794</v>
      </c>
      <c r="X166" s="159">
        <f t="shared" si="72"/>
        <v>8.2909996317610979</v>
      </c>
      <c r="Y166" s="180">
        <f t="shared" si="79"/>
        <v>17.634252981948162</v>
      </c>
      <c r="Z166" s="158">
        <f t="shared" si="79"/>
        <v>3.2445206535133351</v>
      </c>
      <c r="AA166" s="158">
        <f t="shared" si="79"/>
        <v>16.788033373313258</v>
      </c>
      <c r="AB166" s="159">
        <f t="shared" si="79"/>
        <v>16.873315655079438</v>
      </c>
      <c r="AC166" s="180">
        <v>273118638</v>
      </c>
      <c r="AD166" s="158">
        <f t="shared" si="83"/>
        <v>167907355</v>
      </c>
      <c r="AE166" s="158">
        <v>37573839</v>
      </c>
      <c r="AF166" s="62">
        <v>94124415</v>
      </c>
      <c r="AG166" s="62">
        <v>36209101</v>
      </c>
      <c r="AH166" s="65">
        <f t="shared" si="80"/>
        <v>130333516</v>
      </c>
      <c r="AI166" s="65"/>
      <c r="AJ166" s="159"/>
      <c r="AK166" s="158">
        <v>198302193.83259505</v>
      </c>
      <c r="AL166" s="158">
        <f t="shared" si="81"/>
        <v>286442187.54624903</v>
      </c>
      <c r="AM166" s="158">
        <v>22396435.987035006</v>
      </c>
      <c r="AN166" s="158">
        <v>185570127.64006707</v>
      </c>
      <c r="AO166" s="158">
        <v>78475623.919146985</v>
      </c>
      <c r="AP166" s="158">
        <f t="shared" si="82"/>
        <v>264045751.55921406</v>
      </c>
      <c r="AQ166" s="158"/>
      <c r="AR166" s="159"/>
      <c r="AS166" s="158">
        <v>25522057</v>
      </c>
      <c r="AT166" s="158">
        <v>639591</v>
      </c>
      <c r="AU166" s="159"/>
      <c r="AV166" s="158">
        <v>23055732.711840995</v>
      </c>
      <c r="AW166" s="158">
        <v>694893.88043699996</v>
      </c>
      <c r="AX166" s="159"/>
      <c r="AY166" s="181">
        <f t="shared" si="59"/>
        <v>3.0011282522132232</v>
      </c>
      <c r="AZ166" s="182">
        <f t="shared" si="59"/>
        <v>12.02768121567923</v>
      </c>
      <c r="BA166" s="183"/>
      <c r="BB166" s="78">
        <f>'[1]11. Breakdown Total UE Bank-NB'!R167+'[1]11. Breakdown Total UE Bank-NB'!S167</f>
        <v>897163.88488299993</v>
      </c>
      <c r="BC166" s="65">
        <f>'[1]11. Breakdown Total UE Bank-NB'!AN167</f>
        <v>0</v>
      </c>
      <c r="BD166" s="65">
        <f>'[1]11. Breakdown Total UE Bank-NB'!AT167</f>
        <v>60520930</v>
      </c>
      <c r="BE166" s="67">
        <f>'[1]11. Breakdown Total UE Bank-NB'!AB167+'[1]11. Breakdown Total UE Bank-NB'!AK167</f>
        <v>0</v>
      </c>
      <c r="BF166" s="67">
        <f>'[1]11. Breakdown Total UE Bank-NB'!BR167</f>
        <v>0</v>
      </c>
      <c r="BG166" s="67">
        <f>'[1]11. Breakdown Total UE Bank-NB'!BX167</f>
        <v>616484.44819000002</v>
      </c>
      <c r="BH166" s="67">
        <f>'[1]11. Breakdown Total UE Bank-NB'!BF167+'[1]11. Breakdown Total UE Bank-NB'!BO167</f>
        <v>0</v>
      </c>
      <c r="BI166" s="184"/>
      <c r="BJ166" s="181"/>
      <c r="BK166" s="181"/>
      <c r="BL166" s="158">
        <v>170126</v>
      </c>
      <c r="BM166" s="158">
        <v>106110504.05506073</v>
      </c>
      <c r="BN166" s="158">
        <v>109590124.69359335</v>
      </c>
      <c r="BO166" s="158">
        <f t="shared" si="60"/>
        <v>215870754.74865407</v>
      </c>
      <c r="BP166" s="185">
        <f t="shared" si="61"/>
        <v>215700628.74865407</v>
      </c>
      <c r="BQ166" s="158">
        <v>412984.44287999999</v>
      </c>
      <c r="BR166" s="158">
        <v>104602796.03200001</v>
      </c>
      <c r="BS166" s="158">
        <v>1154161462.7389441</v>
      </c>
      <c r="BT166" s="158">
        <f t="shared" si="62"/>
        <v>1259177243.213824</v>
      </c>
      <c r="BU166" s="186">
        <f t="shared" si="63"/>
        <v>1258764258.7709441</v>
      </c>
      <c r="BV166" s="158">
        <f t="shared" si="73"/>
        <v>22.298662180911098</v>
      </c>
      <c r="BW166" s="158">
        <f t="shared" si="73"/>
        <v>5.6774469443185982</v>
      </c>
      <c r="BX166" s="158">
        <f t="shared" si="73"/>
        <v>3.5823404817238931</v>
      </c>
      <c r="BY166" s="158">
        <f t="shared" si="73"/>
        <v>4.6144408102060792</v>
      </c>
      <c r="BZ166" s="159">
        <f t="shared" si="73"/>
        <v>4.6025112172037677</v>
      </c>
      <c r="CA166" s="158">
        <f t="shared" si="74"/>
        <v>-14.391674969556073</v>
      </c>
      <c r="CB166" s="158">
        <f t="shared" si="74"/>
        <v>35.734444766493532</v>
      </c>
      <c r="CC166" s="158">
        <f t="shared" si="74"/>
        <v>22.714134539580115</v>
      </c>
      <c r="CD166" s="158">
        <f t="shared" si="74"/>
        <v>28.740468955453451</v>
      </c>
      <c r="CE166" s="186">
        <f t="shared" si="74"/>
        <v>28.791647982585651</v>
      </c>
      <c r="CF166" s="187">
        <f t="shared" si="75"/>
        <v>23.217490524258388</v>
      </c>
      <c r="CG166" s="158">
        <f t="shared" si="75"/>
        <v>23.388602270853951</v>
      </c>
      <c r="CH166" s="158">
        <f t="shared" si="75"/>
        <v>21.357888276921312</v>
      </c>
      <c r="CI166" s="158">
        <f t="shared" si="75"/>
        <v>21.524637564569993</v>
      </c>
      <c r="CJ166" s="186">
        <f t="shared" si="75"/>
        <v>21.524089794191426</v>
      </c>
      <c r="CK166" s="187">
        <f t="shared" si="76"/>
        <v>-11.190260364566196</v>
      </c>
      <c r="CL166" s="158">
        <f t="shared" si="76"/>
        <v>51.852402332800686</v>
      </c>
      <c r="CM166" s="158">
        <f t="shared" si="76"/>
        <v>22.784497623177558</v>
      </c>
      <c r="CN166" s="158">
        <f t="shared" si="76"/>
        <v>24.752646499739562</v>
      </c>
      <c r="CO166" s="186">
        <f t="shared" si="76"/>
        <v>24.769213707856473</v>
      </c>
      <c r="CP166" s="158">
        <f t="shared" si="64"/>
        <v>12.922516148295031</v>
      </c>
      <c r="CQ166" s="158">
        <f t="shared" si="84"/>
        <v>1.6388792820463749</v>
      </c>
      <c r="CR166" s="158">
        <f t="shared" si="85"/>
        <v>34.940878699106605</v>
      </c>
      <c r="CS166" s="158">
        <f t="shared" si="85"/>
        <v>12.323712491579968</v>
      </c>
      <c r="CT166" s="187">
        <v>5.0083234646678498</v>
      </c>
      <c r="CU166" s="64"/>
      <c r="CV166" s="65"/>
      <c r="CW166" s="81"/>
      <c r="CY166" s="127">
        <f t="shared" si="86"/>
        <v>0.13952562903634602</v>
      </c>
      <c r="CZ166" s="127">
        <f t="shared" si="87"/>
        <v>0.26178301645006208</v>
      </c>
      <c r="DA166" s="127">
        <f t="shared" si="87"/>
        <v>0.15334327467295972</v>
      </c>
      <c r="DB166" s="127"/>
      <c r="DC166" s="127">
        <f t="shared" si="88"/>
        <v>0.17435710458546905</v>
      </c>
      <c r="DD166" s="127"/>
      <c r="DE166" s="127">
        <f t="shared" si="89"/>
        <v>0.19285226067890449</v>
      </c>
      <c r="DF166" s="127"/>
      <c r="DG166" s="127">
        <f t="shared" si="90"/>
        <v>0.13112266176157883</v>
      </c>
      <c r="DH166" s="127">
        <f t="shared" si="91"/>
        <v>0.24536588205398657</v>
      </c>
      <c r="DI166" s="127">
        <f t="shared" si="91"/>
        <v>0.18789038522992008</v>
      </c>
      <c r="DJ166" s="127">
        <f t="shared" si="91"/>
        <v>0.25438485376241604</v>
      </c>
      <c r="DK166" s="127">
        <f t="shared" si="91"/>
        <v>0.20690481611327782</v>
      </c>
      <c r="DL166" s="127"/>
      <c r="DM166" s="127">
        <f t="shared" si="92"/>
        <v>0.2098262043162562</v>
      </c>
      <c r="DN166" s="127"/>
      <c r="DO166" s="127">
        <f t="shared" si="93"/>
        <v>0.1294691754557098</v>
      </c>
      <c r="DP166" s="127">
        <f t="shared" si="93"/>
        <v>0.13771610417470836</v>
      </c>
      <c r="DQ166" s="127"/>
      <c r="DR166" s="127">
        <f t="shared" si="94"/>
        <v>3.0011282522132143E-2</v>
      </c>
      <c r="DS166" s="127">
        <f t="shared" si="94"/>
        <v>0.12027681215679231</v>
      </c>
      <c r="DT166" s="127"/>
    </row>
    <row r="167" spans="1:124" x14ac:dyDescent="0.3">
      <c r="B167" s="1">
        <v>9</v>
      </c>
      <c r="C167" s="99">
        <v>42614</v>
      </c>
      <c r="D167" s="100">
        <v>30</v>
      </c>
      <c r="E167" s="61">
        <v>130948088</v>
      </c>
      <c r="F167" s="62">
        <v>17111653</v>
      </c>
      <c r="G167" s="63">
        <v>45045204</v>
      </c>
      <c r="H167" s="61">
        <v>432803585</v>
      </c>
      <c r="I167" s="62">
        <v>24743153</v>
      </c>
      <c r="J167" s="63">
        <f t="shared" si="67"/>
        <v>58023844</v>
      </c>
      <c r="K167" s="61">
        <f t="shared" si="71"/>
        <v>-1.86438172137396</v>
      </c>
      <c r="L167" s="62">
        <f t="shared" si="71"/>
        <v>-5.4220399265367387</v>
      </c>
      <c r="M167" s="63">
        <f t="shared" si="71"/>
        <v>-4.1259874889562997</v>
      </c>
      <c r="N167" s="61">
        <f t="shared" si="78"/>
        <v>15.139636472647602</v>
      </c>
      <c r="O167" s="62">
        <f t="shared" si="78"/>
        <v>6.699812415101662</v>
      </c>
      <c r="P167" s="63">
        <f t="shared" si="78"/>
        <v>7.2029097841966596</v>
      </c>
      <c r="Q167" s="180">
        <v>468704680.03599608</v>
      </c>
      <c r="R167" s="158">
        <v>22387793.167571004</v>
      </c>
      <c r="S167" s="189">
        <f t="shared" si="68"/>
        <v>544915.645196</v>
      </c>
      <c r="T167" s="190">
        <f t="shared" si="70"/>
        <v>491637388.84876311</v>
      </c>
      <c r="U167" s="180">
        <f t="shared" si="72"/>
        <v>-3.3088988669086676</v>
      </c>
      <c r="V167" s="158">
        <f t="shared" si="72"/>
        <v>-5.7380946115758249</v>
      </c>
      <c r="W167" s="189">
        <f t="shared" si="72"/>
        <v>-11.609182227406745</v>
      </c>
      <c r="X167" s="190">
        <f t="shared" si="72"/>
        <v>-3.4322744292240435</v>
      </c>
      <c r="Y167" s="180">
        <f t="shared" si="79"/>
        <v>16.039080784930711</v>
      </c>
      <c r="Z167" s="158">
        <f t="shared" si="79"/>
        <v>-2.1515352623241406</v>
      </c>
      <c r="AA167" s="189">
        <f t="shared" si="79"/>
        <v>15.559592040036884</v>
      </c>
      <c r="AB167" s="190">
        <f t="shared" si="79"/>
        <v>15.064457388584174</v>
      </c>
      <c r="AC167" s="188">
        <v>268736163</v>
      </c>
      <c r="AD167" s="189">
        <f t="shared" si="83"/>
        <v>164067422</v>
      </c>
      <c r="AE167" s="189">
        <v>35745877</v>
      </c>
      <c r="AF167" s="102">
        <v>92316212</v>
      </c>
      <c r="AG167" s="102">
        <v>36005333</v>
      </c>
      <c r="AH167" s="83">
        <f t="shared" si="80"/>
        <v>128321545</v>
      </c>
      <c r="AI167" s="83"/>
      <c r="AJ167" s="190"/>
      <c r="AK167" s="189">
        <v>193667585.40119797</v>
      </c>
      <c r="AL167" s="189">
        <f t="shared" si="81"/>
        <v>275037094.63479811</v>
      </c>
      <c r="AM167" s="189">
        <v>20577499.514027011</v>
      </c>
      <c r="AN167" s="189">
        <v>178189771.54114017</v>
      </c>
      <c r="AO167" s="189">
        <v>76269823.579630941</v>
      </c>
      <c r="AP167" s="189">
        <f t="shared" si="82"/>
        <v>254459595.12077111</v>
      </c>
      <c r="AQ167" s="189"/>
      <c r="AR167" s="190"/>
      <c r="AS167" s="189">
        <v>24115549</v>
      </c>
      <c r="AT167" s="189">
        <v>627604</v>
      </c>
      <c r="AU167" s="190"/>
      <c r="AV167" s="189">
        <v>21701959.451298002</v>
      </c>
      <c r="AW167" s="189">
        <v>685833.71627300011</v>
      </c>
      <c r="AX167" s="190"/>
      <c r="AY167" s="191">
        <f t="shared" si="59"/>
        <v>-2.4769820778036826</v>
      </c>
      <c r="AZ167" s="192">
        <f t="shared" si="59"/>
        <v>9.4009107438969668</v>
      </c>
      <c r="BA167" s="183"/>
      <c r="BB167" s="82">
        <f>'[1]11. Breakdown Total UE Bank-NB'!R168+'[1]11. Breakdown Total UE Bank-NB'!S168</f>
        <v>907610.33394699998</v>
      </c>
      <c r="BC167" s="83">
        <f>'[1]11. Breakdown Total UE Bank-NB'!AN168</f>
        <v>0</v>
      </c>
      <c r="BD167" s="83">
        <f>'[1]11. Breakdown Total UE Bank-NB'!AT168</f>
        <v>58023844</v>
      </c>
      <c r="BE167" s="84">
        <f>'[1]11. Breakdown Total UE Bank-NB'!AB168+'[1]11. Breakdown Total UE Bank-NB'!AK168</f>
        <v>0</v>
      </c>
      <c r="BF167" s="67">
        <f>'[1]11. Breakdown Total UE Bank-NB'!BR168</f>
        <v>0</v>
      </c>
      <c r="BG167" s="67">
        <f>'[1]11. Breakdown Total UE Bank-NB'!BX168</f>
        <v>544915.645196</v>
      </c>
      <c r="BH167" s="67">
        <f>'[1]11. Breakdown Total UE Bank-NB'!BF168+'[1]11. Breakdown Total UE Bank-NB'!BO168</f>
        <v>0</v>
      </c>
      <c r="BI167" s="184"/>
      <c r="BJ167" s="181"/>
      <c r="BK167" s="181"/>
      <c r="BL167" s="158">
        <v>216884</v>
      </c>
      <c r="BM167" s="158">
        <v>102146869.09223832</v>
      </c>
      <c r="BN167" s="158">
        <v>111084640.28015552</v>
      </c>
      <c r="BO167" s="158">
        <f t="shared" si="60"/>
        <v>213448393.37239385</v>
      </c>
      <c r="BP167" s="185">
        <f t="shared" si="61"/>
        <v>213231509.37239385</v>
      </c>
      <c r="BQ167" s="158">
        <v>397144.32614399999</v>
      </c>
      <c r="BR167" s="158">
        <v>97540947.050495997</v>
      </c>
      <c r="BS167" s="158">
        <v>1037970652.004352</v>
      </c>
      <c r="BT167" s="158">
        <f t="shared" si="62"/>
        <v>1135908743.3809919</v>
      </c>
      <c r="BU167" s="186">
        <f t="shared" si="63"/>
        <v>1135511599.054848</v>
      </c>
      <c r="BV167" s="158">
        <f t="shared" ref="BV167:BZ198" si="95">(BL167-BL166)/BL166*100</f>
        <v>27.484335139837533</v>
      </c>
      <c r="BW167" s="158">
        <f t="shared" si="95"/>
        <v>-3.73538416212374</v>
      </c>
      <c r="BX167" s="158">
        <f t="shared" si="95"/>
        <v>1.3637319883892249</v>
      </c>
      <c r="BY167" s="158">
        <f t="shared" si="95"/>
        <v>-1.1221350381994364</v>
      </c>
      <c r="BZ167" s="159">
        <f t="shared" si="95"/>
        <v>-1.1446973477009985</v>
      </c>
      <c r="CA167" s="158">
        <f t="shared" ref="CA167:CE198" si="96">(BL167-BL155)/BL155*100</f>
        <v>4.6641475926435323</v>
      </c>
      <c r="CB167" s="158">
        <f t="shared" si="96"/>
        <v>25.893027200855951</v>
      </c>
      <c r="CC167" s="158">
        <f t="shared" si="96"/>
        <v>24.079200032419067</v>
      </c>
      <c r="CD167" s="158">
        <f t="shared" si="96"/>
        <v>24.916941842402348</v>
      </c>
      <c r="CE167" s="186">
        <f t="shared" si="96"/>
        <v>24.941532490317002</v>
      </c>
      <c r="CF167" s="187">
        <f t="shared" ref="CF167:CJ198" si="97">(BQ167/BQ166-1)*100</f>
        <v>-3.835523833667176</v>
      </c>
      <c r="CG167" s="158">
        <f t="shared" si="97"/>
        <v>-6.7511091953446956</v>
      </c>
      <c r="CH167" s="158">
        <f t="shared" si="97"/>
        <v>-10.067119245071598</v>
      </c>
      <c r="CI167" s="158">
        <f t="shared" si="97"/>
        <v>-9.7896067052650526</v>
      </c>
      <c r="CJ167" s="186">
        <f t="shared" si="97"/>
        <v>-9.7915601636512921</v>
      </c>
      <c r="CK167" s="187">
        <f t="shared" ref="CK167:CO198" si="98">(BQ167/BQ155-1)*100</f>
        <v>-14.802085513241192</v>
      </c>
      <c r="CL167" s="158">
        <f t="shared" si="98"/>
        <v>40.939310806508722</v>
      </c>
      <c r="CM167" s="158">
        <f t="shared" si="98"/>
        <v>5.1764720282502008</v>
      </c>
      <c r="CN167" s="158">
        <f t="shared" si="98"/>
        <v>7.5102308369562554</v>
      </c>
      <c r="CO167" s="186">
        <f t="shared" si="98"/>
        <v>7.5200791548274859</v>
      </c>
      <c r="CP167" s="158">
        <f t="shared" si="64"/>
        <v>13.69441507496505</v>
      </c>
      <c r="CQ167" s="158">
        <f t="shared" si="84"/>
        <v>1.1096918639143638</v>
      </c>
      <c r="CR167" s="158">
        <f t="shared" si="85"/>
        <v>31.761126679987512</v>
      </c>
      <c r="CS167" s="158">
        <f t="shared" si="85"/>
        <v>13.022320801622044</v>
      </c>
      <c r="CT167" s="187">
        <v>5.0083234646678498</v>
      </c>
      <c r="CU167" s="88"/>
      <c r="CV167" s="83"/>
      <c r="CW167" s="89"/>
      <c r="CY167" s="127">
        <f t="shared" si="86"/>
        <v>0.14340297334373231</v>
      </c>
      <c r="CZ167" s="127">
        <f t="shared" si="87"/>
        <v>0.22925088651247583</v>
      </c>
      <c r="DA167" s="127">
        <f t="shared" si="87"/>
        <v>0.12839627969886824</v>
      </c>
      <c r="DB167" s="127"/>
      <c r="DC167" s="127">
        <f t="shared" si="88"/>
        <v>0.14794986557509682</v>
      </c>
      <c r="DD167" s="127"/>
      <c r="DE167" s="127">
        <f t="shared" si="89"/>
        <v>0.16473348538217691</v>
      </c>
      <c r="DF167" s="127"/>
      <c r="DG167" s="127">
        <f t="shared" si="90"/>
        <v>0.13572975615116745</v>
      </c>
      <c r="DH167" s="127">
        <f t="shared" si="91"/>
        <v>0.21718775137468649</v>
      </c>
      <c r="DI167" s="127">
        <f t="shared" si="91"/>
        <v>0.15897602957881052</v>
      </c>
      <c r="DJ167" s="127">
        <f t="shared" si="91"/>
        <v>0.21557703416701313</v>
      </c>
      <c r="DK167" s="127">
        <f t="shared" si="91"/>
        <v>0.17538018701373126</v>
      </c>
      <c r="DL167" s="127"/>
      <c r="DM167" s="127">
        <f t="shared" si="92"/>
        <v>0.17840845616440726</v>
      </c>
      <c r="DN167" s="127"/>
      <c r="DO167" s="127">
        <f t="shared" si="93"/>
        <v>6.6024090314033446E-2</v>
      </c>
      <c r="DP167" s="127">
        <f t="shared" si="93"/>
        <v>0.10582244579724964</v>
      </c>
      <c r="DQ167" s="127"/>
      <c r="DR167" s="127">
        <f t="shared" si="94"/>
        <v>-2.47698207780368E-2</v>
      </c>
      <c r="DS167" s="127">
        <f t="shared" si="94"/>
        <v>9.400910743896973E-2</v>
      </c>
      <c r="DT167" s="127"/>
    </row>
    <row r="168" spans="1:124" x14ac:dyDescent="0.3">
      <c r="B168" s="1">
        <v>10</v>
      </c>
      <c r="C168" s="76">
        <v>42644</v>
      </c>
      <c r="D168" s="77">
        <v>31</v>
      </c>
      <c r="E168" s="92">
        <v>132699273</v>
      </c>
      <c r="F168" s="93">
        <v>17229402</v>
      </c>
      <c r="G168" s="94">
        <v>46587285</v>
      </c>
      <c r="H168" s="92">
        <v>446659893</v>
      </c>
      <c r="I168" s="93">
        <v>25798110</v>
      </c>
      <c r="J168" s="94">
        <f t="shared" si="67"/>
        <v>61294423</v>
      </c>
      <c r="K168" s="92">
        <f t="shared" si="71"/>
        <v>3.2015233884904166</v>
      </c>
      <c r="L168" s="93">
        <f t="shared" si="71"/>
        <v>4.2636320439840469</v>
      </c>
      <c r="M168" s="94">
        <f t="shared" si="71"/>
        <v>5.6366120796822763</v>
      </c>
      <c r="N168" s="92">
        <f t="shared" si="78"/>
        <v>13.29798842450211</v>
      </c>
      <c r="O168" s="93">
        <f t="shared" si="78"/>
        <v>9.2760288520017156</v>
      </c>
      <c r="P168" s="94">
        <f t="shared" si="78"/>
        <v>19.871882651450587</v>
      </c>
      <c r="Q168" s="211">
        <v>479354098.34588516</v>
      </c>
      <c r="R168" s="171">
        <v>23502838.458845001</v>
      </c>
      <c r="S168" s="158">
        <f t="shared" si="68"/>
        <v>584319.17948099994</v>
      </c>
      <c r="T168" s="159">
        <f t="shared" si="70"/>
        <v>503441255.98421121</v>
      </c>
      <c r="U168" s="211">
        <f t="shared" si="72"/>
        <v>2.2720955781946133</v>
      </c>
      <c r="V168" s="171">
        <f t="shared" si="72"/>
        <v>4.9805949292454299</v>
      </c>
      <c r="W168" s="158">
        <f t="shared" si="72"/>
        <v>7.231125520506378</v>
      </c>
      <c r="X168" s="159">
        <f t="shared" si="72"/>
        <v>2.4009295068238168</v>
      </c>
      <c r="Y168" s="211">
        <f t="shared" si="79"/>
        <v>14.1949737203424</v>
      </c>
      <c r="Z168" s="171">
        <f t="shared" si="79"/>
        <v>1.3714302548030692</v>
      </c>
      <c r="AA168" s="158">
        <f t="shared" si="79"/>
        <v>29.736515256436142</v>
      </c>
      <c r="AB168" s="159">
        <f t="shared" si="79"/>
        <v>13.540236955531999</v>
      </c>
      <c r="AC168" s="180">
        <v>278848345</v>
      </c>
      <c r="AD168" s="158">
        <f t="shared" si="83"/>
        <v>167811548</v>
      </c>
      <c r="AE168" s="158">
        <v>35061433</v>
      </c>
      <c r="AF168" s="62">
        <v>94961595</v>
      </c>
      <c r="AG168" s="62">
        <v>37788520</v>
      </c>
      <c r="AH168" s="65">
        <f t="shared" si="80"/>
        <v>132750115</v>
      </c>
      <c r="AI168" s="65"/>
      <c r="AJ168" s="159"/>
      <c r="AK168" s="158">
        <v>197577789.40700606</v>
      </c>
      <c r="AL168" s="158">
        <f t="shared" si="81"/>
        <v>281776308.93887913</v>
      </c>
      <c r="AM168" s="158">
        <v>20982090.527882993</v>
      </c>
      <c r="AN168" s="158">
        <v>181953846.51146308</v>
      </c>
      <c r="AO168" s="158">
        <v>78840371.899533063</v>
      </c>
      <c r="AP168" s="158">
        <f t="shared" si="82"/>
        <v>260794218.41099614</v>
      </c>
      <c r="AQ168" s="158"/>
      <c r="AR168" s="159"/>
      <c r="AS168" s="158">
        <v>25139111</v>
      </c>
      <c r="AT168" s="158">
        <v>658999</v>
      </c>
      <c r="AU168" s="159"/>
      <c r="AV168" s="158">
        <v>22794924.017379005</v>
      </c>
      <c r="AW168" s="158">
        <v>707914.44146600005</v>
      </c>
      <c r="AX168" s="159"/>
      <c r="AY168" s="181">
        <f t="shared" si="59"/>
        <v>1.088579011637024</v>
      </c>
      <c r="AZ168" s="182">
        <f t="shared" si="59"/>
        <v>11.409128962491128</v>
      </c>
      <c r="BA168" s="183"/>
      <c r="BB168" s="67">
        <f>'[1]11. Breakdown Total UE Bank-NB'!R169+'[1]11. Breakdown Total UE Bank-NB'!S169</f>
        <v>928129.60867199989</v>
      </c>
      <c r="BC168" s="65">
        <f>'[1]11. Breakdown Total UE Bank-NB'!AN169</f>
        <v>0</v>
      </c>
      <c r="BD168" s="65">
        <f>'[1]11. Breakdown Total UE Bank-NB'!AT169</f>
        <v>61294423</v>
      </c>
      <c r="BE168" s="67">
        <f>'[1]11. Breakdown Total UE Bank-NB'!AB169+'[1]11. Breakdown Total UE Bank-NB'!AK169</f>
        <v>0</v>
      </c>
      <c r="BF168" s="67">
        <f>'[1]11. Breakdown Total UE Bank-NB'!BR169</f>
        <v>0</v>
      </c>
      <c r="BG168" s="67">
        <f>'[1]11. Breakdown Total UE Bank-NB'!BX169</f>
        <v>584319.17948099994</v>
      </c>
      <c r="BH168" s="67">
        <f>'[1]11. Breakdown Total UE Bank-NB'!BF169+'[1]11. Breakdown Total UE Bank-NB'!BO169</f>
        <v>0</v>
      </c>
      <c r="BI168" s="184"/>
      <c r="BJ168" s="181"/>
      <c r="BK168" s="181"/>
      <c r="BL168" s="171">
        <v>161428</v>
      </c>
      <c r="BM168" s="171">
        <v>114608328.3538437</v>
      </c>
      <c r="BN168" s="171">
        <v>120427076.42975855</v>
      </c>
      <c r="BO168" s="171">
        <f t="shared" si="60"/>
        <v>235196832.78360224</v>
      </c>
      <c r="BP168" s="212">
        <f t="shared" si="61"/>
        <v>235035404.78360224</v>
      </c>
      <c r="BQ168" s="171">
        <v>336143.15519999998</v>
      </c>
      <c r="BR168" s="171">
        <v>108708465.999872</v>
      </c>
      <c r="BS168" s="171">
        <v>1153778002.690048</v>
      </c>
      <c r="BT168" s="171">
        <f t="shared" si="62"/>
        <v>1262822611.84512</v>
      </c>
      <c r="BU168" s="213">
        <f t="shared" si="63"/>
        <v>1262486468.6899199</v>
      </c>
      <c r="BV168" s="171">
        <f t="shared" si="95"/>
        <v>-25.569428819092231</v>
      </c>
      <c r="BW168" s="171">
        <f t="shared" si="95"/>
        <v>12.199550874489086</v>
      </c>
      <c r="BX168" s="171">
        <f t="shared" si="95"/>
        <v>8.4101961585700735</v>
      </c>
      <c r="BY168" s="171">
        <f t="shared" si="95"/>
        <v>10.189085552527381</v>
      </c>
      <c r="BZ168" s="214">
        <f t="shared" si="95"/>
        <v>10.225456582558547</v>
      </c>
      <c r="CA168" s="171">
        <f t="shared" si="96"/>
        <v>-32.387593977089487</v>
      </c>
      <c r="CB168" s="171">
        <f t="shared" si="96"/>
        <v>30.451543428547051</v>
      </c>
      <c r="CC168" s="171">
        <f t="shared" si="96"/>
        <v>30.310577184106926</v>
      </c>
      <c r="CD168" s="171">
        <f t="shared" si="96"/>
        <v>30.296257150323562</v>
      </c>
      <c r="CE168" s="213">
        <f t="shared" si="96"/>
        <v>30.379277283861743</v>
      </c>
      <c r="CF168" s="215">
        <f t="shared" si="97"/>
        <v>-15.359950256945554</v>
      </c>
      <c r="CG168" s="171">
        <f t="shared" si="97"/>
        <v>11.449057331373558</v>
      </c>
      <c r="CH168" s="171">
        <f t="shared" si="97"/>
        <v>11.157092973878257</v>
      </c>
      <c r="CI168" s="171">
        <f t="shared" si="97"/>
        <v>11.172892998989802</v>
      </c>
      <c r="CJ168" s="213">
        <f t="shared" si="97"/>
        <v>11.182172840925663</v>
      </c>
      <c r="CK168" s="215">
        <f t="shared" si="98"/>
        <v>-11.138881752046892</v>
      </c>
      <c r="CL168" s="171">
        <f t="shared" si="98"/>
        <v>40.443395521979618</v>
      </c>
      <c r="CM168" s="171">
        <f t="shared" si="98"/>
        <v>15.439126933049163</v>
      </c>
      <c r="CN168" s="171">
        <f t="shared" si="98"/>
        <v>17.226427033670767</v>
      </c>
      <c r="CO168" s="213">
        <f t="shared" si="98"/>
        <v>17.236391079643276</v>
      </c>
      <c r="CP168" s="171">
        <f t="shared" si="64"/>
        <v>14.100198800607728</v>
      </c>
      <c r="CQ168" s="171">
        <f t="shared" si="84"/>
        <v>1.0071383540141881</v>
      </c>
      <c r="CR168" s="171">
        <f t="shared" si="85"/>
        <v>28.850709468038417</v>
      </c>
      <c r="CS168" s="171">
        <f t="shared" si="85"/>
        <v>13.401218546417908</v>
      </c>
      <c r="CT168" s="215">
        <v>4.9947034055318653</v>
      </c>
      <c r="CU168" s="64"/>
      <c r="CV168" s="65"/>
      <c r="CW168" s="81"/>
      <c r="CY168" s="127">
        <f t="shared" si="86"/>
        <v>0.13418363159814728</v>
      </c>
      <c r="CZ168" s="127">
        <f t="shared" si="87"/>
        <v>0.14074845266692582</v>
      </c>
      <c r="DA168" s="127">
        <f t="shared" si="87"/>
        <v>0.10511915622636958</v>
      </c>
      <c r="DB168" s="127"/>
      <c r="DC168" s="127">
        <f t="shared" si="88"/>
        <v>0.12843451391197469</v>
      </c>
      <c r="DD168" s="127"/>
      <c r="DE168" s="127">
        <f t="shared" si="89"/>
        <v>0.13098528728486647</v>
      </c>
      <c r="DF168" s="127"/>
      <c r="DG168" s="127">
        <f t="shared" si="90"/>
        <v>0.12238693725741112</v>
      </c>
      <c r="DH168" s="127">
        <f t="shared" si="91"/>
        <v>0.16174823834192731</v>
      </c>
      <c r="DI168" s="127">
        <f t="shared" si="91"/>
        <v>0.13779475977315347</v>
      </c>
      <c r="DJ168" s="127">
        <f t="shared" si="91"/>
        <v>0.19898790740759553</v>
      </c>
      <c r="DK168" s="127">
        <f t="shared" si="91"/>
        <v>0.15562493448905279</v>
      </c>
      <c r="DL168" s="127"/>
      <c r="DM168" s="127">
        <f t="shared" si="92"/>
        <v>0.15607867280845356</v>
      </c>
      <c r="DN168" s="127"/>
      <c r="DO168" s="127">
        <f t="shared" si="93"/>
        <v>9.1612403274466736E-2</v>
      </c>
      <c r="DP168" s="127">
        <f t="shared" si="93"/>
        <v>0.13842706800168614</v>
      </c>
      <c r="DQ168" s="127"/>
      <c r="DR168" s="127">
        <f t="shared" si="94"/>
        <v>1.0885790116370142E-2</v>
      </c>
      <c r="DS168" s="127">
        <f t="shared" si="94"/>
        <v>0.11409128962491133</v>
      </c>
      <c r="DT168" s="127"/>
    </row>
    <row r="169" spans="1:124" x14ac:dyDescent="0.3">
      <c r="B169" s="1">
        <v>11</v>
      </c>
      <c r="C169" s="76">
        <v>42675</v>
      </c>
      <c r="D169" s="77">
        <v>30</v>
      </c>
      <c r="E169" s="61">
        <v>135064188</v>
      </c>
      <c r="F169" s="62">
        <v>17351826</v>
      </c>
      <c r="G169" s="63">
        <v>49410753</v>
      </c>
      <c r="H169" s="61">
        <v>447003195</v>
      </c>
      <c r="I169" s="62">
        <v>26342250</v>
      </c>
      <c r="J169" s="63">
        <f t="shared" si="67"/>
        <v>66316596</v>
      </c>
      <c r="K169" s="61">
        <f t="shared" si="71"/>
        <v>7.6859822289887123E-2</v>
      </c>
      <c r="L169" s="62">
        <f t="shared" si="71"/>
        <v>2.1092242803833301</v>
      </c>
      <c r="M169" s="63">
        <f t="shared" si="71"/>
        <v>8.1935235771776505</v>
      </c>
      <c r="N169" s="61">
        <f t="shared" si="78"/>
        <v>14.649417194369327</v>
      </c>
      <c r="O169" s="62">
        <f t="shared" si="78"/>
        <v>10.755761519570434</v>
      </c>
      <c r="P169" s="63">
        <f t="shared" si="78"/>
        <v>41.837774214968789</v>
      </c>
      <c r="Q169" s="180">
        <v>483137528.57766008</v>
      </c>
      <c r="R169" s="158">
        <v>23745481.403670002</v>
      </c>
      <c r="S169" s="158">
        <f t="shared" si="68"/>
        <v>831971.70593599998</v>
      </c>
      <c r="T169" s="159">
        <f t="shared" si="70"/>
        <v>507714981.68726611</v>
      </c>
      <c r="U169" s="180">
        <f t="shared" si="72"/>
        <v>0.78927670480558509</v>
      </c>
      <c r="V169" s="158">
        <f t="shared" si="72"/>
        <v>1.0323984707203968</v>
      </c>
      <c r="W169" s="158">
        <f t="shared" si="72"/>
        <v>42.383090466920549</v>
      </c>
      <c r="X169" s="159">
        <f t="shared" si="72"/>
        <v>0.84890255859145092</v>
      </c>
      <c r="Y169" s="180">
        <f t="shared" si="79"/>
        <v>17.051035121605636</v>
      </c>
      <c r="Z169" s="158">
        <f t="shared" si="79"/>
        <v>2.9247537993310755</v>
      </c>
      <c r="AA169" s="158">
        <f t="shared" si="79"/>
        <v>80.453943735973837</v>
      </c>
      <c r="AB169" s="159">
        <f t="shared" si="79"/>
        <v>16.371046788944462</v>
      </c>
      <c r="AC169" s="180">
        <v>276678819</v>
      </c>
      <c r="AD169" s="158">
        <f t="shared" si="83"/>
        <v>170324376</v>
      </c>
      <c r="AE169" s="158">
        <v>35668353</v>
      </c>
      <c r="AF169" s="62">
        <v>96029395</v>
      </c>
      <c r="AG169" s="62">
        <v>38626628</v>
      </c>
      <c r="AH169" s="65">
        <f t="shared" si="80"/>
        <v>134656023</v>
      </c>
      <c r="AI169" s="65"/>
      <c r="AJ169" s="159"/>
      <c r="AK169" s="158">
        <v>196980867.70283905</v>
      </c>
      <c r="AL169" s="158">
        <f t="shared" si="81"/>
        <v>286156660.87482107</v>
      </c>
      <c r="AM169" s="158">
        <v>21311901.934394002</v>
      </c>
      <c r="AN169" s="158">
        <v>184665155.53755498</v>
      </c>
      <c r="AO169" s="158">
        <v>80179603.402872071</v>
      </c>
      <c r="AP169" s="158">
        <f t="shared" si="82"/>
        <v>264844758.94042706</v>
      </c>
      <c r="AQ169" s="158"/>
      <c r="AR169" s="159"/>
      <c r="AS169" s="158">
        <v>25679147</v>
      </c>
      <c r="AT169" s="158">
        <v>663103</v>
      </c>
      <c r="AU169" s="159"/>
      <c r="AV169" s="158">
        <v>23041490.491243999</v>
      </c>
      <c r="AW169" s="158">
        <v>703990.91242599988</v>
      </c>
      <c r="AX169" s="159"/>
      <c r="AY169" s="181">
        <f t="shared" si="59"/>
        <v>2.7411477752582831</v>
      </c>
      <c r="AZ169" s="182">
        <f t="shared" si="59"/>
        <v>9.3188799832732947</v>
      </c>
      <c r="BA169" s="183"/>
      <c r="BB169" s="67">
        <f>'[1]11. Breakdown Total UE Bank-NB'!R170+'[1]11. Breakdown Total UE Bank-NB'!S170</f>
        <v>939105.83071999997</v>
      </c>
      <c r="BC169" s="65">
        <f>'[1]11. Breakdown Total UE Bank-NB'!AN170</f>
        <v>0</v>
      </c>
      <c r="BD169" s="65">
        <f>'[1]11. Breakdown Total UE Bank-NB'!AT170</f>
        <v>66316596</v>
      </c>
      <c r="BE169" s="67">
        <f>'[1]11. Breakdown Total UE Bank-NB'!AB170+'[1]11. Breakdown Total UE Bank-NB'!AK170</f>
        <v>0</v>
      </c>
      <c r="BF169" s="67">
        <f>'[1]11. Breakdown Total UE Bank-NB'!BR170</f>
        <v>0</v>
      </c>
      <c r="BG169" s="67">
        <f>'[1]11. Breakdown Total UE Bank-NB'!BX170</f>
        <v>831971.70593599998</v>
      </c>
      <c r="BH169" s="67">
        <f>'[1]11. Breakdown Total UE Bank-NB'!BF170+'[1]11. Breakdown Total UE Bank-NB'!BO170</f>
        <v>0</v>
      </c>
      <c r="BI169" s="184"/>
      <c r="BJ169" s="181"/>
      <c r="BK169" s="181"/>
      <c r="BL169" s="158">
        <v>162130</v>
      </c>
      <c r="BM169" s="158">
        <v>117087343.08432618</v>
      </c>
      <c r="BN169" s="158">
        <v>119234215.26069312</v>
      </c>
      <c r="BO169" s="158">
        <f t="shared" si="60"/>
        <v>236483688.34501928</v>
      </c>
      <c r="BP169" s="185">
        <f t="shared" si="61"/>
        <v>236321558.34501928</v>
      </c>
      <c r="BQ169" s="158">
        <v>389615.22278399998</v>
      </c>
      <c r="BR169" s="158">
        <v>110879571.96799999</v>
      </c>
      <c r="BS169" s="158">
        <v>1176543074.189312</v>
      </c>
      <c r="BT169" s="158">
        <f t="shared" si="62"/>
        <v>1287812261.380096</v>
      </c>
      <c r="BU169" s="186">
        <f t="shared" si="63"/>
        <v>1287422646.1573119</v>
      </c>
      <c r="BV169" s="158">
        <f t="shared" si="95"/>
        <v>0.43486879599573802</v>
      </c>
      <c r="BW169" s="158">
        <f t="shared" si="95"/>
        <v>2.1630319245462872</v>
      </c>
      <c r="BX169" s="158">
        <f t="shared" si="95"/>
        <v>-0.99052572264443395</v>
      </c>
      <c r="BY169" s="158">
        <f t="shared" si="95"/>
        <v>0.54713983440459057</v>
      </c>
      <c r="BZ169" s="159">
        <f t="shared" si="95"/>
        <v>0.54721694486888406</v>
      </c>
      <c r="CA169" s="158">
        <f t="shared" si="96"/>
        <v>-23.424976502760629</v>
      </c>
      <c r="CB169" s="158">
        <f t="shared" si="96"/>
        <v>32.502165476266029</v>
      </c>
      <c r="CC169" s="158">
        <f t="shared" si="96"/>
        <v>31.561285348541034</v>
      </c>
      <c r="CD169" s="158">
        <f t="shared" si="96"/>
        <v>31.960262931652935</v>
      </c>
      <c r="CE169" s="186">
        <f t="shared" si="96"/>
        <v>32.025775657120462</v>
      </c>
      <c r="CF169" s="187">
        <f t="shared" si="97"/>
        <v>15.907528312508678</v>
      </c>
      <c r="CG169" s="158">
        <f t="shared" si="97"/>
        <v>1.9971820484805169</v>
      </c>
      <c r="CH169" s="158">
        <f t="shared" si="97"/>
        <v>1.9730894024835743</v>
      </c>
      <c r="CI169" s="158">
        <f t="shared" si="97"/>
        <v>1.9788725115131856</v>
      </c>
      <c r="CJ169" s="186">
        <f t="shared" si="97"/>
        <v>1.9751639392435072</v>
      </c>
      <c r="CK169" s="187">
        <f t="shared" si="98"/>
        <v>13.254282785731686</v>
      </c>
      <c r="CL169" s="158">
        <f t="shared" si="98"/>
        <v>45.457955892522527</v>
      </c>
      <c r="CM169" s="158">
        <f t="shared" si="98"/>
        <v>21.101482579570874</v>
      </c>
      <c r="CN169" s="158">
        <f t="shared" si="98"/>
        <v>22.870332618704971</v>
      </c>
      <c r="CO169" s="186">
        <f t="shared" si="98"/>
        <v>22.873489912800515</v>
      </c>
      <c r="CP169" s="158">
        <f t="shared" si="64"/>
        <v>14.683857491435774</v>
      </c>
      <c r="CQ169" s="158">
        <f t="shared" si="84"/>
        <v>0.63325024305970601</v>
      </c>
      <c r="CR169" s="158">
        <f t="shared" si="85"/>
        <v>31.397466447329805</v>
      </c>
      <c r="CS169" s="158">
        <f t="shared" si="85"/>
        <v>13.936217601686991</v>
      </c>
      <c r="CT169" s="187">
        <v>4.9947034055318653</v>
      </c>
      <c r="CU169" s="64"/>
      <c r="CV169" s="65"/>
      <c r="CW169" s="81"/>
      <c r="CY169" s="127">
        <f t="shared" si="86"/>
        <v>0.12800782697590707</v>
      </c>
      <c r="CZ169" s="127">
        <f t="shared" si="87"/>
        <v>0.18501665129927769</v>
      </c>
      <c r="DA169" s="127">
        <f t="shared" si="87"/>
        <v>0.1495696227467731</v>
      </c>
      <c r="DB169" s="127"/>
      <c r="DC169" s="127">
        <f t="shared" si="88"/>
        <v>0.17596707306730819</v>
      </c>
      <c r="DD169" s="127"/>
      <c r="DE169" s="127">
        <f t="shared" si="89"/>
        <v>0.17785072384231704</v>
      </c>
      <c r="DF169" s="127"/>
      <c r="DG169" s="127">
        <f t="shared" si="90"/>
        <v>0.1304753450173608</v>
      </c>
      <c r="DH169" s="127">
        <f t="shared" si="91"/>
        <v>0.18944599203952217</v>
      </c>
      <c r="DI169" s="127">
        <f t="shared" si="91"/>
        <v>0.1821953542953334</v>
      </c>
      <c r="DJ169" s="127">
        <f t="shared" si="91"/>
        <v>0.24523413823894025</v>
      </c>
      <c r="DK169" s="127">
        <f t="shared" si="91"/>
        <v>0.20059570559592133</v>
      </c>
      <c r="DL169" s="127"/>
      <c r="DM169" s="127">
        <f t="shared" si="92"/>
        <v>0.19975811647223463</v>
      </c>
      <c r="DN169" s="127"/>
      <c r="DO169" s="127">
        <f t="shared" si="93"/>
        <v>0.10715155709569313</v>
      </c>
      <c r="DP169" s="127">
        <f t="shared" si="93"/>
        <v>0.12351492026485755</v>
      </c>
      <c r="DQ169" s="127"/>
      <c r="DR169" s="127">
        <f t="shared" si="94"/>
        <v>2.7411477752582902E-2</v>
      </c>
      <c r="DS169" s="127">
        <f t="shared" si="94"/>
        <v>9.3188799832732983E-2</v>
      </c>
      <c r="DT169" s="127"/>
    </row>
    <row r="170" spans="1:124" ht="15" thickBot="1" x14ac:dyDescent="0.35">
      <c r="B170" s="1">
        <v>12</v>
      </c>
      <c r="C170" s="104">
        <v>42705</v>
      </c>
      <c r="D170" s="198">
        <v>31</v>
      </c>
      <c r="E170" s="106">
        <v>136148350</v>
      </c>
      <c r="F170" s="107">
        <v>17406327</v>
      </c>
      <c r="G170" s="108">
        <v>51204580</v>
      </c>
      <c r="H170" s="106">
        <v>475610928</v>
      </c>
      <c r="I170" s="107">
        <v>28349527</v>
      </c>
      <c r="J170" s="108">
        <f t="shared" si="67"/>
        <v>80339941</v>
      </c>
      <c r="K170" s="106">
        <f t="shared" si="71"/>
        <v>6.3998945242438365</v>
      </c>
      <c r="L170" s="107">
        <f t="shared" si="71"/>
        <v>7.6199906993518018</v>
      </c>
      <c r="M170" s="108">
        <f t="shared" si="71"/>
        <v>21.146056712561062</v>
      </c>
      <c r="N170" s="106">
        <f t="shared" si="78"/>
        <v>11.473370981794602</v>
      </c>
      <c r="O170" s="107">
        <f t="shared" si="78"/>
        <v>5.7620025740699843</v>
      </c>
      <c r="P170" s="108">
        <f t="shared" si="78"/>
        <v>93.094325132915273</v>
      </c>
      <c r="Q170" s="199">
        <v>522911291.45137298</v>
      </c>
      <c r="R170" s="200">
        <v>26370997.531818997</v>
      </c>
      <c r="S170" s="200">
        <f t="shared" si="68"/>
        <v>1027631.2275690001</v>
      </c>
      <c r="T170" s="201">
        <f t="shared" si="70"/>
        <v>550309920.21076095</v>
      </c>
      <c r="U170" s="199">
        <f t="shared" si="72"/>
        <v>8.2323894380147742</v>
      </c>
      <c r="V170" s="200">
        <f t="shared" si="72"/>
        <v>11.056908400868245</v>
      </c>
      <c r="W170" s="200">
        <f t="shared" si="72"/>
        <v>23.517569195802839</v>
      </c>
      <c r="X170" s="201">
        <f t="shared" si="72"/>
        <v>8.389537449129632</v>
      </c>
      <c r="Y170" s="199">
        <f t="shared" si="79"/>
        <v>12.671070117870082</v>
      </c>
      <c r="Z170" s="200">
        <f t="shared" si="79"/>
        <v>-0.77440799968320295</v>
      </c>
      <c r="AA170" s="200">
        <f t="shared" si="79"/>
        <v>138.37323451586465</v>
      </c>
      <c r="AB170" s="201">
        <f t="shared" si="79"/>
        <v>12.05380285121184</v>
      </c>
      <c r="AC170" s="199">
        <v>292206249</v>
      </c>
      <c r="AD170" s="200">
        <f t="shared" si="83"/>
        <v>183404679</v>
      </c>
      <c r="AE170" s="200">
        <v>41508585</v>
      </c>
      <c r="AF170" s="107">
        <v>101311712</v>
      </c>
      <c r="AG170" s="107">
        <v>40584382</v>
      </c>
      <c r="AH170" s="110">
        <f t="shared" si="80"/>
        <v>141896094</v>
      </c>
      <c r="AI170" s="110"/>
      <c r="AJ170" s="201"/>
      <c r="AK170" s="200">
        <v>214365464.84448496</v>
      </c>
      <c r="AL170" s="200">
        <f t="shared" si="81"/>
        <v>308545826.60688806</v>
      </c>
      <c r="AM170" s="200">
        <v>24890764.045768995</v>
      </c>
      <c r="AN170" s="200">
        <v>196686678.53633806</v>
      </c>
      <c r="AO170" s="200">
        <v>86968384.024780989</v>
      </c>
      <c r="AP170" s="200">
        <f t="shared" si="82"/>
        <v>283655062.56111908</v>
      </c>
      <c r="AQ170" s="200"/>
      <c r="AR170" s="201"/>
      <c r="AS170" s="200">
        <v>27701036</v>
      </c>
      <c r="AT170" s="200">
        <v>648491</v>
      </c>
      <c r="AU170" s="201"/>
      <c r="AV170" s="200">
        <v>25662289.356368002</v>
      </c>
      <c r="AW170" s="200">
        <v>708708.17545099999</v>
      </c>
      <c r="AX170" s="201"/>
      <c r="AY170" s="202">
        <f t="shared" si="59"/>
        <v>-1.0263450122817297</v>
      </c>
      <c r="AZ170" s="203">
        <f t="shared" si="59"/>
        <v>9.3000242329425102</v>
      </c>
      <c r="BA170" s="204"/>
      <c r="BB170" s="113">
        <f>'[1]11. Breakdown Total UE Bank-NB'!R171+'[1]11. Breakdown Total UE Bank-NB'!S171</f>
        <v>982358.69782200013</v>
      </c>
      <c r="BC170" s="110">
        <f>'[1]11. Breakdown Total UE Bank-NB'!AN171</f>
        <v>321344</v>
      </c>
      <c r="BD170" s="110">
        <f>'[1]11. Breakdown Total UE Bank-NB'!AT171</f>
        <v>79228422</v>
      </c>
      <c r="BE170" s="112">
        <f>'[1]11. Breakdown Total UE Bank-NB'!AB171+'[1]11. Breakdown Total UE Bank-NB'!AK171</f>
        <v>790175</v>
      </c>
      <c r="BF170" s="112">
        <f>'[1]11. Breakdown Total UE Bank-NB'!BR171</f>
        <v>127200.8162</v>
      </c>
      <c r="BG170" s="112">
        <f>'[1]11. Breakdown Total UE Bank-NB'!BX171</f>
        <v>749766.45564100007</v>
      </c>
      <c r="BH170" s="112">
        <f>'[1]11. Breakdown Total UE Bank-NB'!BF171+'[1]11. Breakdown Total UE Bank-NB'!BO171</f>
        <v>150663.955728</v>
      </c>
      <c r="BI170" s="205"/>
      <c r="BJ170" s="202"/>
      <c r="BK170" s="202"/>
      <c r="BL170" s="200">
        <v>170265</v>
      </c>
      <c r="BM170" s="200">
        <v>123026588.78187278</v>
      </c>
      <c r="BN170" s="200">
        <v>120869737.31331187</v>
      </c>
      <c r="BO170" s="200">
        <f t="shared" si="60"/>
        <v>244066591.09518465</v>
      </c>
      <c r="BP170" s="206">
        <f t="shared" si="61"/>
        <v>243896326.09518465</v>
      </c>
      <c r="BQ170" s="200">
        <v>326010.929152</v>
      </c>
      <c r="BR170" s="200">
        <v>116692885.700608</v>
      </c>
      <c r="BS170" s="200">
        <v>1256207201.3373439</v>
      </c>
      <c r="BT170" s="200">
        <f t="shared" si="62"/>
        <v>1373226097.967104</v>
      </c>
      <c r="BU170" s="207">
        <f t="shared" si="63"/>
        <v>1372900087.0379519</v>
      </c>
      <c r="BV170" s="200">
        <f t="shared" si="95"/>
        <v>5.0175784863998025</v>
      </c>
      <c r="BW170" s="200">
        <f t="shared" si="95"/>
        <v>5.0724916469145285</v>
      </c>
      <c r="BX170" s="200">
        <f t="shared" si="95"/>
        <v>1.371688528366509</v>
      </c>
      <c r="BY170" s="200">
        <f t="shared" si="95"/>
        <v>3.2065225315254096</v>
      </c>
      <c r="BZ170" s="201">
        <f t="shared" si="95"/>
        <v>3.205280044365034</v>
      </c>
      <c r="CA170" s="200">
        <f t="shared" si="96"/>
        <v>-15.218073267040785</v>
      </c>
      <c r="CB170" s="200">
        <f t="shared" si="96"/>
        <v>35.590617338365355</v>
      </c>
      <c r="CC170" s="200">
        <f t="shared" si="96"/>
        <v>22.68687292295709</v>
      </c>
      <c r="CD170" s="200">
        <f t="shared" si="96"/>
        <v>28.826604887502473</v>
      </c>
      <c r="CE170" s="207">
        <f t="shared" si="96"/>
        <v>28.873343237698428</v>
      </c>
      <c r="CF170" s="208">
        <f t="shared" si="97"/>
        <v>-16.32489951945789</v>
      </c>
      <c r="CG170" s="200">
        <f t="shared" si="97"/>
        <v>5.2429078047719457</v>
      </c>
      <c r="CH170" s="200">
        <f t="shared" si="97"/>
        <v>6.7710336234756197</v>
      </c>
      <c r="CI170" s="200">
        <f t="shared" si="97"/>
        <v>6.6324758001196082</v>
      </c>
      <c r="CJ170" s="207">
        <f t="shared" si="97"/>
        <v>6.6394234353242432</v>
      </c>
      <c r="CK170" s="208">
        <f t="shared" si="98"/>
        <v>-10.335996769989752</v>
      </c>
      <c r="CL170" s="200">
        <f t="shared" si="98"/>
        <v>43.352924009391636</v>
      </c>
      <c r="CM170" s="200">
        <f t="shared" si="98"/>
        <v>17.758237532997121</v>
      </c>
      <c r="CN170" s="200">
        <f t="shared" si="98"/>
        <v>19.563370702432394</v>
      </c>
      <c r="CO170" s="207">
        <f t="shared" si="98"/>
        <v>19.572838950839767</v>
      </c>
      <c r="CP170" s="200">
        <f t="shared" si="64"/>
        <v>14.825412139481472</v>
      </c>
      <c r="CQ170" s="200">
        <f t="shared" si="84"/>
        <v>0.1698797458402197</v>
      </c>
      <c r="CR170" s="200">
        <f t="shared" si="85"/>
        <v>38.96516184627535</v>
      </c>
      <c r="CS170" s="200">
        <f t="shared" si="85"/>
        <v>14.056839428208121</v>
      </c>
      <c r="CT170" s="208">
        <v>4.9947034055318653</v>
      </c>
      <c r="CU170" s="109"/>
      <c r="CV170" s="110"/>
      <c r="CW170" s="116"/>
      <c r="CY170" s="127">
        <f t="shared" si="86"/>
        <v>9.1958646190670068E-2</v>
      </c>
      <c r="CZ170" s="127">
        <f t="shared" si="87"/>
        <v>0.19281639125251582</v>
      </c>
      <c r="DA170" s="127">
        <f t="shared" si="87"/>
        <v>0.11808735358183897</v>
      </c>
      <c r="DB170" s="127"/>
      <c r="DC170" s="127">
        <f t="shared" si="88"/>
        <v>0.14191331224622505</v>
      </c>
      <c r="DD170" s="127"/>
      <c r="DE170" s="127">
        <f t="shared" si="89"/>
        <v>0.15304974284974793</v>
      </c>
      <c r="DF170" s="127"/>
      <c r="DG170" s="127">
        <f t="shared" si="90"/>
        <v>9.2661002518271474E-2</v>
      </c>
      <c r="DH170" s="127">
        <f t="shared" si="91"/>
        <v>0.21929715228187452</v>
      </c>
      <c r="DI170" s="127">
        <f t="shared" si="91"/>
        <v>0.12469991342852449</v>
      </c>
      <c r="DJ170" s="127">
        <f t="shared" si="91"/>
        <v>0.19750890243950314</v>
      </c>
      <c r="DK170" s="127">
        <f t="shared" si="91"/>
        <v>0.14606408285820693</v>
      </c>
      <c r="DL170" s="127"/>
      <c r="DM170" s="127">
        <f t="shared" si="92"/>
        <v>0.15164408686864195</v>
      </c>
      <c r="DN170" s="127"/>
      <c r="DO170" s="127">
        <f t="shared" si="93"/>
        <v>5.6015002324099061E-2</v>
      </c>
      <c r="DP170" s="127">
        <f t="shared" si="93"/>
        <v>0.13105212853535009</v>
      </c>
      <c r="DQ170" s="127"/>
      <c r="DR170" s="127">
        <f t="shared" si="94"/>
        <v>-1.0263450122817264E-2</v>
      </c>
      <c r="DS170" s="127">
        <f t="shared" si="94"/>
        <v>9.3000242329425165E-2</v>
      </c>
      <c r="DT170" s="127"/>
    </row>
    <row r="171" spans="1:124" x14ac:dyDescent="0.3">
      <c r="A171" s="1">
        <v>2017</v>
      </c>
      <c r="B171" s="1">
        <v>1</v>
      </c>
      <c r="C171" s="59">
        <v>42736</v>
      </c>
      <c r="D171" s="60">
        <v>31</v>
      </c>
      <c r="E171" s="61">
        <v>138223161</v>
      </c>
      <c r="F171" s="62">
        <v>17494198</v>
      </c>
      <c r="G171" s="63">
        <v>52703350</v>
      </c>
      <c r="H171" s="61">
        <v>441632831</v>
      </c>
      <c r="I171" s="62">
        <v>27459845</v>
      </c>
      <c r="J171" s="63">
        <f t="shared" si="67"/>
        <v>59735642</v>
      </c>
      <c r="K171" s="61">
        <f t="shared" si="71"/>
        <v>-7.1440950995137769</v>
      </c>
      <c r="L171" s="62">
        <f t="shared" si="71"/>
        <v>-3.1382604725644985</v>
      </c>
      <c r="M171" s="63">
        <f t="shared" si="71"/>
        <v>-25.646395483412164</v>
      </c>
      <c r="N171" s="61">
        <f t="shared" si="78"/>
        <v>8.8616886638765866</v>
      </c>
      <c r="O171" s="62">
        <f t="shared" si="78"/>
        <v>14.435670391570152</v>
      </c>
      <c r="P171" s="63">
        <f t="shared" si="78"/>
        <v>44.635346576318263</v>
      </c>
      <c r="Q171" s="216">
        <v>482970103.03305197</v>
      </c>
      <c r="R171" s="217">
        <v>24169242.799461998</v>
      </c>
      <c r="S171" s="218">
        <f t="shared" si="68"/>
        <v>832372.05450099998</v>
      </c>
      <c r="T171" s="219">
        <f t="shared" si="70"/>
        <v>507971717.88701499</v>
      </c>
      <c r="U171" s="216">
        <f t="shared" si="72"/>
        <v>-7.6382340697715181</v>
      </c>
      <c r="V171" s="217">
        <f t="shared" si="72"/>
        <v>-8.3491522446217008</v>
      </c>
      <c r="W171" s="218">
        <f t="shared" si="72"/>
        <v>-19.000899138683433</v>
      </c>
      <c r="X171" s="219">
        <f t="shared" si="72"/>
        <v>-7.69351973657517</v>
      </c>
      <c r="Y171" s="216">
        <f t="shared" si="79"/>
        <v>12.250121252119033</v>
      </c>
      <c r="Z171" s="217">
        <f t="shared" si="79"/>
        <v>5.4176652580821818</v>
      </c>
      <c r="AA171" s="218">
        <f t="shared" si="79"/>
        <v>114.85884055106123</v>
      </c>
      <c r="AB171" s="219">
        <f t="shared" si="79"/>
        <v>11.992397519853053</v>
      </c>
      <c r="AC171" s="216">
        <v>270269253</v>
      </c>
      <c r="AD171" s="217">
        <f t="shared" si="83"/>
        <v>171363578</v>
      </c>
      <c r="AE171" s="217">
        <v>38142540</v>
      </c>
      <c r="AF171" s="218">
        <v>95621493</v>
      </c>
      <c r="AG171" s="218">
        <v>37599545</v>
      </c>
      <c r="AH171" s="65">
        <f t="shared" si="80"/>
        <v>133221038</v>
      </c>
      <c r="AI171" s="65"/>
      <c r="AJ171" s="220"/>
      <c r="AK171" s="217">
        <v>196850066.31153294</v>
      </c>
      <c r="AL171" s="217">
        <f t="shared" si="81"/>
        <v>286120036.72151905</v>
      </c>
      <c r="AM171" s="217">
        <v>22509851.945873</v>
      </c>
      <c r="AN171" s="217">
        <v>184385913.84872103</v>
      </c>
      <c r="AO171" s="217">
        <v>79224270.926925004</v>
      </c>
      <c r="AP171" s="217">
        <f t="shared" si="82"/>
        <v>263610184.77564603</v>
      </c>
      <c r="AQ171" s="217"/>
      <c r="AR171" s="220"/>
      <c r="AS171" s="217">
        <v>26750413</v>
      </c>
      <c r="AT171" s="217">
        <v>709432</v>
      </c>
      <c r="AU171" s="220"/>
      <c r="AV171" s="217">
        <v>23420339.005007993</v>
      </c>
      <c r="AW171" s="217">
        <v>748903.79445399984</v>
      </c>
      <c r="AX171" s="220"/>
      <c r="AY171" s="221">
        <f t="shared" si="59"/>
        <v>5.111033931468925</v>
      </c>
      <c r="AZ171" s="222">
        <f t="shared" si="59"/>
        <v>16.000317846887388</v>
      </c>
      <c r="BA171" s="223"/>
      <c r="BB171" s="123">
        <f>'[1]11. Breakdown Total UE Bank-NB'!R172+'[1]11. Breakdown Total UE Bank-NB'!S172</f>
        <v>917222.29312299995</v>
      </c>
      <c r="BC171" s="118">
        <f>'[1]11. Breakdown Total UE Bank-NB'!AN172</f>
        <v>435902</v>
      </c>
      <c r="BD171" s="118">
        <f>'[1]11. Breakdown Total UE Bank-NB'!AT172</f>
        <v>58435893</v>
      </c>
      <c r="BE171" s="122">
        <f>'[1]11. Breakdown Total UE Bank-NB'!AB172+'[1]11. Breakdown Total UE Bank-NB'!AK172</f>
        <v>863847</v>
      </c>
      <c r="BF171" s="67">
        <f>'[1]11. Breakdown Total UE Bank-NB'!BR172</f>
        <v>136325.32237900002</v>
      </c>
      <c r="BG171" s="67">
        <f>'[1]11. Breakdown Total UE Bank-NB'!BX172</f>
        <v>665791.46961499995</v>
      </c>
      <c r="BH171" s="67">
        <f>'[1]11. Breakdown Total UE Bank-NB'!BF172+'[1]11. Breakdown Total UE Bank-NB'!BO172</f>
        <v>30255.262507000003</v>
      </c>
      <c r="BI171" s="224"/>
      <c r="BJ171" s="225"/>
      <c r="BK171" s="225"/>
      <c r="BL171" s="226">
        <v>157734</v>
      </c>
      <c r="BM171" s="226">
        <v>121938668.73034611</v>
      </c>
      <c r="BN171" s="226">
        <v>123193914.46528576</v>
      </c>
      <c r="BO171" s="226">
        <f t="shared" si="60"/>
        <v>245290317.19563186</v>
      </c>
      <c r="BP171" s="153">
        <f t="shared" si="61"/>
        <v>245132583.19563186</v>
      </c>
      <c r="BQ171" s="226">
        <v>300490.19494399999</v>
      </c>
      <c r="BR171" s="226">
        <v>113546889.26515201</v>
      </c>
      <c r="BS171" s="226">
        <v>1134771698.663424</v>
      </c>
      <c r="BT171" s="226">
        <f t="shared" si="62"/>
        <v>1248619078.1235199</v>
      </c>
      <c r="BU171" s="227">
        <f t="shared" si="63"/>
        <v>1248318587.928576</v>
      </c>
      <c r="BV171" s="226">
        <f t="shared" si="95"/>
        <v>-7.3597039908378115</v>
      </c>
      <c r="BW171" s="226">
        <f t="shared" si="95"/>
        <v>-0.88429668927548466</v>
      </c>
      <c r="BX171" s="226">
        <f t="shared" si="95"/>
        <v>1.9228776397099998</v>
      </c>
      <c r="BY171" s="226">
        <f t="shared" si="95"/>
        <v>0.50139025376478552</v>
      </c>
      <c r="BZ171" s="228">
        <f t="shared" si="95"/>
        <v>0.50687811507449165</v>
      </c>
      <c r="CA171" s="226">
        <f t="shared" si="96"/>
        <v>-4.8396438137985953</v>
      </c>
      <c r="CB171" s="226">
        <f t="shared" si="96"/>
        <v>27.909794743831419</v>
      </c>
      <c r="CC171" s="226">
        <f t="shared" si="96"/>
        <v>23.925564551689234</v>
      </c>
      <c r="CD171" s="226">
        <f t="shared" si="96"/>
        <v>25.849843586132081</v>
      </c>
      <c r="CE171" s="227">
        <f t="shared" si="96"/>
        <v>25.875965239639605</v>
      </c>
      <c r="CF171" s="229">
        <f t="shared" si="97"/>
        <v>-7.8281836361691948</v>
      </c>
      <c r="CG171" s="226">
        <f t="shared" si="97"/>
        <v>-2.6959624972575313</v>
      </c>
      <c r="CH171" s="226">
        <f t="shared" si="97"/>
        <v>-9.6668370110154616</v>
      </c>
      <c r="CI171" s="226">
        <f t="shared" si="97"/>
        <v>-9.0740352246472593</v>
      </c>
      <c r="CJ171" s="227">
        <f t="shared" si="97"/>
        <v>-9.0743310664479608</v>
      </c>
      <c r="CK171" s="229">
        <f t="shared" si="98"/>
        <v>-14.398585530909447</v>
      </c>
      <c r="CL171" s="226">
        <f t="shared" si="98"/>
        <v>41.901087637826031</v>
      </c>
      <c r="CM171" s="226">
        <f t="shared" si="98"/>
        <v>14.484293410832372</v>
      </c>
      <c r="CN171" s="226">
        <f t="shared" si="98"/>
        <v>16.522146879687448</v>
      </c>
      <c r="CO171" s="227">
        <f t="shared" si="98"/>
        <v>16.532279457350228</v>
      </c>
      <c r="CP171" s="226">
        <f t="shared" si="64"/>
        <v>14.902672753333505</v>
      </c>
      <c r="CQ171" s="226">
        <f t="shared" si="84"/>
        <v>0.13751415425331004</v>
      </c>
      <c r="CR171" s="226">
        <f t="shared" ref="CR171:CS186" si="99">(SUM(S160:S171)/SUM(S148:S159))*100-100</f>
        <v>43.741039294284604</v>
      </c>
      <c r="CS171" s="226">
        <f t="shared" si="99"/>
        <v>14.136420396859918</v>
      </c>
      <c r="CT171" s="229">
        <v>4.9400000000000004</v>
      </c>
      <c r="CU171" s="230">
        <f t="shared" ref="CU171:CW202" si="100">E171/E159-1</f>
        <v>0.14199283784778127</v>
      </c>
      <c r="CV171" s="231">
        <f t="shared" si="100"/>
        <v>3.649291831664403E-2</v>
      </c>
      <c r="CW171" s="232">
        <f t="shared" si="100"/>
        <v>0.50217679229082846</v>
      </c>
      <c r="CY171" s="127">
        <f t="shared" si="86"/>
        <v>4.7194485685727816E-2</v>
      </c>
      <c r="CZ171" s="127">
        <f t="shared" si="87"/>
        <v>0.21140226481567148</v>
      </c>
      <c r="DA171" s="127">
        <f t="shared" si="87"/>
        <v>0.11197292512632906</v>
      </c>
      <c r="DB171" s="127"/>
      <c r="DC171" s="127">
        <f t="shared" si="88"/>
        <v>0.14739530977873083</v>
      </c>
      <c r="DD171" s="127"/>
      <c r="DE171" s="127">
        <f t="shared" si="89"/>
        <v>0.161049966458918</v>
      </c>
      <c r="DF171" s="127"/>
      <c r="DG171" s="127">
        <f t="shared" si="90"/>
        <v>5.9023764815199664E-2</v>
      </c>
      <c r="DH171" s="127">
        <f t="shared" si="91"/>
        <v>0.1835799412607162</v>
      </c>
      <c r="DI171" s="127">
        <f t="shared" si="91"/>
        <v>0.13878084604871788</v>
      </c>
      <c r="DJ171" s="127">
        <f t="shared" si="91"/>
        <v>0.24860947693408986</v>
      </c>
      <c r="DK171" s="127">
        <f t="shared" si="91"/>
        <v>0.16970233260337242</v>
      </c>
      <c r="DL171" s="127"/>
      <c r="DM171" s="127">
        <f t="shared" si="92"/>
        <v>0.17078231719899883</v>
      </c>
      <c r="DN171" s="127"/>
      <c r="DO171" s="127">
        <f t="shared" si="93"/>
        <v>0.14304629654872003</v>
      </c>
      <c r="DP171" s="127">
        <f t="shared" si="93"/>
        <v>0.19605962157395962</v>
      </c>
      <c r="DQ171" s="127"/>
      <c r="DR171" s="127">
        <f t="shared" si="94"/>
        <v>5.1110339314689224E-2</v>
      </c>
      <c r="DS171" s="127">
        <f t="shared" si="94"/>
        <v>0.1600031784688738</v>
      </c>
      <c r="DT171" s="127"/>
    </row>
    <row r="172" spans="1:124" x14ac:dyDescent="0.3">
      <c r="B172" s="1">
        <v>2</v>
      </c>
      <c r="C172" s="76">
        <v>42767</v>
      </c>
      <c r="D172" s="77">
        <v>28</v>
      </c>
      <c r="E172" s="61">
        <v>138792395</v>
      </c>
      <c r="F172" s="62">
        <v>17528716</v>
      </c>
      <c r="G172" s="63">
        <v>53953303</v>
      </c>
      <c r="H172" s="61">
        <v>404433413</v>
      </c>
      <c r="I172" s="62">
        <v>25427736</v>
      </c>
      <c r="J172" s="63">
        <f t="shared" si="67"/>
        <v>60090301</v>
      </c>
      <c r="K172" s="61">
        <f t="shared" si="71"/>
        <v>-8.4231550258092103</v>
      </c>
      <c r="L172" s="62">
        <f t="shared" si="71"/>
        <v>-7.4002930460823793</v>
      </c>
      <c r="M172" s="63">
        <f t="shared" si="71"/>
        <v>0.59371421838908167</v>
      </c>
      <c r="N172" s="61">
        <f t="shared" si="78"/>
        <v>4.4314637242246411</v>
      </c>
      <c r="O172" s="62">
        <f t="shared" si="78"/>
        <v>5.1947065513798814</v>
      </c>
      <c r="P172" s="63">
        <f t="shared" si="78"/>
        <v>29.005352460866213</v>
      </c>
      <c r="Q172" s="233">
        <v>437494317.6867038</v>
      </c>
      <c r="R172" s="226">
        <v>22187309.206952002</v>
      </c>
      <c r="S172" s="234">
        <f t="shared" si="68"/>
        <v>1231951.380104</v>
      </c>
      <c r="T172" s="235">
        <f t="shared" si="70"/>
        <v>460913578.27375978</v>
      </c>
      <c r="U172" s="233">
        <f t="shared" si="72"/>
        <v>-9.4158592966231787</v>
      </c>
      <c r="V172" s="226">
        <f t="shared" si="72"/>
        <v>-8.2002303876649112</v>
      </c>
      <c r="W172" s="234">
        <f t="shared" si="72"/>
        <v>48.004894378937848</v>
      </c>
      <c r="X172" s="235">
        <f t="shared" si="72"/>
        <v>-9.2639290645945085</v>
      </c>
      <c r="Y172" s="233">
        <f t="shared" si="79"/>
        <v>6.0030111138658704</v>
      </c>
      <c r="Z172" s="226">
        <f t="shared" si="79"/>
        <v>0.14958539251326589</v>
      </c>
      <c r="AA172" s="234">
        <f t="shared" si="79"/>
        <v>137.20362983238962</v>
      </c>
      <c r="AB172" s="235">
        <f t="shared" si="79"/>
        <v>5.8616745595256896</v>
      </c>
      <c r="AC172" s="233">
        <v>245636910</v>
      </c>
      <c r="AD172" s="226">
        <f t="shared" si="83"/>
        <v>158796503</v>
      </c>
      <c r="AE172" s="226">
        <v>34097057</v>
      </c>
      <c r="AF172" s="234">
        <v>89283606</v>
      </c>
      <c r="AG172" s="234">
        <v>35415840</v>
      </c>
      <c r="AH172" s="65">
        <f t="shared" si="80"/>
        <v>124699446</v>
      </c>
      <c r="AI172" s="65"/>
      <c r="AJ172" s="228"/>
      <c r="AK172" s="226">
        <v>177419656.99605995</v>
      </c>
      <c r="AL172" s="226">
        <f t="shared" si="81"/>
        <v>260074660.69064391</v>
      </c>
      <c r="AM172" s="226">
        <v>19842305.154443011</v>
      </c>
      <c r="AN172" s="226">
        <v>170339894.27864781</v>
      </c>
      <c r="AO172" s="226">
        <v>69892461.257553056</v>
      </c>
      <c r="AP172" s="226">
        <f t="shared" si="82"/>
        <v>240232355.53620088</v>
      </c>
      <c r="AQ172" s="226"/>
      <c r="AR172" s="228"/>
      <c r="AS172" s="226">
        <v>24773611</v>
      </c>
      <c r="AT172" s="226">
        <v>654125</v>
      </c>
      <c r="AU172" s="228"/>
      <c r="AV172" s="226">
        <v>21489943.825103004</v>
      </c>
      <c r="AW172" s="226">
        <v>697365.38184899965</v>
      </c>
      <c r="AX172" s="228"/>
      <c r="AY172" s="225">
        <f t="shared" si="59"/>
        <v>-2.6560537851675493E-2</v>
      </c>
      <c r="AZ172" s="236">
        <f t="shared" si="59"/>
        <v>5.899435465677441</v>
      </c>
      <c r="BA172" s="237"/>
      <c r="BB172" s="78">
        <f>'[1]11. Breakdown Total UE Bank-NB'!R173+'[1]11. Breakdown Total UE Bank-NB'!S173</f>
        <v>933922.28602999996</v>
      </c>
      <c r="BC172" s="65">
        <f>'[1]11. Breakdown Total UE Bank-NB'!AN173</f>
        <v>546217</v>
      </c>
      <c r="BD172" s="65">
        <f>'[1]11. Breakdown Total UE Bank-NB'!AT173</f>
        <v>58573280</v>
      </c>
      <c r="BE172" s="67">
        <f>'[1]11. Breakdown Total UE Bank-NB'!AB173+'[1]11. Breakdown Total UE Bank-NB'!AK173</f>
        <v>970804</v>
      </c>
      <c r="BF172" s="67">
        <f>'[1]11. Breakdown Total UE Bank-NB'!BR173</f>
        <v>213513.89453499997</v>
      </c>
      <c r="BG172" s="67">
        <f>'[1]11. Breakdown Total UE Bank-NB'!BX173</f>
        <v>812281.99414900003</v>
      </c>
      <c r="BH172" s="67">
        <f>'[1]11. Breakdown Total UE Bank-NB'!BF173+'[1]11. Breakdown Total UE Bank-NB'!BO173</f>
        <v>206155.49142000001</v>
      </c>
      <c r="BI172" s="224"/>
      <c r="BJ172" s="225"/>
      <c r="BK172" s="225"/>
      <c r="BL172" s="226">
        <v>146806</v>
      </c>
      <c r="BM172" s="226">
        <v>117792505.98478723</v>
      </c>
      <c r="BN172" s="226">
        <v>114123950.29834312</v>
      </c>
      <c r="BO172" s="226">
        <f t="shared" si="60"/>
        <v>232063262.28313035</v>
      </c>
      <c r="BP172" s="153">
        <f t="shared" si="61"/>
        <v>231916456.28313035</v>
      </c>
      <c r="BQ172" s="226">
        <v>329828.10623999999</v>
      </c>
      <c r="BR172" s="226">
        <v>106517235.761152</v>
      </c>
      <c r="BS172" s="226">
        <v>1241088648.019968</v>
      </c>
      <c r="BT172" s="226">
        <f t="shared" si="62"/>
        <v>1347935711.8873601</v>
      </c>
      <c r="BU172" s="227">
        <f t="shared" si="63"/>
        <v>1347605883.7811201</v>
      </c>
      <c r="BV172" s="226">
        <f t="shared" si="95"/>
        <v>-6.9281194923098379</v>
      </c>
      <c r="BW172" s="226">
        <f t="shared" si="95"/>
        <v>-3.4002033880882103</v>
      </c>
      <c r="BX172" s="226">
        <f t="shared" si="95"/>
        <v>-7.3623475691231679</v>
      </c>
      <c r="BY172" s="226">
        <f t="shared" si="95"/>
        <v>-5.392408091654203</v>
      </c>
      <c r="BZ172" s="228">
        <f t="shared" si="95"/>
        <v>-5.3914199166065897</v>
      </c>
      <c r="CA172" s="226">
        <f t="shared" si="96"/>
        <v>-6.744841955483281</v>
      </c>
      <c r="CB172" s="226">
        <f t="shared" si="96"/>
        <v>29.068108365300766</v>
      </c>
      <c r="CC172" s="226">
        <f t="shared" si="96"/>
        <v>20.278466927997687</v>
      </c>
      <c r="CD172" s="226">
        <f t="shared" si="96"/>
        <v>24.56136310387696</v>
      </c>
      <c r="CE172" s="227">
        <f t="shared" si="96"/>
        <v>24.58783868213396</v>
      </c>
      <c r="CF172" s="229">
        <f t="shared" si="97"/>
        <v>9.763350614973465</v>
      </c>
      <c r="CG172" s="226">
        <f t="shared" si="97"/>
        <v>-6.1909696949817183</v>
      </c>
      <c r="CH172" s="226">
        <f t="shared" si="97"/>
        <v>9.3690166472928382</v>
      </c>
      <c r="CI172" s="226">
        <f t="shared" si="97"/>
        <v>7.9541179134550388</v>
      </c>
      <c r="CJ172" s="227">
        <f t="shared" si="97"/>
        <v>7.9536824022863106</v>
      </c>
      <c r="CK172" s="229">
        <f t="shared" si="98"/>
        <v>-16.267562669420933</v>
      </c>
      <c r="CL172" s="226">
        <f t="shared" si="98"/>
        <v>33.900845933046654</v>
      </c>
      <c r="CM172" s="226">
        <f t="shared" si="98"/>
        <v>22.354974716437791</v>
      </c>
      <c r="CN172" s="226">
        <f t="shared" si="98"/>
        <v>23.180407531090495</v>
      </c>
      <c r="CO172" s="227">
        <f t="shared" si="98"/>
        <v>23.194612732891827</v>
      </c>
      <c r="CP172" s="226">
        <f t="shared" si="64"/>
        <v>14.056393962011853</v>
      </c>
      <c r="CQ172" s="226">
        <f t="shared" si="84"/>
        <v>-0.47064625810837413</v>
      </c>
      <c r="CR172" s="226">
        <f t="shared" si="99"/>
        <v>49.364227026458451</v>
      </c>
      <c r="CS172" s="226">
        <f t="shared" si="99"/>
        <v>13.315215422504139</v>
      </c>
      <c r="CT172" s="229">
        <v>4.9400000000000004</v>
      </c>
      <c r="CU172" s="238">
        <f t="shared" si="100"/>
        <v>0.1333623554232588</v>
      </c>
      <c r="CV172" s="239">
        <f t="shared" si="100"/>
        <v>3.4626400204980756E-2</v>
      </c>
      <c r="CW172" s="240">
        <f t="shared" si="100"/>
        <v>0.50386097894715154</v>
      </c>
      <c r="CY172" s="127">
        <f t="shared" si="86"/>
        <v>3.0491255777400639E-3</v>
      </c>
      <c r="CZ172" s="127">
        <f t="shared" si="87"/>
        <v>0.2443577827922141</v>
      </c>
      <c r="DA172" s="127">
        <f t="shared" si="87"/>
        <v>5.8718963373858735E-2</v>
      </c>
      <c r="DB172" s="127"/>
      <c r="DC172" s="127">
        <f t="shared" si="88"/>
        <v>8.4530924897473936E-2</v>
      </c>
      <c r="DD172" s="127"/>
      <c r="DE172" s="127">
        <f t="shared" si="89"/>
        <v>0.11528963512180024</v>
      </c>
      <c r="DF172" s="127"/>
      <c r="DG172" s="127">
        <f t="shared" si="90"/>
        <v>1.0311151446937394E-2</v>
      </c>
      <c r="DH172" s="127">
        <f t="shared" si="91"/>
        <v>0.21710479493816126</v>
      </c>
      <c r="DI172" s="127">
        <f t="shared" si="91"/>
        <v>8.8077911810576781E-2</v>
      </c>
      <c r="DJ172" s="127">
        <f t="shared" si="91"/>
        <v>8.7722687247408837E-2</v>
      </c>
      <c r="DK172" s="127">
        <f t="shared" si="91"/>
        <v>8.7974539941459318E-2</v>
      </c>
      <c r="DL172" s="127"/>
      <c r="DM172" s="127">
        <f t="shared" si="92"/>
        <v>9.6853101015571097E-2</v>
      </c>
      <c r="DN172" s="127"/>
      <c r="DO172" s="127">
        <f t="shared" si="93"/>
        <v>5.1068233702458832E-2</v>
      </c>
      <c r="DP172" s="127">
        <f t="shared" si="93"/>
        <v>8.6348176147422739E-2</v>
      </c>
      <c r="DQ172" s="127"/>
      <c r="DR172" s="127">
        <f t="shared" si="94"/>
        <v>-2.6560537851672006E-4</v>
      </c>
      <c r="DS172" s="127">
        <f t="shared" si="94"/>
        <v>5.8994354656774384E-2</v>
      </c>
      <c r="DT172" s="127"/>
    </row>
    <row r="173" spans="1:124" x14ac:dyDescent="0.3">
      <c r="B173" s="1">
        <v>3</v>
      </c>
      <c r="C173" s="99">
        <v>42795</v>
      </c>
      <c r="D173" s="100">
        <v>31</v>
      </c>
      <c r="E173" s="61">
        <v>142363060</v>
      </c>
      <c r="F173" s="62">
        <v>17592430</v>
      </c>
      <c r="G173" s="63">
        <v>56056861</v>
      </c>
      <c r="H173" s="61">
        <v>468687446</v>
      </c>
      <c r="I173" s="62">
        <v>27853985</v>
      </c>
      <c r="J173" s="63">
        <f t="shared" si="67"/>
        <v>65106686</v>
      </c>
      <c r="K173" s="61">
        <f t="shared" si="71"/>
        <v>15.887419519415424</v>
      </c>
      <c r="L173" s="62">
        <f t="shared" si="71"/>
        <v>9.5417421354382466</v>
      </c>
      <c r="M173" s="63">
        <f t="shared" si="71"/>
        <v>8.3480776706377302</v>
      </c>
      <c r="N173" s="61">
        <f t="shared" si="78"/>
        <v>9.7996862962129985</v>
      </c>
      <c r="O173" s="62">
        <f t="shared" si="78"/>
        <v>7.7886743351947851</v>
      </c>
      <c r="P173" s="63">
        <f t="shared" si="78"/>
        <v>28.414776660030878</v>
      </c>
      <c r="Q173" s="241">
        <v>502599670.05813491</v>
      </c>
      <c r="R173" s="242">
        <v>25655442.374603003</v>
      </c>
      <c r="S173" s="243">
        <f t="shared" si="68"/>
        <v>1243869.1821890001</v>
      </c>
      <c r="T173" s="244">
        <f t="shared" si="70"/>
        <v>529498981.61492693</v>
      </c>
      <c r="U173" s="241">
        <f t="shared" si="72"/>
        <v>14.881416681177109</v>
      </c>
      <c r="V173" s="242">
        <f t="shared" si="72"/>
        <v>15.63115714168856</v>
      </c>
      <c r="W173" s="243">
        <f t="shared" si="72"/>
        <v>0.96739224270311719</v>
      </c>
      <c r="X173" s="244">
        <f t="shared" si="72"/>
        <v>14.88031739009234</v>
      </c>
      <c r="Y173" s="241">
        <f t="shared" si="79"/>
        <v>10.297471441208874</v>
      </c>
      <c r="Z173" s="242">
        <f t="shared" si="79"/>
        <v>3.5500824695575952</v>
      </c>
      <c r="AA173" s="243">
        <f t="shared" si="79"/>
        <v>152.73363010162524</v>
      </c>
      <c r="AB173" s="244">
        <f t="shared" si="79"/>
        <v>10.095638939421304</v>
      </c>
      <c r="AC173" s="241">
        <v>286663457</v>
      </c>
      <c r="AD173" s="242">
        <f t="shared" si="83"/>
        <v>182023989</v>
      </c>
      <c r="AE173" s="242">
        <v>39355332</v>
      </c>
      <c r="AF173" s="243">
        <v>100842544</v>
      </c>
      <c r="AG173" s="243">
        <v>41826113</v>
      </c>
      <c r="AH173" s="83">
        <f t="shared" si="80"/>
        <v>142668657</v>
      </c>
      <c r="AI173" s="83"/>
      <c r="AJ173" s="245"/>
      <c r="AK173" s="242">
        <v>204651210.87217698</v>
      </c>
      <c r="AL173" s="242">
        <f t="shared" si="81"/>
        <v>297948459.18595797</v>
      </c>
      <c r="AM173" s="242">
        <v>22641831.215752993</v>
      </c>
      <c r="AN173" s="242">
        <v>193722407.28289995</v>
      </c>
      <c r="AO173" s="242">
        <v>81584220.687304989</v>
      </c>
      <c r="AP173" s="242">
        <f t="shared" si="82"/>
        <v>275306627.97020495</v>
      </c>
      <c r="AQ173" s="242"/>
      <c r="AR173" s="245"/>
      <c r="AS173" s="242">
        <v>27139140</v>
      </c>
      <c r="AT173" s="242">
        <v>714845</v>
      </c>
      <c r="AU173" s="245"/>
      <c r="AV173" s="242">
        <v>24871713.347143997</v>
      </c>
      <c r="AW173" s="242">
        <v>783729.02745899989</v>
      </c>
      <c r="AX173" s="245"/>
      <c r="AY173" s="246">
        <f t="shared" si="59"/>
        <v>3.2717328706668112</v>
      </c>
      <c r="AZ173" s="247">
        <f t="shared" si="59"/>
        <v>13.235820977464178</v>
      </c>
      <c r="BA173" s="248"/>
      <c r="BB173" s="82">
        <f>'[1]11. Breakdown Total UE Bank-NB'!R174+'[1]11. Breakdown Total UE Bank-NB'!S174</f>
        <v>984929.51426699979</v>
      </c>
      <c r="BC173" s="83">
        <f>'[1]11. Breakdown Total UE Bank-NB'!AN174</f>
        <v>752918</v>
      </c>
      <c r="BD173" s="83">
        <f>'[1]11. Breakdown Total UE Bank-NB'!AT174</f>
        <v>62985770</v>
      </c>
      <c r="BE173" s="84">
        <f>'[1]11. Breakdown Total UE Bank-NB'!AB174+'[1]11. Breakdown Total UE Bank-NB'!AK174</f>
        <v>1367998</v>
      </c>
      <c r="BF173" s="84">
        <f>'[1]11. Breakdown Total UE Bank-NB'!BR174</f>
        <v>219574.19819300002</v>
      </c>
      <c r="BG173" s="84">
        <f>'[1]11. Breakdown Total UE Bank-NB'!BX174</f>
        <v>746397.32327200007</v>
      </c>
      <c r="BH173" s="84">
        <f>'[1]11. Breakdown Total UE Bank-NB'!BF174+'[1]11. Breakdown Total UE Bank-NB'!BO174</f>
        <v>277897.66072400002</v>
      </c>
      <c r="BI173" s="249"/>
      <c r="BJ173" s="246"/>
      <c r="BK173" s="246"/>
      <c r="BL173" s="242">
        <v>174231</v>
      </c>
      <c r="BM173" s="242">
        <v>136915562.4757213</v>
      </c>
      <c r="BN173" s="242">
        <v>130248425.34025879</v>
      </c>
      <c r="BO173" s="242">
        <f t="shared" si="60"/>
        <v>267338218.81598008</v>
      </c>
      <c r="BP173" s="154">
        <f t="shared" si="61"/>
        <v>267163987.81598008</v>
      </c>
      <c r="BQ173" s="242">
        <v>341186.96960000001</v>
      </c>
      <c r="BR173" s="242">
        <v>124903822.98316801</v>
      </c>
      <c r="BS173" s="242">
        <v>1243316393.869312</v>
      </c>
      <c r="BT173" s="242">
        <f t="shared" si="62"/>
        <v>1368561403.8220801</v>
      </c>
      <c r="BU173" s="250">
        <f t="shared" si="63"/>
        <v>1368220216.8524799</v>
      </c>
      <c r="BV173" s="242">
        <f t="shared" si="95"/>
        <v>18.681116575616798</v>
      </c>
      <c r="BW173" s="242">
        <f t="shared" si="95"/>
        <v>16.234527257110734</v>
      </c>
      <c r="BX173" s="242">
        <f t="shared" si="95"/>
        <v>14.128914219813653</v>
      </c>
      <c r="BY173" s="242">
        <f t="shared" si="95"/>
        <v>15.200577715662844</v>
      </c>
      <c r="BZ173" s="245">
        <f t="shared" si="95"/>
        <v>15.198374491294622</v>
      </c>
      <c r="CA173" s="242">
        <f t="shared" si="96"/>
        <v>6.1393943455191193</v>
      </c>
      <c r="CB173" s="242">
        <f t="shared" si="96"/>
        <v>41.315860530104239</v>
      </c>
      <c r="CC173" s="242">
        <f t="shared" si="96"/>
        <v>27.93008937838195</v>
      </c>
      <c r="CD173" s="242">
        <f t="shared" si="96"/>
        <v>34.433674476988791</v>
      </c>
      <c r="CE173" s="250">
        <f t="shared" si="96"/>
        <v>34.45704955844554</v>
      </c>
      <c r="CF173" s="251">
        <f t="shared" si="97"/>
        <v>3.4438736860511021</v>
      </c>
      <c r="CG173" s="242">
        <f t="shared" si="97"/>
        <v>17.261607561094628</v>
      </c>
      <c r="CH173" s="242">
        <f t="shared" si="97"/>
        <v>0.17949933333918366</v>
      </c>
      <c r="CI173" s="242">
        <f t="shared" si="97"/>
        <v>1.5301688168674055</v>
      </c>
      <c r="CJ173" s="250">
        <f t="shared" si="97"/>
        <v>1.5297004353765464</v>
      </c>
      <c r="CK173" s="251">
        <f t="shared" si="98"/>
        <v>-7.6984420998360559</v>
      </c>
      <c r="CL173" s="242">
        <f t="shared" si="98"/>
        <v>41.363407168818611</v>
      </c>
      <c r="CM173" s="242">
        <f t="shared" si="98"/>
        <v>10.499890137443902</v>
      </c>
      <c r="CN173" s="242">
        <f t="shared" si="98"/>
        <v>12.740820764635208</v>
      </c>
      <c r="CO173" s="250">
        <f t="shared" si="98"/>
        <v>12.747046602484847</v>
      </c>
      <c r="CP173" s="242">
        <f t="shared" si="64"/>
        <v>13.705919584390188</v>
      </c>
      <c r="CQ173" s="242">
        <f t="shared" si="84"/>
        <v>-0.42476528762374244</v>
      </c>
      <c r="CR173" s="242">
        <f t="shared" si="99"/>
        <v>58.319857656032127</v>
      </c>
      <c r="CS173" s="242">
        <f t="shared" si="99"/>
        <v>13.002947179354734</v>
      </c>
      <c r="CT173" s="251">
        <v>4.9400000000000004</v>
      </c>
      <c r="CU173" s="252">
        <f t="shared" si="100"/>
        <v>0.14908315974836905</v>
      </c>
      <c r="CV173" s="253">
        <f t="shared" si="100"/>
        <v>4.142869252983794E-2</v>
      </c>
      <c r="CW173" s="254">
        <f t="shared" si="100"/>
        <v>0.52271974278666189</v>
      </c>
      <c r="CY173" s="127">
        <f t="shared" si="86"/>
        <v>6.6278489091856407E-2</v>
      </c>
      <c r="CZ173" s="127">
        <f t="shared" si="87"/>
        <v>0.19565749852758096</v>
      </c>
      <c r="DA173" s="127">
        <f t="shared" si="87"/>
        <v>0.10653437381955677</v>
      </c>
      <c r="DB173" s="127"/>
      <c r="DC173" s="127">
        <f t="shared" si="88"/>
        <v>0.14046637991851529</v>
      </c>
      <c r="DD173" s="127"/>
      <c r="DE173" s="127">
        <f t="shared" si="89"/>
        <v>0.15196315261875482</v>
      </c>
      <c r="DF173" s="127"/>
      <c r="DG173" s="127">
        <f t="shared" si="90"/>
        <v>8.4283922734594618E-2</v>
      </c>
      <c r="DH173" s="127">
        <f t="shared" si="91"/>
        <v>0.20387505407202111</v>
      </c>
      <c r="DI173" s="127">
        <f t="shared" si="91"/>
        <v>9.6406902422790264E-2</v>
      </c>
      <c r="DJ173" s="127">
        <f t="shared" si="91"/>
        <v>0.14203738588537407</v>
      </c>
      <c r="DK173" s="127">
        <f t="shared" si="91"/>
        <v>0.10954428637056934</v>
      </c>
      <c r="DL173" s="127"/>
      <c r="DM173" s="127">
        <f t="shared" si="92"/>
        <v>0.11619059827511014</v>
      </c>
      <c r="DN173" s="127"/>
      <c r="DO173" s="127">
        <f t="shared" si="93"/>
        <v>7.6677839768280798E-2</v>
      </c>
      <c r="DP173" s="127">
        <f t="shared" si="93"/>
        <v>0.12588022761886908</v>
      </c>
      <c r="DQ173" s="127"/>
      <c r="DR173" s="127">
        <f t="shared" si="94"/>
        <v>3.2717328706668214E-2</v>
      </c>
      <c r="DS173" s="127">
        <f t="shared" si="94"/>
        <v>0.13235820977464186</v>
      </c>
      <c r="DT173" s="127"/>
    </row>
    <row r="174" spans="1:124" x14ac:dyDescent="0.3">
      <c r="B174" s="1">
        <v>4</v>
      </c>
      <c r="C174" s="76">
        <v>42826</v>
      </c>
      <c r="D174" s="77">
        <v>30</v>
      </c>
      <c r="E174" s="92">
        <v>142793001</v>
      </c>
      <c r="F174" s="93">
        <v>17661935</v>
      </c>
      <c r="G174" s="94">
        <v>57768225</v>
      </c>
      <c r="H174" s="92">
        <v>451827174</v>
      </c>
      <c r="I174" s="93">
        <v>26704833</v>
      </c>
      <c r="J174" s="94">
        <f t="shared" si="67"/>
        <v>57577769</v>
      </c>
      <c r="K174" s="92">
        <f t="shared" si="71"/>
        <v>-3.5973380861581687</v>
      </c>
      <c r="L174" s="93">
        <f t="shared" si="71"/>
        <v>-4.1256287026793474</v>
      </c>
      <c r="M174" s="94">
        <f t="shared" si="71"/>
        <v>-11.563969021553332</v>
      </c>
      <c r="N174" s="92">
        <f t="shared" si="78"/>
        <v>7.8667392460959444</v>
      </c>
      <c r="O174" s="93">
        <f t="shared" si="78"/>
        <v>12.789353699657537</v>
      </c>
      <c r="P174" s="94">
        <f t="shared" si="78"/>
        <v>12.861278137443117</v>
      </c>
      <c r="Q174" s="233">
        <v>487332764.48328197</v>
      </c>
      <c r="R174" s="226">
        <v>23410045.733778</v>
      </c>
      <c r="S174" s="234">
        <f t="shared" si="68"/>
        <v>1105093.0076649999</v>
      </c>
      <c r="T174" s="235">
        <f t="shared" si="70"/>
        <v>511847903.22472495</v>
      </c>
      <c r="U174" s="233">
        <f t="shared" si="72"/>
        <v>-3.0375876635746786</v>
      </c>
      <c r="V174" s="226">
        <f t="shared" si="72"/>
        <v>-8.7521259935388223</v>
      </c>
      <c r="W174" s="234">
        <f t="shared" si="72"/>
        <v>-11.156814278474002</v>
      </c>
      <c r="X174" s="235">
        <f t="shared" si="72"/>
        <v>-3.3335434067064109</v>
      </c>
      <c r="Y174" s="233">
        <f t="shared" si="79"/>
        <v>9.4628315529187823</v>
      </c>
      <c r="Z174" s="226">
        <f t="shared" si="79"/>
        <v>5.6969686772483445</v>
      </c>
      <c r="AA174" s="234">
        <f t="shared" si="79"/>
        <v>114.4847484595122</v>
      </c>
      <c r="AB174" s="235">
        <f t="shared" si="79"/>
        <v>9.4002139530510664</v>
      </c>
      <c r="AC174" s="233">
        <v>275850726</v>
      </c>
      <c r="AD174" s="226">
        <f t="shared" si="83"/>
        <v>175976448</v>
      </c>
      <c r="AE174" s="226">
        <v>39416060</v>
      </c>
      <c r="AF174" s="234">
        <v>95919698</v>
      </c>
      <c r="AG174" s="234">
        <v>40640690</v>
      </c>
      <c r="AH174" s="65">
        <f t="shared" si="80"/>
        <v>136560388</v>
      </c>
      <c r="AI174" s="65"/>
      <c r="AJ174" s="228"/>
      <c r="AK174" s="226">
        <v>197889422.54066291</v>
      </c>
      <c r="AL174" s="226">
        <f t="shared" si="81"/>
        <v>289443341.94261903</v>
      </c>
      <c r="AM174" s="226">
        <v>22741272.554284997</v>
      </c>
      <c r="AN174" s="226">
        <v>182874545.97040701</v>
      </c>
      <c r="AO174" s="226">
        <v>83827523.417927012</v>
      </c>
      <c r="AP174" s="226">
        <f t="shared" si="82"/>
        <v>266702069.38833404</v>
      </c>
      <c r="AQ174" s="226"/>
      <c r="AR174" s="228"/>
      <c r="AS174" s="226">
        <v>26029722</v>
      </c>
      <c r="AT174" s="226">
        <v>675111</v>
      </c>
      <c r="AU174" s="228"/>
      <c r="AV174" s="226">
        <v>22684842.592128001</v>
      </c>
      <c r="AW174" s="226">
        <v>725203.14165000012</v>
      </c>
      <c r="AX174" s="228"/>
      <c r="AY174" s="225">
        <f t="shared" si="59"/>
        <v>5.5187512877932425</v>
      </c>
      <c r="AZ174" s="236">
        <f t="shared" si="59"/>
        <v>11.592623028383064</v>
      </c>
      <c r="BA174" s="237"/>
      <c r="BB174" s="78">
        <f>'[1]11. Breakdown Total UE Bank-NB'!R175+'[1]11. Breakdown Total UE Bank-NB'!S175</f>
        <v>984872.37504499999</v>
      </c>
      <c r="BC174" s="65">
        <f>'[1]11. Breakdown Total UE Bank-NB'!AN175</f>
        <v>686311</v>
      </c>
      <c r="BD174" s="65">
        <f>'[1]11. Breakdown Total UE Bank-NB'!AT175</f>
        <v>55631892</v>
      </c>
      <c r="BE174" s="67">
        <f>'[1]11. Breakdown Total UE Bank-NB'!AB175+'[1]11. Breakdown Total UE Bank-NB'!AK175</f>
        <v>1259566</v>
      </c>
      <c r="BF174" s="67">
        <f>'[1]11. Breakdown Total UE Bank-NB'!BR175</f>
        <v>206139.46214800002</v>
      </c>
      <c r="BG174" s="67">
        <f>'[1]11. Breakdown Total UE Bank-NB'!BX175</f>
        <v>633561.25789799995</v>
      </c>
      <c r="BH174" s="67">
        <f>'[1]11. Breakdown Total UE Bank-NB'!BF175+'[1]11. Breakdown Total UE Bank-NB'!BO175</f>
        <v>265392.28761900001</v>
      </c>
      <c r="BI174" s="224"/>
      <c r="BJ174" s="225"/>
      <c r="BK174" s="225"/>
      <c r="BL174" s="226">
        <v>255064</v>
      </c>
      <c r="BM174" s="226">
        <v>130293985.0060228</v>
      </c>
      <c r="BN174" s="226">
        <v>120839808.7631713</v>
      </c>
      <c r="BO174" s="226">
        <f t="shared" si="60"/>
        <v>251388857.7691941</v>
      </c>
      <c r="BP174" s="153">
        <f t="shared" si="61"/>
        <v>251133793.7691941</v>
      </c>
      <c r="BQ174" s="226">
        <v>289233.27283199999</v>
      </c>
      <c r="BR174" s="226">
        <v>119197371.727872</v>
      </c>
      <c r="BS174" s="226">
        <v>1183635004.7191041</v>
      </c>
      <c r="BT174" s="226">
        <f t="shared" si="62"/>
        <v>1303121609.7198081</v>
      </c>
      <c r="BU174" s="227">
        <f t="shared" si="63"/>
        <v>1302832376.4469759</v>
      </c>
      <c r="BV174" s="226">
        <f t="shared" si="95"/>
        <v>46.394154886329069</v>
      </c>
      <c r="BW174" s="226">
        <f t="shared" si="95"/>
        <v>-4.8362489624747234</v>
      </c>
      <c r="BX174" s="226">
        <f t="shared" si="95"/>
        <v>-7.2235933390431244</v>
      </c>
      <c r="BY174" s="226">
        <f t="shared" si="95"/>
        <v>-5.9659861270208374</v>
      </c>
      <c r="BZ174" s="228">
        <f t="shared" si="95"/>
        <v>-6.0001327940303915</v>
      </c>
      <c r="CA174" s="226">
        <f t="shared" si="96"/>
        <v>61.038469066274381</v>
      </c>
      <c r="CB174" s="226">
        <f t="shared" si="96"/>
        <v>43.577819288926101</v>
      </c>
      <c r="CC174" s="226">
        <f t="shared" si="96"/>
        <v>16.794972639016574</v>
      </c>
      <c r="CD174" s="226">
        <f t="shared" si="96"/>
        <v>29.335500897215393</v>
      </c>
      <c r="CE174" s="227">
        <f t="shared" si="96"/>
        <v>29.309645856710119</v>
      </c>
      <c r="CF174" s="229">
        <f t="shared" si="97"/>
        <v>-15.227339082998792</v>
      </c>
      <c r="CG174" s="226">
        <f t="shared" si="97"/>
        <v>-4.5686762174325217</v>
      </c>
      <c r="CH174" s="226">
        <f t="shared" si="97"/>
        <v>-4.8001771266342086</v>
      </c>
      <c r="CI174" s="226">
        <f t="shared" si="97"/>
        <v>-4.7816483732124553</v>
      </c>
      <c r="CJ174" s="227">
        <f t="shared" si="97"/>
        <v>-4.7790435779355267</v>
      </c>
      <c r="CK174" s="229">
        <f t="shared" si="98"/>
        <v>-12.752022750288017</v>
      </c>
      <c r="CL174" s="226">
        <f t="shared" si="98"/>
        <v>34.250296548137186</v>
      </c>
      <c r="CM174" s="226">
        <f t="shared" si="98"/>
        <v>16.059503149869879</v>
      </c>
      <c r="CN174" s="226">
        <f t="shared" si="98"/>
        <v>17.507298137231906</v>
      </c>
      <c r="CO174" s="227">
        <f t="shared" si="98"/>
        <v>17.516346329063403</v>
      </c>
      <c r="CP174" s="226">
        <f t="shared" si="64"/>
        <v>13.336873821998012</v>
      </c>
      <c r="CQ174" s="226">
        <f t="shared" si="84"/>
        <v>0.30674256453266935</v>
      </c>
      <c r="CR174" s="226">
        <f t="shared" si="99"/>
        <v>62.292506339437779</v>
      </c>
      <c r="CS174" s="226">
        <f t="shared" si="99"/>
        <v>12.70744805822703</v>
      </c>
      <c r="CT174" s="229">
        <v>4.95</v>
      </c>
      <c r="CU174" s="238">
        <f t="shared" si="100"/>
        <v>0.13711708104365483</v>
      </c>
      <c r="CV174" s="239">
        <f t="shared" si="100"/>
        <v>4.5324531789121325E-2</v>
      </c>
      <c r="CW174" s="240">
        <f t="shared" si="100"/>
        <v>0.54574019764034176</v>
      </c>
      <c r="CY174" s="127">
        <f t="shared" si="86"/>
        <v>4.6967459050367699E-2</v>
      </c>
      <c r="CZ174" s="127">
        <f t="shared" si="87"/>
        <v>0.20077953065177323</v>
      </c>
      <c r="DA174" s="127">
        <f t="shared" si="87"/>
        <v>7.6862093464896031E-2</v>
      </c>
      <c r="DB174" s="127"/>
      <c r="DC174" s="127">
        <f t="shared" si="88"/>
        <v>0.11410549408516979</v>
      </c>
      <c r="DD174" s="127"/>
      <c r="DE174" s="127">
        <f t="shared" si="89"/>
        <v>0.13241386009877565</v>
      </c>
      <c r="DF174" s="127"/>
      <c r="DG174" s="127">
        <f t="shared" si="90"/>
        <v>5.9295622131099623E-2</v>
      </c>
      <c r="DH174" s="127">
        <f t="shared" si="91"/>
        <v>0.18620137971112949</v>
      </c>
      <c r="DI174" s="127">
        <f t="shared" si="91"/>
        <v>8.4419810969487807E-2</v>
      </c>
      <c r="DJ174" s="127">
        <f t="shared" si="91"/>
        <v>0.18766245091516676</v>
      </c>
      <c r="DK174" s="127">
        <f t="shared" si="91"/>
        <v>0.1148815759943822</v>
      </c>
      <c r="DL174" s="127"/>
      <c r="DM174" s="127">
        <f t="shared" si="92"/>
        <v>0.12017318915033215</v>
      </c>
      <c r="DN174" s="127"/>
      <c r="DO174" s="127">
        <f t="shared" si="93"/>
        <v>0.12820532602686519</v>
      </c>
      <c r="DP174" s="127">
        <f t="shared" si="93"/>
        <v>0.11600216220862669</v>
      </c>
      <c r="DQ174" s="127"/>
      <c r="DR174" s="127">
        <f t="shared" si="94"/>
        <v>5.5187512877932443E-2</v>
      </c>
      <c r="DS174" s="127">
        <f t="shared" si="94"/>
        <v>0.11592623028383064</v>
      </c>
      <c r="DT174" s="127"/>
    </row>
    <row r="175" spans="1:124" x14ac:dyDescent="0.3">
      <c r="B175" s="1">
        <v>5</v>
      </c>
      <c r="C175" s="76">
        <v>42856</v>
      </c>
      <c r="D175" s="77">
        <v>31</v>
      </c>
      <c r="E175" s="61">
        <v>145447205</v>
      </c>
      <c r="F175" s="62">
        <v>17211390</v>
      </c>
      <c r="G175" s="63">
        <v>60130482</v>
      </c>
      <c r="H175" s="61">
        <v>490852836</v>
      </c>
      <c r="I175" s="62">
        <v>28439085</v>
      </c>
      <c r="J175" s="63">
        <f t="shared" si="67"/>
        <v>63715989</v>
      </c>
      <c r="K175" s="61">
        <f t="shared" si="71"/>
        <v>8.6372985614185307</v>
      </c>
      <c r="L175" s="62">
        <f t="shared" si="71"/>
        <v>6.4941503285191855</v>
      </c>
      <c r="M175" s="63">
        <f t="shared" si="71"/>
        <v>10.660746511383586</v>
      </c>
      <c r="N175" s="61">
        <f t="shared" si="78"/>
        <v>12.317226479398446</v>
      </c>
      <c r="O175" s="62">
        <f t="shared" si="78"/>
        <v>10.251655950576826</v>
      </c>
      <c r="P175" s="63">
        <f t="shared" si="78"/>
        <v>-0.26235688187351769</v>
      </c>
      <c r="Q175" s="155">
        <v>540310685.54458022</v>
      </c>
      <c r="R175" s="226">
        <v>25827492.327884994</v>
      </c>
      <c r="S175" s="234">
        <f t="shared" si="68"/>
        <v>1494352.970678</v>
      </c>
      <c r="T175" s="235">
        <f t="shared" si="70"/>
        <v>567632530.84314322</v>
      </c>
      <c r="U175" s="155">
        <f t="shared" si="72"/>
        <v>10.870995123315923</v>
      </c>
      <c r="V175" s="226">
        <f t="shared" si="72"/>
        <v>10.326535119147151</v>
      </c>
      <c r="W175" s="234">
        <f t="shared" si="72"/>
        <v>35.224181160596132</v>
      </c>
      <c r="X175" s="235">
        <f t="shared" si="72"/>
        <v>10.898672685179731</v>
      </c>
      <c r="Y175" s="155">
        <f t="shared" si="79"/>
        <v>14.710594630268686</v>
      </c>
      <c r="Z175" s="226">
        <f t="shared" si="79"/>
        <v>8.6928899278189427</v>
      </c>
      <c r="AA175" s="234">
        <f t="shared" si="79"/>
        <v>154.55213720707397</v>
      </c>
      <c r="AB175" s="235">
        <f t="shared" si="79"/>
        <v>14.587660492072263</v>
      </c>
      <c r="AC175" s="155">
        <v>302014688</v>
      </c>
      <c r="AD175" s="226">
        <f t="shared" si="83"/>
        <v>188838148</v>
      </c>
      <c r="AE175" s="226">
        <v>40792142</v>
      </c>
      <c r="AF175" s="234">
        <v>103472969</v>
      </c>
      <c r="AG175" s="234">
        <v>44573037</v>
      </c>
      <c r="AH175" s="65">
        <f t="shared" ref="AH175:AH182" si="101">SUM(AF175:AG175)</f>
        <v>148046006</v>
      </c>
      <c r="AI175" s="65"/>
      <c r="AJ175" s="228"/>
      <c r="AK175" s="226">
        <v>220290357.21541426</v>
      </c>
      <c r="AL175" s="226">
        <f t="shared" si="81"/>
        <v>320020328.329166</v>
      </c>
      <c r="AM175" s="226">
        <v>24563327.562006995</v>
      </c>
      <c r="AN175" s="226">
        <v>202139497.09231004</v>
      </c>
      <c r="AO175" s="226">
        <v>93317503.674848929</v>
      </c>
      <c r="AP175" s="226">
        <f t="shared" ref="AP175:AP182" si="102">SUM(AN175:AO175)</f>
        <v>295457000.76715899</v>
      </c>
      <c r="AQ175" s="226"/>
      <c r="AR175" s="228"/>
      <c r="AS175" s="226">
        <v>27714520</v>
      </c>
      <c r="AT175" s="226">
        <v>724565</v>
      </c>
      <c r="AU175" s="228"/>
      <c r="AV175" s="226">
        <v>25041077.035243001</v>
      </c>
      <c r="AW175" s="226">
        <v>786415.29264200013</v>
      </c>
      <c r="AX175" s="228"/>
      <c r="AY175" s="225">
        <f t="shared" si="59"/>
        <v>8.613516305526856</v>
      </c>
      <c r="AZ175" s="236">
        <f t="shared" si="59"/>
        <v>11.28241379102705</v>
      </c>
      <c r="BA175" s="237"/>
      <c r="BB175" s="78">
        <f>'[1]11. Breakdown Total UE Bank-NB'!R176+'[1]11. Breakdown Total UE Bank-NB'!S176</f>
        <v>1046748.630621</v>
      </c>
      <c r="BC175" s="65">
        <f>'[1]11. Breakdown Total UE Bank-NB'!AN176</f>
        <v>829652</v>
      </c>
      <c r="BD175" s="65">
        <f>'[1]11. Breakdown Total UE Bank-NB'!AT176</f>
        <v>60620306</v>
      </c>
      <c r="BE175" s="67">
        <f>'[1]11. Breakdown Total UE Bank-NB'!AB176+'[1]11. Breakdown Total UE Bank-NB'!AK176</f>
        <v>2266031</v>
      </c>
      <c r="BF175" s="67">
        <f>'[1]11. Breakdown Total UE Bank-NB'!BR176</f>
        <v>246989.368984</v>
      </c>
      <c r="BG175" s="67">
        <f>'[1]11. Breakdown Total UE Bank-NB'!BX176</f>
        <v>879107.52758500003</v>
      </c>
      <c r="BH175" s="67">
        <f>'[1]11. Breakdown Total UE Bank-NB'!BF176+'[1]11. Breakdown Total UE Bank-NB'!BO176</f>
        <v>368256.07410899998</v>
      </c>
      <c r="BI175" s="224"/>
      <c r="BJ175" s="225"/>
      <c r="BK175" s="225"/>
      <c r="BL175" s="156">
        <v>193001</v>
      </c>
      <c r="BM175" s="226">
        <v>135253721.20574614</v>
      </c>
      <c r="BN175" s="226">
        <v>123973306.51207556</v>
      </c>
      <c r="BO175" s="226">
        <f t="shared" si="60"/>
        <v>259420028.71782172</v>
      </c>
      <c r="BP175" s="153">
        <f t="shared" si="61"/>
        <v>259227027.71782172</v>
      </c>
      <c r="BQ175" s="156">
        <v>420204.44569600001</v>
      </c>
      <c r="BR175" s="226">
        <v>132453092.03251199</v>
      </c>
      <c r="BS175" s="226">
        <v>1340539823.7184</v>
      </c>
      <c r="BT175" s="226">
        <f t="shared" si="62"/>
        <v>1473413120.1966081</v>
      </c>
      <c r="BU175" s="227">
        <f t="shared" si="63"/>
        <v>1472992915.750912</v>
      </c>
      <c r="BV175" s="156">
        <f t="shared" si="95"/>
        <v>-24.332324436219928</v>
      </c>
      <c r="BW175" s="226">
        <f t="shared" si="95"/>
        <v>3.8065734189449238</v>
      </c>
      <c r="BX175" s="226">
        <f t="shared" si="95"/>
        <v>2.5931005526874542</v>
      </c>
      <c r="BY175" s="226">
        <f t="shared" si="95"/>
        <v>3.1947203308434711</v>
      </c>
      <c r="BZ175" s="228">
        <f t="shared" si="95"/>
        <v>3.2226781697351945</v>
      </c>
      <c r="CA175" s="156">
        <f t="shared" si="96"/>
        <v>-10.016551273981863</v>
      </c>
      <c r="CB175" s="226">
        <f t="shared" si="96"/>
        <v>41.669257847663985</v>
      </c>
      <c r="CC175" s="226">
        <f t="shared" si="96"/>
        <v>18.553054946285954</v>
      </c>
      <c r="CD175" s="226">
        <f t="shared" si="96"/>
        <v>29.542930728176657</v>
      </c>
      <c r="CE175" s="227">
        <f t="shared" si="96"/>
        <v>29.585346085899904</v>
      </c>
      <c r="CF175" s="168">
        <f t="shared" si="97"/>
        <v>45.282194396795461</v>
      </c>
      <c r="CG175" s="226">
        <f t="shared" si="97"/>
        <v>11.120815931162342</v>
      </c>
      <c r="CH175" s="226">
        <f t="shared" si="97"/>
        <v>13.256182723028886</v>
      </c>
      <c r="CI175" s="226">
        <f t="shared" si="97"/>
        <v>13.067967656020629</v>
      </c>
      <c r="CJ175" s="227">
        <f t="shared" si="97"/>
        <v>13.060815986780284</v>
      </c>
      <c r="CK175" s="168">
        <f t="shared" si="98"/>
        <v>4.9616294349109857</v>
      </c>
      <c r="CL175" s="226">
        <f t="shared" si="98"/>
        <v>40.12074264804086</v>
      </c>
      <c r="CM175" s="226">
        <f t="shared" si="98"/>
        <v>17.657383743565845</v>
      </c>
      <c r="CN175" s="226">
        <f t="shared" si="98"/>
        <v>19.373621386362494</v>
      </c>
      <c r="CO175" s="227">
        <f t="shared" si="98"/>
        <v>19.378297432765223</v>
      </c>
      <c r="CP175" s="226">
        <f t="shared" si="64"/>
        <v>13.194728356615684</v>
      </c>
      <c r="CQ175" s="226">
        <f t="shared" si="84"/>
        <v>0.9620478597183677</v>
      </c>
      <c r="CR175" s="156">
        <f t="shared" si="99"/>
        <v>74.124815290970957</v>
      </c>
      <c r="CS175" s="226">
        <f t="shared" si="99"/>
        <v>12.628528782363929</v>
      </c>
      <c r="CT175" s="229">
        <v>4.95</v>
      </c>
      <c r="CU175" s="238">
        <f t="shared" si="100"/>
        <v>0.14512428281719991</v>
      </c>
      <c r="CV175" s="239">
        <f t="shared" si="100"/>
        <v>1.7282295380380619E-2</v>
      </c>
      <c r="CW175" s="240">
        <f t="shared" si="100"/>
        <v>0.56793861636015186</v>
      </c>
      <c r="CY175" s="127">
        <f t="shared" si="86"/>
        <v>0.10050971053655067</v>
      </c>
      <c r="CZ175" s="127">
        <f t="shared" si="87"/>
        <v>0.15957336308477288</v>
      </c>
      <c r="DA175" s="127">
        <f t="shared" si="87"/>
        <v>0.11913172881898482</v>
      </c>
      <c r="DB175" s="127"/>
      <c r="DC175" s="127">
        <f t="shared" si="88"/>
        <v>0.16193413938812395</v>
      </c>
      <c r="DD175" s="127"/>
      <c r="DE175" s="127">
        <f t="shared" si="89"/>
        <v>0.1614233593201182</v>
      </c>
      <c r="DF175" s="127"/>
      <c r="DG175" s="127">
        <f t="shared" si="90"/>
        <v>0.12010392524696245</v>
      </c>
      <c r="DH175" s="127">
        <f t="shared" si="91"/>
        <v>0.15976261416801529</v>
      </c>
      <c r="DI175" s="127">
        <f t="shared" si="91"/>
        <v>0.13237275959012695</v>
      </c>
      <c r="DJ175" s="127">
        <f t="shared" si="91"/>
        <v>0.24986829260086907</v>
      </c>
      <c r="DK175" s="127">
        <f t="shared" si="91"/>
        <v>0.16702292564571919</v>
      </c>
      <c r="DL175" s="127"/>
      <c r="DM175" s="127">
        <f t="shared" si="92"/>
        <v>0.1664624373608341</v>
      </c>
      <c r="DN175" s="127"/>
      <c r="DO175" s="127">
        <f t="shared" si="93"/>
        <v>0.10212481733003687</v>
      </c>
      <c r="DP175" s="127">
        <f t="shared" si="93"/>
        <v>0.11771257387116529</v>
      </c>
      <c r="DQ175" s="127"/>
      <c r="DR175" s="127">
        <f t="shared" si="94"/>
        <v>8.6135163055268471E-2</v>
      </c>
      <c r="DS175" s="127">
        <f t="shared" si="94"/>
        <v>0.11282413791027057</v>
      </c>
      <c r="DT175" s="127"/>
    </row>
    <row r="176" spans="1:124" x14ac:dyDescent="0.3">
      <c r="B176" s="1">
        <v>6</v>
      </c>
      <c r="C176" s="76">
        <v>42887</v>
      </c>
      <c r="D176" s="77">
        <v>30</v>
      </c>
      <c r="E176" s="101">
        <v>148500904</v>
      </c>
      <c r="F176" s="102">
        <v>16771865</v>
      </c>
      <c r="G176" s="103">
        <v>63707377</v>
      </c>
      <c r="H176" s="101">
        <v>495129624</v>
      </c>
      <c r="I176" s="102">
        <v>26466534</v>
      </c>
      <c r="J176" s="103">
        <f t="shared" si="67"/>
        <v>55812689</v>
      </c>
      <c r="K176" s="101">
        <f t="shared" si="71"/>
        <v>0.87129740042899539</v>
      </c>
      <c r="L176" s="102">
        <f t="shared" si="71"/>
        <v>-6.9360564870494246</v>
      </c>
      <c r="M176" s="103">
        <f t="shared" si="71"/>
        <v>-12.403950914110428</v>
      </c>
      <c r="N176" s="101">
        <f t="shared" si="78"/>
        <v>8.271133437329361</v>
      </c>
      <c r="O176" s="102">
        <f t="shared" si="78"/>
        <v>2.839835259083662</v>
      </c>
      <c r="P176" s="103">
        <f t="shared" si="78"/>
        <v>2.1932496783063522</v>
      </c>
      <c r="Q176" s="157">
        <v>550976325.97052574</v>
      </c>
      <c r="R176" s="156">
        <v>24495991.109373</v>
      </c>
      <c r="S176" s="255">
        <f t="shared" si="68"/>
        <v>1592056.209121</v>
      </c>
      <c r="T176" s="256">
        <f t="shared" si="70"/>
        <v>577064373.2890197</v>
      </c>
      <c r="U176" s="157">
        <f t="shared" si="72"/>
        <v>1.9739828789792673</v>
      </c>
      <c r="V176" s="156">
        <f t="shared" si="72"/>
        <v>-5.1553639107054234</v>
      </c>
      <c r="W176" s="255">
        <f t="shared" si="72"/>
        <v>6.5381633630153164</v>
      </c>
      <c r="X176" s="256">
        <f t="shared" si="72"/>
        <v>1.661610625428166</v>
      </c>
      <c r="Y176" s="157">
        <f t="shared" si="79"/>
        <v>5.5163708813684291</v>
      </c>
      <c r="Z176" s="156">
        <f t="shared" si="79"/>
        <v>2.3589698872409448</v>
      </c>
      <c r="AA176" s="255">
        <f t="shared" si="79"/>
        <v>136.50789092949771</v>
      </c>
      <c r="AB176" s="256">
        <f t="shared" si="79"/>
        <v>5.5394441793769778</v>
      </c>
      <c r="AC176" s="157">
        <v>304834211</v>
      </c>
      <c r="AD176" s="156">
        <f t="shared" si="83"/>
        <v>190295413</v>
      </c>
      <c r="AE176" s="156">
        <v>46280854</v>
      </c>
      <c r="AF176" s="209">
        <v>100468656</v>
      </c>
      <c r="AG176" s="209">
        <v>43545903</v>
      </c>
      <c r="AH176" s="83">
        <f t="shared" si="101"/>
        <v>144014559</v>
      </c>
      <c r="AI176" s="65"/>
      <c r="AJ176" s="160"/>
      <c r="AK176" s="156">
        <v>239967349.46760595</v>
      </c>
      <c r="AL176" s="156">
        <f t="shared" si="81"/>
        <v>311008976.50291985</v>
      </c>
      <c r="AM176" s="156">
        <v>25768506.643902004</v>
      </c>
      <c r="AN176" s="156">
        <v>190179690.46739092</v>
      </c>
      <c r="AO176" s="156">
        <v>95060779.391626939</v>
      </c>
      <c r="AP176" s="156">
        <f t="shared" si="102"/>
        <v>285240469.85901785</v>
      </c>
      <c r="AQ176" s="156"/>
      <c r="AR176" s="160"/>
      <c r="AS176" s="156">
        <v>25956285</v>
      </c>
      <c r="AT176" s="156">
        <v>510249</v>
      </c>
      <c r="AU176" s="160"/>
      <c r="AV176" s="156">
        <v>23880246.460338</v>
      </c>
      <c r="AW176" s="156">
        <v>615744.64903499989</v>
      </c>
      <c r="AX176" s="160"/>
      <c r="AY176" s="161">
        <f t="shared" si="59"/>
        <v>2.4988820622215879</v>
      </c>
      <c r="AZ176" s="162">
        <f t="shared" si="59"/>
        <v>-2.7873560978985665</v>
      </c>
      <c r="BA176" s="163"/>
      <c r="BB176" s="82">
        <f>'[1]11. Breakdown Total UE Bank-NB'!R177+'[1]11. Breakdown Total UE Bank-NB'!S177</f>
        <v>1211701.7982300001</v>
      </c>
      <c r="BC176" s="83">
        <f>'[1]11. Breakdown Total UE Bank-NB'!AN177</f>
        <v>696064</v>
      </c>
      <c r="BD176" s="83">
        <f>'[1]11. Breakdown Total UE Bank-NB'!AT177</f>
        <v>51969836</v>
      </c>
      <c r="BE176" s="84">
        <f>'[1]11. Breakdown Total UE Bank-NB'!AB177+'[1]11. Breakdown Total UE Bank-NB'!AK177</f>
        <v>3146789</v>
      </c>
      <c r="BF176" s="67">
        <f>'[1]11. Breakdown Total UE Bank-NB'!BR177</f>
        <v>225853.35502100002</v>
      </c>
      <c r="BG176" s="67">
        <f>'[1]11. Breakdown Total UE Bank-NB'!BX177</f>
        <v>1019649.7127570001</v>
      </c>
      <c r="BH176" s="67">
        <f>'[1]11. Breakdown Total UE Bank-NB'!BF177+'[1]11. Breakdown Total UE Bank-NB'!BO177</f>
        <v>346553.141343</v>
      </c>
      <c r="BI176" s="164"/>
      <c r="BJ176" s="161"/>
      <c r="BK176" s="161"/>
      <c r="BL176" s="165">
        <v>178696</v>
      </c>
      <c r="BM176" s="156">
        <v>136790821.32329676</v>
      </c>
      <c r="BN176" s="156">
        <v>122060294.85137555</v>
      </c>
      <c r="BO176" s="156">
        <f t="shared" si="60"/>
        <v>259029812.17467231</v>
      </c>
      <c r="BP176" s="166">
        <f t="shared" si="61"/>
        <v>258851116.17467231</v>
      </c>
      <c r="BQ176" s="165">
        <v>313881.85395199998</v>
      </c>
      <c r="BR176" s="156">
        <v>122650961.641472</v>
      </c>
      <c r="BS176" s="156">
        <v>1164522534.4696319</v>
      </c>
      <c r="BT176" s="156">
        <f t="shared" si="62"/>
        <v>1287487377.9650559</v>
      </c>
      <c r="BU176" s="167">
        <f t="shared" si="63"/>
        <v>1287173496.111104</v>
      </c>
      <c r="BV176" s="165">
        <f t="shared" si="95"/>
        <v>-7.4118786949290421</v>
      </c>
      <c r="BW176" s="156">
        <f t="shared" si="95"/>
        <v>1.1364568041809331</v>
      </c>
      <c r="BX176" s="156">
        <f t="shared" si="95"/>
        <v>-1.5430835189619407</v>
      </c>
      <c r="BY176" s="156">
        <f t="shared" si="95"/>
        <v>-0.15041881888536096</v>
      </c>
      <c r="BZ176" s="160">
        <f t="shared" si="95"/>
        <v>-0.14501248054990834</v>
      </c>
      <c r="CA176" s="165">
        <f t="shared" si="96"/>
        <v>-0.3590944574551132</v>
      </c>
      <c r="CB176" s="156">
        <f t="shared" si="96"/>
        <v>26.548411508760626</v>
      </c>
      <c r="CC176" s="156">
        <f t="shared" si="96"/>
        <v>10.268804557034247</v>
      </c>
      <c r="CD176" s="156">
        <f t="shared" si="96"/>
        <v>18.296594775256235</v>
      </c>
      <c r="CE176" s="167">
        <f t="shared" si="96"/>
        <v>18.311886863754122</v>
      </c>
      <c r="CF176" s="210">
        <f t="shared" si="97"/>
        <v>-25.302586118025005</v>
      </c>
      <c r="CG176" s="156">
        <f t="shared" si="97"/>
        <v>-7.4004541839113642</v>
      </c>
      <c r="CH176" s="156">
        <f t="shared" si="97"/>
        <v>-13.130329001381691</v>
      </c>
      <c r="CI176" s="156">
        <f t="shared" si="97"/>
        <v>-12.618710915696385</v>
      </c>
      <c r="CJ176" s="167">
        <f t="shared" si="97"/>
        <v>-12.615092554269324</v>
      </c>
      <c r="CK176" s="210">
        <f t="shared" si="98"/>
        <v>-16.634764389922697</v>
      </c>
      <c r="CL176" s="156">
        <f t="shared" si="98"/>
        <v>16.950397360549463</v>
      </c>
      <c r="CM176" s="156">
        <f t="shared" si="98"/>
        <v>-3.2772846285982316</v>
      </c>
      <c r="CN176" s="156">
        <f t="shared" si="98"/>
        <v>-1.6608126858426053</v>
      </c>
      <c r="CO176" s="167">
        <f t="shared" si="98"/>
        <v>-1.6565051767364891</v>
      </c>
      <c r="CP176" s="156">
        <f t="shared" si="64"/>
        <v>11.445175548303823</v>
      </c>
      <c r="CQ176" s="156">
        <f t="shared" si="84"/>
        <v>1.4086705650343276</v>
      </c>
      <c r="CR176" s="165">
        <f t="shared" si="99"/>
        <v>88.721303046918507</v>
      </c>
      <c r="CS176" s="156">
        <f t="shared" si="99"/>
        <v>11.021099413745048</v>
      </c>
      <c r="CT176" s="168">
        <v>4.95</v>
      </c>
      <c r="CU176" s="252">
        <f t="shared" si="100"/>
        <v>0.17266633594255398</v>
      </c>
      <c r="CV176" s="253">
        <f t="shared" si="100"/>
        <v>-1.1685970530185386E-2</v>
      </c>
      <c r="CW176" s="254">
        <f t="shared" si="100"/>
        <v>0.60976585167283193</v>
      </c>
      <c r="CY176" s="127">
        <f t="shared" si="86"/>
        <v>5.7555017435643618E-2</v>
      </c>
      <c r="CZ176" s="127">
        <f t="shared" si="87"/>
        <v>0.18477609245834303</v>
      </c>
      <c r="DA176" s="127">
        <f t="shared" si="87"/>
        <v>8.8500806429865797E-2</v>
      </c>
      <c r="DB176" s="127"/>
      <c r="DC176" s="127">
        <f t="shared" si="88"/>
        <v>0.10782105366301153</v>
      </c>
      <c r="DD176" s="127"/>
      <c r="DE176" s="127">
        <f t="shared" si="89"/>
        <v>0.12560215843527422</v>
      </c>
      <c r="DF176" s="127"/>
      <c r="DG176" s="127">
        <f t="shared" si="90"/>
        <v>7.6842074318564269E-2</v>
      </c>
      <c r="DH176" s="127">
        <f t="shared" si="91"/>
        <v>1.6220931310428899E-2</v>
      </c>
      <c r="DI176" s="127">
        <f t="shared" si="91"/>
        <v>-9.8683703938453604E-3</v>
      </c>
      <c r="DJ176" s="127">
        <f t="shared" si="91"/>
        <v>0.16075734738321534</v>
      </c>
      <c r="DK176" s="127">
        <f t="shared" si="91"/>
        <v>4.1135178812928608E-2</v>
      </c>
      <c r="DL176" s="127"/>
      <c r="DM176" s="127">
        <f t="shared" si="92"/>
        <v>3.9024598927435816E-2</v>
      </c>
      <c r="DN176" s="127"/>
      <c r="DO176" s="127">
        <f t="shared" si="93"/>
        <v>3.0740967782709294E-2</v>
      </c>
      <c r="DP176" s="127">
        <f t="shared" si="93"/>
        <v>-7.8177561144814445E-2</v>
      </c>
      <c r="DQ176" s="127"/>
      <c r="DR176" s="127">
        <f t="shared" si="94"/>
        <v>2.4988820622215968E-2</v>
      </c>
      <c r="DS176" s="127">
        <f t="shared" si="94"/>
        <v>-2.7873560978985634E-2</v>
      </c>
      <c r="DT176" s="127"/>
    </row>
    <row r="177" spans="1:124" x14ac:dyDescent="0.3">
      <c r="B177" s="1">
        <v>7</v>
      </c>
      <c r="C177" s="90">
        <v>42917</v>
      </c>
      <c r="D177" s="91">
        <v>31</v>
      </c>
      <c r="E177" s="61">
        <v>151473713</v>
      </c>
      <c r="F177" s="62">
        <v>16855817</v>
      </c>
      <c r="G177" s="63">
        <v>69457592</v>
      </c>
      <c r="H177" s="61">
        <v>471900723</v>
      </c>
      <c r="I177" s="62">
        <v>26935758</v>
      </c>
      <c r="J177" s="63">
        <f t="shared" si="67"/>
        <v>71295543</v>
      </c>
      <c r="K177" s="61">
        <f t="shared" si="71"/>
        <v>-4.6914787308302923</v>
      </c>
      <c r="L177" s="62">
        <f t="shared" si="71"/>
        <v>1.772895536680398</v>
      </c>
      <c r="M177" s="63">
        <f t="shared" si="71"/>
        <v>27.740741894732935</v>
      </c>
      <c r="N177" s="61">
        <f t="shared" si="78"/>
        <v>12.252108315083236</v>
      </c>
      <c r="O177" s="62">
        <f t="shared" si="78"/>
        <v>10.20611666626775</v>
      </c>
      <c r="P177" s="63">
        <f t="shared" si="78"/>
        <v>43.586351926652554</v>
      </c>
      <c r="Q177" s="169">
        <v>524794996.37187499</v>
      </c>
      <c r="R177" s="170">
        <v>25158274.803876001</v>
      </c>
      <c r="S177" s="257">
        <f t="shared" si="68"/>
        <v>1729836.9902750002</v>
      </c>
      <c r="T177" s="172">
        <f t="shared" si="70"/>
        <v>551683108.166026</v>
      </c>
      <c r="U177" s="169">
        <f t="shared" si="72"/>
        <v>-4.7518066320786554</v>
      </c>
      <c r="V177" s="170">
        <f t="shared" si="72"/>
        <v>2.7036411449773494</v>
      </c>
      <c r="W177" s="257">
        <f t="shared" si="72"/>
        <v>8.6542661223042625</v>
      </c>
      <c r="X177" s="172">
        <f t="shared" si="72"/>
        <v>-4.3983420737501726</v>
      </c>
      <c r="Y177" s="169">
        <f t="shared" si="79"/>
        <v>17.139926631074893</v>
      </c>
      <c r="Z177" s="170">
        <f t="shared" si="79"/>
        <v>16.668013252888706</v>
      </c>
      <c r="AA177" s="257">
        <f t="shared" si="79"/>
        <v>207.87572357394245</v>
      </c>
      <c r="AB177" s="172">
        <f t="shared" si="79"/>
        <v>17.346231921339637</v>
      </c>
      <c r="AC177" s="169">
        <v>287436113</v>
      </c>
      <c r="AD177" s="170">
        <f t="shared" si="83"/>
        <v>184464610</v>
      </c>
      <c r="AE177" s="170">
        <v>42953128</v>
      </c>
      <c r="AF177" s="93">
        <v>100126959</v>
      </c>
      <c r="AG177" s="93">
        <v>41384523</v>
      </c>
      <c r="AH177" s="65">
        <f t="shared" si="101"/>
        <v>141511482</v>
      </c>
      <c r="AI177" s="65"/>
      <c r="AJ177" s="172"/>
      <c r="AK177" s="170">
        <v>213887228.13233894</v>
      </c>
      <c r="AL177" s="170">
        <f t="shared" si="81"/>
        <v>310907768.23953599</v>
      </c>
      <c r="AM177" s="170">
        <v>24490263.661916994</v>
      </c>
      <c r="AN177" s="170">
        <v>193756596.27144805</v>
      </c>
      <c r="AO177" s="170">
        <v>92660908.30617097</v>
      </c>
      <c r="AP177" s="170">
        <f t="shared" si="102"/>
        <v>286417504.57761902</v>
      </c>
      <c r="AQ177" s="170"/>
      <c r="AR177" s="172"/>
      <c r="AS177" s="170">
        <v>26278363</v>
      </c>
      <c r="AT177" s="170">
        <v>657395</v>
      </c>
      <c r="AU177" s="172"/>
      <c r="AV177" s="170">
        <v>24420916.084883004</v>
      </c>
      <c r="AW177" s="170">
        <v>737358.7189930001</v>
      </c>
      <c r="AX177" s="172"/>
      <c r="AY177" s="173">
        <f t="shared" si="59"/>
        <v>16.395081108018175</v>
      </c>
      <c r="AZ177" s="174">
        <f t="shared" si="59"/>
        <v>26.491472320219422</v>
      </c>
      <c r="BA177" s="175"/>
      <c r="BB177" s="78">
        <f>'[1]11. Breakdown Total UE Bank-NB'!R178+'[1]11. Breakdown Total UE Bank-NB'!S178</f>
        <v>1263609.9194230002</v>
      </c>
      <c r="BC177" s="65">
        <f>'[1]11. Breakdown Total UE Bank-NB'!AN178</f>
        <v>895626</v>
      </c>
      <c r="BD177" s="65">
        <f>'[1]11. Breakdown Total UE Bank-NB'!AT178</f>
        <v>68685872</v>
      </c>
      <c r="BE177" s="67">
        <f>'[1]11. Breakdown Total UE Bank-NB'!AB178+'[1]11. Breakdown Total UE Bank-NB'!AK178</f>
        <v>1714045</v>
      </c>
      <c r="BF177" s="67">
        <f>'[1]11. Breakdown Total UE Bank-NB'!BR178</f>
        <v>257840.94420299999</v>
      </c>
      <c r="BG177" s="67">
        <f>'[1]11. Breakdown Total UE Bank-NB'!BX178</f>
        <v>1141503.8573740001</v>
      </c>
      <c r="BH177" s="67">
        <f>'[1]11. Breakdown Total UE Bank-NB'!BF178+'[1]11. Breakdown Total UE Bank-NB'!BO178</f>
        <v>330492.18869799998</v>
      </c>
      <c r="BI177" s="176"/>
      <c r="BJ177" s="173"/>
      <c r="BK177" s="173"/>
      <c r="BL177" s="170">
        <v>207143</v>
      </c>
      <c r="BM177" s="170">
        <v>126844386.18204381</v>
      </c>
      <c r="BN177" s="170">
        <v>130794031.48291208</v>
      </c>
      <c r="BO177" s="170">
        <f t="shared" si="60"/>
        <v>257845560.66495588</v>
      </c>
      <c r="BP177" s="177">
        <f t="shared" si="61"/>
        <v>257638417.66495588</v>
      </c>
      <c r="BQ177" s="170">
        <v>342796.73036799999</v>
      </c>
      <c r="BR177" s="170">
        <v>126980372.56192</v>
      </c>
      <c r="BS177" s="170">
        <v>1310126220.771328</v>
      </c>
      <c r="BT177" s="170">
        <f t="shared" si="62"/>
        <v>1437449390.063616</v>
      </c>
      <c r="BU177" s="178">
        <f t="shared" si="63"/>
        <v>1437106593.3332479</v>
      </c>
      <c r="BV177" s="170">
        <f t="shared" si="95"/>
        <v>15.919214755786362</v>
      </c>
      <c r="BW177" s="170">
        <f t="shared" si="95"/>
        <v>-7.2712737923732158</v>
      </c>
      <c r="BX177" s="170">
        <f t="shared" si="95"/>
        <v>7.155264242291894</v>
      </c>
      <c r="BY177" s="170">
        <f t="shared" si="95"/>
        <v>-0.45718734062851485</v>
      </c>
      <c r="BZ177" s="172">
        <f t="shared" si="95"/>
        <v>-0.46849267163217267</v>
      </c>
      <c r="CA177" s="170">
        <f t="shared" si="96"/>
        <v>48.909113128742618</v>
      </c>
      <c r="CB177" s="170">
        <f t="shared" si="96"/>
        <v>26.326710162284712</v>
      </c>
      <c r="CC177" s="170">
        <f t="shared" si="96"/>
        <v>23.623838734735262</v>
      </c>
      <c r="CD177" s="170">
        <f t="shared" si="96"/>
        <v>24.956107073260743</v>
      </c>
      <c r="CE177" s="178">
        <f t="shared" si="96"/>
        <v>24.939948622886607</v>
      </c>
      <c r="CF177" s="179">
        <f t="shared" si="97"/>
        <v>9.212025496836084</v>
      </c>
      <c r="CG177" s="170">
        <f t="shared" si="97"/>
        <v>3.5298630051540547</v>
      </c>
      <c r="CH177" s="170">
        <f t="shared" si="97"/>
        <v>12.503294869086368</v>
      </c>
      <c r="CI177" s="170">
        <f t="shared" si="97"/>
        <v>11.647649108264124</v>
      </c>
      <c r="CJ177" s="178">
        <f t="shared" si="97"/>
        <v>11.648243043780182</v>
      </c>
      <c r="CK177" s="179">
        <f t="shared" si="98"/>
        <v>2.2763777282016395</v>
      </c>
      <c r="CL177" s="170">
        <f t="shared" si="98"/>
        <v>49.785008437580203</v>
      </c>
      <c r="CM177" s="170">
        <f t="shared" si="98"/>
        <v>37.757286707288308</v>
      </c>
      <c r="CN177" s="170">
        <f t="shared" si="98"/>
        <v>38.729886587721118</v>
      </c>
      <c r="CO177" s="178">
        <f t="shared" si="98"/>
        <v>38.741682149901081</v>
      </c>
      <c r="CP177" s="170">
        <f t="shared" si="64"/>
        <v>12.602524494862251</v>
      </c>
      <c r="CQ177" s="170">
        <f t="shared" si="84"/>
        <v>3.8152921746487607</v>
      </c>
      <c r="CR177" s="170">
        <f t="shared" si="99"/>
        <v>111.16286944439389</v>
      </c>
      <c r="CS177" s="170">
        <f t="shared" si="99"/>
        <v>12.269203884972811</v>
      </c>
      <c r="CT177" s="179">
        <v>4.9061490375105281</v>
      </c>
      <c r="CU177" s="238">
        <f t="shared" si="100"/>
        <v>0.189142690743896</v>
      </c>
      <c r="CV177" s="239">
        <f t="shared" si="100"/>
        <v>-8.4055834619363168E-3</v>
      </c>
      <c r="CW177" s="240">
        <f t="shared" si="100"/>
        <v>0.69926435644981377</v>
      </c>
      <c r="CY177" s="127">
        <f t="shared" si="86"/>
        <v>9.2842553248698056E-2</v>
      </c>
      <c r="CZ177" s="127">
        <f t="shared" si="87"/>
        <v>7.7571738096734899E-2</v>
      </c>
      <c r="DA177" s="127">
        <f t="shared" si="87"/>
        <v>0.17007929318847337</v>
      </c>
      <c r="DB177" s="127"/>
      <c r="DC177" s="127">
        <f t="shared" si="88"/>
        <v>0.20419261934407995</v>
      </c>
      <c r="DD177" s="127"/>
      <c r="DE177" s="127">
        <f t="shared" si="89"/>
        <v>0.17212154371704247</v>
      </c>
      <c r="DF177" s="127"/>
      <c r="DG177" s="127">
        <f t="shared" si="90"/>
        <v>9.130036043921308E-2</v>
      </c>
      <c r="DH177" s="127">
        <f t="shared" si="91"/>
        <v>0.12079914372775136</v>
      </c>
      <c r="DI177" s="127">
        <f t="shared" si="91"/>
        <v>0.21238519935407951</v>
      </c>
      <c r="DJ177" s="127">
        <f t="shared" si="91"/>
        <v>0.31716332103928502</v>
      </c>
      <c r="DK177" s="127">
        <f t="shared" si="91"/>
        <v>0.24441038103089108</v>
      </c>
      <c r="DL177" s="127"/>
      <c r="DM177" s="127">
        <f t="shared" si="92"/>
        <v>0.23369274360740389</v>
      </c>
      <c r="DN177" s="127"/>
      <c r="DO177" s="127">
        <f t="shared" si="93"/>
        <v>9.8335258047541396E-2</v>
      </c>
      <c r="DP177" s="127">
        <f t="shared" si="93"/>
        <v>0.27494787878787874</v>
      </c>
      <c r="DQ177" s="127"/>
      <c r="DR177" s="127">
        <f t="shared" si="94"/>
        <v>0.16395081108018172</v>
      </c>
      <c r="DS177" s="127">
        <f t="shared" si="94"/>
        <v>0.26491472320219422</v>
      </c>
      <c r="DT177" s="127"/>
    </row>
    <row r="178" spans="1:124" x14ac:dyDescent="0.3">
      <c r="B178" s="1">
        <v>8</v>
      </c>
      <c r="C178" s="76">
        <v>42948</v>
      </c>
      <c r="D178" s="77">
        <v>31</v>
      </c>
      <c r="E178" s="61">
        <v>154899382</v>
      </c>
      <c r="F178" s="62">
        <v>16899174</v>
      </c>
      <c r="G178" s="63">
        <v>68841316</v>
      </c>
      <c r="H178" s="61">
        <v>492612973</v>
      </c>
      <c r="I178" s="62">
        <v>27017216</v>
      </c>
      <c r="J178" s="63">
        <f t="shared" si="67"/>
        <v>65550744</v>
      </c>
      <c r="K178" s="61">
        <f t="shared" si="71"/>
        <v>4.389111732723495</v>
      </c>
      <c r="L178" s="62">
        <f t="shared" si="71"/>
        <v>0.30241584439539443</v>
      </c>
      <c r="M178" s="63">
        <f t="shared" si="71"/>
        <v>-8.0577252914673778</v>
      </c>
      <c r="N178" s="61">
        <f t="shared" si="78"/>
        <v>11.697038455508903</v>
      </c>
      <c r="O178" s="62">
        <f t="shared" si="78"/>
        <v>3.2703138579037527</v>
      </c>
      <c r="P178" s="63">
        <f t="shared" si="78"/>
        <v>8.3108670008871321</v>
      </c>
      <c r="Q178" s="258">
        <v>545063671.17691803</v>
      </c>
      <c r="R178" s="255">
        <v>25100379.779881004</v>
      </c>
      <c r="S178" s="255">
        <f t="shared" si="68"/>
        <v>1404036.4360029998</v>
      </c>
      <c r="T178" s="256">
        <f t="shared" si="70"/>
        <v>571568087.392802</v>
      </c>
      <c r="U178" s="258">
        <f t="shared" si="72"/>
        <v>3.8622080898577118</v>
      </c>
      <c r="V178" s="255">
        <f t="shared" si="72"/>
        <v>-0.23012318788280969</v>
      </c>
      <c r="W178" s="255">
        <f t="shared" si="72"/>
        <v>-18.834176636505294</v>
      </c>
      <c r="X178" s="256">
        <f t="shared" si="72"/>
        <v>3.6044205328091592</v>
      </c>
      <c r="Y178" s="258">
        <f t="shared" si="79"/>
        <v>12.443525312556925</v>
      </c>
      <c r="Z178" s="255">
        <f t="shared" si="79"/>
        <v>5.6830213820204776</v>
      </c>
      <c r="AA178" s="255">
        <f t="shared" si="79"/>
        <v>127.7488816020022</v>
      </c>
      <c r="AB178" s="256">
        <f t="shared" si="79"/>
        <v>12.267763722381213</v>
      </c>
      <c r="AC178" s="258">
        <v>299913664</v>
      </c>
      <c r="AD178" s="255">
        <f t="shared" si="83"/>
        <v>192699309</v>
      </c>
      <c r="AE178" s="255">
        <v>42632077</v>
      </c>
      <c r="AF178" s="234">
        <v>105427406</v>
      </c>
      <c r="AG178" s="234">
        <v>44639826</v>
      </c>
      <c r="AH178" s="65">
        <f t="shared" si="101"/>
        <v>150067232</v>
      </c>
      <c r="AI178" s="65"/>
      <c r="AJ178" s="256"/>
      <c r="AK178" s="255">
        <v>221051454.13065892</v>
      </c>
      <c r="AL178" s="255">
        <f t="shared" si="81"/>
        <v>324012217.04625922</v>
      </c>
      <c r="AM178" s="255">
        <v>24132358.198043995</v>
      </c>
      <c r="AN178" s="255">
        <v>202231143.45583028</v>
      </c>
      <c r="AO178" s="255">
        <v>97648715.392384917</v>
      </c>
      <c r="AP178" s="255">
        <f t="shared" si="102"/>
        <v>299879858.84821522</v>
      </c>
      <c r="AQ178" s="255"/>
      <c r="AR178" s="256"/>
      <c r="AS178" s="255">
        <v>26314812</v>
      </c>
      <c r="AT178" s="255">
        <v>702404</v>
      </c>
      <c r="AU178" s="256"/>
      <c r="AV178" s="255">
        <v>24330508.965603001</v>
      </c>
      <c r="AW178" s="255">
        <v>769870.81427800003</v>
      </c>
      <c r="AX178" s="256"/>
      <c r="AY178" s="259">
        <f t="shared" si="59"/>
        <v>5.5291075312792186</v>
      </c>
      <c r="AZ178" s="260">
        <f t="shared" si="59"/>
        <v>10.789695513486047</v>
      </c>
      <c r="BA178" s="261"/>
      <c r="BB178" s="78">
        <f>'[1]11. Breakdown Total UE Bank-NB'!R179+'[1]11. Breakdown Total UE Bank-NB'!S179</f>
        <v>1472218.503491</v>
      </c>
      <c r="BC178" s="65">
        <f>'[1]11. Breakdown Total UE Bank-NB'!AN179</f>
        <v>1062063</v>
      </c>
      <c r="BD178" s="65">
        <f>'[1]11. Breakdown Total UE Bank-NB'!AT179</f>
        <v>62565183</v>
      </c>
      <c r="BE178" s="67">
        <f>'[1]11. Breakdown Total UE Bank-NB'!AB179+'[1]11. Breakdown Total UE Bank-NB'!AK179</f>
        <v>1923498</v>
      </c>
      <c r="BF178" s="67">
        <f>'[1]11. Breakdown Total UE Bank-NB'!BR179</f>
        <v>273698.14031699998</v>
      </c>
      <c r="BG178" s="67">
        <f>'[1]11. Breakdown Total UE Bank-NB'!BX179</f>
        <v>790699.04226699995</v>
      </c>
      <c r="BH178" s="67">
        <f>'[1]11. Breakdown Total UE Bank-NB'!BF179+'[1]11. Breakdown Total UE Bank-NB'!BO179</f>
        <v>339639.25341900002</v>
      </c>
      <c r="BI178" s="262"/>
      <c r="BJ178" s="259"/>
      <c r="BK178" s="259"/>
      <c r="BL178" s="255">
        <v>801308</v>
      </c>
      <c r="BM178" s="255">
        <v>137799951.59869763</v>
      </c>
      <c r="BN178" s="255">
        <v>130304281.39722106</v>
      </c>
      <c r="BO178" s="255">
        <f t="shared" si="60"/>
        <v>268905540.99591869</v>
      </c>
      <c r="BP178" s="185">
        <f t="shared" si="61"/>
        <v>268104232.99591869</v>
      </c>
      <c r="BQ178" s="255">
        <v>317368.10700800002</v>
      </c>
      <c r="BR178" s="255">
        <v>145577211.854848</v>
      </c>
      <c r="BS178" s="255">
        <v>1296671430.4102399</v>
      </c>
      <c r="BT178" s="255">
        <f t="shared" si="62"/>
        <v>1442566010.3720961</v>
      </c>
      <c r="BU178" s="263">
        <f t="shared" si="63"/>
        <v>1442248642.2650878</v>
      </c>
      <c r="BV178" s="255">
        <f t="shared" si="95"/>
        <v>286.83807804270481</v>
      </c>
      <c r="BW178" s="255">
        <f t="shared" si="95"/>
        <v>8.6370124421042025</v>
      </c>
      <c r="BX178" s="255">
        <f t="shared" si="95"/>
        <v>-0.37444375720997986</v>
      </c>
      <c r="BY178" s="255">
        <f t="shared" si="95"/>
        <v>4.289381714558246</v>
      </c>
      <c r="BZ178" s="256">
        <f t="shared" si="95"/>
        <v>4.0622106849658595</v>
      </c>
      <c r="CA178" s="255">
        <f t="shared" si="96"/>
        <v>371.00854660663271</v>
      </c>
      <c r="CB178" s="255">
        <f t="shared" si="96"/>
        <v>29.864571680097995</v>
      </c>
      <c r="CC178" s="255">
        <f t="shared" si="96"/>
        <v>18.901481097446599</v>
      </c>
      <c r="CD178" s="255">
        <f t="shared" si="96"/>
        <v>24.567842137307991</v>
      </c>
      <c r="CE178" s="263">
        <f t="shared" si="96"/>
        <v>24.294599673294467</v>
      </c>
      <c r="CF178" s="264">
        <f t="shared" si="97"/>
        <v>-7.4179888859213339</v>
      </c>
      <c r="CG178" s="255">
        <f t="shared" si="97"/>
        <v>14.645443951473315</v>
      </c>
      <c r="CH178" s="255">
        <f t="shared" si="97"/>
        <v>-1.0269842819546571</v>
      </c>
      <c r="CI178" s="255">
        <f t="shared" si="97"/>
        <v>0.35595133601562523</v>
      </c>
      <c r="CJ178" s="263">
        <f t="shared" si="97"/>
        <v>0.35780567396279661</v>
      </c>
      <c r="CK178" s="264">
        <f t="shared" si="98"/>
        <v>-23.152527297446646</v>
      </c>
      <c r="CL178" s="255">
        <f t="shared" si="98"/>
        <v>39.171434586044086</v>
      </c>
      <c r="CM178" s="255">
        <f t="shared" si="98"/>
        <v>12.347489694648539</v>
      </c>
      <c r="CN178" s="255">
        <f t="shared" si="98"/>
        <v>14.564174197605828</v>
      </c>
      <c r="CO178" s="263">
        <f t="shared" si="98"/>
        <v>14.576548564645275</v>
      </c>
      <c r="CP178" s="255">
        <f t="shared" si="64"/>
        <v>12.202078642928612</v>
      </c>
      <c r="CQ178" s="255">
        <f t="shared" si="84"/>
        <v>4.020082376896724</v>
      </c>
      <c r="CR178" s="255">
        <f t="shared" si="99"/>
        <v>120.89925406993819</v>
      </c>
      <c r="CS178" s="255">
        <f t="shared" si="99"/>
        <v>11.914556364345756</v>
      </c>
      <c r="CT178" s="264">
        <v>4.9061490375105281</v>
      </c>
      <c r="CU178" s="238">
        <f t="shared" si="100"/>
        <v>0.20447060214944823</v>
      </c>
      <c r="CV178" s="239">
        <f t="shared" si="100"/>
        <v>-7.8822616881291108E-3</v>
      </c>
      <c r="CW178" s="240">
        <f t="shared" si="100"/>
        <v>0.59771887982088057</v>
      </c>
      <c r="CY178" s="127">
        <f t="shared" si="86"/>
        <v>9.8107643609441242E-2</v>
      </c>
      <c r="CZ178" s="127">
        <f t="shared" si="87"/>
        <v>0.13462127199725327</v>
      </c>
      <c r="DA178" s="127">
        <f t="shared" si="87"/>
        <v>0.12008564409138689</v>
      </c>
      <c r="DB178" s="127"/>
      <c r="DC178" s="127">
        <f t="shared" si="88"/>
        <v>0.15140937347228478</v>
      </c>
      <c r="DD178" s="127"/>
      <c r="DE178" s="127">
        <f t="shared" si="89"/>
        <v>0.14765257900703643</v>
      </c>
      <c r="DF178" s="127"/>
      <c r="DG178" s="127">
        <f t="shared" si="90"/>
        <v>0.11472016450442601</v>
      </c>
      <c r="DH178" s="127">
        <f t="shared" si="91"/>
        <v>7.7508859535235342E-2</v>
      </c>
      <c r="DI178" s="127">
        <f t="shared" si="91"/>
        <v>8.9782854749547836E-2</v>
      </c>
      <c r="DJ178" s="127">
        <f t="shared" si="91"/>
        <v>0.24431907025029664</v>
      </c>
      <c r="DK178" s="127">
        <f t="shared" si="91"/>
        <v>0.13571173585409912</v>
      </c>
      <c r="DL178" s="127"/>
      <c r="DM178" s="127">
        <f t="shared" si="92"/>
        <v>0.13116095021423524</v>
      </c>
      <c r="DN178" s="127"/>
      <c r="DO178" s="127">
        <f t="shared" si="93"/>
        <v>3.1061563728973729E-2</v>
      </c>
      <c r="DP178" s="127">
        <f t="shared" si="93"/>
        <v>9.8208073597033207E-2</v>
      </c>
      <c r="DQ178" s="127"/>
      <c r="DR178" s="127">
        <f t="shared" si="94"/>
        <v>5.5291075312792204E-2</v>
      </c>
      <c r="DS178" s="127">
        <f t="shared" si="94"/>
        <v>0.10789695513486053</v>
      </c>
      <c r="DT178" s="127"/>
    </row>
    <row r="179" spans="1:124" x14ac:dyDescent="0.3">
      <c r="B179" s="1">
        <v>9</v>
      </c>
      <c r="C179" s="99">
        <v>42979</v>
      </c>
      <c r="D179" s="100">
        <v>30</v>
      </c>
      <c r="E179" s="61">
        <v>157491843</v>
      </c>
      <c r="F179" s="62">
        <v>16905319</v>
      </c>
      <c r="G179" s="63">
        <v>71783618</v>
      </c>
      <c r="H179" s="61">
        <v>466634767</v>
      </c>
      <c r="I179" s="62">
        <v>25950524</v>
      </c>
      <c r="J179" s="63">
        <f t="shared" si="67"/>
        <v>70917249</v>
      </c>
      <c r="K179" s="61">
        <f t="shared" si="71"/>
        <v>-5.2735529561459593</v>
      </c>
      <c r="L179" s="62">
        <f t="shared" si="71"/>
        <v>-3.9481936258717405</v>
      </c>
      <c r="M179" s="63">
        <f t="shared" si="71"/>
        <v>8.1867949507941518</v>
      </c>
      <c r="N179" s="61">
        <f t="shared" si="78"/>
        <v>7.8167517951589982</v>
      </c>
      <c r="O179" s="62">
        <f t="shared" si="78"/>
        <v>4.8796165953466</v>
      </c>
      <c r="P179" s="63">
        <f t="shared" si="78"/>
        <v>22.220873542952447</v>
      </c>
      <c r="Q179" s="258">
        <v>502058715.51623821</v>
      </c>
      <c r="R179" s="255">
        <v>23707169.088676997</v>
      </c>
      <c r="S179" s="265">
        <f t="shared" si="68"/>
        <v>1469834.2262630002</v>
      </c>
      <c r="T179" s="266">
        <f t="shared" si="70"/>
        <v>527235718.83117819</v>
      </c>
      <c r="U179" s="258">
        <f t="shared" si="72"/>
        <v>-7.889895792875393</v>
      </c>
      <c r="V179" s="255">
        <f t="shared" si="72"/>
        <v>-5.5505562203513898</v>
      </c>
      <c r="W179" s="265">
        <f t="shared" si="72"/>
        <v>4.6863306800864111</v>
      </c>
      <c r="X179" s="266">
        <f t="shared" si="72"/>
        <v>-7.7562707819894481</v>
      </c>
      <c r="Y179" s="258">
        <f t="shared" si="79"/>
        <v>7.1162155832710212</v>
      </c>
      <c r="Z179" s="255">
        <f t="shared" si="79"/>
        <v>5.893282608207782</v>
      </c>
      <c r="AA179" s="265">
        <f t="shared" si="79"/>
        <v>169.73610305028356</v>
      </c>
      <c r="AB179" s="266">
        <f t="shared" si="79"/>
        <v>7.2407694756034511</v>
      </c>
      <c r="AC179" s="267">
        <v>281904311</v>
      </c>
      <c r="AD179" s="265">
        <f t="shared" si="83"/>
        <v>184730456</v>
      </c>
      <c r="AE179" s="265">
        <v>41394754</v>
      </c>
      <c r="AF179" s="243">
        <v>101452760</v>
      </c>
      <c r="AG179" s="243">
        <v>41882942</v>
      </c>
      <c r="AH179" s="83">
        <f t="shared" si="101"/>
        <v>143335702</v>
      </c>
      <c r="AI179" s="83"/>
      <c r="AJ179" s="266"/>
      <c r="AK179" s="265">
        <v>203367780.55604413</v>
      </c>
      <c r="AL179" s="265">
        <f t="shared" si="81"/>
        <v>298690934.96019405</v>
      </c>
      <c r="AM179" s="265">
        <v>22753871.791049007</v>
      </c>
      <c r="AN179" s="265">
        <v>187876896.3867991</v>
      </c>
      <c r="AO179" s="265">
        <v>88060166.782345966</v>
      </c>
      <c r="AP179" s="265">
        <f t="shared" si="102"/>
        <v>275937063.16914505</v>
      </c>
      <c r="AQ179" s="265"/>
      <c r="AR179" s="266"/>
      <c r="AS179" s="265">
        <v>25265250</v>
      </c>
      <c r="AT179" s="265">
        <v>685274</v>
      </c>
      <c r="AU179" s="266"/>
      <c r="AV179" s="265">
        <v>22958950.948303998</v>
      </c>
      <c r="AW179" s="265">
        <v>748218.14037300018</v>
      </c>
      <c r="AX179" s="266"/>
      <c r="AY179" s="268">
        <f t="shared" ref="AY179:AZ242" si="103">(AV179-AV167)/AV167*100</f>
        <v>5.7920645360472935</v>
      </c>
      <c r="AZ179" s="269">
        <f t="shared" si="103"/>
        <v>9.0961442430992392</v>
      </c>
      <c r="BA179" s="261"/>
      <c r="BB179" s="82">
        <f>'[1]11. Breakdown Total UE Bank-NB'!R180+'[1]11. Breakdown Total UE Bank-NB'!S180</f>
        <v>1538906.821155</v>
      </c>
      <c r="BC179" s="83">
        <f>'[1]11. Breakdown Total UE Bank-NB'!AN180</f>
        <v>1132722</v>
      </c>
      <c r="BD179" s="83">
        <f>'[1]11. Breakdown Total UE Bank-NB'!AT180</f>
        <v>67553272</v>
      </c>
      <c r="BE179" s="84">
        <f>'[1]11. Breakdown Total UE Bank-NB'!AB180+'[1]11. Breakdown Total UE Bank-NB'!AK180</f>
        <v>2231255</v>
      </c>
      <c r="BF179" s="67">
        <f>'[1]11. Breakdown Total UE Bank-NB'!BR180</f>
        <v>302023.658719</v>
      </c>
      <c r="BG179" s="67">
        <f>'[1]11. Breakdown Total UE Bank-NB'!BX180</f>
        <v>817366.14330800006</v>
      </c>
      <c r="BH179" s="67">
        <f>'[1]11. Breakdown Total UE Bank-NB'!BF180+'[1]11. Breakdown Total UE Bank-NB'!BO180</f>
        <v>350444.42423599999</v>
      </c>
      <c r="BI179" s="262"/>
      <c r="BJ179" s="259"/>
      <c r="BK179" s="259"/>
      <c r="BL179" s="255">
        <v>251033</v>
      </c>
      <c r="BM179" s="255">
        <v>133149442.88680892</v>
      </c>
      <c r="BN179" s="255">
        <v>128498104.12164424</v>
      </c>
      <c r="BO179" s="255">
        <f t="shared" si="60"/>
        <v>261898580.00845316</v>
      </c>
      <c r="BP179" s="185">
        <f t="shared" si="61"/>
        <v>261647547.00845316</v>
      </c>
      <c r="BQ179" s="255">
        <v>263654.75225600001</v>
      </c>
      <c r="BR179" s="255">
        <v>130623737.95430399</v>
      </c>
      <c r="BS179" s="255">
        <v>1235999782.862848</v>
      </c>
      <c r="BT179" s="255">
        <f t="shared" si="62"/>
        <v>1366887175.5694079</v>
      </c>
      <c r="BU179" s="263">
        <f t="shared" si="63"/>
        <v>1366623520.817152</v>
      </c>
      <c r="BV179" s="255">
        <f t="shared" si="95"/>
        <v>-68.67209612283915</v>
      </c>
      <c r="BW179" s="255">
        <f t="shared" si="95"/>
        <v>-3.3748260851585581</v>
      </c>
      <c r="BX179" s="255">
        <f t="shared" si="95"/>
        <v>-1.3861227399511482</v>
      </c>
      <c r="BY179" s="255">
        <f t="shared" si="95"/>
        <v>-2.6057332108198836</v>
      </c>
      <c r="BZ179" s="256">
        <f t="shared" si="95"/>
        <v>-2.4082745413287898</v>
      </c>
      <c r="CA179" s="255">
        <f t="shared" si="96"/>
        <v>15.745283192858855</v>
      </c>
      <c r="CB179" s="255">
        <f t="shared" si="96"/>
        <v>30.350978028093412</v>
      </c>
      <c r="CC179" s="255">
        <f t="shared" si="96"/>
        <v>15.675852032803054</v>
      </c>
      <c r="CD179" s="255">
        <f t="shared" si="96"/>
        <v>22.698782535003879</v>
      </c>
      <c r="CE179" s="263">
        <f t="shared" si="96"/>
        <v>22.705855142404918</v>
      </c>
      <c r="CF179" s="264">
        <f t="shared" si="97"/>
        <v>-16.924622722297055</v>
      </c>
      <c r="CG179" s="255">
        <f t="shared" si="97"/>
        <v>-10.271850731317622</v>
      </c>
      <c r="CH179" s="255">
        <f t="shared" si="97"/>
        <v>-4.6790301786935107</v>
      </c>
      <c r="CI179" s="255">
        <f t="shared" si="97"/>
        <v>-5.2461262956810861</v>
      </c>
      <c r="CJ179" s="263">
        <f t="shared" si="97"/>
        <v>-5.2435564320701733</v>
      </c>
      <c r="CK179" s="264">
        <f t="shared" si="98"/>
        <v>-33.612358304118942</v>
      </c>
      <c r="CL179" s="255">
        <f t="shared" si="98"/>
        <v>33.916823553785427</v>
      </c>
      <c r="CM179" s="255">
        <f t="shared" si="98"/>
        <v>19.078490367342859</v>
      </c>
      <c r="CN179" s="255">
        <f t="shared" si="98"/>
        <v>20.334241948073828</v>
      </c>
      <c r="CO179" s="263">
        <f t="shared" si="98"/>
        <v>20.353109730862439</v>
      </c>
      <c r="CP179" s="255">
        <f t="shared" si="64"/>
        <v>11.4783422981981</v>
      </c>
      <c r="CQ179" s="255">
        <f t="shared" si="84"/>
        <v>4.673622260774053</v>
      </c>
      <c r="CR179" s="255">
        <f t="shared" si="99"/>
        <v>133.12398738209282</v>
      </c>
      <c r="CS179" s="255">
        <f t="shared" si="99"/>
        <v>11.277730691773669</v>
      </c>
      <c r="CT179" s="264">
        <v>4.9061490375105281</v>
      </c>
      <c r="CU179" s="252">
        <f t="shared" si="100"/>
        <v>0.20270441062110045</v>
      </c>
      <c r="CV179" s="253">
        <f t="shared" si="100"/>
        <v>-1.2058098653590088E-2</v>
      </c>
      <c r="CW179" s="254">
        <f t="shared" si="100"/>
        <v>0.59359069613715154</v>
      </c>
      <c r="CY179" s="127">
        <f t="shared" si="86"/>
        <v>4.9000282853632893E-2</v>
      </c>
      <c r="CZ179" s="127">
        <f t="shared" si="87"/>
        <v>0.15802877070270238</v>
      </c>
      <c r="DA179" s="127">
        <f t="shared" si="87"/>
        <v>9.8970135386404312E-2</v>
      </c>
      <c r="DB179" s="127"/>
      <c r="DC179" s="127">
        <f t="shared" si="88"/>
        <v>0.11700417883840153</v>
      </c>
      <c r="DD179" s="127"/>
      <c r="DE179" s="127">
        <f t="shared" si="89"/>
        <v>0.12594233363403484</v>
      </c>
      <c r="DF179" s="127"/>
      <c r="DG179" s="127">
        <f t="shared" si="90"/>
        <v>5.0086828597317501E-2</v>
      </c>
      <c r="DH179" s="127">
        <f t="shared" si="91"/>
        <v>0.10576466181123867</v>
      </c>
      <c r="DI179" s="127">
        <f t="shared" si="91"/>
        <v>5.4364090384516617E-2</v>
      </c>
      <c r="DJ179" s="127">
        <f t="shared" si="91"/>
        <v>0.15458726203037676</v>
      </c>
      <c r="DK179" s="127">
        <f t="shared" si="91"/>
        <v>8.4404237294256168E-2</v>
      </c>
      <c r="DL179" s="127"/>
      <c r="DM179" s="127">
        <f t="shared" si="92"/>
        <v>8.6002363996769748E-2</v>
      </c>
      <c r="DN179" s="127"/>
      <c r="DO179" s="127">
        <f t="shared" si="93"/>
        <v>4.7674676616319189E-2</v>
      </c>
      <c r="DP179" s="127">
        <f t="shared" si="93"/>
        <v>9.1889153032804094E-2</v>
      </c>
      <c r="DQ179" s="127"/>
      <c r="DR179" s="127">
        <f t="shared" si="94"/>
        <v>5.7920645360473033E-2</v>
      </c>
      <c r="DS179" s="127">
        <f t="shared" si="94"/>
        <v>9.0961442430992356E-2</v>
      </c>
      <c r="DT179" s="127"/>
    </row>
    <row r="180" spans="1:124" x14ac:dyDescent="0.3">
      <c r="B180" s="1">
        <v>10</v>
      </c>
      <c r="C180" s="76">
        <v>43009</v>
      </c>
      <c r="D180" s="77">
        <v>31</v>
      </c>
      <c r="E180" s="92">
        <v>160825163</v>
      </c>
      <c r="F180" s="93">
        <v>16922296</v>
      </c>
      <c r="G180" s="94">
        <v>75846689</v>
      </c>
      <c r="H180" s="92">
        <v>496621435</v>
      </c>
      <c r="I180" s="93">
        <v>28225843</v>
      </c>
      <c r="J180" s="94">
        <f t="shared" si="67"/>
        <v>109054999</v>
      </c>
      <c r="K180" s="92">
        <f t="shared" si="71"/>
        <v>6.426153840354548</v>
      </c>
      <c r="L180" s="93">
        <f t="shared" si="71"/>
        <v>8.7679115843672371</v>
      </c>
      <c r="M180" s="94">
        <f t="shared" si="71"/>
        <v>53.777819272149152</v>
      </c>
      <c r="N180" s="92">
        <f t="shared" si="78"/>
        <v>11.185589479375977</v>
      </c>
      <c r="O180" s="93">
        <f t="shared" si="78"/>
        <v>9.410507203822295</v>
      </c>
      <c r="P180" s="94">
        <f t="shared" si="78"/>
        <v>77.919937348949347</v>
      </c>
      <c r="Q180" s="270">
        <v>533790261.88638496</v>
      </c>
      <c r="R180" s="257">
        <v>25555741.012476999</v>
      </c>
      <c r="S180" s="255">
        <f t="shared" si="68"/>
        <v>2028633.0975620002</v>
      </c>
      <c r="T180" s="256">
        <f t="shared" si="70"/>
        <v>561374635.99642396</v>
      </c>
      <c r="U180" s="270">
        <f t="shared" si="72"/>
        <v>6.3202859325963532</v>
      </c>
      <c r="V180" s="257">
        <f t="shared" si="72"/>
        <v>7.7975228374395691</v>
      </c>
      <c r="W180" s="255">
        <f t="shared" si="72"/>
        <v>38.017815976412912</v>
      </c>
      <c r="X180" s="256">
        <f t="shared" si="72"/>
        <v>6.4750766964210769</v>
      </c>
      <c r="Y180" s="258">
        <f t="shared" si="79"/>
        <v>11.356148560812047</v>
      </c>
      <c r="Z180" s="257">
        <f t="shared" si="79"/>
        <v>8.7347005223507974</v>
      </c>
      <c r="AA180" s="255">
        <f t="shared" si="79"/>
        <v>247.17893384294848</v>
      </c>
      <c r="AB180" s="256">
        <f t="shared" si="79"/>
        <v>11.50747566346244</v>
      </c>
      <c r="AC180" s="258">
        <v>299150630</v>
      </c>
      <c r="AD180" s="255">
        <f t="shared" si="83"/>
        <v>197470805</v>
      </c>
      <c r="AE180" s="255">
        <v>43496261</v>
      </c>
      <c r="AF180" s="234">
        <v>109218710</v>
      </c>
      <c r="AG180" s="234">
        <v>44755834</v>
      </c>
      <c r="AH180" s="65">
        <f t="shared" si="101"/>
        <v>153974544</v>
      </c>
      <c r="AI180" s="65"/>
      <c r="AJ180" s="256"/>
      <c r="AK180" s="255">
        <v>213189154.49631497</v>
      </c>
      <c r="AL180" s="255">
        <f t="shared" si="81"/>
        <v>320601107.39006996</v>
      </c>
      <c r="AM180" s="255">
        <v>24367980.250386994</v>
      </c>
      <c r="AN180" s="255">
        <v>202379010.58617902</v>
      </c>
      <c r="AO180" s="255">
        <v>93854116.553503945</v>
      </c>
      <c r="AP180" s="255">
        <f t="shared" si="102"/>
        <v>296233127.13968295</v>
      </c>
      <c r="AQ180" s="255"/>
      <c r="AR180" s="256"/>
      <c r="AS180" s="255">
        <v>27496488</v>
      </c>
      <c r="AT180" s="255">
        <v>729355</v>
      </c>
      <c r="AU180" s="256"/>
      <c r="AV180" s="255">
        <v>24767084.083450999</v>
      </c>
      <c r="AW180" s="255">
        <v>788656.92902600009</v>
      </c>
      <c r="AX180" s="256"/>
      <c r="AY180" s="259">
        <f t="shared" si="103"/>
        <v>8.6517509975835249</v>
      </c>
      <c r="AZ180" s="260">
        <f t="shared" si="103"/>
        <v>11.405684476897052</v>
      </c>
      <c r="BA180" s="261"/>
      <c r="BB180" s="67">
        <f>'[1]11. Breakdown Total UE Bank-NB'!R181+'[1]11. Breakdown Total UE Bank-NB'!S181</f>
        <v>1728026.7149440001</v>
      </c>
      <c r="BC180" s="65">
        <f>'[1]11. Breakdown Total UE Bank-NB'!AN181</f>
        <v>1319306</v>
      </c>
      <c r="BD180" s="65">
        <f>'[1]11. Breakdown Total UE Bank-NB'!AT181</f>
        <v>104478745</v>
      </c>
      <c r="BE180" s="67">
        <f>'[1]11. Breakdown Total UE Bank-NB'!AB181+'[1]11. Breakdown Total UE Bank-NB'!AK181</f>
        <v>3256948</v>
      </c>
      <c r="BF180" s="67">
        <f>'[1]11. Breakdown Total UE Bank-NB'!BR181</f>
        <v>324568.34583000001</v>
      </c>
      <c r="BG180" s="67">
        <f>'[1]11. Breakdown Total UE Bank-NB'!BX181</f>
        <v>1264462.3738770001</v>
      </c>
      <c r="BH180" s="67">
        <f>'[1]11. Breakdown Total UE Bank-NB'!BF181+'[1]11. Breakdown Total UE Bank-NB'!BO181</f>
        <v>439602.37785500003</v>
      </c>
      <c r="BI180" s="262"/>
      <c r="BJ180" s="259"/>
      <c r="BK180" s="259"/>
      <c r="BL180" s="257">
        <v>278897</v>
      </c>
      <c r="BM180" s="257">
        <v>137583718.05709293</v>
      </c>
      <c r="BN180" s="257">
        <v>132526436.60778394</v>
      </c>
      <c r="BO180" s="257">
        <f t="shared" si="60"/>
        <v>270389051.66487688</v>
      </c>
      <c r="BP180" s="212">
        <f t="shared" si="61"/>
        <v>270110154.66487688</v>
      </c>
      <c r="BQ180" s="257">
        <v>290051.55532799999</v>
      </c>
      <c r="BR180" s="271">
        <v>142375458.87036398</v>
      </c>
      <c r="BS180" s="257">
        <v>1402266825.2610559</v>
      </c>
      <c r="BT180" s="257">
        <f t="shared" si="62"/>
        <v>1544932335.686748</v>
      </c>
      <c r="BU180" s="272">
        <f t="shared" si="63"/>
        <v>1544642284.1314199</v>
      </c>
      <c r="BV180" s="257">
        <f t="shared" si="95"/>
        <v>11.099735891297161</v>
      </c>
      <c r="BW180" s="271">
        <f t="shared" si="95"/>
        <v>3.3302994546162838</v>
      </c>
      <c r="BX180" s="257">
        <f t="shared" si="95"/>
        <v>3.1349353468485663</v>
      </c>
      <c r="BY180" s="257">
        <f t="shared" si="95"/>
        <v>3.2418929709926929</v>
      </c>
      <c r="BZ180" s="273">
        <f t="shared" si="95"/>
        <v>3.2343539059245656</v>
      </c>
      <c r="CA180" s="257">
        <f t="shared" si="96"/>
        <v>72.768664667839531</v>
      </c>
      <c r="CB180" s="271">
        <f t="shared" si="96"/>
        <v>20.046876202848559</v>
      </c>
      <c r="CC180" s="257">
        <f t="shared" si="96"/>
        <v>10.047043021161926</v>
      </c>
      <c r="CD180" s="257">
        <f t="shared" si="96"/>
        <v>14.962879586756161</v>
      </c>
      <c r="CE180" s="272">
        <f t="shared" si="96"/>
        <v>14.923177175612356</v>
      </c>
      <c r="CF180" s="274">
        <f t="shared" si="97"/>
        <v>10.011882147441643</v>
      </c>
      <c r="CG180" s="271">
        <f t="shared" si="97"/>
        <v>8.9966196803915377</v>
      </c>
      <c r="CH180" s="257">
        <f t="shared" si="97"/>
        <v>13.452028447213538</v>
      </c>
      <c r="CI180" s="257">
        <f t="shared" si="97"/>
        <v>13.025592989646073</v>
      </c>
      <c r="CJ180" s="272">
        <f t="shared" si="97"/>
        <v>13.026174407405499</v>
      </c>
      <c r="CK180" s="274">
        <f t="shared" si="98"/>
        <v>-13.71189600590742</v>
      </c>
      <c r="CL180" s="271">
        <f t="shared" si="98"/>
        <v>30.969982476370905</v>
      </c>
      <c r="CM180" s="257">
        <f t="shared" si="98"/>
        <v>21.536970022972636</v>
      </c>
      <c r="CN180" s="257">
        <f t="shared" si="98"/>
        <v>22.339616126245577</v>
      </c>
      <c r="CO180" s="272">
        <f t="shared" si="98"/>
        <v>22.349215016481928</v>
      </c>
      <c r="CP180" s="257">
        <f t="shared" si="64"/>
        <v>11.260145920327716</v>
      </c>
      <c r="CQ180" s="257">
        <f t="shared" si="84"/>
        <v>5.2867279828016081</v>
      </c>
      <c r="CR180" s="257">
        <f t="shared" si="99"/>
        <v>150.88479318094713</v>
      </c>
      <c r="CS180" s="271">
        <f t="shared" si="99"/>
        <v>11.124220955933126</v>
      </c>
      <c r="CT180" s="274">
        <v>4.9789380086277522</v>
      </c>
      <c r="CU180" s="238">
        <f t="shared" si="100"/>
        <v>0.21195210315884694</v>
      </c>
      <c r="CV180" s="239">
        <f t="shared" si="100"/>
        <v>-1.7824530416087558E-2</v>
      </c>
      <c r="CW180" s="240">
        <f t="shared" si="100"/>
        <v>0.62805557353256369</v>
      </c>
      <c r="CY180" s="127">
        <f t="shared" si="86"/>
        <v>7.2807622365483216E-2</v>
      </c>
      <c r="CZ180" s="127">
        <f t="shared" si="87"/>
        <v>0.24057282541760339</v>
      </c>
      <c r="DA180" s="127">
        <f t="shared" si="87"/>
        <v>0.15013558902417334</v>
      </c>
      <c r="DB180" s="127"/>
      <c r="DC180" s="127">
        <f t="shared" si="88"/>
        <v>0.15988256582677907</v>
      </c>
      <c r="DD180" s="127"/>
      <c r="DE180" s="127">
        <f t="shared" si="89"/>
        <v>0.17674145405058783</v>
      </c>
      <c r="DF180" s="127"/>
      <c r="DG180" s="127">
        <f t="shared" si="90"/>
        <v>7.9013765343582509E-2</v>
      </c>
      <c r="DH180" s="127">
        <f t="shared" si="91"/>
        <v>0.16137046582677295</v>
      </c>
      <c r="DI180" s="127">
        <f t="shared" si="91"/>
        <v>0.11225464295655407</v>
      </c>
      <c r="DJ180" s="127">
        <f t="shared" si="91"/>
        <v>0.19043218965409014</v>
      </c>
      <c r="DK180" s="127">
        <f t="shared" si="91"/>
        <v>0.13588839869462599</v>
      </c>
      <c r="DL180" s="127"/>
      <c r="DM180" s="127">
        <f t="shared" si="92"/>
        <v>0.13778588624926735</v>
      </c>
      <c r="DN180" s="127"/>
      <c r="DO180" s="127">
        <f t="shared" si="93"/>
        <v>9.3773284186541073E-2</v>
      </c>
      <c r="DP180" s="127">
        <f t="shared" si="93"/>
        <v>0.10676192224874392</v>
      </c>
      <c r="DQ180" s="127"/>
      <c r="DR180" s="127">
        <f t="shared" si="94"/>
        <v>8.6517509975835294E-2</v>
      </c>
      <c r="DS180" s="127">
        <f t="shared" si="94"/>
        <v>0.11405684476897049</v>
      </c>
      <c r="DT180" s="127"/>
    </row>
    <row r="181" spans="1:124" x14ac:dyDescent="0.3">
      <c r="B181" s="1">
        <v>11</v>
      </c>
      <c r="C181" s="76">
        <v>43040</v>
      </c>
      <c r="D181" s="77">
        <v>30</v>
      </c>
      <c r="E181" s="61">
        <v>162693613</v>
      </c>
      <c r="F181" s="62">
        <v>17079966</v>
      </c>
      <c r="G181" s="63">
        <v>113722577</v>
      </c>
      <c r="H181" s="61">
        <v>483423261</v>
      </c>
      <c r="I181" s="62">
        <v>27672147</v>
      </c>
      <c r="J181" s="63">
        <f t="shared" si="67"/>
        <v>133063455</v>
      </c>
      <c r="K181" s="61">
        <f t="shared" si="71"/>
        <v>-2.6575924979959837</v>
      </c>
      <c r="L181" s="62">
        <f t="shared" si="71"/>
        <v>-1.9616632884977077</v>
      </c>
      <c r="M181" s="63">
        <f t="shared" si="71"/>
        <v>22.014998138691467</v>
      </c>
      <c r="N181" s="61">
        <f t="shared" si="78"/>
        <v>8.147607535556876</v>
      </c>
      <c r="O181" s="62">
        <f t="shared" si="78"/>
        <v>5.0485323007715746</v>
      </c>
      <c r="P181" s="63">
        <f t="shared" si="78"/>
        <v>100.6488013950535</v>
      </c>
      <c r="Q181" s="258">
        <v>518536440.67889071</v>
      </c>
      <c r="R181" s="255">
        <v>25266554.411411997</v>
      </c>
      <c r="S181" s="255">
        <f t="shared" si="68"/>
        <v>2412639.0993619999</v>
      </c>
      <c r="T181" s="256">
        <f t="shared" si="70"/>
        <v>546215634.18966472</v>
      </c>
      <c r="U181" s="258">
        <f t="shared" si="72"/>
        <v>-2.8576432161928369</v>
      </c>
      <c r="V181" s="255">
        <f t="shared" si="72"/>
        <v>-1.131591531326811</v>
      </c>
      <c r="W181" s="255">
        <f t="shared" si="72"/>
        <v>18.929297873602476</v>
      </c>
      <c r="X181" s="256">
        <f t="shared" si="72"/>
        <v>-2.7003360741178555</v>
      </c>
      <c r="Y181" s="258">
        <f t="shared" si="79"/>
        <v>7.3268810654067336</v>
      </c>
      <c r="Z181" s="255">
        <f t="shared" si="79"/>
        <v>6.4057366615734495</v>
      </c>
      <c r="AA181" s="255">
        <f t="shared" si="79"/>
        <v>189.99052277236862</v>
      </c>
      <c r="AB181" s="256">
        <f t="shared" si="79"/>
        <v>7.5831231874330634</v>
      </c>
      <c r="AC181" s="258">
        <v>289602267</v>
      </c>
      <c r="AD181" s="255">
        <f t="shared" si="83"/>
        <v>193820994</v>
      </c>
      <c r="AE181" s="255">
        <v>42381186</v>
      </c>
      <c r="AF181" s="234">
        <v>108207473</v>
      </c>
      <c r="AG181" s="234">
        <v>43232335</v>
      </c>
      <c r="AH181" s="65">
        <f t="shared" si="101"/>
        <v>151439808</v>
      </c>
      <c r="AI181" s="65"/>
      <c r="AJ181" s="256"/>
      <c r="AK181" s="255">
        <v>206670719.3222779</v>
      </c>
      <c r="AL181" s="255">
        <f t="shared" si="81"/>
        <v>311865721.3566128</v>
      </c>
      <c r="AM181" s="255">
        <v>24259068.004204992</v>
      </c>
      <c r="AN181" s="255">
        <v>196394765.81349084</v>
      </c>
      <c r="AO181" s="255">
        <v>91211887.538916975</v>
      </c>
      <c r="AP181" s="255">
        <f t="shared" si="102"/>
        <v>287606653.35240781</v>
      </c>
      <c r="AQ181" s="255"/>
      <c r="AR181" s="256"/>
      <c r="AS181" s="255">
        <v>26983117</v>
      </c>
      <c r="AT181" s="255">
        <v>689030</v>
      </c>
      <c r="AU181" s="256"/>
      <c r="AV181" s="255">
        <v>24511453.348585006</v>
      </c>
      <c r="AW181" s="255">
        <v>755101.06282700005</v>
      </c>
      <c r="AX181" s="256"/>
      <c r="AY181" s="259">
        <f t="shared" si="103"/>
        <v>6.3796344160097078</v>
      </c>
      <c r="AZ181" s="260">
        <f t="shared" si="103"/>
        <v>7.2600582619555638</v>
      </c>
      <c r="BA181" s="261"/>
      <c r="BB181" s="67">
        <f>'[1]11. Breakdown Total UE Bank-NB'!R182+'[1]11. Breakdown Total UE Bank-NB'!S182</f>
        <v>2032425.6162120001</v>
      </c>
      <c r="BC181" s="65">
        <f>'[1]11. Breakdown Total UE Bank-NB'!AN182</f>
        <v>1367631</v>
      </c>
      <c r="BD181" s="65">
        <f>'[1]11. Breakdown Total UE Bank-NB'!AT182</f>
        <v>128518604</v>
      </c>
      <c r="BE181" s="67">
        <f>'[1]11. Breakdown Total UE Bank-NB'!AB182+'[1]11. Breakdown Total UE Bank-NB'!AK182</f>
        <v>3177220</v>
      </c>
      <c r="BF181" s="67">
        <f>'[1]11. Breakdown Total UE Bank-NB'!BR182</f>
        <v>346485.14312699996</v>
      </c>
      <c r="BG181" s="67">
        <f>'[1]11. Breakdown Total UE Bank-NB'!BX182</f>
        <v>1647358.4289239999</v>
      </c>
      <c r="BH181" s="67">
        <f>'[1]11. Breakdown Total UE Bank-NB'!BF182+'[1]11. Breakdown Total UE Bank-NB'!BO182</f>
        <v>418795.52731099998</v>
      </c>
      <c r="BI181" s="262"/>
      <c r="BJ181" s="259"/>
      <c r="BK181" s="259"/>
      <c r="BL181" s="255">
        <v>326415</v>
      </c>
      <c r="BM181" s="255">
        <v>135388590.87342542</v>
      </c>
      <c r="BN181" s="255">
        <v>133001712.05657303</v>
      </c>
      <c r="BO181" s="255">
        <f t="shared" si="60"/>
        <v>268716717.92999846</v>
      </c>
      <c r="BP181" s="185">
        <f t="shared" si="61"/>
        <v>268390302.92999846</v>
      </c>
      <c r="BQ181" s="255">
        <v>336692.57625599997</v>
      </c>
      <c r="BR181" s="255">
        <v>141623778.34496</v>
      </c>
      <c r="BS181" s="255">
        <v>1423752264.9415679</v>
      </c>
      <c r="BT181" s="255">
        <f t="shared" si="62"/>
        <v>1565712735.8627839</v>
      </c>
      <c r="BU181" s="263">
        <f t="shared" si="63"/>
        <v>1565376043.2865279</v>
      </c>
      <c r="BV181" s="255">
        <f t="shared" si="95"/>
        <v>17.037831170647227</v>
      </c>
      <c r="BW181" s="255">
        <f t="shared" si="95"/>
        <v>-1.5954847089948549</v>
      </c>
      <c r="BX181" s="255">
        <f t="shared" si="95"/>
        <v>0.35862689811519055</v>
      </c>
      <c r="BY181" s="255">
        <f t="shared" si="95"/>
        <v>-0.61849166028775793</v>
      </c>
      <c r="BZ181" s="256">
        <f t="shared" si="95"/>
        <v>-0.63672235389011</v>
      </c>
      <c r="CA181" s="255">
        <f t="shared" si="96"/>
        <v>101.32918028742368</v>
      </c>
      <c r="CB181" s="255">
        <f t="shared" si="96"/>
        <v>15.630423670916086</v>
      </c>
      <c r="CC181" s="255">
        <f t="shared" si="96"/>
        <v>11.546599074585032</v>
      </c>
      <c r="CD181" s="255">
        <f t="shared" si="96"/>
        <v>13.630128069532056</v>
      </c>
      <c r="CE181" s="263">
        <f t="shared" si="96"/>
        <v>13.569961542890722</v>
      </c>
      <c r="CF181" s="264">
        <f t="shared" si="97"/>
        <v>16.080251965984726</v>
      </c>
      <c r="CG181" s="255">
        <f t="shared" si="97"/>
        <v>-0.52795652521014924</v>
      </c>
      <c r="CH181" s="255">
        <f t="shared" si="97"/>
        <v>1.532193395255721</v>
      </c>
      <c r="CI181" s="255">
        <f t="shared" si="97"/>
        <v>1.3450686283162483</v>
      </c>
      <c r="CJ181" s="263">
        <f t="shared" si="97"/>
        <v>1.3423016686848532</v>
      </c>
      <c r="CK181" s="264">
        <f t="shared" si="98"/>
        <v>-13.583310772572144</v>
      </c>
      <c r="CL181" s="255">
        <f t="shared" si="98"/>
        <v>27.727565890886407</v>
      </c>
      <c r="CM181" s="255">
        <f t="shared" si="98"/>
        <v>21.011486631935973</v>
      </c>
      <c r="CN181" s="255">
        <f t="shared" si="98"/>
        <v>21.579269185158513</v>
      </c>
      <c r="CO181" s="263">
        <f t="shared" si="98"/>
        <v>21.589910505213574</v>
      </c>
      <c r="CP181" s="255">
        <f t="shared" si="64"/>
        <v>10.489173354859346</v>
      </c>
      <c r="CQ181" s="255">
        <f t="shared" si="84"/>
        <v>5.5749792422386832</v>
      </c>
      <c r="CR181" s="255">
        <f t="shared" si="99"/>
        <v>160.52249999917001</v>
      </c>
      <c r="CS181" s="255">
        <f t="shared" si="99"/>
        <v>10.425954923597118</v>
      </c>
      <c r="CT181" s="264">
        <v>4.9789380086277522</v>
      </c>
      <c r="CU181" s="238">
        <f t="shared" si="100"/>
        <v>0.20456514350051114</v>
      </c>
      <c r="CV181" s="239">
        <f t="shared" si="100"/>
        <v>-1.5667515338155136E-2</v>
      </c>
      <c r="CW181" s="240">
        <f t="shared" si="100"/>
        <v>1.3015754688053427</v>
      </c>
      <c r="CY181" s="127">
        <f t="shared" si="86"/>
        <v>4.6709206171651418E-2</v>
      </c>
      <c r="CZ181" s="127">
        <f t="shared" si="87"/>
        <v>0.18820137279677596</v>
      </c>
      <c r="DA181" s="127">
        <f t="shared" si="87"/>
        <v>0.12681614832624954</v>
      </c>
      <c r="DB181" s="127"/>
      <c r="DC181" s="127">
        <f t="shared" si="88"/>
        <v>0.12464191817101278</v>
      </c>
      <c r="DD181" s="127"/>
      <c r="DE181" s="127">
        <f t="shared" si="89"/>
        <v>0.13795217426776296</v>
      </c>
      <c r="DF181" s="127"/>
      <c r="DG181" s="127">
        <f t="shared" si="90"/>
        <v>4.9191841484101717E-2</v>
      </c>
      <c r="DH181" s="127">
        <f t="shared" si="91"/>
        <v>0.13828733253763414</v>
      </c>
      <c r="DI181" s="127">
        <f t="shared" si="91"/>
        <v>6.3518264947121761E-2</v>
      </c>
      <c r="DJ181" s="127">
        <f t="shared" si="91"/>
        <v>0.13759464586787562</v>
      </c>
      <c r="DK181" s="127">
        <f t="shared" si="91"/>
        <v>8.5944288658174717E-2</v>
      </c>
      <c r="DL181" s="127"/>
      <c r="DM181" s="127">
        <f t="shared" si="92"/>
        <v>8.9842607204024372E-2</v>
      </c>
      <c r="DN181" s="127"/>
      <c r="DO181" s="127">
        <f t="shared" si="93"/>
        <v>5.0779334687402145E-2</v>
      </c>
      <c r="DP181" s="127">
        <f t="shared" si="93"/>
        <v>3.9099506411522711E-2</v>
      </c>
      <c r="DQ181" s="127"/>
      <c r="DR181" s="127">
        <f t="shared" si="94"/>
        <v>6.3796344160097052E-2</v>
      </c>
      <c r="DS181" s="127">
        <f t="shared" si="94"/>
        <v>7.2600582619555709E-2</v>
      </c>
      <c r="DT181" s="127"/>
    </row>
    <row r="182" spans="1:124" ht="15" thickBot="1" x14ac:dyDescent="0.35">
      <c r="B182" s="1">
        <v>12</v>
      </c>
      <c r="C182" s="104">
        <v>43070</v>
      </c>
      <c r="D182" s="275">
        <v>31</v>
      </c>
      <c r="E182" s="106">
        <v>164478449</v>
      </c>
      <c r="F182" s="107">
        <v>17244127</v>
      </c>
      <c r="G182" s="108">
        <v>90003848</v>
      </c>
      <c r="H182" s="106">
        <v>529470069</v>
      </c>
      <c r="I182" s="107">
        <v>29224159</v>
      </c>
      <c r="J182" s="108">
        <f t="shared" si="67"/>
        <v>168590878</v>
      </c>
      <c r="K182" s="106">
        <f t="shared" si="71"/>
        <v>9.525153569306628</v>
      </c>
      <c r="L182" s="107">
        <f t="shared" si="71"/>
        <v>5.6085709576492206</v>
      </c>
      <c r="M182" s="108">
        <f t="shared" si="71"/>
        <v>26.699609596038222</v>
      </c>
      <c r="N182" s="106">
        <f t="shared" si="78"/>
        <v>11.324201743320751</v>
      </c>
      <c r="O182" s="107">
        <f t="shared" si="78"/>
        <v>3.0851731670867033</v>
      </c>
      <c r="P182" s="108">
        <f t="shared" si="78"/>
        <v>109.84690292466111</v>
      </c>
      <c r="Q182" s="276">
        <v>574509683.71198201</v>
      </c>
      <c r="R182" s="277">
        <v>27227586.834925007</v>
      </c>
      <c r="S182" s="277">
        <f t="shared" si="68"/>
        <v>2703413.9793779999</v>
      </c>
      <c r="T182" s="278">
        <f t="shared" si="70"/>
        <v>604440684.52628505</v>
      </c>
      <c r="U182" s="276">
        <f t="shared" si="72"/>
        <v>10.794466626069458</v>
      </c>
      <c r="V182" s="277">
        <f t="shared" si="72"/>
        <v>7.7613765279656892</v>
      </c>
      <c r="W182" s="277">
        <f t="shared" si="72"/>
        <v>12.05214986745812</v>
      </c>
      <c r="X182" s="278">
        <f t="shared" si="72"/>
        <v>10.659718743312755</v>
      </c>
      <c r="Y182" s="276">
        <f t="shared" si="79"/>
        <v>9.867523058718902</v>
      </c>
      <c r="Z182" s="277">
        <f t="shared" si="79"/>
        <v>3.2482248806570828</v>
      </c>
      <c r="AA182" s="277">
        <f t="shared" si="79"/>
        <v>163.07238500072535</v>
      </c>
      <c r="AB182" s="278">
        <f t="shared" si="79"/>
        <v>9.8364144144072085</v>
      </c>
      <c r="AC182" s="276">
        <v>316237750</v>
      </c>
      <c r="AD182" s="277">
        <f t="shared" si="83"/>
        <v>213232319</v>
      </c>
      <c r="AE182" s="277">
        <v>50274051</v>
      </c>
      <c r="AF182" s="279">
        <v>116635942</v>
      </c>
      <c r="AG182" s="279">
        <v>46322326</v>
      </c>
      <c r="AH182" s="110">
        <f t="shared" si="101"/>
        <v>162958268</v>
      </c>
      <c r="AI182" s="110"/>
      <c r="AJ182" s="278"/>
      <c r="AK182" s="277">
        <v>233645011.37258804</v>
      </c>
      <c r="AL182" s="277">
        <f t="shared" si="81"/>
        <v>340864672.33939409</v>
      </c>
      <c r="AM182" s="277">
        <v>28143426.170345999</v>
      </c>
      <c r="AN182" s="277">
        <v>211397618.223198</v>
      </c>
      <c r="AO182" s="277">
        <v>101323627.94585006</v>
      </c>
      <c r="AP182" s="277">
        <f t="shared" si="102"/>
        <v>312721246.16904807</v>
      </c>
      <c r="AQ182" s="277"/>
      <c r="AR182" s="278"/>
      <c r="AS182" s="277">
        <v>28590026</v>
      </c>
      <c r="AT182" s="277">
        <v>634133</v>
      </c>
      <c r="AU182" s="278"/>
      <c r="AV182" s="277">
        <v>26535800.357719995</v>
      </c>
      <c r="AW182" s="277">
        <v>691786.47720499989</v>
      </c>
      <c r="AX182" s="278"/>
      <c r="AY182" s="280">
        <f t="shared" si="103"/>
        <v>3.403870127180352</v>
      </c>
      <c r="AZ182" s="281">
        <f t="shared" si="103"/>
        <v>-2.3876820999322685</v>
      </c>
      <c r="BA182" s="282"/>
      <c r="BB182" s="113">
        <f>'[1]11. Breakdown Total UE Bank-NB'!R183+'[1]11. Breakdown Total UE Bank-NB'!S183</f>
        <v>2421094.4136290001</v>
      </c>
      <c r="BC182" s="110">
        <f>'[1]11. Breakdown Total UE Bank-NB'!AN183</f>
        <v>1266544</v>
      </c>
      <c r="BD182" s="110">
        <f>'[1]11. Breakdown Total UE Bank-NB'!AT183</f>
        <v>163301280</v>
      </c>
      <c r="BE182" s="112">
        <f>'[1]11. Breakdown Total UE Bank-NB'!AB183+'[1]11. Breakdown Total UE Bank-NB'!AK183</f>
        <v>4023054</v>
      </c>
      <c r="BF182" s="112">
        <f>'[1]11. Breakdown Total UE Bank-NB'!BR183</f>
        <v>320300.74655399995</v>
      </c>
      <c r="BG182" s="112">
        <f>'[1]11. Breakdown Total UE Bank-NB'!BX183</f>
        <v>1957289.586346</v>
      </c>
      <c r="BH182" s="112">
        <f>'[1]11. Breakdown Total UE Bank-NB'!BF183+'[1]11. Breakdown Total UE Bank-NB'!BO183</f>
        <v>425823.64647799998</v>
      </c>
      <c r="BI182" s="283"/>
      <c r="BJ182" s="280"/>
      <c r="BK182" s="280"/>
      <c r="BL182" s="277">
        <v>259643</v>
      </c>
      <c r="BM182" s="277">
        <v>143805023.31895918</v>
      </c>
      <c r="BN182" s="277">
        <v>138825738.89826524</v>
      </c>
      <c r="BO182" s="277">
        <f t="shared" si="60"/>
        <v>282890405.21722442</v>
      </c>
      <c r="BP182" s="206">
        <f t="shared" si="61"/>
        <v>282630762.21722442</v>
      </c>
      <c r="BQ182" s="277">
        <v>485303.91039999999</v>
      </c>
      <c r="BR182" s="277">
        <v>156069867.29062399</v>
      </c>
      <c r="BS182" s="277">
        <v>1458878252.3187201</v>
      </c>
      <c r="BT182" s="277">
        <f t="shared" si="62"/>
        <v>1615433423.5197442</v>
      </c>
      <c r="BU182" s="284">
        <f t="shared" si="63"/>
        <v>1614948119.609344</v>
      </c>
      <c r="BV182" s="277">
        <f t="shared" si="95"/>
        <v>-20.456167761898197</v>
      </c>
      <c r="BW182" s="277">
        <f t="shared" si="95"/>
        <v>6.2165005125153137</v>
      </c>
      <c r="BX182" s="277">
        <f t="shared" si="95"/>
        <v>4.3789111821469833</v>
      </c>
      <c r="BY182" s="277">
        <f t="shared" si="95"/>
        <v>5.2745833591634783</v>
      </c>
      <c r="BZ182" s="278">
        <f t="shared" si="95"/>
        <v>5.3058769753466679</v>
      </c>
      <c r="CA182" s="277">
        <f t="shared" si="96"/>
        <v>52.493466067600501</v>
      </c>
      <c r="CB182" s="277">
        <f t="shared" si="96"/>
        <v>16.889385248197645</v>
      </c>
      <c r="CC182" s="277">
        <f t="shared" si="96"/>
        <v>14.855663612810549</v>
      </c>
      <c r="CD182" s="277">
        <f t="shared" si="96"/>
        <v>15.907057966364061</v>
      </c>
      <c r="CE182" s="284">
        <f t="shared" si="96"/>
        <v>15.881516848647815</v>
      </c>
      <c r="CF182" s="285">
        <f t="shared" si="97"/>
        <v>44.138583569780067</v>
      </c>
      <c r="CG182" s="277">
        <f t="shared" si="97"/>
        <v>10.200327314017098</v>
      </c>
      <c r="CH182" s="277">
        <f t="shared" si="97"/>
        <v>2.467141808451756</v>
      </c>
      <c r="CI182" s="277">
        <f t="shared" si="97"/>
        <v>3.175594508373325</v>
      </c>
      <c r="CJ182" s="284">
        <f t="shared" si="97"/>
        <v>3.1667838878343124</v>
      </c>
      <c r="CK182" s="285">
        <f t="shared" si="98"/>
        <v>48.861239610077888</v>
      </c>
      <c r="CL182" s="277">
        <f t="shared" si="98"/>
        <v>33.744115036321219</v>
      </c>
      <c r="CM182" s="277">
        <f t="shared" si="98"/>
        <v>16.133568631481722</v>
      </c>
      <c r="CN182" s="277">
        <f t="shared" si="98"/>
        <v>17.637832976754453</v>
      </c>
      <c r="CO182" s="284">
        <f t="shared" si="98"/>
        <v>17.630418619435993</v>
      </c>
      <c r="CP182" s="277">
        <f t="shared" si="64"/>
        <v>10.251314815262162</v>
      </c>
      <c r="CQ182" s="277">
        <f t="shared" si="84"/>
        <v>5.9571137167688164</v>
      </c>
      <c r="CR182" s="277">
        <f t="shared" si="99"/>
        <v>162.18004135705246</v>
      </c>
      <c r="CS182" s="277">
        <f t="shared" si="99"/>
        <v>10.235861253063575</v>
      </c>
      <c r="CT182" s="286">
        <v>4.9789380086277522</v>
      </c>
      <c r="CU182" s="287">
        <f t="shared" si="100"/>
        <v>0.20808257316375856</v>
      </c>
      <c r="CV182" s="288">
        <f t="shared" si="100"/>
        <v>-9.3184506989900662E-3</v>
      </c>
      <c r="CW182" s="289">
        <f t="shared" si="100"/>
        <v>0.75773042177086514</v>
      </c>
      <c r="CY182" s="127">
        <f t="shared" si="86"/>
        <v>8.2241571089740839E-2</v>
      </c>
      <c r="CZ182" s="127">
        <f t="shared" si="87"/>
        <v>0.21117236350022539</v>
      </c>
      <c r="DA182" s="127">
        <f t="shared" si="87"/>
        <v>0.15125822767657904</v>
      </c>
      <c r="DB182" s="127"/>
      <c r="DC182" s="127">
        <f t="shared" si="88"/>
        <v>0.1484337828213933</v>
      </c>
      <c r="DD182" s="127"/>
      <c r="DE182" s="127">
        <f t="shared" si="89"/>
        <v>0.16263292824715769</v>
      </c>
      <c r="DF182" s="127"/>
      <c r="DG182" s="127">
        <f t="shared" si="90"/>
        <v>8.9937745065837627E-2</v>
      </c>
      <c r="DH182" s="127">
        <f t="shared" si="91"/>
        <v>0.13067747211761072</v>
      </c>
      <c r="DI182" s="127">
        <f t="shared" si="91"/>
        <v>7.4793777577275344E-2</v>
      </c>
      <c r="DJ182" s="127">
        <f t="shared" si="91"/>
        <v>0.16506278783998862</v>
      </c>
      <c r="DK182" s="127">
        <f t="shared" si="91"/>
        <v>0.10247017396936497</v>
      </c>
      <c r="DL182" s="127"/>
      <c r="DM182" s="127">
        <f t="shared" si="92"/>
        <v>0.10474569073877893</v>
      </c>
      <c r="DN182" s="127"/>
      <c r="DO182" s="127">
        <f t="shared" si="93"/>
        <v>3.2092301529805578E-2</v>
      </c>
      <c r="DP182" s="127">
        <f t="shared" si="93"/>
        <v>-2.2140631095882601E-2</v>
      </c>
      <c r="DQ182" s="127"/>
      <c r="DR182" s="127">
        <f t="shared" si="94"/>
        <v>3.4038701271803529E-2</v>
      </c>
      <c r="DS182" s="127">
        <f t="shared" si="94"/>
        <v>-2.3876820999322645E-2</v>
      </c>
      <c r="DT182" s="127"/>
    </row>
    <row r="183" spans="1:124" x14ac:dyDescent="0.3">
      <c r="A183" s="1">
        <v>2018</v>
      </c>
      <c r="B183" s="1">
        <v>1</v>
      </c>
      <c r="C183" s="76">
        <v>43101</v>
      </c>
      <c r="D183" s="77">
        <v>31</v>
      </c>
      <c r="E183" s="61">
        <v>167324790</v>
      </c>
      <c r="F183" s="62">
        <v>17400189</v>
      </c>
      <c r="G183" s="63">
        <v>97163539</v>
      </c>
      <c r="H183" s="290">
        <v>535417154.85005635</v>
      </c>
      <c r="I183" s="62">
        <v>28974356</v>
      </c>
      <c r="J183" s="63">
        <f t="shared" si="67"/>
        <v>221186557</v>
      </c>
      <c r="K183" s="61">
        <f t="shared" si="71"/>
        <v>1.1232147383304401</v>
      </c>
      <c r="L183" s="62">
        <f t="shared" si="71"/>
        <v>-0.85478251059337584</v>
      </c>
      <c r="M183" s="63">
        <f t="shared" si="71"/>
        <v>31.197227052818359</v>
      </c>
      <c r="N183" s="61">
        <f t="shared" si="78"/>
        <v>21.235813387718078</v>
      </c>
      <c r="O183" s="62">
        <f t="shared" si="78"/>
        <v>5.5153661646669887</v>
      </c>
      <c r="P183" s="63">
        <f t="shared" si="78"/>
        <v>270.27568398779408</v>
      </c>
      <c r="Q183" s="291">
        <v>493079512.93290627</v>
      </c>
      <c r="R183" s="226">
        <v>26157886.299422994</v>
      </c>
      <c r="S183" s="234">
        <f t="shared" si="68"/>
        <v>4245096.2696820004</v>
      </c>
      <c r="T183" s="235">
        <f t="shared" si="70"/>
        <v>523482495.50201124</v>
      </c>
      <c r="U183" s="258">
        <f t="shared" si="72"/>
        <v>-14.17385521736462</v>
      </c>
      <c r="V183" s="226">
        <f t="shared" si="72"/>
        <v>-3.9287379450385256</v>
      </c>
      <c r="W183" s="234">
        <f t="shared" si="72"/>
        <v>57.02723674820642</v>
      </c>
      <c r="X183" s="235">
        <f t="shared" si="72"/>
        <v>-13.393901353235799</v>
      </c>
      <c r="Y183" s="258">
        <f t="shared" si="79"/>
        <v>2.0931750922815335</v>
      </c>
      <c r="Z183" s="226">
        <f t="shared" si="79"/>
        <v>8.2279925625359809</v>
      </c>
      <c r="AA183" s="234">
        <f t="shared" si="79"/>
        <v>409.99985483978077</v>
      </c>
      <c r="AB183" s="235">
        <f t="shared" si="79"/>
        <v>3.0534726774781231</v>
      </c>
      <c r="AC183" s="291">
        <v>329375994.9733187</v>
      </c>
      <c r="AD183" s="226">
        <f t="shared" si="83"/>
        <v>206041159.87673748</v>
      </c>
      <c r="AE183" s="292">
        <v>68295252.273934484</v>
      </c>
      <c r="AF183" s="293">
        <v>111486907</v>
      </c>
      <c r="AG183" s="293">
        <v>45281701</v>
      </c>
      <c r="AH183" s="292">
        <v>137745907.60280299</v>
      </c>
      <c r="AI183" s="292"/>
      <c r="AJ183" s="228"/>
      <c r="AK183" s="292">
        <v>230801698.52242756</v>
      </c>
      <c r="AL183" s="226">
        <f t="shared" si="81"/>
        <v>262277814.41047871</v>
      </c>
      <c r="AM183" s="292">
        <v>26035575.21334615</v>
      </c>
      <c r="AN183" s="226"/>
      <c r="AO183" s="226"/>
      <c r="AP183" s="292">
        <v>236242239.19713256</v>
      </c>
      <c r="AQ183" s="226"/>
      <c r="AR183" s="228"/>
      <c r="AS183" s="226">
        <v>28251742</v>
      </c>
      <c r="AT183" s="226">
        <v>722614</v>
      </c>
      <c r="AU183" s="228"/>
      <c r="AV183" s="226">
        <v>25358875.245821003</v>
      </c>
      <c r="AW183" s="226">
        <v>799011.053602</v>
      </c>
      <c r="AX183" s="228"/>
      <c r="AY183" s="225">
        <f t="shared" si="103"/>
        <v>8.277148509244423</v>
      </c>
      <c r="AZ183" s="236">
        <f t="shared" si="103"/>
        <v>6.6907471318838283</v>
      </c>
      <c r="BA183" s="237"/>
      <c r="BB183" s="123">
        <f>'[1]11. Breakdown Total UE Bank-NB'!R184+'[1]11. Breakdown Total UE Bank-NB'!S184</f>
        <v>2180092.3447540002</v>
      </c>
      <c r="BC183" s="118">
        <f>'[1]11. Breakdown Total UE Bank-NB'!AN184</f>
        <v>1294707</v>
      </c>
      <c r="BD183" s="118">
        <f>'[1]11. Breakdown Total UE Bank-NB'!AT184</f>
        <v>215446513</v>
      </c>
      <c r="BE183" s="122">
        <f>'[1]11. Breakdown Total UE Bank-NB'!AB184+'[1]11. Breakdown Total UE Bank-NB'!AK184</f>
        <v>4445337</v>
      </c>
      <c r="BF183" s="67">
        <f>'[1]11. Breakdown Total UE Bank-NB'!BR184</f>
        <v>296497.163673</v>
      </c>
      <c r="BG183" s="67">
        <f>'[1]11. Breakdown Total UE Bank-NB'!BX184</f>
        <v>3491803.0007790001</v>
      </c>
      <c r="BH183" s="67">
        <f>'[1]11. Breakdown Total UE Bank-NB'!BF184+'[1]11. Breakdown Total UE Bank-NB'!BO184</f>
        <v>456796.10523000004</v>
      </c>
      <c r="BI183" s="224"/>
      <c r="BJ183" s="225"/>
      <c r="BK183" s="225"/>
      <c r="BL183" s="226">
        <v>172480</v>
      </c>
      <c r="BM183" s="226">
        <v>147420474.24862531</v>
      </c>
      <c r="BN183" s="226">
        <v>139315666.18634099</v>
      </c>
      <c r="BO183" s="226">
        <f t="shared" si="60"/>
        <v>286908620.43496633</v>
      </c>
      <c r="BP183" s="153">
        <f t="shared" si="61"/>
        <v>286736140.43496633</v>
      </c>
      <c r="BQ183" s="226">
        <v>543582.42099200003</v>
      </c>
      <c r="BR183" s="226">
        <v>157253449.54777601</v>
      </c>
      <c r="BS183" s="226">
        <v>1422030788.3622401</v>
      </c>
      <c r="BT183" s="226">
        <f t="shared" si="62"/>
        <v>1579827820.331008</v>
      </c>
      <c r="BU183" s="227">
        <f t="shared" si="63"/>
        <v>1579284237.9100161</v>
      </c>
      <c r="BV183" s="226">
        <f t="shared" si="95"/>
        <v>-33.570325408349156</v>
      </c>
      <c r="BW183" s="226">
        <f t="shared" si="95"/>
        <v>2.5141339615425471</v>
      </c>
      <c r="BX183" s="226">
        <f t="shared" si="95"/>
        <v>0.35290810764909764</v>
      </c>
      <c r="BY183" s="226">
        <f t="shared" si="95"/>
        <v>1.420414105121883</v>
      </c>
      <c r="BZ183" s="228">
        <f t="shared" si="95"/>
        <v>1.4525588741775368</v>
      </c>
      <c r="CA183" s="226">
        <f t="shared" si="96"/>
        <v>9.3486502592972975</v>
      </c>
      <c r="CB183" s="226">
        <f t="shared" si="96"/>
        <v>20.897231193026546</v>
      </c>
      <c r="CC183" s="226">
        <f t="shared" si="96"/>
        <v>13.086483850302605</v>
      </c>
      <c r="CD183" s="226">
        <f t="shared" si="96"/>
        <v>16.966957242809421</v>
      </c>
      <c r="CE183" s="227">
        <f t="shared" si="96"/>
        <v>16.97185934932693</v>
      </c>
      <c r="CF183" s="229">
        <f t="shared" si="97"/>
        <v>12.008662890015742</v>
      </c>
      <c r="CG183" s="226">
        <f t="shared" si="97"/>
        <v>0.75836692738902034</v>
      </c>
      <c r="CH183" s="226">
        <f t="shared" si="97"/>
        <v>-2.5257394781171949</v>
      </c>
      <c r="CI183" s="226">
        <f t="shared" si="97"/>
        <v>-2.2040897922712244</v>
      </c>
      <c r="CJ183" s="227">
        <f t="shared" si="97"/>
        <v>-2.208360830065248</v>
      </c>
      <c r="CK183" s="229">
        <f t="shared" si="98"/>
        <v>80.898555140311061</v>
      </c>
      <c r="CL183" s="226">
        <f t="shared" si="98"/>
        <v>38.492080730244815</v>
      </c>
      <c r="CM183" s="226">
        <f t="shared" si="98"/>
        <v>25.31426277524902</v>
      </c>
      <c r="CN183" s="226">
        <f t="shared" si="98"/>
        <v>26.526003647585085</v>
      </c>
      <c r="CO183" s="227">
        <f t="shared" si="98"/>
        <v>26.512915307192131</v>
      </c>
      <c r="CP183" s="226">
        <f>(SUM(Q172:Q182)/SUM(Q160:Q171))*100-100</f>
        <v>0.71956930676289232</v>
      </c>
      <c r="CQ183" s="226">
        <f t="shared" ref="CQ183:CQ214" si="104">(SUM(R172:R183)/SUM(R160:R171))*100-100</f>
        <v>6.1953791409922871</v>
      </c>
      <c r="CR183" s="226">
        <f t="shared" ref="CR183:CR214" si="105">(SUM(S172:S183)/SUM(S160:S171))*100-100</f>
        <v>191.02613294199898</v>
      </c>
      <c r="CS183" s="226">
        <f t="shared" si="99"/>
        <v>9.4908602647032296</v>
      </c>
      <c r="CT183" s="229">
        <v>4.94248147640885</v>
      </c>
      <c r="CU183" s="230">
        <f t="shared" si="100"/>
        <v>0.21054090204173526</v>
      </c>
      <c r="CV183" s="231">
        <f t="shared" si="100"/>
        <v>-5.3737244771094872E-3</v>
      </c>
      <c r="CW183" s="232">
        <f t="shared" si="100"/>
        <v>0.84359322509859425</v>
      </c>
      <c r="CY183" s="127">
        <f t="shared" si="86"/>
        <v>0.21869576845028194</v>
      </c>
      <c r="CZ183" s="127">
        <f t="shared" si="87"/>
        <v>0.79052711942976228</v>
      </c>
      <c r="DA183" s="127">
        <f t="shared" si="87"/>
        <v>0.16591891113852397</v>
      </c>
      <c r="DB183" s="127"/>
      <c r="DC183" s="127">
        <f t="shared" si="88"/>
        <v>3.3965127961268271E-2</v>
      </c>
      <c r="DD183" s="127"/>
      <c r="DE183" s="127">
        <f t="shared" si="89"/>
        <v>0.20236261568218117</v>
      </c>
      <c r="DF183" s="127"/>
      <c r="DG183" s="127">
        <f t="shared" si="90"/>
        <v>0.17247457848026881</v>
      </c>
      <c r="DH183" s="127">
        <f t="shared" ref="DH183:DJ232" si="106">AM183/AM171-1</f>
        <v>0.15663022910817337</v>
      </c>
      <c r="DI183" s="127"/>
      <c r="DJ183" s="127"/>
      <c r="DK183" s="127">
        <f t="shared" ref="DK183:DL246" si="107">AP183/AP171-1</f>
        <v>-0.10381975795740161</v>
      </c>
      <c r="DL183" s="127"/>
      <c r="DM183" s="127">
        <f t="shared" si="92"/>
        <v>-8.3329439574502784E-2</v>
      </c>
      <c r="DN183" s="127"/>
      <c r="DO183" s="127">
        <f t="shared" si="93"/>
        <v>5.612358209198498E-2</v>
      </c>
      <c r="DP183" s="127">
        <f t="shared" si="93"/>
        <v>1.8581062032724693E-2</v>
      </c>
      <c r="DQ183" s="127"/>
      <c r="DR183" s="127">
        <f t="shared" si="94"/>
        <v>8.2771485092444141E-2</v>
      </c>
      <c r="DS183" s="127">
        <f t="shared" si="94"/>
        <v>6.690747131883823E-2</v>
      </c>
      <c r="DT183" s="127"/>
    </row>
    <row r="184" spans="1:124" x14ac:dyDescent="0.3">
      <c r="B184" s="1">
        <v>2</v>
      </c>
      <c r="C184" s="76">
        <v>43132</v>
      </c>
      <c r="D184" s="77">
        <v>28</v>
      </c>
      <c r="E184" s="61">
        <v>170033039</v>
      </c>
      <c r="F184" s="62">
        <v>17438938</v>
      </c>
      <c r="G184" s="63">
        <v>103707405</v>
      </c>
      <c r="H184" s="290">
        <v>519250246.05957967</v>
      </c>
      <c r="I184" s="62">
        <v>25112361</v>
      </c>
      <c r="J184" s="63">
        <f t="shared" si="67"/>
        <v>192849451</v>
      </c>
      <c r="K184" s="61">
        <f t="shared" si="71"/>
        <v>-3.0194977213616223</v>
      </c>
      <c r="L184" s="62">
        <f t="shared" si="71"/>
        <v>-13.329010660323219</v>
      </c>
      <c r="M184" s="63">
        <f t="shared" si="71"/>
        <v>-12.811405170523088</v>
      </c>
      <c r="N184" s="61">
        <f t="shared" si="78"/>
        <v>28.389551745463638</v>
      </c>
      <c r="O184" s="62">
        <f t="shared" si="78"/>
        <v>-1.2402795121044201</v>
      </c>
      <c r="P184" s="63">
        <f t="shared" si="78"/>
        <v>220.93274254026451</v>
      </c>
      <c r="Q184" s="291">
        <v>474560529.70842361</v>
      </c>
      <c r="R184" s="226">
        <v>21663990.157659005</v>
      </c>
      <c r="S184" s="234">
        <f t="shared" si="68"/>
        <v>4163863.526577</v>
      </c>
      <c r="T184" s="235">
        <f t="shared" si="70"/>
        <v>500388383.3926596</v>
      </c>
      <c r="U184" s="258">
        <f t="shared" si="72"/>
        <v>-3.7557803029229788</v>
      </c>
      <c r="V184" s="226">
        <f t="shared" si="72"/>
        <v>-17.179890188081128</v>
      </c>
      <c r="W184" s="234">
        <f t="shared" si="72"/>
        <v>-1.9135665705665019</v>
      </c>
      <c r="X184" s="235">
        <f t="shared" si="72"/>
        <v>-4.4116302470065891</v>
      </c>
      <c r="Y184" s="258">
        <f t="shared" si="79"/>
        <v>8.4723870741250362</v>
      </c>
      <c r="Z184" s="226">
        <f t="shared" si="79"/>
        <v>-2.3586413494838019</v>
      </c>
      <c r="AA184" s="234">
        <f t="shared" si="79"/>
        <v>237.9892740755314</v>
      </c>
      <c r="AB184" s="235">
        <f t="shared" si="79"/>
        <v>8.5644699960333437</v>
      </c>
      <c r="AC184" s="291">
        <v>319273705.2558589</v>
      </c>
      <c r="AD184" s="226">
        <f t="shared" si="83"/>
        <v>199976540.80372077</v>
      </c>
      <c r="AE184" s="292">
        <v>69258502.009958401</v>
      </c>
      <c r="AF184" s="293">
        <v>103142715</v>
      </c>
      <c r="AG184" s="293">
        <v>42771061</v>
      </c>
      <c r="AH184" s="292">
        <v>130718038.79376239</v>
      </c>
      <c r="AI184" s="292"/>
      <c r="AJ184" s="228"/>
      <c r="AK184" s="292">
        <v>222130772.14231521</v>
      </c>
      <c r="AL184" s="226">
        <f t="shared" si="81"/>
        <v>252429757.56610838</v>
      </c>
      <c r="AM184" s="292">
        <v>25053343.315153956</v>
      </c>
      <c r="AN184" s="226"/>
      <c r="AO184" s="226"/>
      <c r="AP184" s="292">
        <v>227376414.25095442</v>
      </c>
      <c r="AQ184" s="226"/>
      <c r="AR184" s="228"/>
      <c r="AS184" s="226">
        <v>24484745</v>
      </c>
      <c r="AT184" s="226">
        <v>627616</v>
      </c>
      <c r="AU184" s="228"/>
      <c r="AV184" s="226">
        <v>20976292.189653005</v>
      </c>
      <c r="AW184" s="226">
        <v>687697.96800599992</v>
      </c>
      <c r="AX184" s="228"/>
      <c r="AY184" s="225">
        <f t="shared" si="103"/>
        <v>-2.3901953380165994</v>
      </c>
      <c r="AZ184" s="236">
        <f t="shared" si="103"/>
        <v>-1.3862767058163217</v>
      </c>
      <c r="BA184" s="237"/>
      <c r="BB184" s="78">
        <f>'[1]11. Breakdown Total UE Bank-NB'!R185+'[1]11. Breakdown Total UE Bank-NB'!S185</f>
        <v>2246368.7770700003</v>
      </c>
      <c r="BC184" s="65">
        <f>'[1]11. Breakdown Total UE Bank-NB'!AN185</f>
        <v>1015014</v>
      </c>
      <c r="BD184" s="65">
        <f>'[1]11. Breakdown Total UE Bank-NB'!AT185</f>
        <v>187132482</v>
      </c>
      <c r="BE184" s="67">
        <f>'[1]11. Breakdown Total UE Bank-NB'!AB185+'[1]11. Breakdown Total UE Bank-NB'!AK185</f>
        <v>4701955</v>
      </c>
      <c r="BF184" s="67">
        <f>'[1]11. Breakdown Total UE Bank-NB'!BR185</f>
        <v>443739.08567300002</v>
      </c>
      <c r="BG184" s="67">
        <f>'[1]11. Breakdown Total UE Bank-NB'!BX185</f>
        <v>3360790.5298179998</v>
      </c>
      <c r="BH184" s="67">
        <f>'[1]11. Breakdown Total UE Bank-NB'!BF185+'[1]11. Breakdown Total UE Bank-NB'!BO185</f>
        <v>359333.91108599998</v>
      </c>
      <c r="BI184" s="224"/>
      <c r="BJ184" s="225"/>
      <c r="BK184" s="225"/>
      <c r="BL184" s="226">
        <v>152511</v>
      </c>
      <c r="BM184" s="226">
        <v>136014283.16754559</v>
      </c>
      <c r="BN184" s="226">
        <v>126199556.03037034</v>
      </c>
      <c r="BO184" s="226">
        <f t="shared" ref="BO184:BO215" si="108">SUM(BL184:BN184)</f>
        <v>262366350.19791591</v>
      </c>
      <c r="BP184" s="153">
        <f t="shared" ref="BP184:BP206" si="109">SUM(BM184:BN184)</f>
        <v>262213839.19791591</v>
      </c>
      <c r="BQ184" s="226">
        <v>618974.80601599999</v>
      </c>
      <c r="BR184" s="226">
        <v>146674391.44960001</v>
      </c>
      <c r="BS184" s="226">
        <v>1285603836.55936</v>
      </c>
      <c r="BT184" s="226">
        <f t="shared" ref="BT184:BT215" si="110">SUM(BQ184:BS184)</f>
        <v>1432897202.814976</v>
      </c>
      <c r="BU184" s="227">
        <f t="shared" ref="BU184:BU206" si="111">SUM(BR184:BS184)</f>
        <v>1432278228.00896</v>
      </c>
      <c r="BV184" s="226">
        <f t="shared" si="95"/>
        <v>-11.577574211502784</v>
      </c>
      <c r="BW184" s="226">
        <f t="shared" si="95"/>
        <v>-7.7371824634366106</v>
      </c>
      <c r="BX184" s="226">
        <f t="shared" si="95"/>
        <v>-9.4146699470447626</v>
      </c>
      <c r="BY184" s="226">
        <f t="shared" si="95"/>
        <v>-8.5540372400952016</v>
      </c>
      <c r="BZ184" s="228">
        <f t="shared" si="95"/>
        <v>-8.5522184960190728</v>
      </c>
      <c r="CA184" s="226">
        <f t="shared" si="96"/>
        <v>3.8860809503698759</v>
      </c>
      <c r="CB184" s="226">
        <f t="shared" si="96"/>
        <v>15.469385790223091</v>
      </c>
      <c r="CC184" s="226">
        <f t="shared" si="96"/>
        <v>10.58113191881208</v>
      </c>
      <c r="CD184" s="226">
        <f t="shared" si="96"/>
        <v>13.058115109066284</v>
      </c>
      <c r="CE184" s="227">
        <f t="shared" si="96"/>
        <v>13.063921120714969</v>
      </c>
      <c r="CF184" s="229">
        <f t="shared" si="97"/>
        <v>13.869540682793623</v>
      </c>
      <c r="CG184" s="226">
        <f t="shared" si="97"/>
        <v>-6.7273933440562868</v>
      </c>
      <c r="CH184" s="226">
        <f t="shared" si="97"/>
        <v>-9.5938113941965835</v>
      </c>
      <c r="CI184" s="226">
        <f t="shared" si="97"/>
        <v>-9.3004196802438202</v>
      </c>
      <c r="CJ184" s="227">
        <f t="shared" si="97"/>
        <v>-9.3083946747673512</v>
      </c>
      <c r="CK184" s="229">
        <f t="shared" si="98"/>
        <v>87.665876347603273</v>
      </c>
      <c r="CL184" s="226">
        <f t="shared" si="98"/>
        <v>37.700148151134961</v>
      </c>
      <c r="CM184" s="226">
        <f t="shared" si="98"/>
        <v>3.5867855701050333</v>
      </c>
      <c r="CN184" s="226">
        <f t="shared" si="98"/>
        <v>6.3030818293740465</v>
      </c>
      <c r="CO184" s="227">
        <f t="shared" si="98"/>
        <v>6.2831681908560588</v>
      </c>
      <c r="CP184" s="226">
        <f>(SUM(Q173:Q182)/SUM(Q161:Q172))*100-100</f>
        <v>-7.3915697702392293</v>
      </c>
      <c r="CQ184" s="226">
        <f t="shared" si="104"/>
        <v>5.9975329038490628</v>
      </c>
      <c r="CR184" s="226">
        <f t="shared" si="105"/>
        <v>201.12246267703892</v>
      </c>
      <c r="CS184" s="226">
        <f t="shared" si="99"/>
        <v>9.6832996747701543</v>
      </c>
      <c r="CT184" s="229">
        <v>4.94248147640885</v>
      </c>
      <c r="CU184" s="238">
        <f t="shared" si="100"/>
        <v>0.22508901874630816</v>
      </c>
      <c r="CV184" s="239">
        <f t="shared" si="100"/>
        <v>-5.1217670478544974E-3</v>
      </c>
      <c r="CW184" s="240">
        <f t="shared" si="100"/>
        <v>0.92216971405809955</v>
      </c>
      <c r="CY184" s="127">
        <f t="shared" si="86"/>
        <v>0.29977903262119243</v>
      </c>
      <c r="CZ184" s="127">
        <f t="shared" si="87"/>
        <v>1.031216418764775</v>
      </c>
      <c r="DA184" s="127">
        <f t="shared" si="87"/>
        <v>0.15522568611308096</v>
      </c>
      <c r="DB184" s="127"/>
      <c r="DC184" s="127">
        <f t="shared" si="88"/>
        <v>4.8264791759879966E-2</v>
      </c>
      <c r="DD184" s="127"/>
      <c r="DE184" s="127">
        <f t="shared" si="89"/>
        <v>0.2593258480240006</v>
      </c>
      <c r="DF184" s="127"/>
      <c r="DG184" s="127">
        <f t="shared" si="90"/>
        <v>0.25200767436523774</v>
      </c>
      <c r="DH184" s="127">
        <f t="shared" si="106"/>
        <v>0.26262261970828082</v>
      </c>
      <c r="DI184" s="127"/>
      <c r="DJ184" s="127"/>
      <c r="DK184" s="127">
        <f t="shared" si="107"/>
        <v>-5.3514611953714097E-2</v>
      </c>
      <c r="DL184" s="127"/>
      <c r="DM184" s="127">
        <f t="shared" si="92"/>
        <v>-2.9395032581159719E-2</v>
      </c>
      <c r="DN184" s="127"/>
      <c r="DO184" s="127">
        <f t="shared" si="93"/>
        <v>-1.1660229911578113E-2</v>
      </c>
      <c r="DP184" s="127">
        <f t="shared" si="93"/>
        <v>-4.0525893369004362E-2</v>
      </c>
      <c r="DQ184" s="127"/>
      <c r="DR184" s="127">
        <f t="shared" si="94"/>
        <v>-2.3901953380165986E-2</v>
      </c>
      <c r="DS184" s="127">
        <f t="shared" si="94"/>
        <v>-1.386276705816325E-2</v>
      </c>
      <c r="DT184" s="127"/>
    </row>
    <row r="185" spans="1:124" x14ac:dyDescent="0.3">
      <c r="B185" s="1">
        <v>3</v>
      </c>
      <c r="C185" s="99">
        <v>43160</v>
      </c>
      <c r="D185" s="100">
        <v>31</v>
      </c>
      <c r="E185" s="61">
        <v>172747122</v>
      </c>
      <c r="F185" s="62">
        <v>17396248</v>
      </c>
      <c r="G185" s="63">
        <v>109775772</v>
      </c>
      <c r="H185" s="294">
        <v>575995003.32733309</v>
      </c>
      <c r="I185" s="62">
        <v>27977532</v>
      </c>
      <c r="J185" s="63">
        <f t="shared" si="67"/>
        <v>213360551</v>
      </c>
      <c r="K185" s="61">
        <f t="shared" si="71"/>
        <v>10.928209990918797</v>
      </c>
      <c r="L185" s="62">
        <f t="shared" si="71"/>
        <v>11.409405113282659</v>
      </c>
      <c r="M185" s="63">
        <f t="shared" si="71"/>
        <v>10.635809380655173</v>
      </c>
      <c r="N185" s="61">
        <f t="shared" si="78"/>
        <v>22.895334245272934</v>
      </c>
      <c r="O185" s="62">
        <f t="shared" si="78"/>
        <v>0.44355233191947219</v>
      </c>
      <c r="P185" s="63">
        <f t="shared" si="78"/>
        <v>227.70912498909865</v>
      </c>
      <c r="Q185" s="295">
        <v>530388039.44836831</v>
      </c>
      <c r="R185" s="242">
        <v>25550787.935401</v>
      </c>
      <c r="S185" s="243">
        <f t="shared" si="68"/>
        <v>4217669.4697759999</v>
      </c>
      <c r="T185" s="244">
        <f t="shared" si="70"/>
        <v>560156496.85354531</v>
      </c>
      <c r="U185" s="258">
        <f t="shared" si="72"/>
        <v>11.764044046024196</v>
      </c>
      <c r="V185" s="242">
        <f t="shared" si="72"/>
        <v>17.941282974447212</v>
      </c>
      <c r="W185" s="243">
        <f t="shared" si="72"/>
        <v>1.2922119770633373</v>
      </c>
      <c r="X185" s="244">
        <f t="shared" si="72"/>
        <v>11.944344721924747</v>
      </c>
      <c r="Y185" s="258">
        <f t="shared" si="79"/>
        <v>5.5289271055468783</v>
      </c>
      <c r="Z185" s="242">
        <f t="shared" si="79"/>
        <v>-0.40792295714067817</v>
      </c>
      <c r="AA185" s="243">
        <f t="shared" si="79"/>
        <v>239.07661112349555</v>
      </c>
      <c r="AB185" s="244">
        <f t="shared" si="79"/>
        <v>5.7899101420583579</v>
      </c>
      <c r="AC185" s="295">
        <v>354094942.63639122</v>
      </c>
      <c r="AD185" s="242">
        <f t="shared" si="83"/>
        <v>221900060.69094187</v>
      </c>
      <c r="AE185" s="296">
        <v>76395298.237045974</v>
      </c>
      <c r="AF185" s="293">
        <v>117047991</v>
      </c>
      <c r="AG185" s="293">
        <v>48434806</v>
      </c>
      <c r="AH185" s="296">
        <v>145504762.4538959</v>
      </c>
      <c r="AI185" s="296"/>
      <c r="AJ185" s="245"/>
      <c r="AK185" s="296">
        <v>245519738.5412702</v>
      </c>
      <c r="AL185" s="242">
        <f t="shared" si="81"/>
        <v>284868300.90709811</v>
      </c>
      <c r="AM185" s="296">
        <v>28947019.041814175</v>
      </c>
      <c r="AN185" s="242"/>
      <c r="AO185" s="242"/>
      <c r="AP185" s="296">
        <v>255921281.86528397</v>
      </c>
      <c r="AQ185" s="242"/>
      <c r="AR185" s="245"/>
      <c r="AS185" s="242">
        <v>27289443</v>
      </c>
      <c r="AT185" s="242">
        <v>688089</v>
      </c>
      <c r="AU185" s="245"/>
      <c r="AV185" s="242">
        <v>24795500.449554004</v>
      </c>
      <c r="AW185" s="242">
        <v>755287.4858469998</v>
      </c>
      <c r="AX185" s="245"/>
      <c r="AY185" s="246">
        <f t="shared" si="103"/>
        <v>-0.30642399470539172</v>
      </c>
      <c r="AZ185" s="247">
        <f t="shared" si="103"/>
        <v>-3.629001940149267</v>
      </c>
      <c r="BA185" s="248"/>
      <c r="BB185" s="82">
        <f>'[1]11. Breakdown Total UE Bank-NB'!R186+'[1]11. Breakdown Total UE Bank-NB'!S186</f>
        <v>2410724.5837499998</v>
      </c>
      <c r="BC185" s="83">
        <f>'[1]11. Breakdown Total UE Bank-NB'!AN186</f>
        <v>931476</v>
      </c>
      <c r="BD185" s="83">
        <f>'[1]11. Breakdown Total UE Bank-NB'!AT186</f>
        <v>209336882</v>
      </c>
      <c r="BE185" s="84">
        <f>'[1]11. Breakdown Total UE Bank-NB'!AB186+'[1]11. Breakdown Total UE Bank-NB'!AK186</f>
        <v>3092193</v>
      </c>
      <c r="BF185" s="84">
        <f>'[1]11. Breakdown Total UE Bank-NB'!BR186</f>
        <v>467426.21463900001</v>
      </c>
      <c r="BG185" s="84">
        <f>'[1]11. Breakdown Total UE Bank-NB'!BX186</f>
        <v>3458626.7706260001</v>
      </c>
      <c r="BH185" s="84">
        <f>'[1]11. Breakdown Total UE Bank-NB'!BF186+'[1]11. Breakdown Total UE Bank-NB'!BO186</f>
        <v>291616.48451099999</v>
      </c>
      <c r="BI185" s="249"/>
      <c r="BJ185" s="246"/>
      <c r="BK185" s="246"/>
      <c r="BL185" s="242">
        <v>166036</v>
      </c>
      <c r="BM185" s="242">
        <v>140538302.73436016</v>
      </c>
      <c r="BN185" s="242">
        <v>127161500.79623389</v>
      </c>
      <c r="BO185" s="242">
        <f t="shared" si="108"/>
        <v>267865839.53059405</v>
      </c>
      <c r="BP185" s="154">
        <f t="shared" si="109"/>
        <v>267699803.53059405</v>
      </c>
      <c r="BQ185" s="242">
        <v>856832.278528</v>
      </c>
      <c r="BR185" s="242">
        <v>168369999.314944</v>
      </c>
      <c r="BS185" s="242">
        <v>1440128438.3703041</v>
      </c>
      <c r="BT185" s="242">
        <f t="shared" si="110"/>
        <v>1609355269.9637761</v>
      </c>
      <c r="BU185" s="250">
        <f t="shared" si="111"/>
        <v>1608498437.6852481</v>
      </c>
      <c r="BV185" s="242">
        <f t="shared" si="95"/>
        <v>8.8682127846516003</v>
      </c>
      <c r="BW185" s="242">
        <f t="shared" si="95"/>
        <v>3.3261356538870102</v>
      </c>
      <c r="BX185" s="242">
        <f t="shared" si="95"/>
        <v>0.76224100632498071</v>
      </c>
      <c r="BY185" s="242">
        <f t="shared" si="95"/>
        <v>2.0961107735536979</v>
      </c>
      <c r="BZ185" s="245">
        <f t="shared" si="95"/>
        <v>2.0921719271031298</v>
      </c>
      <c r="CA185" s="242">
        <f t="shared" si="96"/>
        <v>-4.7035257789945533</v>
      </c>
      <c r="CB185" s="242">
        <f t="shared" si="96"/>
        <v>2.6459667499677146</v>
      </c>
      <c r="CC185" s="242">
        <f t="shared" si="96"/>
        <v>-2.370028302423365</v>
      </c>
      <c r="CD185" s="242">
        <f t="shared" si="96"/>
        <v>0.19736075034492437</v>
      </c>
      <c r="CE185" s="250">
        <f t="shared" si="96"/>
        <v>0.20055686359309724</v>
      </c>
      <c r="CF185" s="251">
        <f t="shared" si="97"/>
        <v>38.427650075607687</v>
      </c>
      <c r="CG185" s="242">
        <f t="shared" si="97"/>
        <v>14.791680845527132</v>
      </c>
      <c r="CH185" s="242">
        <f t="shared" si="97"/>
        <v>12.01961268445617</v>
      </c>
      <c r="CI185" s="242">
        <f t="shared" si="97"/>
        <v>12.314775044723536</v>
      </c>
      <c r="CJ185" s="250">
        <f t="shared" si="97"/>
        <v>12.303490078268918</v>
      </c>
      <c r="CK185" s="251">
        <f t="shared" si="98"/>
        <v>151.13276733063134</v>
      </c>
      <c r="CL185" s="242">
        <f t="shared" si="98"/>
        <v>34.799716528799493</v>
      </c>
      <c r="CM185" s="242">
        <f t="shared" si="98"/>
        <v>15.829602623391414</v>
      </c>
      <c r="CN185" s="242">
        <f t="shared" si="98"/>
        <v>17.594670247839339</v>
      </c>
      <c r="CO185" s="250">
        <f t="shared" si="98"/>
        <v>17.561370448502501</v>
      </c>
      <c r="CP185" s="242">
        <f>(SUM(Q174:Q182)/SUM(Q162:Q173))*100-100</f>
        <v>-16.890946336861461</v>
      </c>
      <c r="CQ185" s="242">
        <f t="shared" si="104"/>
        <v>5.6313390428643402</v>
      </c>
      <c r="CR185" s="242">
        <f t="shared" si="105"/>
        <v>208.80020381439067</v>
      </c>
      <c r="CS185" s="242">
        <f t="shared" si="99"/>
        <v>9.3091971342015256</v>
      </c>
      <c r="CT185" s="251">
        <v>4.94248147640885</v>
      </c>
      <c r="CU185" s="252">
        <f t="shared" si="100"/>
        <v>0.21342658692500716</v>
      </c>
      <c r="CV185" s="253">
        <f t="shared" si="100"/>
        <v>-1.1151500958082594E-2</v>
      </c>
      <c r="CW185" s="254">
        <f t="shared" si="100"/>
        <v>0.95829324085770695</v>
      </c>
      <c r="CY185" s="127">
        <f t="shared" si="86"/>
        <v>0.23522874642648017</v>
      </c>
      <c r="CZ185" s="127">
        <f t="shared" si="87"/>
        <v>0.94116767296095927</v>
      </c>
      <c r="DA185" s="127">
        <f t="shared" si="87"/>
        <v>0.16070049759950522</v>
      </c>
      <c r="DB185" s="127"/>
      <c r="DC185" s="127">
        <f t="shared" si="88"/>
        <v>1.9878966505557649E-2</v>
      </c>
      <c r="DD185" s="127"/>
      <c r="DE185" s="127">
        <f t="shared" si="89"/>
        <v>0.21907041983868325</v>
      </c>
      <c r="DF185" s="127"/>
      <c r="DG185" s="127">
        <f t="shared" si="90"/>
        <v>0.1996984405561093</v>
      </c>
      <c r="DH185" s="127">
        <f t="shared" si="106"/>
        <v>0.27847517128713362</v>
      </c>
      <c r="DI185" s="127"/>
      <c r="DJ185" s="127"/>
      <c r="DK185" s="127">
        <f t="shared" si="107"/>
        <v>-7.0413655667668662E-2</v>
      </c>
      <c r="DL185" s="127"/>
      <c r="DM185" s="127">
        <f t="shared" si="92"/>
        <v>-4.3900741472524873E-2</v>
      </c>
      <c r="DN185" s="127"/>
      <c r="DO185" s="127">
        <f t="shared" si="93"/>
        <v>5.5382373944052876E-3</v>
      </c>
      <c r="DP185" s="127">
        <f t="shared" si="93"/>
        <v>-3.7429093020165172E-2</v>
      </c>
      <c r="DQ185" s="127"/>
      <c r="DR185" s="127">
        <f t="shared" si="94"/>
        <v>-3.0642399470539594E-3</v>
      </c>
      <c r="DS185" s="127">
        <f t="shared" si="94"/>
        <v>-3.6290019401492679E-2</v>
      </c>
      <c r="DT185" s="127"/>
    </row>
    <row r="186" spans="1:124" x14ac:dyDescent="0.3">
      <c r="B186" s="1">
        <v>4</v>
      </c>
      <c r="C186" s="76">
        <v>43191</v>
      </c>
      <c r="D186" s="77">
        <v>30</v>
      </c>
      <c r="E186" s="92">
        <v>175221135</v>
      </c>
      <c r="F186" s="93">
        <v>17418527</v>
      </c>
      <c r="G186" s="94">
        <v>113837552</v>
      </c>
      <c r="H186" s="290">
        <v>536622556.12083626</v>
      </c>
      <c r="I186" s="93">
        <v>28338644</v>
      </c>
      <c r="J186" s="94">
        <f t="shared" si="67"/>
        <v>207889566</v>
      </c>
      <c r="K186" s="92">
        <f t="shared" si="71"/>
        <v>-6.8355536035998918</v>
      </c>
      <c r="L186" s="93">
        <f t="shared" si="71"/>
        <v>1.2907214260357203</v>
      </c>
      <c r="M186" s="94">
        <f t="shared" si="71"/>
        <v>-2.5641970712758426</v>
      </c>
      <c r="N186" s="92">
        <f t="shared" si="78"/>
        <v>18.767216095071841</v>
      </c>
      <c r="O186" s="93">
        <f t="shared" si="78"/>
        <v>6.118034889040497</v>
      </c>
      <c r="P186" s="94">
        <f t="shared" si="78"/>
        <v>261.05873779166399</v>
      </c>
      <c r="Q186" s="291">
        <v>500529384.93872577</v>
      </c>
      <c r="R186" s="226">
        <v>25674094.009924002</v>
      </c>
      <c r="S186" s="234">
        <f t="shared" si="68"/>
        <v>4152044.9993660003</v>
      </c>
      <c r="T186" s="235">
        <f t="shared" si="70"/>
        <v>530355523.94801575</v>
      </c>
      <c r="U186" s="258">
        <f t="shared" si="72"/>
        <v>-5.6295866966942025</v>
      </c>
      <c r="V186" s="226">
        <f t="shared" si="72"/>
        <v>0.48259206265869986</v>
      </c>
      <c r="W186" s="234">
        <f t="shared" si="72"/>
        <v>-1.5559415188949104</v>
      </c>
      <c r="X186" s="235">
        <f t="shared" si="72"/>
        <v>-5.3201155521581178</v>
      </c>
      <c r="Y186" s="258">
        <f t="shared" si="79"/>
        <v>2.7079280149439886</v>
      </c>
      <c r="Z186" s="226">
        <f t="shared" si="79"/>
        <v>9.6712680611266002</v>
      </c>
      <c r="AA186" s="234">
        <f t="shared" si="79"/>
        <v>275.71905446574499</v>
      </c>
      <c r="AB186" s="235">
        <f t="shared" si="79"/>
        <v>3.6158438095945655</v>
      </c>
      <c r="AC186" s="291">
        <v>329666809.01285571</v>
      </c>
      <c r="AD186" s="226">
        <f t="shared" si="83"/>
        <v>206955747.10798055</v>
      </c>
      <c r="AE186" s="292">
        <v>68311605.579070732</v>
      </c>
      <c r="AF186" s="293">
        <v>113707294</v>
      </c>
      <c r="AG186" s="293">
        <v>47560602</v>
      </c>
      <c r="AH186" s="292">
        <v>138644141.5289098</v>
      </c>
      <c r="AI186" s="292"/>
      <c r="AJ186" s="228"/>
      <c r="AK186" s="292">
        <v>229433349.05783945</v>
      </c>
      <c r="AL186" s="226">
        <f t="shared" si="81"/>
        <v>271096035.88088632</v>
      </c>
      <c r="AM186" s="292">
        <v>26717119.324317466</v>
      </c>
      <c r="AN186" s="226"/>
      <c r="AO186" s="226"/>
      <c r="AP186" s="292">
        <v>244378916.55656886</v>
      </c>
      <c r="AQ186" s="226"/>
      <c r="AR186" s="228"/>
      <c r="AS186" s="226">
        <v>27633702</v>
      </c>
      <c r="AT186" s="226">
        <v>704942</v>
      </c>
      <c r="AU186" s="228"/>
      <c r="AV186" s="226">
        <v>24911443.809643004</v>
      </c>
      <c r="AW186" s="226">
        <v>762650.20028099988</v>
      </c>
      <c r="AX186" s="228"/>
      <c r="AY186" s="225">
        <f t="shared" si="103"/>
        <v>9.8153699258537905</v>
      </c>
      <c r="AZ186" s="236">
        <f t="shared" si="103"/>
        <v>5.1636647003209735</v>
      </c>
      <c r="BA186" s="237"/>
      <c r="BB186" s="78">
        <f>'[1]11. Breakdown Total UE Bank-NB'!R187+'[1]11. Breakdown Total UE Bank-NB'!S187</f>
        <v>2325001.5888729999</v>
      </c>
      <c r="BC186" s="65">
        <f>'[1]11. Breakdown Total UE Bank-NB'!AN187</f>
        <v>921443</v>
      </c>
      <c r="BD186" s="65">
        <f>'[1]11. Breakdown Total UE Bank-NB'!AT187</f>
        <v>204108890</v>
      </c>
      <c r="BE186" s="67">
        <f>'[1]11. Breakdown Total UE Bank-NB'!AB187+'[1]11. Breakdown Total UE Bank-NB'!AK187</f>
        <v>2859233</v>
      </c>
      <c r="BF186" s="67">
        <f>'[1]11. Breakdown Total UE Bank-NB'!BR187</f>
        <v>491082.21527099994</v>
      </c>
      <c r="BG186" s="67">
        <f>'[1]11. Breakdown Total UE Bank-NB'!BX187</f>
        <v>3352893.6465910003</v>
      </c>
      <c r="BH186" s="67">
        <f>'[1]11. Breakdown Total UE Bank-NB'!BF187+'[1]11. Breakdown Total UE Bank-NB'!BO187</f>
        <v>308069.13750399998</v>
      </c>
      <c r="BI186" s="224"/>
      <c r="BJ186" s="225"/>
      <c r="BK186" s="225"/>
      <c r="BL186" s="226">
        <v>181165</v>
      </c>
      <c r="BM186" s="226">
        <v>146578786.61237213</v>
      </c>
      <c r="BN186" s="226">
        <v>131270337.11047587</v>
      </c>
      <c r="BO186" s="226">
        <f t="shared" si="108"/>
        <v>278030288.722848</v>
      </c>
      <c r="BP186" s="153">
        <f t="shared" si="109"/>
        <v>277849123.722848</v>
      </c>
      <c r="BQ186" s="226">
        <v>988393.70137599995</v>
      </c>
      <c r="BR186" s="226">
        <v>170296040.48896</v>
      </c>
      <c r="BS186" s="226">
        <v>1480661655.355392</v>
      </c>
      <c r="BT186" s="226">
        <f t="shared" si="110"/>
        <v>1651946089.545728</v>
      </c>
      <c r="BU186" s="227">
        <f t="shared" si="111"/>
        <v>1650957695.844352</v>
      </c>
      <c r="BV186" s="226">
        <f t="shared" si="95"/>
        <v>9.111879351465948</v>
      </c>
      <c r="BW186" s="226">
        <f t="shared" si="95"/>
        <v>4.2981050435975821</v>
      </c>
      <c r="BX186" s="226">
        <f t="shared" si="95"/>
        <v>3.2311952033548712</v>
      </c>
      <c r="BY186" s="226">
        <f t="shared" si="95"/>
        <v>3.794604496813049</v>
      </c>
      <c r="BZ186" s="228">
        <f t="shared" si="95"/>
        <v>3.7913065524883853</v>
      </c>
      <c r="CA186" s="226">
        <f t="shared" si="96"/>
        <v>-28.972728413260985</v>
      </c>
      <c r="CB186" s="226">
        <f t="shared" si="96"/>
        <v>12.498506055821821</v>
      </c>
      <c r="CC186" s="226">
        <f t="shared" si="96"/>
        <v>8.6316988201685323</v>
      </c>
      <c r="CD186" s="226">
        <f t="shared" si="96"/>
        <v>10.597697602856373</v>
      </c>
      <c r="CE186" s="227">
        <f t="shared" si="96"/>
        <v>10.637887300108552</v>
      </c>
      <c r="CF186" s="229">
        <f t="shared" si="97"/>
        <v>15.35439620388912</v>
      </c>
      <c r="CG186" s="226">
        <f t="shared" si="97"/>
        <v>1.1439337066297961</v>
      </c>
      <c r="CH186" s="226">
        <f t="shared" si="97"/>
        <v>2.8145556955292417</v>
      </c>
      <c r="CI186" s="226">
        <f t="shared" si="97"/>
        <v>2.6464523015425012</v>
      </c>
      <c r="CJ186" s="227">
        <f t="shared" si="97"/>
        <v>2.6396828970630448</v>
      </c>
      <c r="CK186" s="229">
        <f t="shared" si="98"/>
        <v>241.72890680876282</v>
      </c>
      <c r="CL186" s="226">
        <f t="shared" si="98"/>
        <v>42.868955934486898</v>
      </c>
      <c r="CM186" s="226">
        <f t="shared" si="98"/>
        <v>25.094446299074868</v>
      </c>
      <c r="CN186" s="226">
        <f t="shared" si="98"/>
        <v>26.768375048351988</v>
      </c>
      <c r="CO186" s="227">
        <f t="shared" si="98"/>
        <v>26.720653070256617</v>
      </c>
      <c r="CP186" s="226">
        <f>(SUM(Q175:Q182)/SUM(Q163:Q174))*100-100</f>
        <v>-25.911762956783406</v>
      </c>
      <c r="CQ186" s="226">
        <f t="shared" si="104"/>
        <v>5.9587271903431542</v>
      </c>
      <c r="CR186" s="226">
        <f t="shared" si="105"/>
        <v>221.25319827283766</v>
      </c>
      <c r="CS186" s="226">
        <f t="shared" si="99"/>
        <v>8.8232730511057724</v>
      </c>
      <c r="CT186" s="229">
        <v>5.1608875047048057</v>
      </c>
      <c r="CU186" s="238">
        <f t="shared" si="100"/>
        <v>0.22709890381812192</v>
      </c>
      <c r="CV186" s="239">
        <f t="shared" si="100"/>
        <v>-1.3781502423149017E-2</v>
      </c>
      <c r="CW186" s="240">
        <f t="shared" si="100"/>
        <v>0.97059113379370743</v>
      </c>
      <c r="CY186" s="127">
        <f t="shared" si="86"/>
        <v>0.19509132273538299</v>
      </c>
      <c r="CZ186" s="127">
        <f t="shared" si="87"/>
        <v>0.73309066352828589</v>
      </c>
      <c r="DA186" s="127">
        <f t="shared" si="87"/>
        <v>0.18544257718576218</v>
      </c>
      <c r="DB186" s="127"/>
      <c r="DC186" s="127">
        <f t="shared" si="88"/>
        <v>1.5258843061501937E-2</v>
      </c>
      <c r="DD186" s="127"/>
      <c r="DE186" s="127">
        <f t="shared" si="89"/>
        <v>0.1760423025925637</v>
      </c>
      <c r="DF186" s="127"/>
      <c r="DG186" s="127">
        <f t="shared" si="90"/>
        <v>0.15940178162223306</v>
      </c>
      <c r="DH186" s="127">
        <f t="shared" si="106"/>
        <v>0.17482956420058926</v>
      </c>
      <c r="DI186" s="127"/>
      <c r="DJ186" s="127"/>
      <c r="DK186" s="127">
        <f t="shared" si="107"/>
        <v>-8.3700710995464167E-2</v>
      </c>
      <c r="DL186" s="127"/>
      <c r="DM186" s="127">
        <f t="shared" si="92"/>
        <v>-6.338824703513124E-2</v>
      </c>
      <c r="DN186" s="127"/>
      <c r="DO186" s="127">
        <f t="shared" si="93"/>
        <v>6.1621096068563475E-2</v>
      </c>
      <c r="DP186" s="127">
        <f t="shared" si="93"/>
        <v>4.4186807799013739E-2</v>
      </c>
      <c r="DQ186" s="127"/>
      <c r="DR186" s="127">
        <f t="shared" si="94"/>
        <v>9.8153699258537896E-2</v>
      </c>
      <c r="DS186" s="127">
        <f t="shared" si="94"/>
        <v>5.163664700320969E-2</v>
      </c>
      <c r="DT186" s="127"/>
    </row>
    <row r="187" spans="1:124" x14ac:dyDescent="0.3">
      <c r="B187" s="1">
        <v>5</v>
      </c>
      <c r="C187" s="76">
        <v>43221</v>
      </c>
      <c r="D187" s="77">
        <v>31</v>
      </c>
      <c r="E187" s="61">
        <v>180136375</v>
      </c>
      <c r="F187" s="62">
        <v>17268459</v>
      </c>
      <c r="G187" s="63">
        <v>118650970</v>
      </c>
      <c r="H187" s="290">
        <v>569642048.97250915</v>
      </c>
      <c r="I187" s="62">
        <v>29300375</v>
      </c>
      <c r="J187" s="63">
        <f t="shared" si="67"/>
        <v>226115595</v>
      </c>
      <c r="K187" s="61">
        <f t="shared" si="71"/>
        <v>6.153206285320139</v>
      </c>
      <c r="L187" s="62">
        <f t="shared" si="71"/>
        <v>3.3937086051118044</v>
      </c>
      <c r="M187" s="63">
        <f t="shared" si="71"/>
        <v>8.7671687187994802</v>
      </c>
      <c r="N187" s="61">
        <f t="shared" si="78"/>
        <v>16.051493888589686</v>
      </c>
      <c r="O187" s="62">
        <f t="shared" si="78"/>
        <v>3.0285432882246388</v>
      </c>
      <c r="P187" s="63">
        <f t="shared" si="78"/>
        <v>254.88046022482678</v>
      </c>
      <c r="Q187" s="297">
        <v>540410568.94074202</v>
      </c>
      <c r="R187" s="226">
        <v>27036978.712333005</v>
      </c>
      <c r="S187" s="234">
        <f t="shared" si="68"/>
        <v>4366928.88399</v>
      </c>
      <c r="T187" s="235">
        <f t="shared" si="70"/>
        <v>571814476.53706503</v>
      </c>
      <c r="U187" s="258">
        <f t="shared" si="72"/>
        <v>7.967800732997615</v>
      </c>
      <c r="V187" s="226">
        <f t="shared" si="72"/>
        <v>5.3084042688407882</v>
      </c>
      <c r="W187" s="234">
        <f t="shared" si="72"/>
        <v>5.1753746565080956</v>
      </c>
      <c r="X187" s="235">
        <f t="shared" si="72"/>
        <v>7.8172001076607991</v>
      </c>
      <c r="Y187" s="258">
        <f t="shared" si="79"/>
        <v>1.8486289246921334E-2</v>
      </c>
      <c r="Z187" s="226">
        <f t="shared" si="79"/>
        <v>4.6829416076998402</v>
      </c>
      <c r="AA187" s="234">
        <f t="shared" si="79"/>
        <v>192.22874178171503</v>
      </c>
      <c r="AB187" s="235">
        <f t="shared" si="79"/>
        <v>0.73673467722332198</v>
      </c>
      <c r="AC187" s="297">
        <v>351212090.15250343</v>
      </c>
      <c r="AD187" s="226">
        <f t="shared" si="83"/>
        <v>218429958.82000571</v>
      </c>
      <c r="AE187" s="292">
        <v>72369639.938806802</v>
      </c>
      <c r="AF187" s="293">
        <v>118046847</v>
      </c>
      <c r="AG187" s="293">
        <v>52767858</v>
      </c>
      <c r="AH187" s="292">
        <v>146060318.88119891</v>
      </c>
      <c r="AI187" s="292"/>
      <c r="AJ187" s="228"/>
      <c r="AK187" s="292">
        <v>249205903.38438529</v>
      </c>
      <c r="AL187" s="226">
        <f t="shared" si="81"/>
        <v>291204665.55635673</v>
      </c>
      <c r="AM187" s="292">
        <v>28035659.948409379</v>
      </c>
      <c r="AN187" s="226"/>
      <c r="AO187" s="226"/>
      <c r="AP187" s="292">
        <v>263169005.60794735</v>
      </c>
      <c r="AQ187" s="226"/>
      <c r="AR187" s="228"/>
      <c r="AS187" s="226">
        <v>28614387</v>
      </c>
      <c r="AT187" s="226">
        <v>685988</v>
      </c>
      <c r="AU187" s="228"/>
      <c r="AV187" s="226">
        <v>26274812.919015002</v>
      </c>
      <c r="AW187" s="226">
        <v>762165.79331800016</v>
      </c>
      <c r="AX187" s="228"/>
      <c r="AY187" s="225">
        <f t="shared" si="103"/>
        <v>4.9268483222012831</v>
      </c>
      <c r="AZ187" s="236">
        <f t="shared" si="103"/>
        <v>-3.0835488006003309</v>
      </c>
      <c r="BA187" s="237"/>
      <c r="BB187" s="78">
        <f>'[1]11. Breakdown Total UE Bank-NB'!R188+'[1]11. Breakdown Total UE Bank-NB'!S188</f>
        <v>2343234.7252699998</v>
      </c>
      <c r="BC187" s="65">
        <f>'[1]11. Breakdown Total UE Bank-NB'!AN188</f>
        <v>866202</v>
      </c>
      <c r="BD187" s="65">
        <f>'[1]11. Breakdown Total UE Bank-NB'!AT188</f>
        <v>222927509</v>
      </c>
      <c r="BE187" s="67">
        <f>'[1]11. Breakdown Total UE Bank-NB'!AB188+'[1]11. Breakdown Total UE Bank-NB'!AK188</f>
        <v>2321884</v>
      </c>
      <c r="BF187" s="67">
        <f>'[1]11. Breakdown Total UE Bank-NB'!BR188</f>
        <v>493674.53178399999</v>
      </c>
      <c r="BG187" s="67">
        <f>'[1]11. Breakdown Total UE Bank-NB'!BX188</f>
        <v>3534568.850147</v>
      </c>
      <c r="BH187" s="67">
        <f>'[1]11. Breakdown Total UE Bank-NB'!BF188+'[1]11. Breakdown Total UE Bank-NB'!BO188</f>
        <v>338685.50205899996</v>
      </c>
      <c r="BI187" s="224"/>
      <c r="BJ187" s="225"/>
      <c r="BK187" s="225"/>
      <c r="BL187" s="156">
        <v>204720</v>
      </c>
      <c r="BM187" s="226">
        <v>155985238.71486858</v>
      </c>
      <c r="BN187" s="226">
        <v>132053532.23671909</v>
      </c>
      <c r="BO187" s="226">
        <f t="shared" si="108"/>
        <v>288243490.95158768</v>
      </c>
      <c r="BP187" s="153">
        <f t="shared" si="109"/>
        <v>288038770.95158768</v>
      </c>
      <c r="BQ187" s="156">
        <v>844969.14841599995</v>
      </c>
      <c r="BR187" s="226">
        <v>191172467.228672</v>
      </c>
      <c r="BS187" s="226">
        <v>1609694552.5227499</v>
      </c>
      <c r="BT187" s="226">
        <f t="shared" si="110"/>
        <v>1801711988.899838</v>
      </c>
      <c r="BU187" s="227">
        <f t="shared" si="111"/>
        <v>1800867019.7514219</v>
      </c>
      <c r="BV187" s="156">
        <f t="shared" si="95"/>
        <v>13.00195953964618</v>
      </c>
      <c r="BW187" s="226">
        <f t="shared" si="95"/>
        <v>6.4173352228462806</v>
      </c>
      <c r="BX187" s="226">
        <f t="shared" si="95"/>
        <v>0.59662764908121568</v>
      </c>
      <c r="BY187" s="226">
        <f t="shared" si="95"/>
        <v>3.6734135247115529</v>
      </c>
      <c r="BZ187" s="228">
        <f t="shared" si="95"/>
        <v>3.6673310652236424</v>
      </c>
      <c r="CA187" s="156">
        <f t="shared" si="96"/>
        <v>6.0719892643043307</v>
      </c>
      <c r="CB187" s="226">
        <f t="shared" si="96"/>
        <v>15.327872182966356</v>
      </c>
      <c r="CC187" s="226">
        <f t="shared" si="96"/>
        <v>6.5177141369997083</v>
      </c>
      <c r="CD187" s="226">
        <f t="shared" si="96"/>
        <v>11.110731263204828</v>
      </c>
      <c r="CE187" s="227">
        <f t="shared" si="96"/>
        <v>11.114482732536908</v>
      </c>
      <c r="CF187" s="168">
        <f t="shared" si="97"/>
        <v>-14.510872819234921</v>
      </c>
      <c r="CG187" s="226">
        <f t="shared" si="97"/>
        <v>12.25890318986329</v>
      </c>
      <c r="CH187" s="226">
        <f t="shared" si="97"/>
        <v>8.7145430355854749</v>
      </c>
      <c r="CI187" s="226">
        <f t="shared" si="97"/>
        <v>9.0660282621749744</v>
      </c>
      <c r="CJ187" s="227">
        <f t="shared" si="97"/>
        <v>9.0801432577229946</v>
      </c>
      <c r="CK187" s="168">
        <f t="shared" si="98"/>
        <v>101.08524721018756</v>
      </c>
      <c r="CL187" s="226">
        <f t="shared" si="98"/>
        <v>44.332204175155624</v>
      </c>
      <c r="CM187" s="226">
        <f t="shared" si="98"/>
        <v>20.078085264021951</v>
      </c>
      <c r="CN187" s="226">
        <f t="shared" si="98"/>
        <v>22.281522011927144</v>
      </c>
      <c r="CO187" s="227">
        <f t="shared" si="98"/>
        <v>22.259041472264251</v>
      </c>
      <c r="CP187" s="226">
        <f>(SUM(Q176:Q182)/SUM(Q164:Q175))*100-100</f>
        <v>-36.008569360843858</v>
      </c>
      <c r="CQ187" s="226">
        <f t="shared" si="104"/>
        <v>5.61695298998184</v>
      </c>
      <c r="CR187" s="156">
        <f t="shared" si="105"/>
        <v>220.86095663405155</v>
      </c>
      <c r="CS187" s="226">
        <f t="shared" ref="CS187:CS250" si="112">(SUM(T176:T187)/SUM(T164:T175))*100-100</f>
        <v>7.6139667554819823</v>
      </c>
      <c r="CT187" s="229">
        <v>5.1608875047048057</v>
      </c>
      <c r="CU187" s="238">
        <f t="shared" si="100"/>
        <v>0.23850007980558985</v>
      </c>
      <c r="CV187" s="239">
        <f t="shared" si="100"/>
        <v>3.3157693829493073E-3</v>
      </c>
      <c r="CW187" s="240">
        <f t="shared" si="100"/>
        <v>0.97322499427162423</v>
      </c>
      <c r="CY187" s="127">
        <f t="shared" si="86"/>
        <v>0.16289738250248087</v>
      </c>
      <c r="CZ187" s="127">
        <f t="shared" si="87"/>
        <v>0.77410737437633959</v>
      </c>
      <c r="DA187" s="127">
        <f t="shared" si="87"/>
        <v>0.14084720039298371</v>
      </c>
      <c r="DB187" s="127"/>
      <c r="DC187" s="127">
        <f t="shared" si="88"/>
        <v>-1.3412635520887228E-2</v>
      </c>
      <c r="DD187" s="127"/>
      <c r="DE187" s="127">
        <f t="shared" si="89"/>
        <v>0.15670462315699951</v>
      </c>
      <c r="DF187" s="127"/>
      <c r="DG187" s="127">
        <f t="shared" si="90"/>
        <v>0.1312610616936607</v>
      </c>
      <c r="DH187" s="127">
        <f t="shared" si="106"/>
        <v>0.1413624590413054</v>
      </c>
      <c r="DI187" s="127"/>
      <c r="DJ187" s="127"/>
      <c r="DK187" s="127">
        <f t="shared" si="107"/>
        <v>-0.10928153699311682</v>
      </c>
      <c r="DL187" s="127"/>
      <c r="DM187" s="127">
        <f t="shared" si="92"/>
        <v>-9.0043226076470084E-2</v>
      </c>
      <c r="DN187" s="127"/>
      <c r="DO187" s="127">
        <f t="shared" si="93"/>
        <v>3.2469153353549052E-2</v>
      </c>
      <c r="DP187" s="127">
        <f t="shared" si="93"/>
        <v>-5.3241600132493239E-2</v>
      </c>
      <c r="DQ187" s="127"/>
      <c r="DR187" s="127">
        <f t="shared" si="94"/>
        <v>4.9268483222012938E-2</v>
      </c>
      <c r="DS187" s="127">
        <f t="shared" si="94"/>
        <v>-3.0835488006003331E-2</v>
      </c>
      <c r="DT187" s="127"/>
    </row>
    <row r="188" spans="1:124" x14ac:dyDescent="0.3">
      <c r="B188" s="1">
        <v>6</v>
      </c>
      <c r="C188" s="99">
        <v>43252</v>
      </c>
      <c r="D188" s="100">
        <v>30</v>
      </c>
      <c r="E188" s="101">
        <v>165156459</v>
      </c>
      <c r="F188" s="102">
        <v>17249578</v>
      </c>
      <c r="G188" s="103">
        <v>125182806</v>
      </c>
      <c r="H188" s="294">
        <v>545919403.16893101</v>
      </c>
      <c r="I188" s="102">
        <v>27667099</v>
      </c>
      <c r="J188" s="103">
        <f t="shared" si="67"/>
        <v>210950683</v>
      </c>
      <c r="K188" s="101">
        <f t="shared" si="71"/>
        <v>-4.1644829145544682</v>
      </c>
      <c r="L188" s="102">
        <f t="shared" si="71"/>
        <v>-5.5742494763292276</v>
      </c>
      <c r="M188" s="103">
        <f t="shared" si="71"/>
        <v>-6.7067076908162839</v>
      </c>
      <c r="N188" s="101">
        <f t="shared" si="78"/>
        <v>10.257875252669391</v>
      </c>
      <c r="O188" s="102">
        <f t="shared" si="78"/>
        <v>4.5361625364318581</v>
      </c>
      <c r="P188" s="103">
        <f t="shared" si="78"/>
        <v>277.96186992531398</v>
      </c>
      <c r="Q188" s="295">
        <v>521993656.33394539</v>
      </c>
      <c r="R188" s="242">
        <v>25402397.650773998</v>
      </c>
      <c r="S188" s="243">
        <f t="shared" si="68"/>
        <v>4296719.3281120006</v>
      </c>
      <c r="T188" s="244">
        <f t="shared" si="70"/>
        <v>551692773.3128314</v>
      </c>
      <c r="U188" s="258">
        <f t="shared" si="72"/>
        <v>-3.407948264760178</v>
      </c>
      <c r="V188" s="242">
        <f t="shared" si="72"/>
        <v>-6.0457238175557944</v>
      </c>
      <c r="W188" s="243">
        <f t="shared" si="72"/>
        <v>-1.6077558793183264</v>
      </c>
      <c r="X188" s="244">
        <f t="shared" si="72"/>
        <v>-3.5189216170411761</v>
      </c>
      <c r="Y188" s="258">
        <f t="shared" si="79"/>
        <v>-5.2602386473735292</v>
      </c>
      <c r="Z188" s="242">
        <f t="shared" si="79"/>
        <v>3.7002239972816486</v>
      </c>
      <c r="AA188" s="243">
        <f t="shared" si="79"/>
        <v>169.88490126766874</v>
      </c>
      <c r="AB188" s="244">
        <f t="shared" si="79"/>
        <v>-4.3966671918387634</v>
      </c>
      <c r="AC188" s="295">
        <v>337588076.21544671</v>
      </c>
      <c r="AD188" s="242">
        <f t="shared" si="83"/>
        <v>208331326.95348427</v>
      </c>
      <c r="AE188" s="296">
        <v>72645827.539330035</v>
      </c>
      <c r="AF188" s="293">
        <v>107667258</v>
      </c>
      <c r="AG188" s="293">
        <v>48894027</v>
      </c>
      <c r="AH188" s="296">
        <v>135685499.41415423</v>
      </c>
      <c r="AI188" s="296"/>
      <c r="AJ188" s="245"/>
      <c r="AK188" s="296">
        <v>252873909.55586496</v>
      </c>
      <c r="AL188" s="242">
        <f t="shared" si="81"/>
        <v>269119746.7780804</v>
      </c>
      <c r="AM188" s="296">
        <v>27591890.873027451</v>
      </c>
      <c r="AN188" s="242"/>
      <c r="AO188" s="242"/>
      <c r="AP188" s="296">
        <v>241527855.90505293</v>
      </c>
      <c r="AQ188" s="242"/>
      <c r="AR188" s="245"/>
      <c r="AS188" s="242">
        <v>27141547</v>
      </c>
      <c r="AT188" s="242">
        <v>525552</v>
      </c>
      <c r="AU188" s="245"/>
      <c r="AV188" s="242">
        <v>24780132.019452002</v>
      </c>
      <c r="AW188" s="242">
        <v>622265.63132200006</v>
      </c>
      <c r="AX188" s="245"/>
      <c r="AY188" s="246">
        <f t="shared" si="103"/>
        <v>3.7683260958323661</v>
      </c>
      <c r="AZ188" s="247">
        <f t="shared" si="103"/>
        <v>1.0590400253124252</v>
      </c>
      <c r="BA188" s="248"/>
      <c r="BB188" s="82">
        <f>'[1]11. Breakdown Total UE Bank-NB'!R189+'[1]11. Breakdown Total UE Bank-NB'!S189</f>
        <v>2666140.341217</v>
      </c>
      <c r="BC188" s="83">
        <f>'[1]11. Breakdown Total UE Bank-NB'!AN189</f>
        <v>551707</v>
      </c>
      <c r="BD188" s="83">
        <f>'[1]11. Breakdown Total UE Bank-NB'!AT189</f>
        <v>206888770</v>
      </c>
      <c r="BE188" s="84">
        <f>'[1]11. Breakdown Total UE Bank-NB'!AB189+'[1]11. Breakdown Total UE Bank-NB'!AK189</f>
        <v>3510206</v>
      </c>
      <c r="BF188" s="84">
        <f>'[1]11. Breakdown Total UE Bank-NB'!BR189</f>
        <v>475767.46932000003</v>
      </c>
      <c r="BG188" s="84">
        <f>'[1]11. Breakdown Total UE Bank-NB'!BX189</f>
        <v>3469726.765013</v>
      </c>
      <c r="BH188" s="84">
        <f>'[1]11. Breakdown Total UE Bank-NB'!BF189+'[1]11. Breakdown Total UE Bank-NB'!BO189</f>
        <v>351225.09377899999</v>
      </c>
      <c r="BI188" s="249"/>
      <c r="BJ188" s="246"/>
      <c r="BK188" s="246"/>
      <c r="BL188" s="242">
        <v>193492</v>
      </c>
      <c r="BM188" s="242">
        <v>151691283.82578433</v>
      </c>
      <c r="BN188" s="242">
        <v>129434318.5584525</v>
      </c>
      <c r="BO188" s="242">
        <f t="shared" si="108"/>
        <v>281319094.38423681</v>
      </c>
      <c r="BP188" s="154">
        <f t="shared" si="109"/>
        <v>281125602.38423681</v>
      </c>
      <c r="BQ188" s="242">
        <v>997985.61587199999</v>
      </c>
      <c r="BR188" s="242">
        <v>164851481.57542399</v>
      </c>
      <c r="BS188" s="242">
        <v>1422170643.2348101</v>
      </c>
      <c r="BT188" s="242">
        <f t="shared" si="110"/>
        <v>1588020110.426106</v>
      </c>
      <c r="BU188" s="250">
        <f t="shared" si="111"/>
        <v>1587022124.8102341</v>
      </c>
      <c r="BV188" s="242">
        <f t="shared" si="95"/>
        <v>-5.4845642829230172</v>
      </c>
      <c r="BW188" s="242">
        <f t="shared" si="95"/>
        <v>-2.7527956648086009</v>
      </c>
      <c r="BX188" s="242">
        <f t="shared" si="95"/>
        <v>-1.9834484045238441</v>
      </c>
      <c r="BY188" s="242">
        <f t="shared" si="95"/>
        <v>-2.4022733503855114</v>
      </c>
      <c r="BZ188" s="245">
        <f t="shared" si="95"/>
        <v>-2.4000826501626755</v>
      </c>
      <c r="CA188" s="242">
        <f t="shared" si="96"/>
        <v>8.2799838832430499</v>
      </c>
      <c r="CB188" s="242">
        <f t="shared" si="96"/>
        <v>10.892881816442374</v>
      </c>
      <c r="CC188" s="242">
        <f t="shared" si="96"/>
        <v>6.0412959972411953</v>
      </c>
      <c r="CD188" s="242">
        <f t="shared" si="96"/>
        <v>8.604909999523187</v>
      </c>
      <c r="CE188" s="250">
        <f t="shared" si="96"/>
        <v>8.6051343099226649</v>
      </c>
      <c r="CF188" s="251">
        <f t="shared" si="97"/>
        <v>18.109118864617546</v>
      </c>
      <c r="CG188" s="242">
        <f t="shared" si="97"/>
        <v>-13.768188502669698</v>
      </c>
      <c r="CH188" s="242">
        <f t="shared" si="97"/>
        <v>-11.649657942498969</v>
      </c>
      <c r="CI188" s="242">
        <f t="shared" si="97"/>
        <v>-11.860490455204031</v>
      </c>
      <c r="CJ188" s="250">
        <f t="shared" si="97"/>
        <v>-11.874552234884362</v>
      </c>
      <c r="CK188" s="251">
        <f t="shared" si="98"/>
        <v>217.9494460436747</v>
      </c>
      <c r="CL188" s="242">
        <f t="shared" si="98"/>
        <v>34.407002904152307</v>
      </c>
      <c r="CM188" s="242">
        <f t="shared" si="98"/>
        <v>22.124785149178837</v>
      </c>
      <c r="CN188" s="242">
        <f t="shared" si="98"/>
        <v>23.34257699178832</v>
      </c>
      <c r="CO188" s="250">
        <f t="shared" si="98"/>
        <v>23.295121411764086</v>
      </c>
      <c r="CP188" s="242">
        <f>(SUM(Q177:Q182)/SUM(Q165:Q176))*100-100</f>
        <v>-45.67834713366247</v>
      </c>
      <c r="CQ188" s="242">
        <f t="shared" si="104"/>
        <v>5.724997710742457</v>
      </c>
      <c r="CR188" s="242">
        <f t="shared" si="105"/>
        <v>218.77176380956917</v>
      </c>
      <c r="CS188" s="242">
        <f t="shared" si="112"/>
        <v>6.6771071583817161</v>
      </c>
      <c r="CT188" s="251">
        <v>5.1608875047048057</v>
      </c>
      <c r="CU188" s="252">
        <f t="shared" si="100"/>
        <v>0.112157936762459</v>
      </c>
      <c r="CV188" s="253">
        <f t="shared" si="100"/>
        <v>2.8482998163889439E-2</v>
      </c>
      <c r="CW188" s="254">
        <f t="shared" si="100"/>
        <v>0.96496562713608514</v>
      </c>
      <c r="CY188" s="127">
        <f t="shared" si="86"/>
        <v>0.10744812764944789</v>
      </c>
      <c r="CZ188" s="127">
        <f t="shared" si="87"/>
        <v>0.56967344507795903</v>
      </c>
      <c r="DA188" s="127">
        <f t="shared" si="87"/>
        <v>7.1650226912560733E-2</v>
      </c>
      <c r="DB188" s="127"/>
      <c r="DC188" s="127">
        <f t="shared" si="88"/>
        <v>-5.78348442246438E-2</v>
      </c>
      <c r="DD188" s="127"/>
      <c r="DE188" s="127">
        <f t="shared" si="89"/>
        <v>9.4778500801195209E-2</v>
      </c>
      <c r="DF188" s="127"/>
      <c r="DG188" s="127">
        <f t="shared" si="90"/>
        <v>5.3784650773922582E-2</v>
      </c>
      <c r="DH188" s="127">
        <f t="shared" si="106"/>
        <v>7.0760182354492107E-2</v>
      </c>
      <c r="DI188" s="127"/>
      <c r="DJ188" s="127"/>
      <c r="DK188" s="127">
        <f t="shared" si="107"/>
        <v>-0.15324828898076837</v>
      </c>
      <c r="DL188" s="127"/>
      <c r="DM188" s="127">
        <f t="shared" si="92"/>
        <v>-0.13468816944081408</v>
      </c>
      <c r="DN188" s="127"/>
      <c r="DO188" s="127">
        <f t="shared" si="93"/>
        <v>4.566377661518195E-2</v>
      </c>
      <c r="DP188" s="127">
        <f t="shared" si="93"/>
        <v>2.9991239571268036E-2</v>
      </c>
      <c r="DQ188" s="127"/>
      <c r="DR188" s="127">
        <f t="shared" si="94"/>
        <v>3.768326095832375E-2</v>
      </c>
      <c r="DS188" s="127">
        <f t="shared" si="94"/>
        <v>1.0590400253124299E-2</v>
      </c>
      <c r="DT188" s="127"/>
    </row>
    <row r="189" spans="1:124" x14ac:dyDescent="0.3">
      <c r="B189" s="1">
        <v>7</v>
      </c>
      <c r="C189" s="76">
        <v>43282</v>
      </c>
      <c r="D189" s="77">
        <v>31</v>
      </c>
      <c r="E189" s="61">
        <v>167512730</v>
      </c>
      <c r="F189" s="62">
        <v>17270960</v>
      </c>
      <c r="G189" s="63">
        <v>131806962</v>
      </c>
      <c r="H189" s="290">
        <v>564541476.63601458</v>
      </c>
      <c r="I189" s="62">
        <v>28314934</v>
      </c>
      <c r="J189" s="63">
        <f t="shared" si="67"/>
        <v>246835380</v>
      </c>
      <c r="K189" s="61">
        <f t="shared" si="71"/>
        <v>3.4111396955277486</v>
      </c>
      <c r="L189" s="62">
        <f t="shared" si="71"/>
        <v>2.3415356991349183</v>
      </c>
      <c r="M189" s="63">
        <f t="shared" si="71"/>
        <v>17.010941367750871</v>
      </c>
      <c r="N189" s="61">
        <f t="shared" si="78"/>
        <v>19.631407438215469</v>
      </c>
      <c r="O189" s="62">
        <f t="shared" si="78"/>
        <v>5.1202420217764066</v>
      </c>
      <c r="P189" s="63">
        <f t="shared" si="78"/>
        <v>246.21432085873866</v>
      </c>
      <c r="Q189" s="291">
        <v>539654744.96093261</v>
      </c>
      <c r="R189" s="226">
        <v>26737770.586305007</v>
      </c>
      <c r="S189" s="234">
        <f t="shared" si="68"/>
        <v>4190830.8062770003</v>
      </c>
      <c r="T189" s="235">
        <f t="shared" si="70"/>
        <v>570583346.35351467</v>
      </c>
      <c r="U189" s="258">
        <f t="shared" si="72"/>
        <v>3.3833914287434443</v>
      </c>
      <c r="V189" s="226">
        <f t="shared" si="72"/>
        <v>5.2568775352995898</v>
      </c>
      <c r="W189" s="234">
        <f t="shared" si="72"/>
        <v>-2.4644039731012217</v>
      </c>
      <c r="X189" s="235">
        <f t="shared" si="72"/>
        <v>3.4241110187556463</v>
      </c>
      <c r="Y189" s="258">
        <f t="shared" si="79"/>
        <v>2.8315339688429231</v>
      </c>
      <c r="Z189" s="226">
        <f t="shared" si="79"/>
        <v>6.2782356689484189</v>
      </c>
      <c r="AA189" s="234">
        <f t="shared" si="79"/>
        <v>142.26738298680758</v>
      </c>
      <c r="AB189" s="235">
        <f t="shared" si="79"/>
        <v>3.425922945206572</v>
      </c>
      <c r="AC189" s="291">
        <v>349392799.28265363</v>
      </c>
      <c r="AD189" s="226">
        <f t="shared" si="83"/>
        <v>215148677.35336095</v>
      </c>
      <c r="AE189" s="292">
        <v>66171515.536391646</v>
      </c>
      <c r="AF189" s="293">
        <v>118437440</v>
      </c>
      <c r="AG189" s="293">
        <v>52994253</v>
      </c>
      <c r="AH189" s="292">
        <v>148977161.81696931</v>
      </c>
      <c r="AI189" s="292"/>
      <c r="AJ189" s="228"/>
      <c r="AK189" s="292">
        <v>246052225.26844564</v>
      </c>
      <c r="AL189" s="226">
        <f t="shared" si="81"/>
        <v>293602519.692487</v>
      </c>
      <c r="AM189" s="292">
        <v>27248997.998007581</v>
      </c>
      <c r="AN189" s="226"/>
      <c r="AO189" s="226"/>
      <c r="AP189" s="292">
        <v>266353521.69447941</v>
      </c>
      <c r="AQ189" s="226"/>
      <c r="AR189" s="228"/>
      <c r="AS189" s="226">
        <v>27639954</v>
      </c>
      <c r="AT189" s="226">
        <v>674980</v>
      </c>
      <c r="AU189" s="228"/>
      <c r="AV189" s="226">
        <v>25981546.940902997</v>
      </c>
      <c r="AW189" s="226">
        <v>756223.64540200017</v>
      </c>
      <c r="AX189" s="228"/>
      <c r="AY189" s="225">
        <f t="shared" si="103"/>
        <v>6.3905500129294968</v>
      </c>
      <c r="AZ189" s="236">
        <f t="shared" si="103"/>
        <v>2.5584462383198798</v>
      </c>
      <c r="BA189" s="237"/>
      <c r="BB189" s="78">
        <f>'[1]11. Breakdown Total UE Bank-NB'!R190+'[1]11. Breakdown Total UE Bank-NB'!S190</f>
        <v>2759180.5731609999</v>
      </c>
      <c r="BC189" s="65">
        <f>'[1]11. Breakdown Total UE Bank-NB'!AN190</f>
        <v>955597</v>
      </c>
      <c r="BD189" s="65">
        <f>'[1]11. Breakdown Total UE Bank-NB'!AT190</f>
        <v>241397786</v>
      </c>
      <c r="BE189" s="67">
        <f>'[1]11. Breakdown Total UE Bank-NB'!AB190+'[1]11. Breakdown Total UE Bank-NB'!AK190</f>
        <v>4481997</v>
      </c>
      <c r="BF189" s="67">
        <f>'[1]11. Breakdown Total UE Bank-NB'!BR190</f>
        <v>214958.430964</v>
      </c>
      <c r="BG189" s="67">
        <f>'[1]11. Breakdown Total UE Bank-NB'!BX190</f>
        <v>3582677.0997280004</v>
      </c>
      <c r="BH189" s="67">
        <f>'[1]11. Breakdown Total UE Bank-NB'!BF190+'[1]11. Breakdown Total UE Bank-NB'!BO190</f>
        <v>393195.275585</v>
      </c>
      <c r="BI189" s="224"/>
      <c r="BJ189" s="225"/>
      <c r="BK189" s="225"/>
      <c r="BL189" s="226">
        <v>251384</v>
      </c>
      <c r="BM189" s="226">
        <v>155909142.01051918</v>
      </c>
      <c r="BN189" s="226">
        <v>129227907.22634901</v>
      </c>
      <c r="BO189" s="226">
        <f t="shared" si="108"/>
        <v>285388433.2368682</v>
      </c>
      <c r="BP189" s="153">
        <f t="shared" si="109"/>
        <v>285137049.2368682</v>
      </c>
      <c r="BQ189" s="226">
        <v>906370.67878399999</v>
      </c>
      <c r="BR189" s="226">
        <v>200490935.648256</v>
      </c>
      <c r="BS189" s="226">
        <v>1573341546.676224</v>
      </c>
      <c r="BT189" s="226">
        <f t="shared" si="110"/>
        <v>1774738853.003264</v>
      </c>
      <c r="BU189" s="227">
        <f t="shared" si="111"/>
        <v>1773832482.3244801</v>
      </c>
      <c r="BV189" s="226">
        <f t="shared" si="95"/>
        <v>29.91958323858351</v>
      </c>
      <c r="BW189" s="226">
        <f t="shared" si="95"/>
        <v>2.780554082183794</v>
      </c>
      <c r="BX189" s="226">
        <f t="shared" si="95"/>
        <v>-0.15947187299500909</v>
      </c>
      <c r="BY189" s="226">
        <f t="shared" si="95"/>
        <v>1.4465206713175769</v>
      </c>
      <c r="BZ189" s="228">
        <f t="shared" si="95"/>
        <v>1.4269233462232391</v>
      </c>
      <c r="CA189" s="226">
        <f t="shared" si="96"/>
        <v>21.357709408476268</v>
      </c>
      <c r="CB189" s="226">
        <f t="shared" si="96"/>
        <v>22.913710810001774</v>
      </c>
      <c r="CC189" s="226">
        <f t="shared" si="96"/>
        <v>-1.1973973420703663</v>
      </c>
      <c r="CD189" s="226">
        <f t="shared" si="96"/>
        <v>10.681926227809477</v>
      </c>
      <c r="CE189" s="227">
        <f t="shared" si="96"/>
        <v>10.673342827183765</v>
      </c>
      <c r="CF189" s="229">
        <f t="shared" si="97"/>
        <v>-9.1799857263424105</v>
      </c>
      <c r="CG189" s="226">
        <f t="shared" si="97"/>
        <v>21.619128765018726</v>
      </c>
      <c r="CH189" s="226">
        <f t="shared" si="97"/>
        <v>10.629589645977134</v>
      </c>
      <c r="CI189" s="226">
        <f t="shared" si="97"/>
        <v>11.757958312445837</v>
      </c>
      <c r="CJ189" s="227">
        <f t="shared" si="97"/>
        <v>11.771124963779789</v>
      </c>
      <c r="CK189" s="229">
        <f t="shared" si="98"/>
        <v>164.40470357199462</v>
      </c>
      <c r="CL189" s="226">
        <f t="shared" si="98"/>
        <v>57.891280048410422</v>
      </c>
      <c r="CM189" s="226">
        <f t="shared" si="98"/>
        <v>20.09083718284257</v>
      </c>
      <c r="CN189" s="226">
        <f t="shared" si="98"/>
        <v>23.464440923705897</v>
      </c>
      <c r="CO189" s="227">
        <f t="shared" si="98"/>
        <v>23.430822080512815</v>
      </c>
      <c r="CP189" s="226">
        <f>(SUM(Q178:Q182)/SUM(Q166:Q177))*100-100</f>
        <v>-55.175013031574025</v>
      </c>
      <c r="CQ189" s="226">
        <f t="shared" si="104"/>
        <v>4.9610282777087065</v>
      </c>
      <c r="CR189" s="226">
        <f t="shared" si="105"/>
        <v>208.93775744977012</v>
      </c>
      <c r="CS189" s="226">
        <f t="shared" si="112"/>
        <v>5.5908547387124798</v>
      </c>
      <c r="CT189" s="229">
        <v>4.9959364083593032</v>
      </c>
      <c r="CU189" s="238">
        <f t="shared" si="100"/>
        <v>0.10588647153582342</v>
      </c>
      <c r="CV189" s="239">
        <f t="shared" si="100"/>
        <v>2.4629064257164268E-2</v>
      </c>
      <c r="CW189" s="240">
        <f t="shared" si="100"/>
        <v>0.89766097851477489</v>
      </c>
      <c r="CY189" s="127">
        <f t="shared" si="86"/>
        <v>0.21554941595892529</v>
      </c>
      <c r="CZ189" s="127">
        <f t="shared" si="87"/>
        <v>0.54055172737109269</v>
      </c>
      <c r="DA189" s="127">
        <f t="shared" si="87"/>
        <v>0.18287263672913512</v>
      </c>
      <c r="DB189" s="127"/>
      <c r="DC189" s="127">
        <f t="shared" si="88"/>
        <v>5.2756707169311579E-2</v>
      </c>
      <c r="DD189" s="127"/>
      <c r="DE189" s="127">
        <f t="shared" si="89"/>
        <v>0.16634121500791377</v>
      </c>
      <c r="DF189" s="127"/>
      <c r="DG189" s="127">
        <f t="shared" si="90"/>
        <v>0.15038297245221766</v>
      </c>
      <c r="DH189" s="127">
        <f t="shared" si="106"/>
        <v>0.1126461672350425</v>
      </c>
      <c r="DI189" s="127"/>
      <c r="DJ189" s="127"/>
      <c r="DK189" s="127">
        <f t="shared" si="107"/>
        <v>-7.0051524653592767E-2</v>
      </c>
      <c r="DL189" s="127"/>
      <c r="DM189" s="127">
        <f t="shared" si="92"/>
        <v>-5.5660392935940828E-2</v>
      </c>
      <c r="DN189" s="127"/>
      <c r="DO189" s="127">
        <f t="shared" si="93"/>
        <v>5.181414839272902E-2</v>
      </c>
      <c r="DP189" s="127">
        <f t="shared" si="93"/>
        <v>2.6749518934582772E-2</v>
      </c>
      <c r="DQ189" s="127"/>
      <c r="DR189" s="127">
        <f t="shared" si="94"/>
        <v>6.3905500129294968E-2</v>
      </c>
      <c r="DS189" s="127">
        <f t="shared" si="94"/>
        <v>2.5584462383198892E-2</v>
      </c>
      <c r="DT189" s="127"/>
    </row>
    <row r="190" spans="1:124" s="313" customFormat="1" x14ac:dyDescent="0.3">
      <c r="A190" s="1"/>
      <c r="B190" s="1">
        <v>8</v>
      </c>
      <c r="C190" s="298">
        <v>43313</v>
      </c>
      <c r="D190" s="299">
        <v>31</v>
      </c>
      <c r="E190" s="61">
        <v>161522995</v>
      </c>
      <c r="F190" s="62">
        <v>17280602</v>
      </c>
      <c r="G190" s="63">
        <v>135812593</v>
      </c>
      <c r="H190" s="300">
        <v>557910259.11173391</v>
      </c>
      <c r="I190" s="62">
        <v>27581814</v>
      </c>
      <c r="J190" s="63">
        <f t="shared" si="67"/>
        <v>302048553</v>
      </c>
      <c r="K190" s="61">
        <f t="shared" si="71"/>
        <v>-1.174620076419312</v>
      </c>
      <c r="L190" s="62">
        <f t="shared" si="71"/>
        <v>-2.5891637254037039</v>
      </c>
      <c r="M190" s="63">
        <f t="shared" si="71"/>
        <v>22.36841938947326</v>
      </c>
      <c r="N190" s="61">
        <f t="shared" si="78"/>
        <v>13.255291616474322</v>
      </c>
      <c r="O190" s="62">
        <f t="shared" si="78"/>
        <v>2.0897712036651002</v>
      </c>
      <c r="P190" s="63">
        <f t="shared" si="78"/>
        <v>360.78585011941283</v>
      </c>
      <c r="Q190" s="300">
        <v>531326735.6219523</v>
      </c>
      <c r="R190" s="301">
        <v>26172037.220108002</v>
      </c>
      <c r="S190" s="301">
        <f t="shared" si="68"/>
        <v>4459977.0098640006</v>
      </c>
      <c r="T190" s="302">
        <f t="shared" si="70"/>
        <v>561958749.8519243</v>
      </c>
      <c r="U190" s="258">
        <f t="shared" si="72"/>
        <v>-1.543210620631754</v>
      </c>
      <c r="V190" s="301">
        <f t="shared" si="72"/>
        <v>-2.115858404764575</v>
      </c>
      <c r="W190" s="301">
        <f t="shared" si="72"/>
        <v>6.4222636519678797</v>
      </c>
      <c r="X190" s="302">
        <f t="shared" si="72"/>
        <v>-1.5115401731768832</v>
      </c>
      <c r="Y190" s="258">
        <f t="shared" si="79"/>
        <v>-2.5202441992335549</v>
      </c>
      <c r="Z190" s="301">
        <f t="shared" si="79"/>
        <v>4.269486954480171</v>
      </c>
      <c r="AA190" s="301">
        <f t="shared" si="79"/>
        <v>217.6539365716626</v>
      </c>
      <c r="AB190" s="302">
        <f t="shared" si="79"/>
        <v>-1.6812235939746967</v>
      </c>
      <c r="AC190" s="300">
        <v>349447759.25209486</v>
      </c>
      <c r="AD190" s="301">
        <f t="shared" si="83"/>
        <v>208462499.85963902</v>
      </c>
      <c r="AE190" s="303">
        <v>66457704.797433197</v>
      </c>
      <c r="AF190" s="293">
        <v>114221116</v>
      </c>
      <c r="AG190" s="293">
        <v>51855072</v>
      </c>
      <c r="AH190" s="292">
        <v>142004795.06220582</v>
      </c>
      <c r="AI190" s="292"/>
      <c r="AJ190" s="302"/>
      <c r="AK190" s="304">
        <v>248469412.86961716</v>
      </c>
      <c r="AL190" s="301">
        <f t="shared" si="81"/>
        <v>282857322.75233513</v>
      </c>
      <c r="AM190" s="303">
        <v>26030544.283502474</v>
      </c>
      <c r="AN190" s="301"/>
      <c r="AO190" s="301"/>
      <c r="AP190" s="303">
        <v>256826778.46883267</v>
      </c>
      <c r="AQ190" s="301"/>
      <c r="AR190" s="302"/>
      <c r="AS190" s="301">
        <v>26890389</v>
      </c>
      <c r="AT190" s="301">
        <v>691425</v>
      </c>
      <c r="AU190" s="302"/>
      <c r="AV190" s="301">
        <v>25405872.020410996</v>
      </c>
      <c r="AW190" s="305">
        <v>766165.19969699997</v>
      </c>
      <c r="AX190" s="306"/>
      <c r="AY190" s="307">
        <f t="shared" si="103"/>
        <v>4.4198132325479822</v>
      </c>
      <c r="AZ190" s="308">
        <f t="shared" si="103"/>
        <v>-0.48132940128081853</v>
      </c>
      <c r="BA190" s="309"/>
      <c r="BB190" s="78">
        <f>'[1]11. Breakdown Total UE Bank-NB'!R191+'[1]11. Breakdown Total UE Bank-NB'!S191</f>
        <v>2911069.743218</v>
      </c>
      <c r="BC190" s="65">
        <f>'[1]11. Breakdown Total UE Bank-NB'!AN191</f>
        <v>1083992</v>
      </c>
      <c r="BD190" s="65">
        <f>'[1]11. Breakdown Total UE Bank-NB'!AT191</f>
        <v>297466773</v>
      </c>
      <c r="BE190" s="67">
        <f>'[1]11. Breakdown Total UE Bank-NB'!AB191+'[1]11. Breakdown Total UE Bank-NB'!AK191</f>
        <v>3497788</v>
      </c>
      <c r="BF190" s="67">
        <f>'[1]11. Breakdown Total UE Bank-NB'!BR191</f>
        <v>226233.22151899998</v>
      </c>
      <c r="BG190" s="67">
        <f>'[1]11. Breakdown Total UE Bank-NB'!BX191</f>
        <v>3899473.9459880004</v>
      </c>
      <c r="BH190" s="67">
        <f>'[1]11. Breakdown Total UE Bank-NB'!BF191+'[1]11. Breakdown Total UE Bank-NB'!BO191</f>
        <v>334269.84235699999</v>
      </c>
      <c r="BI190" s="310"/>
      <c r="BJ190" s="307"/>
      <c r="BK190" s="307"/>
      <c r="BL190" s="301">
        <v>232912</v>
      </c>
      <c r="BM190" s="301">
        <v>170632189</v>
      </c>
      <c r="BN190" s="301">
        <v>108506729</v>
      </c>
      <c r="BO190" s="301">
        <f t="shared" si="108"/>
        <v>279371830</v>
      </c>
      <c r="BP190" s="311">
        <f t="shared" si="109"/>
        <v>279138918</v>
      </c>
      <c r="BQ190" s="301">
        <v>2900490.5261519998</v>
      </c>
      <c r="BR190" s="301">
        <v>220708179.76109001</v>
      </c>
      <c r="BS190" s="301">
        <v>1920788873.126554</v>
      </c>
      <c r="BT190" s="301">
        <f t="shared" si="110"/>
        <v>2144397543.4137959</v>
      </c>
      <c r="BU190" s="311">
        <f t="shared" si="111"/>
        <v>2141497052.8876441</v>
      </c>
      <c r="BV190" s="301">
        <f t="shared" si="95"/>
        <v>-7.3481208032333001</v>
      </c>
      <c r="BW190" s="301">
        <f t="shared" si="95"/>
        <v>9.4433506589930829</v>
      </c>
      <c r="BX190" s="301">
        <f t="shared" si="95"/>
        <v>-16.034600165779093</v>
      </c>
      <c r="BY190" s="301">
        <f t="shared" si="95"/>
        <v>-2.1082155182773334</v>
      </c>
      <c r="BZ190" s="302">
        <f t="shared" si="95"/>
        <v>-2.1035958858806358</v>
      </c>
      <c r="CA190" s="301">
        <f t="shared" si="96"/>
        <v>-70.933523688768858</v>
      </c>
      <c r="CB190" s="301">
        <f t="shared" si="96"/>
        <v>23.826015191149509</v>
      </c>
      <c r="CC190" s="301">
        <f t="shared" si="96"/>
        <v>-16.728193550888133</v>
      </c>
      <c r="CD190" s="301">
        <f t="shared" si="96"/>
        <v>3.8921804903381152</v>
      </c>
      <c r="CE190" s="311">
        <f t="shared" si="96"/>
        <v>4.1158190159009127</v>
      </c>
      <c r="CF190" s="312">
        <f t="shared" si="97"/>
        <v>220.01151339574884</v>
      </c>
      <c r="CG190" s="301">
        <f t="shared" si="97"/>
        <v>10.083869401608968</v>
      </c>
      <c r="CH190" s="301">
        <f t="shared" si="97"/>
        <v>22.083401228699053</v>
      </c>
      <c r="CI190" s="301">
        <f t="shared" si="97"/>
        <v>20.828906167517825</v>
      </c>
      <c r="CJ190" s="311">
        <f t="shared" si="97"/>
        <v>20.727130336533573</v>
      </c>
      <c r="CK190" s="312">
        <f t="shared" si="98"/>
        <v>813.91997560702782</v>
      </c>
      <c r="CL190" s="301">
        <f t="shared" si="98"/>
        <v>51.609016925776508</v>
      </c>
      <c r="CM190" s="301">
        <f t="shared" si="98"/>
        <v>48.132273764900965</v>
      </c>
      <c r="CN190" s="301">
        <f t="shared" si="98"/>
        <v>48.651606096047509</v>
      </c>
      <c r="CO190" s="311">
        <f t="shared" si="98"/>
        <v>48.483208105113484</v>
      </c>
      <c r="CP190" s="301">
        <f>(SUM(Q179:Q182)/SUM(Q167:Q178))*100-100</f>
        <v>-64.669453836562909</v>
      </c>
      <c r="CQ190" s="301">
        <f t="shared" si="104"/>
        <v>4.8428625087649095</v>
      </c>
      <c r="CR190" s="301">
        <f t="shared" si="105"/>
        <v>213.51033533708545</v>
      </c>
      <c r="CS190" s="301">
        <f t="shared" si="112"/>
        <v>4.3974508087414108</v>
      </c>
      <c r="CT190" s="312">
        <v>4.9959364083593032</v>
      </c>
      <c r="CU190" s="238">
        <f t="shared" si="100"/>
        <v>4.2760745165529412E-2</v>
      </c>
      <c r="CV190" s="239">
        <f t="shared" si="100"/>
        <v>2.2570807306913299E-2</v>
      </c>
      <c r="CW190" s="240">
        <f t="shared" si="100"/>
        <v>0.97283551348727859</v>
      </c>
      <c r="CY190" s="127">
        <f t="shared" si="86"/>
        <v>0.16516118202635433</v>
      </c>
      <c r="CZ190" s="127">
        <f t="shared" si="87"/>
        <v>0.55886622172861045</v>
      </c>
      <c r="DA190" s="127">
        <f t="shared" si="87"/>
        <v>8.3410095473656964E-2</v>
      </c>
      <c r="DB190" s="127"/>
      <c r="DC190" s="127">
        <f t="shared" si="88"/>
        <v>-5.3725499100257812E-2</v>
      </c>
      <c r="DD190" s="127"/>
      <c r="DE190" s="127">
        <f t="shared" si="89"/>
        <v>8.1802010300094041E-2</v>
      </c>
      <c r="DF190" s="127"/>
      <c r="DG190" s="127">
        <f t="shared" si="90"/>
        <v>0.12403428354174983</v>
      </c>
      <c r="DH190" s="127">
        <f t="shared" si="106"/>
        <v>7.8657297802430914E-2</v>
      </c>
      <c r="DI190" s="127"/>
      <c r="DJ190" s="127"/>
      <c r="DK190" s="127">
        <f t="shared" si="107"/>
        <v>-0.14356776258579595</v>
      </c>
      <c r="DL190" s="127"/>
      <c r="DM190" s="127">
        <f t="shared" si="92"/>
        <v>-0.12701648928271247</v>
      </c>
      <c r="DN190" s="127"/>
      <c r="DO190" s="127">
        <f t="shared" si="93"/>
        <v>2.1872738440996686E-2</v>
      </c>
      <c r="DP190" s="127">
        <f t="shared" si="93"/>
        <v>-1.5630605748258808E-2</v>
      </c>
      <c r="DQ190" s="127"/>
      <c r="DR190" s="127">
        <f t="shared" si="94"/>
        <v>4.4198132325479866E-2</v>
      </c>
      <c r="DS190" s="127">
        <f t="shared" si="94"/>
        <v>-4.8132940128081669E-3</v>
      </c>
      <c r="DT190" s="127"/>
    </row>
    <row r="191" spans="1:124" x14ac:dyDescent="0.3">
      <c r="B191" s="1">
        <v>9</v>
      </c>
      <c r="C191" s="99">
        <v>43344</v>
      </c>
      <c r="D191" s="100">
        <v>30</v>
      </c>
      <c r="E191" s="61">
        <v>163425652</v>
      </c>
      <c r="F191" s="62">
        <v>17224684</v>
      </c>
      <c r="G191" s="63">
        <v>142477296</v>
      </c>
      <c r="H191" s="294">
        <v>542607309.5492245</v>
      </c>
      <c r="I191" s="62">
        <v>26274567</v>
      </c>
      <c r="J191" s="63">
        <f t="shared" ref="J191:J222" si="113">SUM(BC191:BE191)</f>
        <v>212854140</v>
      </c>
      <c r="K191" s="61">
        <f t="shared" si="71"/>
        <v>-2.742905209679011</v>
      </c>
      <c r="L191" s="62">
        <f t="shared" si="71"/>
        <v>-4.7395251088271424</v>
      </c>
      <c r="M191" s="63">
        <f t="shared" si="71"/>
        <v>-29.529826285908413</v>
      </c>
      <c r="N191" s="61">
        <f t="shared" si="78"/>
        <v>16.280943453410639</v>
      </c>
      <c r="O191" s="62">
        <f t="shared" si="78"/>
        <v>1.2486954020658696</v>
      </c>
      <c r="P191" s="63">
        <f t="shared" si="78"/>
        <v>200.14438377326229</v>
      </c>
      <c r="Q191" s="295">
        <v>514355347.2597965</v>
      </c>
      <c r="R191" s="242">
        <v>24382543.889884997</v>
      </c>
      <c r="S191" s="243">
        <f t="shared" si="68"/>
        <v>4140885.2068040003</v>
      </c>
      <c r="T191" s="244">
        <f t="shared" si="70"/>
        <v>542878776.35648549</v>
      </c>
      <c r="U191" s="258">
        <f t="shared" si="72"/>
        <v>-3.1941529052344202</v>
      </c>
      <c r="V191" s="242">
        <f t="shared" si="72"/>
        <v>-6.8374246726507621</v>
      </c>
      <c r="W191" s="243">
        <f t="shared" si="72"/>
        <v>-7.1545616121848674</v>
      </c>
      <c r="X191" s="244">
        <f t="shared" si="72"/>
        <v>-3.3952622857934629</v>
      </c>
      <c r="Y191" s="258">
        <f t="shared" si="79"/>
        <v>2.4492417646637938</v>
      </c>
      <c r="Z191" s="242">
        <f t="shared" si="79"/>
        <v>2.8488209565712035</v>
      </c>
      <c r="AA191" s="243">
        <f t="shared" si="79"/>
        <v>181.72464165105541</v>
      </c>
      <c r="AB191" s="244">
        <f t="shared" si="79"/>
        <v>2.9669950207444562</v>
      </c>
      <c r="AC191" s="295">
        <v>338689744.98137414</v>
      </c>
      <c r="AD191" s="242">
        <f t="shared" si="83"/>
        <v>203917564.56785035</v>
      </c>
      <c r="AE191" s="296">
        <v>65634110.818824664</v>
      </c>
      <c r="AF191" s="314">
        <v>111186567</v>
      </c>
      <c r="AG191" s="314">
        <v>49350209</v>
      </c>
      <c r="AH191" s="296">
        <v>138283453.74902567</v>
      </c>
      <c r="AI191" s="296"/>
      <c r="AJ191" s="245"/>
      <c r="AK191" s="296">
        <v>239834747.57781816</v>
      </c>
      <c r="AL191" s="242">
        <f t="shared" si="81"/>
        <v>274520599.68197834</v>
      </c>
      <c r="AM191" s="296">
        <v>26262830.468453094</v>
      </c>
      <c r="AN191" s="242"/>
      <c r="AO191" s="242"/>
      <c r="AP191" s="296">
        <v>248257769.21352524</v>
      </c>
      <c r="AQ191" s="242"/>
      <c r="AR191" s="245"/>
      <c r="AS191" s="242">
        <v>25612394</v>
      </c>
      <c r="AT191" s="242">
        <v>662173</v>
      </c>
      <c r="AU191" s="245"/>
      <c r="AV191" s="242">
        <v>23657611.884194002</v>
      </c>
      <c r="AW191" s="242">
        <v>724932.00569099991</v>
      </c>
      <c r="AX191" s="245"/>
      <c r="AY191" s="246">
        <f t="shared" si="103"/>
        <v>3.0430873669409308</v>
      </c>
      <c r="AZ191" s="247">
        <f t="shared" si="103"/>
        <v>-3.1122119907961214</v>
      </c>
      <c r="BA191" s="248"/>
      <c r="BB191" s="82">
        <f>'[1]11. Breakdown Total UE Bank-NB'!R192+'[1]11. Breakdown Total UE Bank-NB'!S192</f>
        <v>2966775.4398389999</v>
      </c>
      <c r="BC191" s="83">
        <f>'[1]11. Breakdown Total UE Bank-NB'!AN192</f>
        <v>1135578</v>
      </c>
      <c r="BD191" s="83">
        <f>'[1]11. Breakdown Total UE Bank-NB'!AT192</f>
        <v>206809928</v>
      </c>
      <c r="BE191" s="84">
        <f>'[1]11. Breakdown Total UE Bank-NB'!AB192+'[1]11. Breakdown Total UE Bank-NB'!AK192</f>
        <v>4908634</v>
      </c>
      <c r="BF191" s="84">
        <f>'[1]11. Breakdown Total UE Bank-NB'!BR192</f>
        <v>238600.53150899999</v>
      </c>
      <c r="BG191" s="84">
        <f>'[1]11. Breakdown Total UE Bank-NB'!BX192</f>
        <v>3517834.7600990003</v>
      </c>
      <c r="BH191" s="84">
        <f>'[1]11. Breakdown Total UE Bank-NB'!BF192+'[1]11. Breakdown Total UE Bank-NB'!BO192</f>
        <v>384449.91519599996</v>
      </c>
      <c r="BI191" s="249"/>
      <c r="BJ191" s="246"/>
      <c r="BK191" s="246"/>
      <c r="BL191" s="242">
        <v>163226</v>
      </c>
      <c r="BM191" s="242">
        <v>182099910</v>
      </c>
      <c r="BN191" s="242">
        <v>107306816</v>
      </c>
      <c r="BO191" s="242">
        <f t="shared" si="108"/>
        <v>289569952</v>
      </c>
      <c r="BP191" s="250">
        <f t="shared" si="109"/>
        <v>289406726</v>
      </c>
      <c r="BQ191" s="242">
        <v>2745612.1477899998</v>
      </c>
      <c r="BR191" s="242">
        <v>203369647.63911799</v>
      </c>
      <c r="BS191" s="242">
        <v>1861996212.835073</v>
      </c>
      <c r="BT191" s="242">
        <f t="shared" si="110"/>
        <v>2068111472.6219809</v>
      </c>
      <c r="BU191" s="250">
        <f t="shared" si="111"/>
        <v>2065365860.474191</v>
      </c>
      <c r="BV191" s="242">
        <f t="shared" si="95"/>
        <v>-29.919454557944629</v>
      </c>
      <c r="BW191" s="242">
        <f t="shared" si="95"/>
        <v>6.7207254781218335</v>
      </c>
      <c r="BX191" s="242">
        <f t="shared" si="95"/>
        <v>-1.105842016489134</v>
      </c>
      <c r="BY191" s="242">
        <f t="shared" si="95"/>
        <v>3.6503759165696841</v>
      </c>
      <c r="BZ191" s="245">
        <f t="shared" si="95"/>
        <v>3.6783864011395218</v>
      </c>
      <c r="CA191" s="242">
        <f t="shared" si="96"/>
        <v>-34.9782697892309</v>
      </c>
      <c r="CB191" s="242">
        <f t="shared" si="96"/>
        <v>36.76355383236875</v>
      </c>
      <c r="CC191" s="242">
        <f t="shared" si="96"/>
        <v>-16.491518117328223</v>
      </c>
      <c r="CD191" s="242">
        <f t="shared" si="96"/>
        <v>10.56568233040962</v>
      </c>
      <c r="CE191" s="250">
        <f t="shared" si="96"/>
        <v>10.60937865037581</v>
      </c>
      <c r="CF191" s="251">
        <f t="shared" si="97"/>
        <v>-5.3397305374919712</v>
      </c>
      <c r="CG191" s="242">
        <f t="shared" si="97"/>
        <v>-7.855862950227066</v>
      </c>
      <c r="CH191" s="242">
        <f t="shared" si="97"/>
        <v>-3.0608601035772121</v>
      </c>
      <c r="CI191" s="242">
        <f t="shared" si="97"/>
        <v>-3.5574593445192315</v>
      </c>
      <c r="CJ191" s="250">
        <f t="shared" si="97"/>
        <v>-3.5550453973679841</v>
      </c>
      <c r="CK191" s="251">
        <f t="shared" si="98"/>
        <v>941.3664552968504</v>
      </c>
      <c r="CL191" s="242">
        <f t="shared" si="98"/>
        <v>55.691186628162967</v>
      </c>
      <c r="CM191" s="242">
        <f t="shared" si="98"/>
        <v>50.646969251263066</v>
      </c>
      <c r="CN191" s="242">
        <f t="shared" si="98"/>
        <v>51.300817623112316</v>
      </c>
      <c r="CO191" s="250">
        <f t="shared" si="98"/>
        <v>51.12910242019224</v>
      </c>
      <c r="CP191" s="242">
        <f>(SUM(Q180:Q182)/SUM(Q168:Q179))*100-100</f>
        <v>-73.150102869854948</v>
      </c>
      <c r="CQ191" s="242">
        <f t="shared" si="104"/>
        <v>4.6015318989390579</v>
      </c>
      <c r="CR191" s="242">
        <f t="shared" si="105"/>
        <v>211.93846991633239</v>
      </c>
      <c r="CS191" s="242">
        <f t="shared" si="112"/>
        <v>4.059440916697298</v>
      </c>
      <c r="CT191" s="251">
        <v>4.9959364083593032</v>
      </c>
      <c r="CU191" s="252">
        <f t="shared" si="100"/>
        <v>3.767692908387632E-2</v>
      </c>
      <c r="CV191" s="253">
        <f t="shared" si="100"/>
        <v>1.8891391520029943E-2</v>
      </c>
      <c r="CW191" s="254">
        <f t="shared" si="100"/>
        <v>0.98481631282502358</v>
      </c>
      <c r="CY191" s="127">
        <f t="shared" si="86"/>
        <v>0.20143513868212581</v>
      </c>
      <c r="CZ191" s="127">
        <f t="shared" si="87"/>
        <v>0.58556591056984342</v>
      </c>
      <c r="DA191" s="127">
        <f t="shared" si="87"/>
        <v>9.5944230595599311E-2</v>
      </c>
      <c r="DB191" s="127"/>
      <c r="DC191" s="127">
        <f t="shared" si="88"/>
        <v>-3.5247661123355867E-2</v>
      </c>
      <c r="DD191" s="127"/>
      <c r="DE191" s="127">
        <f t="shared" si="89"/>
        <v>0.10386543173936813</v>
      </c>
      <c r="DF191" s="127"/>
      <c r="DG191" s="127">
        <f t="shared" si="90"/>
        <v>0.17931536117504332</v>
      </c>
      <c r="DH191" s="127">
        <f t="shared" si="106"/>
        <v>0.15421369644811178</v>
      </c>
      <c r="DI191" s="127"/>
      <c r="DJ191" s="127"/>
      <c r="DK191" s="127">
        <f t="shared" si="107"/>
        <v>-0.10031017086911898</v>
      </c>
      <c r="DL191" s="127"/>
      <c r="DM191" s="127">
        <f t="shared" si="92"/>
        <v>-8.0920886606206666E-2</v>
      </c>
      <c r="DN191" s="127"/>
      <c r="DO191" s="127">
        <f t="shared" si="93"/>
        <v>1.3739978824670152E-2</v>
      </c>
      <c r="DP191" s="127">
        <f t="shared" si="93"/>
        <v>-3.3710603349900947E-2</v>
      </c>
      <c r="DQ191" s="127"/>
      <c r="DR191" s="127">
        <f t="shared" si="94"/>
        <v>3.043087366940922E-2</v>
      </c>
      <c r="DS191" s="127">
        <f t="shared" si="94"/>
        <v>-3.112211990796121E-2</v>
      </c>
      <c r="DT191" s="127"/>
    </row>
    <row r="192" spans="1:124" x14ac:dyDescent="0.3">
      <c r="B192" s="1">
        <v>10</v>
      </c>
      <c r="C192" s="76">
        <v>43374</v>
      </c>
      <c r="D192" s="77">
        <v>31</v>
      </c>
      <c r="E192" s="92">
        <v>160215029</v>
      </c>
      <c r="F192" s="93">
        <v>17262472</v>
      </c>
      <c r="G192" s="94">
        <v>144361292</v>
      </c>
      <c r="H192" s="290">
        <v>564545307.80572367</v>
      </c>
      <c r="I192" s="93">
        <v>29679965</v>
      </c>
      <c r="J192" s="94">
        <f t="shared" si="113"/>
        <v>296246774.5</v>
      </c>
      <c r="K192" s="92">
        <f t="shared" si="71"/>
        <v>4.0430709042095918</v>
      </c>
      <c r="L192" s="93">
        <f t="shared" si="71"/>
        <v>12.960814920375283</v>
      </c>
      <c r="M192" s="94">
        <f t="shared" si="71"/>
        <v>39.17830045495004</v>
      </c>
      <c r="N192" s="92">
        <f t="shared" si="78"/>
        <v>13.677193133180744</v>
      </c>
      <c r="O192" s="93">
        <f t="shared" si="78"/>
        <v>5.1517398435185795</v>
      </c>
      <c r="P192" s="94">
        <f t="shared" si="78"/>
        <v>171.64896356562252</v>
      </c>
      <c r="Q192" s="291">
        <v>539688224.39252138</v>
      </c>
      <c r="R192" s="226">
        <v>28035289.332506999</v>
      </c>
      <c r="S192" s="234">
        <f t="shared" ref="S192:S254" si="114">SUM(BF192:BH192)</f>
        <v>5245490.6453206306</v>
      </c>
      <c r="T192" s="235">
        <f t="shared" si="70"/>
        <v>572969004.37034905</v>
      </c>
      <c r="U192" s="258">
        <f t="shared" si="72"/>
        <v>4.9251703647458065</v>
      </c>
      <c r="V192" s="226">
        <f t="shared" si="72"/>
        <v>14.980985819684422</v>
      </c>
      <c r="W192" s="234">
        <f t="shared" si="72"/>
        <v>26.675587062921313</v>
      </c>
      <c r="X192" s="235">
        <f t="shared" si="72"/>
        <v>5.5427158556120428</v>
      </c>
      <c r="Y192" s="258">
        <f t="shared" si="79"/>
        <v>1.1049213384473047</v>
      </c>
      <c r="Z192" s="226">
        <f t="shared" si="79"/>
        <v>9.7025099715144947</v>
      </c>
      <c r="AA192" s="234">
        <f t="shared" si="79"/>
        <v>158.57266410691179</v>
      </c>
      <c r="AB192" s="235">
        <f t="shared" si="79"/>
        <v>2.065353086953317</v>
      </c>
      <c r="AC192" s="291">
        <v>354115082.58031404</v>
      </c>
      <c r="AD192" s="226">
        <f t="shared" si="83"/>
        <v>210430225.2254096</v>
      </c>
      <c r="AE192" s="292">
        <v>64793382.116075128</v>
      </c>
      <c r="AF192" s="293">
        <v>118858120</v>
      </c>
      <c r="AG192" s="293">
        <v>51712335</v>
      </c>
      <c r="AH192" s="292">
        <v>145636843.10933447</v>
      </c>
      <c r="AI192" s="292"/>
      <c r="AJ192" s="228"/>
      <c r="AK192" s="292">
        <v>249262372.97635603</v>
      </c>
      <c r="AL192" s="226">
        <f t="shared" si="81"/>
        <v>290425851.41616541</v>
      </c>
      <c r="AM192" s="292">
        <v>25733106.632587176</v>
      </c>
      <c r="AN192" s="226"/>
      <c r="AO192" s="226"/>
      <c r="AP192" s="292">
        <v>264692744.78357822</v>
      </c>
      <c r="AQ192" s="226"/>
      <c r="AR192" s="228"/>
      <c r="AS192" s="226">
        <v>28901715</v>
      </c>
      <c r="AT192" s="226">
        <v>778250</v>
      </c>
      <c r="AU192" s="228"/>
      <c r="AV192" s="226">
        <v>27184073.837701995</v>
      </c>
      <c r="AW192" s="226">
        <v>851215.49480499991</v>
      </c>
      <c r="AX192" s="228"/>
      <c r="AY192" s="225">
        <f t="shared" si="103"/>
        <v>9.7588789463754146</v>
      </c>
      <c r="AZ192" s="236">
        <f t="shared" si="103"/>
        <v>7.9322914028360003</v>
      </c>
      <c r="BA192" s="237"/>
      <c r="BB192" s="67">
        <f>'[1]11. Breakdown Total UE Bank-NB'!R193+'[1]11. Breakdown Total UE Bank-NB'!S193</f>
        <v>3065321.8573973398</v>
      </c>
      <c r="BC192" s="65">
        <f>'[1]11. Breakdown Total UE Bank-NB'!AN193</f>
        <v>1363906</v>
      </c>
      <c r="BD192" s="65">
        <f>'[1]11. Breakdown Total UE Bank-NB'!AT193</f>
        <v>289792276.5</v>
      </c>
      <c r="BE192" s="67">
        <f>'[1]11. Breakdown Total UE Bank-NB'!AB193+'[1]11. Breakdown Total UE Bank-NB'!AK193</f>
        <v>5090592</v>
      </c>
      <c r="BF192" s="67">
        <f>'[1]11. Breakdown Total UE Bank-NB'!BR193</f>
        <v>290142.84186000004</v>
      </c>
      <c r="BG192" s="67">
        <f>'[1]11. Breakdown Total UE Bank-NB'!BX193</f>
        <v>4448574.0615891106</v>
      </c>
      <c r="BH192" s="67">
        <f>'[1]11. Breakdown Total UE Bank-NB'!BF193+'[1]11. Breakdown Total UE Bank-NB'!BO193</f>
        <v>506773.74187151995</v>
      </c>
      <c r="BI192" s="224"/>
      <c r="BJ192" s="225"/>
      <c r="BK192" s="225"/>
      <c r="BL192" s="226">
        <v>176925</v>
      </c>
      <c r="BM192" s="226">
        <v>197879555</v>
      </c>
      <c r="BN192" s="226">
        <v>119031719</v>
      </c>
      <c r="BO192" s="226">
        <f t="shared" si="108"/>
        <v>317088199</v>
      </c>
      <c r="BP192" s="227">
        <f t="shared" si="109"/>
        <v>316911274</v>
      </c>
      <c r="BQ192" s="226">
        <v>3961248.9617479998</v>
      </c>
      <c r="BR192" s="226">
        <v>229684955.34073901</v>
      </c>
      <c r="BS192" s="226">
        <v>1872706327.0926528</v>
      </c>
      <c r="BT192" s="226">
        <f t="shared" si="110"/>
        <v>2106352531.3951397</v>
      </c>
      <c r="BU192" s="227">
        <f t="shared" si="111"/>
        <v>2102391282.4333918</v>
      </c>
      <c r="BV192" s="226">
        <f t="shared" si="95"/>
        <v>8.3926580324213056</v>
      </c>
      <c r="BW192" s="226">
        <f t="shared" si="95"/>
        <v>8.6653777039208855</v>
      </c>
      <c r="BX192" s="226">
        <f t="shared" si="95"/>
        <v>10.926522132573572</v>
      </c>
      <c r="BY192" s="226">
        <f t="shared" si="95"/>
        <v>9.503143129988846</v>
      </c>
      <c r="BZ192" s="228">
        <f t="shared" si="95"/>
        <v>9.5037694459112192</v>
      </c>
      <c r="CA192" s="226">
        <f t="shared" si="96"/>
        <v>-36.562601964165978</v>
      </c>
      <c r="CB192" s="226">
        <f t="shared" si="96"/>
        <v>43.824834649319612</v>
      </c>
      <c r="CC192" s="226">
        <f t="shared" si="96"/>
        <v>-10.182660873710786</v>
      </c>
      <c r="CD192" s="226">
        <f t="shared" si="96"/>
        <v>17.271094020849095</v>
      </c>
      <c r="CE192" s="227">
        <f t="shared" si="96"/>
        <v>17.32667895925232</v>
      </c>
      <c r="CF192" s="229">
        <f t="shared" si="97"/>
        <v>44.27562046360012</v>
      </c>
      <c r="CG192" s="226">
        <f t="shared" si="97"/>
        <v>12.939643652388998</v>
      </c>
      <c r="CH192" s="226">
        <f t="shared" si="97"/>
        <v>0.57519527611029631</v>
      </c>
      <c r="CI192" s="226">
        <f t="shared" si="97"/>
        <v>1.8490811196301804</v>
      </c>
      <c r="CJ192" s="227">
        <f t="shared" si="97"/>
        <v>1.7926810289534023</v>
      </c>
      <c r="CK192" s="229">
        <f t="shared" si="98"/>
        <v>1265.705126893213</v>
      </c>
      <c r="CL192" s="226">
        <f t="shared" si="98"/>
        <v>61.323417085434826</v>
      </c>
      <c r="CM192" s="226">
        <f t="shared" si="98"/>
        <v>33.54850113807808</v>
      </c>
      <c r="CN192" s="226">
        <f t="shared" si="98"/>
        <v>36.339468256312401</v>
      </c>
      <c r="CO192" s="227">
        <f t="shared" si="98"/>
        <v>36.108619065520678</v>
      </c>
      <c r="CP192" s="226">
        <f>(SUM(Q181:Q182)/SUM(Q169:Q180))*100-100</f>
        <v>-82.120605337178773</v>
      </c>
      <c r="CQ192" s="226">
        <f t="shared" si="104"/>
        <v>4.7139893398584434</v>
      </c>
      <c r="CR192" s="226">
        <f t="shared" si="105"/>
        <v>203.88105172200818</v>
      </c>
      <c r="CS192" s="226">
        <f t="shared" si="112"/>
        <v>3.3015859605921349</v>
      </c>
      <c r="CT192" s="229">
        <v>5.0848396170507897</v>
      </c>
      <c r="CU192" s="238">
        <f t="shared" si="100"/>
        <v>-3.7937719982289453E-3</v>
      </c>
      <c r="CV192" s="239">
        <f t="shared" si="100"/>
        <v>2.0102236717759903E-2</v>
      </c>
      <c r="CW192" s="240">
        <f t="shared" si="100"/>
        <v>0.90333017701009988</v>
      </c>
      <c r="CY192" s="127">
        <f t="shared" si="86"/>
        <v>0.18373503870045016</v>
      </c>
      <c r="CZ192" s="127">
        <f t="shared" si="87"/>
        <v>0.48963107693498364</v>
      </c>
      <c r="DA192" s="127">
        <f t="shared" si="87"/>
        <v>8.8257863510748269E-2</v>
      </c>
      <c r="DB192" s="127"/>
      <c r="DC192" s="127">
        <f t="shared" si="88"/>
        <v>-5.4149865776939921E-2</v>
      </c>
      <c r="DD192" s="127"/>
      <c r="DE192" s="127">
        <f t="shared" si="89"/>
        <v>6.5627018765683331E-2</v>
      </c>
      <c r="DF192" s="127"/>
      <c r="DG192" s="127">
        <f t="shared" si="90"/>
        <v>0.16920756858043906</v>
      </c>
      <c r="DH192" s="127">
        <f t="shared" si="106"/>
        <v>5.6021318475030446E-2</v>
      </c>
      <c r="DI192" s="127"/>
      <c r="DJ192" s="127"/>
      <c r="DK192" s="127">
        <f t="shared" si="107"/>
        <v>-0.10647148973731246</v>
      </c>
      <c r="DL192" s="127"/>
      <c r="DM192" s="127">
        <f t="shared" si="92"/>
        <v>-9.4120872568262293E-2</v>
      </c>
      <c r="DN192" s="127"/>
      <c r="DO192" s="127">
        <f t="shared" si="93"/>
        <v>5.1105690297611917E-2</v>
      </c>
      <c r="DP192" s="127">
        <f t="shared" si="93"/>
        <v>6.7038684865394771E-2</v>
      </c>
      <c r="DQ192" s="127"/>
      <c r="DR192" s="127">
        <f t="shared" si="94"/>
        <v>9.7588789463754155E-2</v>
      </c>
      <c r="DS192" s="127">
        <f t="shared" si="94"/>
        <v>7.9322914028360003E-2</v>
      </c>
      <c r="DT192" s="127"/>
    </row>
    <row r="193" spans="1:124" x14ac:dyDescent="0.3">
      <c r="B193" s="1">
        <v>11</v>
      </c>
      <c r="C193" s="76">
        <v>43405</v>
      </c>
      <c r="D193" s="77">
        <v>30</v>
      </c>
      <c r="E193" s="61">
        <v>159395250</v>
      </c>
      <c r="F193" s="62">
        <v>17241722</v>
      </c>
      <c r="G193" s="63">
        <v>152073288</v>
      </c>
      <c r="H193" s="315">
        <v>559652244.32476616</v>
      </c>
      <c r="I193" s="62">
        <v>28484027</v>
      </c>
      <c r="J193" s="63">
        <f t="shared" si="113"/>
        <v>338191100</v>
      </c>
      <c r="K193" s="61">
        <f t="shared" si="71"/>
        <v>-0.86672644574372282</v>
      </c>
      <c r="L193" s="62">
        <f t="shared" si="71"/>
        <v>-4.0294454525131682</v>
      </c>
      <c r="M193" s="63">
        <f t="shared" si="71"/>
        <v>14.158576264937528</v>
      </c>
      <c r="N193" s="61">
        <f t="shared" si="78"/>
        <v>15.768579932848153</v>
      </c>
      <c r="O193" s="62">
        <f t="shared" si="78"/>
        <v>2.9339248595347516</v>
      </c>
      <c r="P193" s="63">
        <f t="shared" si="78"/>
        <v>154.15776255020583</v>
      </c>
      <c r="Q193" s="315">
        <v>529740930.06401849</v>
      </c>
      <c r="R193" s="255">
        <v>27250855.656396005</v>
      </c>
      <c r="S193" s="255">
        <f t="shared" si="114"/>
        <v>6197762.2875760002</v>
      </c>
      <c r="T193" s="256">
        <f t="shared" si="70"/>
        <v>563189548.00799048</v>
      </c>
      <c r="U193" s="258">
        <f t="shared" si="72"/>
        <v>-1.8431557108179766</v>
      </c>
      <c r="V193" s="255">
        <f t="shared" si="72"/>
        <v>-2.7980224024349232</v>
      </c>
      <c r="W193" s="255">
        <f t="shared" si="72"/>
        <v>18.154100476851809</v>
      </c>
      <c r="X193" s="256">
        <f t="shared" si="72"/>
        <v>-1.7068037341924764</v>
      </c>
      <c r="Y193" s="258">
        <f t="shared" si="79"/>
        <v>2.1607911240448932</v>
      </c>
      <c r="Z193" s="255">
        <f t="shared" si="79"/>
        <v>7.8534698980869777</v>
      </c>
      <c r="AA193" s="255">
        <f t="shared" si="79"/>
        <v>156.88725218848279</v>
      </c>
      <c r="AB193" s="256">
        <f t="shared" si="79"/>
        <v>3.1075481468975741</v>
      </c>
      <c r="AC193" s="315">
        <v>347801170.31657797</v>
      </c>
      <c r="AD193" s="255">
        <f t="shared" si="83"/>
        <v>211851074.00818828</v>
      </c>
      <c r="AE193" s="316">
        <v>64912134.979465805</v>
      </c>
      <c r="AF193" s="293">
        <v>119391977</v>
      </c>
      <c r="AG193" s="293">
        <v>52830726</v>
      </c>
      <c r="AH193" s="292">
        <v>146938939.02872247</v>
      </c>
      <c r="AI193" s="292"/>
      <c r="AJ193" s="256"/>
      <c r="AK193" s="316">
        <v>244850349.17331421</v>
      </c>
      <c r="AL193" s="255">
        <f t="shared" si="81"/>
        <v>284890580.89070427</v>
      </c>
      <c r="AM193" s="316">
        <v>26350330.182533987</v>
      </c>
      <c r="AN193" s="255"/>
      <c r="AO193" s="255"/>
      <c r="AP193" s="316">
        <v>258540250.70817029</v>
      </c>
      <c r="AQ193" s="255"/>
      <c r="AR193" s="256"/>
      <c r="AS193" s="255">
        <v>27745632</v>
      </c>
      <c r="AT193" s="255">
        <v>738395</v>
      </c>
      <c r="AU193" s="256"/>
      <c r="AV193" s="255">
        <v>26439404.385288998</v>
      </c>
      <c r="AW193" s="255">
        <v>811451.27110699995</v>
      </c>
      <c r="AX193" s="256"/>
      <c r="AY193" s="259">
        <f t="shared" si="103"/>
        <v>7.8655109074358061</v>
      </c>
      <c r="AZ193" s="260">
        <f t="shared" si="103"/>
        <v>7.4626048159741778</v>
      </c>
      <c r="BA193" s="261"/>
      <c r="BB193" s="67">
        <f>'[1]11. Breakdown Total UE Bank-NB'!R194+'[1]11. Breakdown Total UE Bank-NB'!S194</f>
        <v>3759082.2516739992</v>
      </c>
      <c r="BC193" s="65">
        <f>'[1]11. Breakdown Total UE Bank-NB'!AN194</f>
        <v>1565810</v>
      </c>
      <c r="BD193" s="65">
        <f>'[1]11. Breakdown Total UE Bank-NB'!AT194</f>
        <v>330671490</v>
      </c>
      <c r="BE193" s="67">
        <f>'[1]11. Breakdown Total UE Bank-NB'!AB194+'[1]11. Breakdown Total UE Bank-NB'!AK194</f>
        <v>5953800</v>
      </c>
      <c r="BF193" s="67">
        <f>'[1]11. Breakdown Total UE Bank-NB'!BR194</f>
        <v>386277.85963600001</v>
      </c>
      <c r="BG193" s="67">
        <f>'[1]11. Breakdown Total UE Bank-NB'!BX194</f>
        <v>5195495.0906419996</v>
      </c>
      <c r="BH193" s="67">
        <f>'[1]11. Breakdown Total UE Bank-NB'!BF194+'[1]11. Breakdown Total UE Bank-NB'!BO194</f>
        <v>615989.337298</v>
      </c>
      <c r="BI193" s="262"/>
      <c r="BJ193" s="259"/>
      <c r="BK193" s="259"/>
      <c r="BL193" s="255">
        <v>184105</v>
      </c>
      <c r="BM193" s="255">
        <v>197988864</v>
      </c>
      <c r="BN193" s="255">
        <v>113274865</v>
      </c>
      <c r="BO193" s="255">
        <f t="shared" si="108"/>
        <v>311447834</v>
      </c>
      <c r="BP193" s="263">
        <f t="shared" si="109"/>
        <v>311263729</v>
      </c>
      <c r="BQ193" s="255">
        <v>3504372.208869</v>
      </c>
      <c r="BR193" s="255">
        <v>228236236.92167899</v>
      </c>
      <c r="BS193" s="255">
        <v>1785456567.5825591</v>
      </c>
      <c r="BT193" s="255">
        <f t="shared" si="110"/>
        <v>2017197176.7131071</v>
      </c>
      <c r="BU193" s="263">
        <f t="shared" si="111"/>
        <v>2013692804.5042381</v>
      </c>
      <c r="BV193" s="255">
        <f t="shared" si="95"/>
        <v>4.0582167585134945</v>
      </c>
      <c r="BW193" s="255">
        <f t="shared" si="95"/>
        <v>5.5240168697569592E-2</v>
      </c>
      <c r="BX193" s="255">
        <f t="shared" si="95"/>
        <v>-4.8364033119609067</v>
      </c>
      <c r="BY193" s="255">
        <f t="shared" si="95"/>
        <v>-1.778800036642171</v>
      </c>
      <c r="BZ193" s="256">
        <f t="shared" si="95"/>
        <v>-1.7820587222151019</v>
      </c>
      <c r="CA193" s="255">
        <f t="shared" si="96"/>
        <v>-43.597873872217882</v>
      </c>
      <c r="CB193" s="255">
        <f t="shared" si="96"/>
        <v>46.237480368711033</v>
      </c>
      <c r="CC193" s="255">
        <f t="shared" si="96"/>
        <v>-14.832024905199798</v>
      </c>
      <c r="CD193" s="255">
        <f t="shared" si="96"/>
        <v>15.901919463430309</v>
      </c>
      <c r="CE193" s="263">
        <f t="shared" si="96"/>
        <v>15.974282826896241</v>
      </c>
      <c r="CF193" s="264">
        <f t="shared" si="97"/>
        <v>-11.533654089678613</v>
      </c>
      <c r="CG193" s="255">
        <f t="shared" si="97"/>
        <v>-0.63074153764700602</v>
      </c>
      <c r="CH193" s="255">
        <f t="shared" si="97"/>
        <v>-4.6590198499274376</v>
      </c>
      <c r="CI193" s="255">
        <f t="shared" si="97"/>
        <v>-4.2326891321929239</v>
      </c>
      <c r="CJ193" s="263">
        <f t="shared" si="97"/>
        <v>-4.2189329203501273</v>
      </c>
      <c r="CK193" s="264">
        <f t="shared" si="98"/>
        <v>940.8225354527849</v>
      </c>
      <c r="CL193" s="255">
        <f t="shared" si="98"/>
        <v>61.156720706711234</v>
      </c>
      <c r="CM193" s="255">
        <f t="shared" si="98"/>
        <v>25.405002790695175</v>
      </c>
      <c r="CN193" s="255">
        <f t="shared" si="98"/>
        <v>28.835713634374514</v>
      </c>
      <c r="CO193" s="263">
        <f t="shared" si="98"/>
        <v>28.639556810673007</v>
      </c>
      <c r="CP193" s="255">
        <f t="shared" ref="CP193:CP224" si="115">(SUM(Q182:Q182)/SUM(Q170:Q181))*100-100</f>
        <v>-90.656615648459891</v>
      </c>
      <c r="CQ193" s="255">
        <f t="shared" si="104"/>
        <v>4.845858285243736</v>
      </c>
      <c r="CR193" s="255">
        <f t="shared" si="105"/>
        <v>198.086561698705</v>
      </c>
      <c r="CS193" s="255">
        <f t="shared" si="112"/>
        <v>2.9488588132280142</v>
      </c>
      <c r="CT193" s="264">
        <v>5.0848396170507897</v>
      </c>
      <c r="CU193" s="238">
        <f t="shared" si="100"/>
        <v>-2.0273463347328824E-2</v>
      </c>
      <c r="CV193" s="239">
        <f t="shared" si="100"/>
        <v>9.4705106555832419E-3</v>
      </c>
      <c r="CW193" s="240">
        <f t="shared" si="100"/>
        <v>0.33723040764368184</v>
      </c>
      <c r="CY193" s="127">
        <f t="shared" si="86"/>
        <v>0.20096149080413794</v>
      </c>
      <c r="CZ193" s="127">
        <f t="shared" si="87"/>
        <v>0.53162620270857452</v>
      </c>
      <c r="DA193" s="127">
        <f t="shared" si="87"/>
        <v>0.10336165968869815</v>
      </c>
      <c r="DB193" s="127"/>
      <c r="DC193" s="127">
        <f t="shared" si="88"/>
        <v>-2.9720514247334018E-2</v>
      </c>
      <c r="DD193" s="127"/>
      <c r="DE193" s="127">
        <f t="shared" si="89"/>
        <v>9.3024391404102902E-2</v>
      </c>
      <c r="DF193" s="127"/>
      <c r="DG193" s="127">
        <f t="shared" si="90"/>
        <v>0.18473652182678002</v>
      </c>
      <c r="DH193" s="127">
        <f t="shared" si="106"/>
        <v>8.6205380106379348E-2</v>
      </c>
      <c r="DI193" s="127"/>
      <c r="DJ193" s="127"/>
      <c r="DK193" s="127">
        <f t="shared" si="107"/>
        <v>-0.10106303976432041</v>
      </c>
      <c r="DL193" s="127"/>
      <c r="DM193" s="127">
        <f t="shared" si="92"/>
        <v>-8.6496009720359535E-2</v>
      </c>
      <c r="DN193" s="127"/>
      <c r="DO193" s="127">
        <f t="shared" si="93"/>
        <v>2.8258966523400542E-2</v>
      </c>
      <c r="DP193" s="127">
        <f t="shared" si="93"/>
        <v>7.1644195463187454E-2</v>
      </c>
      <c r="DQ193" s="127"/>
      <c r="DR193" s="127">
        <f t="shared" si="94"/>
        <v>7.8655109074358132E-2</v>
      </c>
      <c r="DS193" s="127">
        <f t="shared" si="94"/>
        <v>7.4626048159741831E-2</v>
      </c>
      <c r="DT193" s="127"/>
    </row>
    <row r="194" spans="1:124" ht="15" thickBot="1" x14ac:dyDescent="0.35">
      <c r="B194" s="1">
        <v>12</v>
      </c>
      <c r="C194" s="104">
        <v>43435</v>
      </c>
      <c r="D194" s="275">
        <v>31</v>
      </c>
      <c r="E194" s="106">
        <v>161329105</v>
      </c>
      <c r="F194" s="107">
        <v>17275128</v>
      </c>
      <c r="G194" s="108">
        <v>167205578</v>
      </c>
      <c r="H194" s="317">
        <v>592612220.50184512</v>
      </c>
      <c r="I194" s="107">
        <v>30642193</v>
      </c>
      <c r="J194" s="108">
        <f t="shared" si="113"/>
        <v>319363608</v>
      </c>
      <c r="K194" s="106">
        <f t="shared" si="71"/>
        <v>5.8893672832217376</v>
      </c>
      <c r="L194" s="107">
        <f t="shared" si="71"/>
        <v>7.5767587216512613</v>
      </c>
      <c r="M194" s="108">
        <f t="shared" si="71"/>
        <v>-5.5671163433928337</v>
      </c>
      <c r="N194" s="106">
        <f t="shared" si="78"/>
        <v>11.92553747582002</v>
      </c>
      <c r="O194" s="107">
        <f t="shared" si="78"/>
        <v>4.8522662363012738</v>
      </c>
      <c r="P194" s="108">
        <f t="shared" si="78"/>
        <v>89.431131617927747</v>
      </c>
      <c r="Q194" s="317">
        <v>576320496.68216634</v>
      </c>
      <c r="R194" s="277">
        <v>30229435.524934005</v>
      </c>
      <c r="S194" s="277">
        <f t="shared" si="114"/>
        <v>6971294.6318221111</v>
      </c>
      <c r="T194" s="278">
        <f t="shared" si="70"/>
        <v>613521226.8389225</v>
      </c>
      <c r="U194" s="258">
        <f t="shared" si="72"/>
        <v>8.7928955409427711</v>
      </c>
      <c r="V194" s="277">
        <f t="shared" si="72"/>
        <v>10.930225113276038</v>
      </c>
      <c r="W194" s="277">
        <f t="shared" si="72"/>
        <v>12.480832732109288</v>
      </c>
      <c r="X194" s="278">
        <f t="shared" si="72"/>
        <v>8.9368985999395569</v>
      </c>
      <c r="Y194" s="258">
        <f t="shared" si="79"/>
        <v>0.31519276724535389</v>
      </c>
      <c r="Z194" s="277">
        <f t="shared" si="79"/>
        <v>11.025026596034969</v>
      </c>
      <c r="AA194" s="277">
        <f t="shared" si="79"/>
        <v>157.87003710863635</v>
      </c>
      <c r="AB194" s="278">
        <f t="shared" si="79"/>
        <v>1.5023049482107731</v>
      </c>
      <c r="AC194" s="317">
        <v>368844785.32972974</v>
      </c>
      <c r="AD194" s="277">
        <f t="shared" si="83"/>
        <v>223767435.17211542</v>
      </c>
      <c r="AE194" s="318">
        <v>70881297.386918545</v>
      </c>
      <c r="AF194" s="319">
        <v>124916443</v>
      </c>
      <c r="AG194" s="319">
        <v>55315942</v>
      </c>
      <c r="AH194" s="318">
        <v>152886137.78519687</v>
      </c>
      <c r="AI194" s="318"/>
      <c r="AJ194" s="278"/>
      <c r="AK194" s="318">
        <v>269662864.17405438</v>
      </c>
      <c r="AL194" s="277">
        <f t="shared" si="81"/>
        <v>306657632.50811189</v>
      </c>
      <c r="AM194" s="318">
        <v>28488534.630125601</v>
      </c>
      <c r="AN194" s="277"/>
      <c r="AO194" s="277"/>
      <c r="AP194" s="318">
        <v>278169097.87798631</v>
      </c>
      <c r="AQ194" s="277"/>
      <c r="AR194" s="278"/>
      <c r="AS194" s="277">
        <v>29940025</v>
      </c>
      <c r="AT194" s="277">
        <v>702168</v>
      </c>
      <c r="AU194" s="278"/>
      <c r="AV194" s="277">
        <v>29435754.473885011</v>
      </c>
      <c r="AW194" s="277">
        <v>793681.051049</v>
      </c>
      <c r="AX194" s="278"/>
      <c r="AY194" s="280">
        <f t="shared" si="103"/>
        <v>10.928459202555537</v>
      </c>
      <c r="AZ194" s="281">
        <f t="shared" si="103"/>
        <v>14.729194224160194</v>
      </c>
      <c r="BA194" s="282"/>
      <c r="BB194" s="113">
        <f>'[1]11. Breakdown Total UE Bank-NB'!R195+'[1]11. Breakdown Total UE Bank-NB'!S195</f>
        <v>4033008.15986095</v>
      </c>
      <c r="BC194" s="110">
        <f>'[1]11. Breakdown Total UE Bank-NB'!AN195</f>
        <v>1792079</v>
      </c>
      <c r="BD194" s="110">
        <f>'[1]11. Breakdown Total UE Bank-NB'!AT195</f>
        <v>310719605</v>
      </c>
      <c r="BE194" s="112">
        <f>'[1]11. Breakdown Total UE Bank-NB'!AB195+'[1]11. Breakdown Total UE Bank-NB'!AK195</f>
        <v>6851924</v>
      </c>
      <c r="BF194" s="112">
        <f>'[1]11. Breakdown Total UE Bank-NB'!BR195</f>
        <v>451699.74189100001</v>
      </c>
      <c r="BG194" s="112">
        <f>'[1]11. Breakdown Total UE Bank-NB'!BX195</f>
        <v>5886151.5841281703</v>
      </c>
      <c r="BH194" s="112">
        <f>'[1]11. Breakdown Total UE Bank-NB'!BF195+'[1]11. Breakdown Total UE Bank-NB'!BO195</f>
        <v>633443.30580293993</v>
      </c>
      <c r="BI194" s="283"/>
      <c r="BJ194" s="280"/>
      <c r="BK194" s="280"/>
      <c r="BL194" s="277">
        <v>202023</v>
      </c>
      <c r="BM194" s="277">
        <v>216726338</v>
      </c>
      <c r="BN194" s="277">
        <v>121326957</v>
      </c>
      <c r="BO194" s="277">
        <f t="shared" si="108"/>
        <v>338255318</v>
      </c>
      <c r="BP194" s="284">
        <f t="shared" si="109"/>
        <v>338053295</v>
      </c>
      <c r="BQ194" s="277">
        <v>4163421.2592119998</v>
      </c>
      <c r="BR194" s="277">
        <v>247595590.64913899</v>
      </c>
      <c r="BS194" s="277">
        <v>1856224648.9694409</v>
      </c>
      <c r="BT194" s="277">
        <f t="shared" si="110"/>
        <v>2107983660.8777919</v>
      </c>
      <c r="BU194" s="284">
        <f t="shared" si="111"/>
        <v>2103820239.6185799</v>
      </c>
      <c r="BV194" s="277">
        <f t="shared" si="95"/>
        <v>9.7324896119062494</v>
      </c>
      <c r="BW194" s="277">
        <f t="shared" si="95"/>
        <v>9.4639029799170924</v>
      </c>
      <c r="BX194" s="277">
        <f t="shared" si="95"/>
        <v>7.1084542894842562</v>
      </c>
      <c r="BY194" s="277">
        <f t="shared" si="95"/>
        <v>8.6073753205167574</v>
      </c>
      <c r="BZ194" s="278">
        <f t="shared" si="95"/>
        <v>8.6067098425078612</v>
      </c>
      <c r="CA194" s="277">
        <f t="shared" si="96"/>
        <v>-22.192009798068888</v>
      </c>
      <c r="CB194" s="277">
        <f t="shared" si="96"/>
        <v>50.70846135833623</v>
      </c>
      <c r="CC194" s="277">
        <f t="shared" si="96"/>
        <v>-12.604854140980844</v>
      </c>
      <c r="CD194" s="277">
        <f t="shared" si="96"/>
        <v>19.571152560039025</v>
      </c>
      <c r="CE194" s="284">
        <f t="shared" si="96"/>
        <v>19.609518917186701</v>
      </c>
      <c r="CF194" s="285">
        <f t="shared" si="97"/>
        <v>18.806479764765083</v>
      </c>
      <c r="CG194" s="277">
        <f t="shared" si="97"/>
        <v>8.4821560277053223</v>
      </c>
      <c r="CH194" s="277">
        <f t="shared" si="97"/>
        <v>3.9635845907301626</v>
      </c>
      <c r="CI194" s="277">
        <f t="shared" si="97"/>
        <v>4.5006251849219581</v>
      </c>
      <c r="CJ194" s="284">
        <f t="shared" si="97"/>
        <v>4.4757291138322719</v>
      </c>
      <c r="CK194" s="285">
        <f t="shared" si="98"/>
        <v>757.89979639364549</v>
      </c>
      <c r="CL194" s="277">
        <f t="shared" si="98"/>
        <v>58.644070727683292</v>
      </c>
      <c r="CM194" s="277">
        <f t="shared" si="98"/>
        <v>27.236432925035679</v>
      </c>
      <c r="CN194" s="277">
        <f t="shared" si="98"/>
        <v>30.490283919275839</v>
      </c>
      <c r="CO194" s="284">
        <f t="shared" si="98"/>
        <v>30.271691955497239</v>
      </c>
      <c r="CP194" s="277">
        <f t="shared" si="115"/>
        <v>-92.04766595730861</v>
      </c>
      <c r="CQ194" s="277">
        <f t="shared" si="104"/>
        <v>5.552380852617091</v>
      </c>
      <c r="CR194" s="277">
        <f t="shared" si="105"/>
        <v>194.30747200398918</v>
      </c>
      <c r="CS194" s="277">
        <f t="shared" si="112"/>
        <v>2.2331420280416978</v>
      </c>
      <c r="CT194" s="285">
        <v>5.0848396170507897</v>
      </c>
      <c r="CU194" s="287">
        <f t="shared" si="100"/>
        <v>-1.9147456819707753E-2</v>
      </c>
      <c r="CV194" s="288">
        <f t="shared" si="100"/>
        <v>1.7977714963477442E-3</v>
      </c>
      <c r="CW194" s="289">
        <f t="shared" si="100"/>
        <v>0.85776032598072915</v>
      </c>
      <c r="CY194" s="127">
        <f t="shared" si="86"/>
        <v>0.1663528004791639</v>
      </c>
      <c r="CZ194" s="127">
        <f t="shared" si="87"/>
        <v>0.40989826713822097</v>
      </c>
      <c r="DA194" s="127">
        <f t="shared" si="87"/>
        <v>7.0994419541791087E-2</v>
      </c>
      <c r="DB194" s="127"/>
      <c r="DC194" s="127">
        <f t="shared" si="88"/>
        <v>-6.1808034280305013E-2</v>
      </c>
      <c r="DD194" s="127"/>
      <c r="DE194" s="127">
        <f t="shared" si="89"/>
        <v>4.9406751385165926E-2</v>
      </c>
      <c r="DF194" s="127"/>
      <c r="DG194" s="127">
        <f t="shared" si="90"/>
        <v>0.15415630999298147</v>
      </c>
      <c r="DH194" s="127">
        <f t="shared" si="106"/>
        <v>1.2262489211183336E-2</v>
      </c>
      <c r="DI194" s="127"/>
      <c r="DJ194" s="127"/>
      <c r="DK194" s="127">
        <f t="shared" si="107"/>
        <v>-0.11048864992173846</v>
      </c>
      <c r="DL194" s="127"/>
      <c r="DM194" s="127">
        <f t="shared" si="92"/>
        <v>-0.10035372570737611</v>
      </c>
      <c r="DN194" s="127"/>
      <c r="DO194" s="127">
        <f t="shared" si="93"/>
        <v>4.7219229531305862E-2</v>
      </c>
      <c r="DP194" s="127">
        <f t="shared" si="93"/>
        <v>0.10728821871752459</v>
      </c>
      <c r="DQ194" s="127"/>
      <c r="DR194" s="127">
        <f t="shared" si="94"/>
        <v>0.1092845920255554</v>
      </c>
      <c r="DS194" s="127">
        <f t="shared" si="94"/>
        <v>0.14729194224160191</v>
      </c>
      <c r="DT194" s="127"/>
    </row>
    <row r="195" spans="1:124" x14ac:dyDescent="0.3">
      <c r="A195" s="1">
        <v>2019</v>
      </c>
      <c r="B195" s="1">
        <v>1</v>
      </c>
      <c r="C195" s="59">
        <v>43466</v>
      </c>
      <c r="D195" s="60">
        <v>31</v>
      </c>
      <c r="E195" s="61">
        <v>163226963</v>
      </c>
      <c r="F195" s="62">
        <v>17118065</v>
      </c>
      <c r="G195" s="63">
        <v>173825919</v>
      </c>
      <c r="H195" s="290">
        <v>552184496.47732997</v>
      </c>
      <c r="I195" s="62">
        <v>29012562</v>
      </c>
      <c r="J195" s="63">
        <f t="shared" si="113"/>
        <v>284407555.2693125</v>
      </c>
      <c r="K195" s="61">
        <f t="shared" si="71"/>
        <v>-6.8219524717663624</v>
      </c>
      <c r="L195" s="62">
        <f t="shared" si="71"/>
        <v>-5.3182583896655178</v>
      </c>
      <c r="M195" s="63">
        <f t="shared" si="71"/>
        <v>-10.945534135713892</v>
      </c>
      <c r="N195" s="61">
        <f t="shared" si="78"/>
        <v>3.1316407170347977</v>
      </c>
      <c r="O195" s="62">
        <f t="shared" si="78"/>
        <v>0.13186142946542109</v>
      </c>
      <c r="P195" s="63">
        <f t="shared" si="78"/>
        <v>28.582658515414433</v>
      </c>
      <c r="Q195" s="291">
        <v>547725607.95045662</v>
      </c>
      <c r="R195" s="255">
        <v>28023385.247701008</v>
      </c>
      <c r="S195" s="255">
        <f t="shared" si="114"/>
        <v>7043850.2517092852</v>
      </c>
      <c r="T195" s="219">
        <f t="shared" ref="T195:T258" si="116">SUM(Q195:S195)</f>
        <v>582792843.44986701</v>
      </c>
      <c r="U195" s="258">
        <f t="shared" si="72"/>
        <v>-4.9616296654948657</v>
      </c>
      <c r="V195" s="255">
        <f t="shared" si="72"/>
        <v>-7.2976892850459967</v>
      </c>
      <c r="W195" s="255">
        <f t="shared" si="72"/>
        <v>1.0407768387234264</v>
      </c>
      <c r="X195" s="219">
        <f t="shared" ref="X195:X258" si="117">(T195-T194)/T194*100</f>
        <v>-5.0085281559660046</v>
      </c>
      <c r="Y195" s="258">
        <f t="shared" si="79"/>
        <v>11.082613165675388</v>
      </c>
      <c r="Z195" s="255">
        <f t="shared" si="79"/>
        <v>7.1316884205554629</v>
      </c>
      <c r="AA195" s="255">
        <f t="shared" si="79"/>
        <v>65.929105118667636</v>
      </c>
      <c r="AB195" s="219">
        <f t="shared" si="79"/>
        <v>11.329958204424411</v>
      </c>
      <c r="AC195" s="315">
        <v>344019327.9866221</v>
      </c>
      <c r="AD195" s="255">
        <f t="shared" si="83"/>
        <v>208165168.49070781</v>
      </c>
      <c r="AE195" s="316">
        <v>63198379.789956503</v>
      </c>
      <c r="AF195" s="293">
        <v>118294074</v>
      </c>
      <c r="AG195" s="293">
        <v>53513978</v>
      </c>
      <c r="AH195" s="292">
        <v>144966788.7007513</v>
      </c>
      <c r="AI195" s="292"/>
      <c r="AJ195" s="256"/>
      <c r="AK195" s="316">
        <v>256886301.67288086</v>
      </c>
      <c r="AL195" s="255">
        <f t="shared" si="81"/>
        <v>290839306.27757573</v>
      </c>
      <c r="AM195" s="316">
        <v>25333713.593198366</v>
      </c>
      <c r="AN195" s="255"/>
      <c r="AO195" s="255"/>
      <c r="AP195" s="316">
        <v>265505592.68437737</v>
      </c>
      <c r="AQ195" s="320"/>
      <c r="AR195" s="256"/>
      <c r="AS195" s="255">
        <f>'[1]10. Breakdown Total KK Bank-NB'!Y136</f>
        <v>28262728</v>
      </c>
      <c r="AT195" s="255">
        <f>'[1]10. Breakdown Total KK Bank-NB'!V136</f>
        <v>749834</v>
      </c>
      <c r="AU195" s="256"/>
      <c r="AV195" s="321">
        <f>'[1]10. Breakdown Total KK Bank-NB'!AQ136</f>
        <v>27195617.314560004</v>
      </c>
      <c r="AW195" s="255">
        <f>'[1]10. Breakdown Total KK Bank-NB'!AN136</f>
        <v>827767.93314099999</v>
      </c>
      <c r="AX195" s="256"/>
      <c r="AY195" s="259">
        <f t="shared" si="103"/>
        <v>7.2429950103630292</v>
      </c>
      <c r="AZ195" s="260">
        <f t="shared" si="103"/>
        <v>3.5990590379647287</v>
      </c>
      <c r="BA195" s="261"/>
      <c r="BB195" s="123">
        <f>'[1]11. Breakdown Total UE Bank-NB'!R196+'[1]11. Breakdown Total UE Bank-NB'!S196</f>
        <v>4342173.5215590997</v>
      </c>
      <c r="BC195" s="118">
        <f>'[1]11. Breakdown Total UE Bank-NB'!AN196</f>
        <v>1884881.2693124991</v>
      </c>
      <c r="BD195" s="118">
        <f>'[1]11. Breakdown Total UE Bank-NB'!AT196</f>
        <v>274687548</v>
      </c>
      <c r="BE195" s="122">
        <f>'[1]11. Breakdown Total UE Bank-NB'!AB196+'[1]11. Breakdown Total UE Bank-NB'!AK196</f>
        <v>7835126</v>
      </c>
      <c r="BF195" s="67">
        <f>'[1]11. Breakdown Total UE Bank-NB'!BR196</f>
        <v>449828.04585790529</v>
      </c>
      <c r="BG195" s="67">
        <f>'[1]11. Breakdown Total UE Bank-NB'!BX196</f>
        <v>5817363.1923355199</v>
      </c>
      <c r="BH195" s="67">
        <f>'[1]11. Breakdown Total UE Bank-NB'!BF196+'[1]11. Breakdown Total UE Bank-NB'!BO196</f>
        <v>776659.01351586008</v>
      </c>
      <c r="BI195" s="262"/>
      <c r="BJ195" s="259"/>
      <c r="BK195" s="259"/>
      <c r="BL195" s="255">
        <f>'[1]11. a Breakdown Digital Banking'!AC9+'[1]11. a Breakdown Digital Banking'!AE9+'[1]11. a Breakdown Digital Banking'!AG9</f>
        <v>82768</v>
      </c>
      <c r="BM195" s="255">
        <f>'[1]11. a Breakdown Digital Banking'!AI9+'[1]11. a Breakdown Digital Banking'!AK9+'[1]11. a Breakdown Digital Banking'!AM9</f>
        <v>199207732.01595771</v>
      </c>
      <c r="BN195" s="255">
        <f>'[1]11. a Breakdown Digital Banking'!AO9+'[1]11. a Breakdown Digital Banking'!AQ9+'[1]11. a Breakdown Digital Banking'!AS9</f>
        <v>101889305.9840423</v>
      </c>
      <c r="BO195" s="226">
        <f t="shared" si="108"/>
        <v>301179806</v>
      </c>
      <c r="BP195" s="263">
        <f t="shared" si="109"/>
        <v>301097038</v>
      </c>
      <c r="BQ195" s="255">
        <f>'[1]11. a Breakdown Digital Banking'!AD9+'[1]11. a Breakdown Digital Banking'!AF9+'[1]11. a Breakdown Digital Banking'!AH9</f>
        <v>5332327.6605450008</v>
      </c>
      <c r="BR195" s="255">
        <f>'[1]11. a Breakdown Digital Banking'!AJ9+'[1]11. a Breakdown Digital Banking'!AL9+'[1]11. a Breakdown Digital Banking'!AN9</f>
        <v>276011928.22651887</v>
      </c>
      <c r="BS195" s="255">
        <f>'[1]11. a Breakdown Digital Banking'!AP9+'[1]11. a Breakdown Digital Banking'!AR9+'[1]11. a Breakdown Digital Banking'!AT9</f>
        <v>1906566116.1514604</v>
      </c>
      <c r="BT195" s="226">
        <f t="shared" si="110"/>
        <v>2187910372.0385242</v>
      </c>
      <c r="BU195" s="263">
        <f t="shared" si="111"/>
        <v>2182578044.3779793</v>
      </c>
      <c r="BV195" s="255">
        <f t="shared" si="95"/>
        <v>-59.03040742885711</v>
      </c>
      <c r="BW195" s="255">
        <f t="shared" si="95"/>
        <v>-8.083284267942684</v>
      </c>
      <c r="BX195" s="255">
        <f t="shared" si="95"/>
        <v>-16.020883978782802</v>
      </c>
      <c r="BY195" s="226">
        <f t="shared" si="95"/>
        <v>-10.960806830537399</v>
      </c>
      <c r="BZ195" s="256">
        <f t="shared" si="95"/>
        <v>-10.9320801029317</v>
      </c>
      <c r="CA195" s="255">
        <f t="shared" si="96"/>
        <v>-52.012987012987011</v>
      </c>
      <c r="CB195" s="255">
        <f t="shared" si="96"/>
        <v>35.128945305109355</v>
      </c>
      <c r="CC195" s="255">
        <f t="shared" si="96"/>
        <v>-26.864430416776848</v>
      </c>
      <c r="CD195" s="226">
        <f t="shared" si="96"/>
        <v>4.9741222635269438</v>
      </c>
      <c r="CE195" s="263">
        <f t="shared" si="96"/>
        <v>5.0084016417493844</v>
      </c>
      <c r="CF195" s="264">
        <f t="shared" si="97"/>
        <v>28.075621671640238</v>
      </c>
      <c r="CG195" s="255">
        <f t="shared" si="97"/>
        <v>11.476915846069291</v>
      </c>
      <c r="CH195" s="255">
        <f t="shared" si="97"/>
        <v>2.7120352706214046</v>
      </c>
      <c r="CI195" s="226">
        <f t="shared" si="97"/>
        <v>3.7916191023724455</v>
      </c>
      <c r="CJ195" s="263">
        <f t="shared" si="97"/>
        <v>3.7435615113997622</v>
      </c>
      <c r="CK195" s="264">
        <f t="shared" si="98"/>
        <v>880.96028396464237</v>
      </c>
      <c r="CL195" s="255">
        <f t="shared" si="98"/>
        <v>75.520428340532007</v>
      </c>
      <c r="CM195" s="255">
        <f t="shared" si="98"/>
        <v>34.073476590985919</v>
      </c>
      <c r="CN195" s="226">
        <f t="shared" si="98"/>
        <v>38.490431924417543</v>
      </c>
      <c r="CO195" s="263">
        <f t="shared" si="98"/>
        <v>38.200457649494844</v>
      </c>
      <c r="CP195" s="255">
        <f t="shared" si="115"/>
        <v>-92.358796637525444</v>
      </c>
      <c r="CQ195" s="255">
        <f t="shared" si="104"/>
        <v>5.4744620163963873</v>
      </c>
      <c r="CR195" s="255">
        <f t="shared" si="105"/>
        <v>162.33532506183218</v>
      </c>
      <c r="CS195" s="255">
        <f t="shared" si="112"/>
        <v>2.8982801541804832</v>
      </c>
      <c r="CT195" s="264">
        <v>5.022094779675494</v>
      </c>
      <c r="CU195" s="230">
        <f t="shared" si="100"/>
        <v>-2.4490256345159667E-2</v>
      </c>
      <c r="CV195" s="231">
        <f t="shared" si="100"/>
        <v>-1.6213846872582871E-2</v>
      </c>
      <c r="CW195" s="232">
        <f t="shared" si="100"/>
        <v>0.78900357880130323</v>
      </c>
      <c r="CY195" s="127">
        <f t="shared" si="86"/>
        <v>4.4457802744518826E-2</v>
      </c>
      <c r="CZ195" s="127">
        <f t="shared" si="87"/>
        <v>-7.4629967886116866E-2</v>
      </c>
      <c r="DA195" s="127">
        <f t="shared" si="87"/>
        <v>6.105799490876529E-2</v>
      </c>
      <c r="DB195" s="127"/>
      <c r="DC195" s="127">
        <f t="shared" si="88"/>
        <v>5.2421746849787176E-2</v>
      </c>
      <c r="DD195" s="127"/>
      <c r="DE195" s="127">
        <f t="shared" si="89"/>
        <v>1.030866170255007E-2</v>
      </c>
      <c r="DF195" s="127"/>
      <c r="DG195" s="127">
        <f t="shared" si="90"/>
        <v>0.11301737949696489</v>
      </c>
      <c r="DH195" s="127">
        <f t="shared" si="106"/>
        <v>-2.6957791959518529E-2</v>
      </c>
      <c r="DI195" s="127"/>
      <c r="DJ195" s="127"/>
      <c r="DK195" s="127">
        <f t="shared" si="107"/>
        <v>0.12387011563510453</v>
      </c>
      <c r="DL195" s="127"/>
      <c r="DM195" s="127">
        <f t="shared" si="92"/>
        <v>0.10889785676800234</v>
      </c>
      <c r="DN195" s="127"/>
      <c r="DO195" s="127">
        <f t="shared" si="93"/>
        <v>3.8886097713897172E-4</v>
      </c>
      <c r="DP195" s="127">
        <f t="shared" si="93"/>
        <v>3.7668796895714785E-2</v>
      </c>
      <c r="DQ195" s="127"/>
      <c r="DR195" s="127">
        <f t="shared" si="94"/>
        <v>7.2429950103630292E-2</v>
      </c>
      <c r="DS195" s="127">
        <f t="shared" si="94"/>
        <v>3.5990590379647358E-2</v>
      </c>
      <c r="DT195" s="127"/>
    </row>
    <row r="196" spans="1:124" x14ac:dyDescent="0.3">
      <c r="B196" s="1">
        <v>2</v>
      </c>
      <c r="C196" s="76">
        <v>43497</v>
      </c>
      <c r="D196" s="77">
        <v>28</v>
      </c>
      <c r="E196" s="61">
        <v>163855019</v>
      </c>
      <c r="F196" s="62">
        <v>17153940</v>
      </c>
      <c r="G196" s="63">
        <v>189222546</v>
      </c>
      <c r="H196" s="315">
        <v>543953278.03263879</v>
      </c>
      <c r="I196" s="62">
        <v>26449509</v>
      </c>
      <c r="J196" s="63">
        <f t="shared" si="113"/>
        <v>311966664.74990439</v>
      </c>
      <c r="K196" s="61">
        <f t="shared" ref="K196:M252" si="118">(H196-H195)/H195*100</f>
        <v>-1.490664532815096</v>
      </c>
      <c r="L196" s="62">
        <f t="shared" si="118"/>
        <v>-8.8342870236692637</v>
      </c>
      <c r="M196" s="63">
        <f t="shared" si="118"/>
        <v>9.6900061091891523</v>
      </c>
      <c r="N196" s="61">
        <f t="shared" si="78"/>
        <v>4.7574425164980374</v>
      </c>
      <c r="O196" s="62">
        <f t="shared" si="78"/>
        <v>5.3246606322679098</v>
      </c>
      <c r="P196" s="63">
        <f t="shared" si="78"/>
        <v>61.766944698175152</v>
      </c>
      <c r="Q196" s="291">
        <v>531209299.23965734</v>
      </c>
      <c r="R196" s="255">
        <v>25815999.530443996</v>
      </c>
      <c r="S196" s="255">
        <f t="shared" si="114"/>
        <v>7499076.3252932224</v>
      </c>
      <c r="T196" s="235">
        <f t="shared" si="116"/>
        <v>564524375.09539449</v>
      </c>
      <c r="U196" s="258">
        <f t="shared" ref="U196:W231" si="119">(Q196-Q195)/Q195*100</f>
        <v>-3.0154348219361005</v>
      </c>
      <c r="V196" s="255">
        <f t="shared" si="119"/>
        <v>-7.8769416961789158</v>
      </c>
      <c r="W196" s="255">
        <f t="shared" si="119"/>
        <v>6.4627449096248251</v>
      </c>
      <c r="X196" s="235">
        <f t="shared" si="117"/>
        <v>-3.1346418474069693</v>
      </c>
      <c r="Y196" s="258">
        <f t="shared" si="79"/>
        <v>11.937100956550157</v>
      </c>
      <c r="Z196" s="255">
        <f t="shared" si="79"/>
        <v>19.165487717492823</v>
      </c>
      <c r="AA196" s="255">
        <f t="shared" si="79"/>
        <v>80.098994057521651</v>
      </c>
      <c r="AB196" s="235">
        <f t="shared" si="79"/>
        <v>12.817242332423765</v>
      </c>
      <c r="AC196" s="315">
        <v>338115231.10270149</v>
      </c>
      <c r="AD196" s="255">
        <f t="shared" si="83"/>
        <v>205838046.92993736</v>
      </c>
      <c r="AE196" s="316">
        <v>64265592.148135394</v>
      </c>
      <c r="AF196" s="293">
        <v>112515599</v>
      </c>
      <c r="AG196" s="293">
        <v>51128467</v>
      </c>
      <c r="AH196" s="292">
        <v>141572454.78180197</v>
      </c>
      <c r="AI196" s="292"/>
      <c r="AJ196" s="256"/>
      <c r="AK196" s="316">
        <v>253210557.55248725</v>
      </c>
      <c r="AL196" s="255">
        <f t="shared" si="81"/>
        <v>277998741.68717009</v>
      </c>
      <c r="AM196" s="316">
        <v>24846450.345369719</v>
      </c>
      <c r="AN196" s="255"/>
      <c r="AO196" s="255"/>
      <c r="AP196" s="316">
        <v>253152291.34180039</v>
      </c>
      <c r="AQ196" s="263"/>
      <c r="AR196" s="256"/>
      <c r="AS196" s="255">
        <f>'[1]10. Breakdown Total KK Bank-NB'!Y137</f>
        <v>25751338</v>
      </c>
      <c r="AT196" s="255">
        <f>'[1]10. Breakdown Total KK Bank-NB'!V137</f>
        <v>698171</v>
      </c>
      <c r="AU196" s="256"/>
      <c r="AV196" s="255">
        <f>'[1]10. Breakdown Total KK Bank-NB'!AQ137</f>
        <v>25053938.363828998</v>
      </c>
      <c r="AW196" s="255">
        <f>'[1]10. Breakdown Total KK Bank-NB'!AN137</f>
        <v>762061.16661500011</v>
      </c>
      <c r="AX196" s="256"/>
      <c r="AY196" s="259">
        <f t="shared" si="103"/>
        <v>19.439308612355127</v>
      </c>
      <c r="AZ196" s="260">
        <f t="shared" si="103"/>
        <v>10.813351510201262</v>
      </c>
      <c r="BA196" s="261"/>
      <c r="BB196" s="78">
        <f>'[1]11. Breakdown Total UE Bank-NB'!R197+'[1]11. Breakdown Total UE Bank-NB'!S197</f>
        <v>4403310.5814819997</v>
      </c>
      <c r="BC196" s="65">
        <f>'[1]11. Breakdown Total UE Bank-NB'!AN197</f>
        <v>1927262.7499044184</v>
      </c>
      <c r="BD196" s="65">
        <f>'[1]11. Breakdown Total UE Bank-NB'!AT197</f>
        <v>294101832</v>
      </c>
      <c r="BE196" s="67">
        <f>'[1]11. Breakdown Total UE Bank-NB'!AB197+'[1]11. Breakdown Total UE Bank-NB'!AK197</f>
        <v>15937570</v>
      </c>
      <c r="BF196" s="67">
        <f>'[1]11. Breakdown Total UE Bank-NB'!BR197</f>
        <v>499186.99149540247</v>
      </c>
      <c r="BG196" s="67">
        <f>'[1]11. Breakdown Total UE Bank-NB'!BX197</f>
        <v>5970261.8968571201</v>
      </c>
      <c r="BH196" s="67">
        <f>'[1]11. Breakdown Total UE Bank-NB'!BF197+'[1]11. Breakdown Total UE Bank-NB'!BO197</f>
        <v>1029627.4369407</v>
      </c>
      <c r="BI196" s="262"/>
      <c r="BJ196" s="259"/>
      <c r="BK196" s="259"/>
      <c r="BL196" s="255">
        <f>'[1]11. a Breakdown Digital Banking'!AC10+'[1]11. a Breakdown Digital Banking'!AE10+'[1]11. a Breakdown Digital Banking'!AG10</f>
        <v>82064</v>
      </c>
      <c r="BM196" s="255">
        <f>'[1]11. a Breakdown Digital Banking'!AI10+'[1]11. a Breakdown Digital Banking'!AK10+'[1]11. a Breakdown Digital Banking'!AM10</f>
        <v>191907742.09823656</v>
      </c>
      <c r="BN196" s="255">
        <f>'[1]11. a Breakdown Digital Banking'!AO10+'[1]11. a Breakdown Digital Banking'!AQ10+'[1]11. a Breakdown Digital Banking'!AS10</f>
        <v>89668654.901763469</v>
      </c>
      <c r="BO196" s="255">
        <f t="shared" si="108"/>
        <v>281658461</v>
      </c>
      <c r="BP196" s="263">
        <f t="shared" si="109"/>
        <v>281576397</v>
      </c>
      <c r="BQ196" s="255">
        <f>'[1]11. a Breakdown Digital Banking'!AD10+'[1]11. a Breakdown Digital Banking'!AF10+'[1]11. a Breakdown Digital Banking'!AH10</f>
        <v>3809743</v>
      </c>
      <c r="BR196" s="255">
        <f>'[1]11. a Breakdown Digital Banking'!AJ10+'[1]11. a Breakdown Digital Banking'!AL10+'[1]11. a Breakdown Digital Banking'!AN10</f>
        <v>279125979.74879223</v>
      </c>
      <c r="BS196" s="255">
        <f>'[1]11. a Breakdown Digital Banking'!AP10+'[1]11. a Breakdown Digital Banking'!AR10+'[1]11. a Breakdown Digital Banking'!AT10</f>
        <v>1639543911.3257568</v>
      </c>
      <c r="BT196" s="255">
        <f t="shared" si="110"/>
        <v>1922479634.074549</v>
      </c>
      <c r="BU196" s="263">
        <f t="shared" si="111"/>
        <v>1918669891.074549</v>
      </c>
      <c r="BV196" s="255">
        <f t="shared" si="95"/>
        <v>-0.85057026870288044</v>
      </c>
      <c r="BW196" s="255">
        <f t="shared" si="95"/>
        <v>-3.6645113338956046</v>
      </c>
      <c r="BX196" s="255">
        <f t="shared" si="95"/>
        <v>-11.994046837646344</v>
      </c>
      <c r="BY196" s="255">
        <f t="shared" si="95"/>
        <v>-6.4816248005684685</v>
      </c>
      <c r="BZ196" s="256">
        <f t="shared" si="95"/>
        <v>-6.4831727105864125</v>
      </c>
      <c r="CA196" s="255">
        <f t="shared" si="96"/>
        <v>-46.19142225806663</v>
      </c>
      <c r="CB196" s="255">
        <f t="shared" si="96"/>
        <v>41.093815758922979</v>
      </c>
      <c r="CC196" s="255">
        <f t="shared" si="96"/>
        <v>-28.946933157051351</v>
      </c>
      <c r="CD196" s="255">
        <f t="shared" si="96"/>
        <v>7.353119326289784</v>
      </c>
      <c r="CE196" s="263">
        <f t="shared" si="96"/>
        <v>7.3842623491239365</v>
      </c>
      <c r="CF196" s="264">
        <f t="shared" si="97"/>
        <v>-28.553846602693245</v>
      </c>
      <c r="CG196" s="255">
        <f t="shared" si="97"/>
        <v>1.1282307769386435</v>
      </c>
      <c r="CH196" s="255">
        <f t="shared" si="97"/>
        <v>-14.00539968499529</v>
      </c>
      <c r="CI196" s="255">
        <f t="shared" si="97"/>
        <v>-12.131700702011273</v>
      </c>
      <c r="CJ196" s="263">
        <f t="shared" si="97"/>
        <v>-12.091579221335124</v>
      </c>
      <c r="CK196" s="264">
        <f t="shared" si="98"/>
        <v>515.49241794205136</v>
      </c>
      <c r="CL196" s="255">
        <f t="shared" si="98"/>
        <v>90.303144939043435</v>
      </c>
      <c r="CM196" s="255">
        <f t="shared" si="98"/>
        <v>27.531037532809542</v>
      </c>
      <c r="CN196" s="255">
        <f t="shared" si="98"/>
        <v>34.167310139050542</v>
      </c>
      <c r="CO196" s="263">
        <f t="shared" si="98"/>
        <v>33.959300194190064</v>
      </c>
      <c r="CP196" s="255">
        <f t="shared" si="115"/>
        <v>-91.510549428362836</v>
      </c>
      <c r="CQ196" s="255">
        <f t="shared" si="104"/>
        <v>7.0465074324238941</v>
      </c>
      <c r="CR196" s="255">
        <f t="shared" si="105"/>
        <v>145.31397050832595</v>
      </c>
      <c r="CS196" s="255">
        <f t="shared" si="112"/>
        <v>3.2560943425938689</v>
      </c>
      <c r="CT196" s="264">
        <v>5.022094779675494</v>
      </c>
      <c r="CU196" s="238">
        <f t="shared" si="100"/>
        <v>-3.6334232666393684E-2</v>
      </c>
      <c r="CV196" s="239">
        <f t="shared" si="100"/>
        <v>-1.634262361618577E-2</v>
      </c>
      <c r="CW196" s="240">
        <f t="shared" si="100"/>
        <v>0.82458085803998271</v>
      </c>
      <c r="CY196" s="127">
        <f t="shared" si="86"/>
        <v>5.9013709981983631E-2</v>
      </c>
      <c r="CZ196" s="127">
        <f t="shared" si="87"/>
        <v>-7.2090930599467695E-2</v>
      </c>
      <c r="DA196" s="127">
        <f t="shared" si="87"/>
        <v>9.0872961798610818E-2</v>
      </c>
      <c r="DB196" s="127"/>
      <c r="DC196" s="127">
        <f t="shared" si="88"/>
        <v>8.3036863834569319E-2</v>
      </c>
      <c r="DD196" s="127"/>
      <c r="DE196" s="127">
        <f t="shared" si="89"/>
        <v>2.9310968689921113E-2</v>
      </c>
      <c r="DF196" s="127"/>
      <c r="DG196" s="127">
        <f t="shared" si="90"/>
        <v>0.13991661358048946</v>
      </c>
      <c r="DH196" s="127">
        <f t="shared" si="106"/>
        <v>-8.2580982179369933E-3</v>
      </c>
      <c r="DI196" s="127"/>
      <c r="DJ196" s="127"/>
      <c r="DK196" s="127">
        <f t="shared" si="107"/>
        <v>0.11336214081728468</v>
      </c>
      <c r="DL196" s="127"/>
      <c r="DM196" s="127">
        <f t="shared" si="92"/>
        <v>0.10129148150992262</v>
      </c>
      <c r="DN196" s="127"/>
      <c r="DO196" s="127">
        <f t="shared" si="93"/>
        <v>5.1729883239543639E-2</v>
      </c>
      <c r="DP196" s="127">
        <f t="shared" si="93"/>
        <v>0.11241746545658482</v>
      </c>
      <c r="DQ196" s="127"/>
      <c r="DR196" s="127">
        <f t="shared" si="94"/>
        <v>0.19439308612355122</v>
      </c>
      <c r="DS196" s="127">
        <f t="shared" si="94"/>
        <v>0.10813351510201263</v>
      </c>
      <c r="DT196" s="127"/>
    </row>
    <row r="197" spans="1:124" x14ac:dyDescent="0.3">
      <c r="B197" s="1">
        <v>3</v>
      </c>
      <c r="C197" s="99">
        <v>43525</v>
      </c>
      <c r="D197" s="100">
        <v>31</v>
      </c>
      <c r="E197" s="61">
        <v>166094339</v>
      </c>
      <c r="F197" s="62">
        <v>17184306</v>
      </c>
      <c r="G197" s="63">
        <v>199174153</v>
      </c>
      <c r="H197" s="294">
        <v>585842408.65658712</v>
      </c>
      <c r="I197" s="62">
        <v>28230128</v>
      </c>
      <c r="J197" s="63">
        <f t="shared" si="113"/>
        <v>436850081.42185646</v>
      </c>
      <c r="K197" s="61">
        <f t="shared" si="118"/>
        <v>7.7008692319039325</v>
      </c>
      <c r="L197" s="62">
        <f t="shared" si="118"/>
        <v>6.7321438745800526</v>
      </c>
      <c r="M197" s="63">
        <f t="shared" si="118"/>
        <v>40.031013176381478</v>
      </c>
      <c r="N197" s="61">
        <f t="shared" si="78"/>
        <v>1.7096338114686447</v>
      </c>
      <c r="O197" s="62">
        <f t="shared" si="78"/>
        <v>0.90285304650889153</v>
      </c>
      <c r="P197" s="63">
        <f t="shared" si="78"/>
        <v>104.74735342329353</v>
      </c>
      <c r="Q197" s="295">
        <v>558756713.47750998</v>
      </c>
      <c r="R197" s="242">
        <v>28090127.275020003</v>
      </c>
      <c r="S197" s="243">
        <f t="shared" si="114"/>
        <v>10611059.330689272</v>
      </c>
      <c r="T197" s="244">
        <f t="shared" si="116"/>
        <v>597457900.08321929</v>
      </c>
      <c r="U197" s="258">
        <f t="shared" si="119"/>
        <v>5.1857929214120366</v>
      </c>
      <c r="V197" s="242">
        <f t="shared" si="119"/>
        <v>8.8089858457511969</v>
      </c>
      <c r="W197" s="243">
        <f t="shared" si="119"/>
        <v>41.498217519133831</v>
      </c>
      <c r="X197" s="244">
        <f t="shared" si="117"/>
        <v>5.8338534952117209</v>
      </c>
      <c r="Y197" s="258">
        <f t="shared" si="79"/>
        <v>5.3486639816852941</v>
      </c>
      <c r="Z197" s="242">
        <f t="shared" si="79"/>
        <v>9.9383993403221442</v>
      </c>
      <c r="AA197" s="243">
        <f t="shared" si="79"/>
        <v>151.5858439531257</v>
      </c>
      <c r="AB197" s="244">
        <f t="shared" si="79"/>
        <v>6.659103918137105</v>
      </c>
      <c r="AC197" s="295">
        <v>363940324.07165354</v>
      </c>
      <c r="AD197" s="242">
        <f t="shared" si="83"/>
        <v>221902084.58493352</v>
      </c>
      <c r="AE197" s="296">
        <v>72023511.194239974</v>
      </c>
      <c r="AF197" s="293">
        <v>120076419</v>
      </c>
      <c r="AG197" s="293">
        <v>57384132</v>
      </c>
      <c r="AH197" s="296">
        <v>149878573.39069355</v>
      </c>
      <c r="AI197" s="296"/>
      <c r="AJ197" s="245"/>
      <c r="AK197" s="296">
        <v>257455421.17129284</v>
      </c>
      <c r="AL197" s="242">
        <f t="shared" si="81"/>
        <v>301301292.30621713</v>
      </c>
      <c r="AM197" s="296">
        <v>28532191.960720915</v>
      </c>
      <c r="AN197" s="242"/>
      <c r="AO197" s="242"/>
      <c r="AP197" s="296">
        <v>272769100.34549624</v>
      </c>
      <c r="AQ197" s="250"/>
      <c r="AR197" s="245"/>
      <c r="AS197" s="242">
        <f>'[1]10. Breakdown Total KK Bank-NB'!Y138</f>
        <v>27511573</v>
      </c>
      <c r="AT197" s="242">
        <f>'[1]10. Breakdown Total KK Bank-NB'!V138</f>
        <v>718555</v>
      </c>
      <c r="AU197" s="245"/>
      <c r="AV197" s="242">
        <f>'[1]10. Breakdown Total KK Bank-NB'!AQ138</f>
        <v>27283352.244933996</v>
      </c>
      <c r="AW197" s="242">
        <f>'[1]10. Breakdown Total KK Bank-NB'!AN138</f>
        <v>806775.03008599998</v>
      </c>
      <c r="AX197" s="245"/>
      <c r="AY197" s="246">
        <f t="shared" si="103"/>
        <v>10.033480874650955</v>
      </c>
      <c r="AZ197" s="247">
        <f t="shared" si="103"/>
        <v>6.8169465539682106</v>
      </c>
      <c r="BA197" s="248"/>
      <c r="BB197" s="82">
        <f>'[1]11. Breakdown Total UE Bank-NB'!R198+'[1]11. Breakdown Total UE Bank-NB'!S198</f>
        <v>4416398.4129328607</v>
      </c>
      <c r="BC197" s="83">
        <f>'[1]11. Breakdown Total UE Bank-NB'!AN198</f>
        <v>2161243.4218564853</v>
      </c>
      <c r="BD197" s="83">
        <f>'[1]11. Breakdown Total UE Bank-NB'!AT198</f>
        <v>423743628</v>
      </c>
      <c r="BE197" s="84">
        <f>'[1]11. Breakdown Total UE Bank-NB'!AB198+'[1]11. Breakdown Total UE Bank-NB'!AK198</f>
        <v>10945210</v>
      </c>
      <c r="BF197" s="84">
        <f>'[1]11. Breakdown Total UE Bank-NB'!BR198</f>
        <v>628972.13339666103</v>
      </c>
      <c r="BG197" s="154">
        <f>'[1]11. Breakdown Total UE Bank-NB'!BX198</f>
        <v>8955793.3654444404</v>
      </c>
      <c r="BH197" s="84">
        <f>'[1]11. Breakdown Total UE Bank-NB'!BF198+'[1]11. Breakdown Total UE Bank-NB'!BO198</f>
        <v>1026293.8318481699</v>
      </c>
      <c r="BI197" s="249"/>
      <c r="BJ197" s="246"/>
      <c r="BK197" s="246"/>
      <c r="BL197" s="242">
        <f>'[1]11. a Breakdown Digital Banking'!AC11+'[1]11. a Breakdown Digital Banking'!AE11+'[1]11. a Breakdown Digital Banking'!AG11</f>
        <v>102682</v>
      </c>
      <c r="BM197" s="242">
        <f>'[1]11. a Breakdown Digital Banking'!AI11+'[1]11. a Breakdown Digital Banking'!AK11+'[1]11. a Breakdown Digital Banking'!AM11</f>
        <v>179819384.6650815</v>
      </c>
      <c r="BN197" s="242">
        <f>'[1]11. a Breakdown Digital Banking'!AO11+'[1]11. a Breakdown Digital Banking'!AQ11+'[1]11. a Breakdown Digital Banking'!AS11</f>
        <v>61790753.334918514</v>
      </c>
      <c r="BO197" s="242">
        <f t="shared" si="108"/>
        <v>241712820</v>
      </c>
      <c r="BP197" s="250">
        <f t="shared" si="109"/>
        <v>241610138</v>
      </c>
      <c r="BQ197" s="242">
        <f>'[1]11. a Breakdown Digital Banking'!AD11+'[1]11. a Breakdown Digital Banking'!AF11+'[1]11. a Breakdown Digital Banking'!AH11</f>
        <v>5667364.3021530006</v>
      </c>
      <c r="BR197" s="242">
        <f>'[1]11. a Breakdown Digital Banking'!AJ11+'[1]11. a Breakdown Digital Banking'!AL11+'[1]11. a Breakdown Digital Banking'!AN11</f>
        <v>291037451.74803734</v>
      </c>
      <c r="BS197" s="242">
        <f>'[1]11. a Breakdown Digital Banking'!AP11+'[1]11. a Breakdown Digital Banking'!AR11+'[1]11. a Breakdown Digital Banking'!AT11</f>
        <v>1716596040.6978195</v>
      </c>
      <c r="BT197" s="242">
        <f t="shared" si="110"/>
        <v>2013300856.7480097</v>
      </c>
      <c r="BU197" s="250">
        <f t="shared" si="111"/>
        <v>2007633492.4458568</v>
      </c>
      <c r="BV197" s="242">
        <f t="shared" si="95"/>
        <v>25.124293234548645</v>
      </c>
      <c r="BW197" s="242">
        <f t="shared" si="95"/>
        <v>-6.2990462505504832</v>
      </c>
      <c r="BX197" s="242">
        <f t="shared" si="95"/>
        <v>-31.089907166987839</v>
      </c>
      <c r="BY197" s="242">
        <f t="shared" si="95"/>
        <v>-14.182297545110851</v>
      </c>
      <c r="BZ197" s="245">
        <f t="shared" si="95"/>
        <v>-14.193753249850696</v>
      </c>
      <c r="CA197" s="242">
        <f t="shared" si="96"/>
        <v>-38.156785275482427</v>
      </c>
      <c r="CB197" s="242">
        <f t="shared" si="96"/>
        <v>27.950445655351952</v>
      </c>
      <c r="CC197" s="242">
        <f t="shared" si="96"/>
        <v>-51.407656446322349</v>
      </c>
      <c r="CD197" s="242">
        <f t="shared" si="96"/>
        <v>-9.7634769616104808</v>
      </c>
      <c r="CE197" s="250">
        <f t="shared" si="96"/>
        <v>-9.7458665215689617</v>
      </c>
      <c r="CF197" s="251">
        <f t="shared" si="97"/>
        <v>48.759753667189628</v>
      </c>
      <c r="CG197" s="242">
        <f t="shared" si="97"/>
        <v>4.2674178913640226</v>
      </c>
      <c r="CH197" s="242">
        <f t="shared" si="97"/>
        <v>4.6996075457202746</v>
      </c>
      <c r="CI197" s="242">
        <f t="shared" si="97"/>
        <v>4.724170860576149</v>
      </c>
      <c r="CJ197" s="250">
        <f t="shared" si="97"/>
        <v>4.6367330714448096</v>
      </c>
      <c r="CK197" s="251">
        <f t="shared" si="98"/>
        <v>561.43216638491754</v>
      </c>
      <c r="CL197" s="242">
        <f t="shared" si="98"/>
        <v>72.855884618516924</v>
      </c>
      <c r="CM197" s="242">
        <f t="shared" si="98"/>
        <v>19.197426768432901</v>
      </c>
      <c r="CN197" s="242">
        <f t="shared" si="98"/>
        <v>25.099839315984319</v>
      </c>
      <c r="CO197" s="250">
        <f t="shared" si="98"/>
        <v>24.814140033296805</v>
      </c>
      <c r="CP197" s="255">
        <f t="shared" si="115"/>
        <v>-92.023946598877998</v>
      </c>
      <c r="CQ197" s="242">
        <f t="shared" si="104"/>
        <v>7.9328913000497892</v>
      </c>
      <c r="CR197" s="242">
        <f t="shared" si="105"/>
        <v>142.15727682352619</v>
      </c>
      <c r="CS197" s="242">
        <f t="shared" si="112"/>
        <v>3.3415944694610005</v>
      </c>
      <c r="CT197" s="251">
        <v>5.022094779675494</v>
      </c>
      <c r="CU197" s="252">
        <f t="shared" si="100"/>
        <v>-3.8511686463870598E-2</v>
      </c>
      <c r="CV197" s="253">
        <f t="shared" si="100"/>
        <v>-1.2183201803055432E-2</v>
      </c>
      <c r="CW197" s="254">
        <f t="shared" si="100"/>
        <v>0.81437260126943123</v>
      </c>
      <c r="CY197" s="127">
        <f t="shared" si="86"/>
        <v>2.7804354848897761E-2</v>
      </c>
      <c r="CZ197" s="127">
        <f t="shared" si="87"/>
        <v>-5.7225865252084507E-2</v>
      </c>
      <c r="DA197" s="127">
        <f t="shared" si="87"/>
        <v>2.5873387267279169E-2</v>
      </c>
      <c r="DB197" s="127"/>
      <c r="DC197" s="127">
        <f t="shared" si="88"/>
        <v>3.0059572367492127E-2</v>
      </c>
      <c r="DD197" s="127"/>
      <c r="DE197" s="127">
        <f t="shared" si="89"/>
        <v>9.1207455525932346E-6</v>
      </c>
      <c r="DF197" s="127"/>
      <c r="DG197" s="127">
        <f t="shared" si="90"/>
        <v>4.861394322483914E-2</v>
      </c>
      <c r="DH197" s="127">
        <f t="shared" si="106"/>
        <v>-1.4330563036354049E-2</v>
      </c>
      <c r="DI197" s="127"/>
      <c r="DJ197" s="127"/>
      <c r="DK197" s="127">
        <f t="shared" si="107"/>
        <v>6.583203380905589E-2</v>
      </c>
      <c r="DL197" s="127"/>
      <c r="DM197" s="127">
        <f t="shared" si="92"/>
        <v>5.7686275892375294E-2</v>
      </c>
      <c r="DN197" s="127"/>
      <c r="DO197" s="127">
        <f t="shared" si="93"/>
        <v>8.1397777155070017E-3</v>
      </c>
      <c r="DP197" s="127">
        <f t="shared" si="93"/>
        <v>4.4276249148002655E-2</v>
      </c>
      <c r="DQ197" s="127"/>
      <c r="DR197" s="127">
        <f t="shared" si="94"/>
        <v>0.10033480874650946</v>
      </c>
      <c r="DS197" s="127">
        <f t="shared" si="94"/>
        <v>6.8169465539682061E-2</v>
      </c>
      <c r="DT197" s="127"/>
    </row>
    <row r="198" spans="1:124" x14ac:dyDescent="0.3">
      <c r="B198" s="1">
        <v>4</v>
      </c>
      <c r="C198" s="76">
        <v>43556</v>
      </c>
      <c r="D198" s="77">
        <v>30</v>
      </c>
      <c r="E198" s="92">
        <v>167936100</v>
      </c>
      <c r="F198" s="93">
        <v>17201494</v>
      </c>
      <c r="G198" s="94">
        <v>197413945</v>
      </c>
      <c r="H198" s="290">
        <v>563882230.86470389</v>
      </c>
      <c r="I198" s="93">
        <v>29120241</v>
      </c>
      <c r="J198" s="94">
        <f t="shared" si="113"/>
        <v>465217297.540205</v>
      </c>
      <c r="K198" s="92">
        <f t="shared" si="118"/>
        <v>-3.7484786808522066</v>
      </c>
      <c r="L198" s="93">
        <f t="shared" si="118"/>
        <v>3.1530604466263843</v>
      </c>
      <c r="M198" s="94">
        <f t="shared" si="118"/>
        <v>6.4935815110802153</v>
      </c>
      <c r="N198" s="92">
        <f t="shared" si="78"/>
        <v>5.0798600306561328</v>
      </c>
      <c r="O198" s="93">
        <f t="shared" si="78"/>
        <v>2.75806068914236</v>
      </c>
      <c r="P198" s="94">
        <f t="shared" si="78"/>
        <v>123.78097491444329</v>
      </c>
      <c r="Q198" s="291">
        <v>542369650.31589818</v>
      </c>
      <c r="R198" s="226">
        <v>27784966.144440994</v>
      </c>
      <c r="S198" s="234">
        <f t="shared" si="114"/>
        <v>12246786.517185543</v>
      </c>
      <c r="T198" s="235">
        <f t="shared" si="116"/>
        <v>582401402.97752476</v>
      </c>
      <c r="U198" s="258">
        <f t="shared" si="119"/>
        <v>-2.9327724869065714</v>
      </c>
      <c r="V198" s="226">
        <f t="shared" si="119"/>
        <v>-1.0863643570970341</v>
      </c>
      <c r="W198" s="234">
        <f t="shared" si="119"/>
        <v>15.415305253881916</v>
      </c>
      <c r="X198" s="235">
        <f t="shared" si="117"/>
        <v>-2.5200933996516452</v>
      </c>
      <c r="Y198" s="258">
        <f t="shared" si="79"/>
        <v>8.3592026035183622</v>
      </c>
      <c r="Z198" s="226">
        <f t="shared" si="79"/>
        <v>8.2217979481615213</v>
      </c>
      <c r="AA198" s="234">
        <f t="shared" si="79"/>
        <v>194.95794287045481</v>
      </c>
      <c r="AB198" s="235">
        <f t="shared" si="79"/>
        <v>9.813394351410663</v>
      </c>
      <c r="AC198" s="291">
        <v>352228695.66981226</v>
      </c>
      <c r="AD198" s="226">
        <f t="shared" si="83"/>
        <v>211653535.1948916</v>
      </c>
      <c r="AE198" s="292">
        <v>65449890.289781123</v>
      </c>
      <c r="AF198" s="293">
        <v>119648063</v>
      </c>
      <c r="AG198" s="293">
        <v>55523539</v>
      </c>
      <c r="AH198" s="292">
        <v>146203644.90511048</v>
      </c>
      <c r="AI198" s="292"/>
      <c r="AJ198" s="228"/>
      <c r="AK198" s="292">
        <v>252047924.52408981</v>
      </c>
      <c r="AL198" s="226">
        <f t="shared" si="81"/>
        <v>290321725.79180837</v>
      </c>
      <c r="AM198" s="292">
        <v>26592751.123517327</v>
      </c>
      <c r="AN198" s="226"/>
      <c r="AO198" s="226"/>
      <c r="AP198" s="292">
        <v>263728974.66829103</v>
      </c>
      <c r="AQ198" s="227"/>
      <c r="AR198" s="228"/>
      <c r="AS198" s="226">
        <f>'[1]10. Breakdown Total KK Bank-NB'!Y139</f>
        <v>28370863</v>
      </c>
      <c r="AT198" s="226">
        <f>'[1]10. Breakdown Total KK Bank-NB'!V139</f>
        <v>749378</v>
      </c>
      <c r="AU198" s="228"/>
      <c r="AV198" s="226">
        <f>'[1]10. Breakdown Total KK Bank-NB'!AQ139</f>
        <v>26955812.536929004</v>
      </c>
      <c r="AW198" s="226">
        <f>'[1]10. Breakdown Total KK Bank-NB'!AN139</f>
        <v>829153.60751199978</v>
      </c>
      <c r="AX198" s="228"/>
      <c r="AY198" s="225">
        <f t="shared" si="103"/>
        <v>8.2065445218981736</v>
      </c>
      <c r="AZ198" s="236">
        <f t="shared" si="103"/>
        <v>8.7200406171134031</v>
      </c>
      <c r="BA198" s="237"/>
      <c r="BB198" s="78">
        <f>'[1]11. Breakdown Total UE Bank-NB'!R199+'[1]11. Breakdown Total UE Bank-NB'!S199</f>
        <v>4813306.8724814784</v>
      </c>
      <c r="BC198" s="65">
        <f>'[1]11. Breakdown Total UE Bank-NB'!AN199</f>
        <v>1901303.5402049853</v>
      </c>
      <c r="BD198" s="65">
        <f>'[1]11. Breakdown Total UE Bank-NB'!AT199</f>
        <v>451650065</v>
      </c>
      <c r="BE198" s="67">
        <f>'[1]11. Breakdown Total UE Bank-NB'!AB199+'[1]11. Breakdown Total UE Bank-NB'!AK199</f>
        <v>11665929</v>
      </c>
      <c r="BF198" s="67">
        <f>'[1]11. Breakdown Total UE Bank-NB'!BR199</f>
        <v>588795.23687327909</v>
      </c>
      <c r="BG198" s="67">
        <f>'[1]11. Breakdown Total UE Bank-NB'!BX199</f>
        <v>10671171.334765535</v>
      </c>
      <c r="BH198" s="67">
        <f>'[1]11. Breakdown Total UE Bank-NB'!BF199+'[1]11. Breakdown Total UE Bank-NB'!BO199</f>
        <v>986819.94554672996</v>
      </c>
      <c r="BI198" s="224"/>
      <c r="BJ198" s="225"/>
      <c r="BK198" s="225"/>
      <c r="BL198" s="226">
        <f>'[1]11. a Breakdown Digital Banking'!AC12+'[1]11. a Breakdown Digital Banking'!AE12+'[1]11. a Breakdown Digital Banking'!AG12</f>
        <v>117433</v>
      </c>
      <c r="BM198" s="226">
        <f>'[1]11. a Breakdown Digital Banking'!AI12+'[1]11. a Breakdown Digital Banking'!AK12+'[1]11. a Breakdown Digital Banking'!AM12</f>
        <v>195425294.28635329</v>
      </c>
      <c r="BN198" s="226">
        <f>'[1]11. a Breakdown Digital Banking'!AO12+'[1]11. a Breakdown Digital Banking'!AQ12+'[1]11. a Breakdown Digital Banking'!AS12</f>
        <v>64812890.713646688</v>
      </c>
      <c r="BO198" s="226">
        <f t="shared" si="108"/>
        <v>260355617.99999997</v>
      </c>
      <c r="BP198" s="227">
        <f t="shared" si="109"/>
        <v>260238184.99999997</v>
      </c>
      <c r="BQ198" s="226">
        <f>'[1]11. a Breakdown Digital Banking'!AD12+'[1]11. a Breakdown Digital Banking'!AF12+'[1]11. a Breakdown Digital Banking'!AH12</f>
        <v>5503134.50911</v>
      </c>
      <c r="BR198" s="226">
        <f>'[1]11. a Breakdown Digital Banking'!AJ12+'[1]11. a Breakdown Digital Banking'!AL12+'[1]11. a Breakdown Digital Banking'!AN12</f>
        <v>311262926.55435818</v>
      </c>
      <c r="BS198" s="322">
        <f>'[1]11. a Breakdown Digital Banking'!AP12+'[1]11. a Breakdown Digital Banking'!AR12+'[1]11. a Breakdown Digital Banking'!AT12</f>
        <v>2466270028.0570111</v>
      </c>
      <c r="BT198" s="226">
        <f t="shared" si="110"/>
        <v>2783036089.1204791</v>
      </c>
      <c r="BU198" s="227">
        <f t="shared" si="111"/>
        <v>2777532954.6113691</v>
      </c>
      <c r="BV198" s="226">
        <f t="shared" si="95"/>
        <v>14.365711614499133</v>
      </c>
      <c r="BW198" s="226">
        <f t="shared" si="95"/>
        <v>8.6786581159412926</v>
      </c>
      <c r="BX198" s="322">
        <f t="shared" si="95"/>
        <v>4.8909217247240395</v>
      </c>
      <c r="BY198" s="226">
        <f t="shared" si="95"/>
        <v>7.7127882583968743</v>
      </c>
      <c r="BZ198" s="228">
        <f t="shared" si="95"/>
        <v>7.7099608295410054</v>
      </c>
      <c r="CA198" s="226">
        <f t="shared" si="96"/>
        <v>-35.178980487400992</v>
      </c>
      <c r="CB198" s="226">
        <f t="shared" si="96"/>
        <v>33.32440444002026</v>
      </c>
      <c r="CC198" s="322">
        <f t="shared" si="96"/>
        <v>-50.62640034275163</v>
      </c>
      <c r="CD198" s="226">
        <f t="shared" si="96"/>
        <v>-6.3571026034745683</v>
      </c>
      <c r="CE198" s="227">
        <f t="shared" si="96"/>
        <v>-6.3383099744502998</v>
      </c>
      <c r="CF198" s="229">
        <f t="shared" si="97"/>
        <v>-2.8978160620557025</v>
      </c>
      <c r="CG198" s="226">
        <f t="shared" si="97"/>
        <v>6.9494405908387513</v>
      </c>
      <c r="CH198" s="322">
        <f t="shared" si="97"/>
        <v>43.67212609056461</v>
      </c>
      <c r="CI198" s="226">
        <f t="shared" si="97"/>
        <v>38.232499121655692</v>
      </c>
      <c r="CJ198" s="227">
        <f t="shared" si="97"/>
        <v>38.34860621036762</v>
      </c>
      <c r="CK198" s="229">
        <f t="shared" si="98"/>
        <v>456.77555426028806</v>
      </c>
      <c r="CL198" s="226">
        <f t="shared" si="98"/>
        <v>82.777547652105767</v>
      </c>
      <c r="CM198" s="322">
        <f t="shared" si="98"/>
        <v>66.565401294534851</v>
      </c>
      <c r="CN198" s="226">
        <f t="shared" si="98"/>
        <v>68.470152066874761</v>
      </c>
      <c r="CO198" s="227">
        <f t="shared" si="98"/>
        <v>68.23768177723359</v>
      </c>
      <c r="CP198" s="255">
        <f t="shared" si="115"/>
        <v>-91.406501931930151</v>
      </c>
      <c r="CQ198" s="226">
        <f t="shared" si="104"/>
        <v>7.8224745295209601</v>
      </c>
      <c r="CR198" s="226">
        <f t="shared" si="105"/>
        <v>144.42316343380543</v>
      </c>
      <c r="CS198" s="226">
        <f t="shared" si="112"/>
        <v>3.8387525618391578</v>
      </c>
      <c r="CT198" s="323">
        <v>5.1738854392797977</v>
      </c>
      <c r="CU198" s="238">
        <f t="shared" si="100"/>
        <v>-4.1576234510751209E-2</v>
      </c>
      <c r="CV198" s="239">
        <f t="shared" si="100"/>
        <v>-1.245989399677716E-2</v>
      </c>
      <c r="CW198" s="240">
        <f t="shared" si="100"/>
        <v>0.73417243722879766</v>
      </c>
      <c r="CY198" s="127">
        <f t="shared" si="86"/>
        <v>6.8438453736107574E-2</v>
      </c>
      <c r="CZ198" s="127">
        <f t="shared" si="87"/>
        <v>-4.1892080635949513E-2</v>
      </c>
      <c r="DA198" s="127">
        <f t="shared" si="87"/>
        <v>5.2246155818288953E-2</v>
      </c>
      <c r="DB198" s="127"/>
      <c r="DC198" s="127">
        <f t="shared" si="88"/>
        <v>5.4524506357337632E-2</v>
      </c>
      <c r="DD198" s="127"/>
      <c r="DE198" s="127">
        <f t="shared" si="89"/>
        <v>2.2699481181645886E-2</v>
      </c>
      <c r="DF198" s="127"/>
      <c r="DG198" s="127">
        <f t="shared" si="90"/>
        <v>9.8567080849913058E-2</v>
      </c>
      <c r="DH198" s="127">
        <f t="shared" si="106"/>
        <v>-4.6550003872214418E-3</v>
      </c>
      <c r="DI198" s="127"/>
      <c r="DJ198" s="127"/>
      <c r="DK198" s="127">
        <f t="shared" si="107"/>
        <v>7.9180554461796282E-2</v>
      </c>
      <c r="DL198" s="127"/>
      <c r="DM198" s="127">
        <f t="shared" si="92"/>
        <v>7.0918373440802984E-2</v>
      </c>
      <c r="DN198" s="127"/>
      <c r="DO198" s="127">
        <f t="shared" si="93"/>
        <v>2.6676157975503934E-2</v>
      </c>
      <c r="DP198" s="127">
        <f t="shared" si="93"/>
        <v>6.3034973089984625E-2</v>
      </c>
      <c r="DQ198" s="127"/>
      <c r="DR198" s="127">
        <f t="shared" si="94"/>
        <v>8.2065445218981736E-2</v>
      </c>
      <c r="DS198" s="127">
        <f t="shared" si="94"/>
        <v>8.7200406171134004E-2</v>
      </c>
      <c r="DT198" s="127"/>
    </row>
    <row r="199" spans="1:124" x14ac:dyDescent="0.3">
      <c r="B199" s="1">
        <v>5</v>
      </c>
      <c r="C199" s="76">
        <v>43586</v>
      </c>
      <c r="D199" s="77">
        <v>31</v>
      </c>
      <c r="E199" s="61">
        <v>170715329</v>
      </c>
      <c r="F199" s="62">
        <v>17199903</v>
      </c>
      <c r="G199" s="63">
        <v>198790786</v>
      </c>
      <c r="H199" s="290">
        <v>606845341.12253118</v>
      </c>
      <c r="I199" s="62">
        <v>29354916</v>
      </c>
      <c r="J199" s="63">
        <f t="shared" si="113"/>
        <v>441576971.15091527</v>
      </c>
      <c r="K199" s="61">
        <f t="shared" si="118"/>
        <v>7.6191637023113987</v>
      </c>
      <c r="L199" s="62">
        <f t="shared" si="118"/>
        <v>0.80588275351155236</v>
      </c>
      <c r="M199" s="63">
        <f t="shared" si="118"/>
        <v>-5.0815665097333778</v>
      </c>
      <c r="N199" s="61">
        <f t="shared" si="78"/>
        <v>6.530994721532128</v>
      </c>
      <c r="O199" s="62">
        <f t="shared" si="78"/>
        <v>0.18614437528529926</v>
      </c>
      <c r="P199" s="63">
        <f t="shared" si="78"/>
        <v>95.28815389797208</v>
      </c>
      <c r="Q199" s="291">
        <v>620737048.18803978</v>
      </c>
      <c r="R199" s="226">
        <v>30452858.598799992</v>
      </c>
      <c r="S199" s="234">
        <f t="shared" si="114"/>
        <v>14742252.539070722</v>
      </c>
      <c r="T199" s="235">
        <f t="shared" si="116"/>
        <v>665932159.32591045</v>
      </c>
      <c r="U199" s="258">
        <f t="shared" si="119"/>
        <v>14.449075059140428</v>
      </c>
      <c r="V199" s="226">
        <f t="shared" si="119"/>
        <v>9.6019280372337992</v>
      </c>
      <c r="W199" s="234">
        <f t="shared" si="119"/>
        <v>20.376496466100456</v>
      </c>
      <c r="X199" s="235">
        <f t="shared" si="117"/>
        <v>14.342471690716238</v>
      </c>
      <c r="Y199" s="258">
        <f t="shared" si="79"/>
        <v>14.863972665217407</v>
      </c>
      <c r="Z199" s="226">
        <f t="shared" si="79"/>
        <v>12.634103546890845</v>
      </c>
      <c r="AA199" s="234">
        <f t="shared" si="79"/>
        <v>237.58856465738768</v>
      </c>
      <c r="AB199" s="235">
        <f t="shared" si="79"/>
        <v>16.459478843352564</v>
      </c>
      <c r="AC199" s="291">
        <v>386173126.27230406</v>
      </c>
      <c r="AD199" s="226">
        <f t="shared" si="83"/>
        <v>220672214.85022712</v>
      </c>
      <c r="AE199" s="292">
        <v>70720664.34652631</v>
      </c>
      <c r="AF199" s="293">
        <v>127234852</v>
      </c>
      <c r="AG199" s="293">
        <v>59839004</v>
      </c>
      <c r="AH199" s="292">
        <v>149951550.50370079</v>
      </c>
      <c r="AI199" s="292"/>
      <c r="AJ199" s="228"/>
      <c r="AK199" s="292">
        <v>311161502.29461056</v>
      </c>
      <c r="AL199" s="226">
        <f t="shared" si="81"/>
        <v>309575545.89342916</v>
      </c>
      <c r="AM199" s="292">
        <v>29193650.011791069</v>
      </c>
      <c r="AN199" s="226"/>
      <c r="AO199" s="226"/>
      <c r="AP199" s="292">
        <v>280381895.88163811</v>
      </c>
      <c r="AQ199" s="227"/>
      <c r="AR199" s="228"/>
      <c r="AS199" s="226">
        <f>'[1]10. Breakdown Total KK Bank-NB'!Y140</f>
        <v>28692191</v>
      </c>
      <c r="AT199" s="226">
        <f>'[1]10. Breakdown Total KK Bank-NB'!V140</f>
        <v>662725</v>
      </c>
      <c r="AU199" s="228"/>
      <c r="AV199" s="226">
        <f>'[1]10. Breakdown Total KK Bank-NB'!AQ140</f>
        <v>29665571.587300003</v>
      </c>
      <c r="AW199" s="227">
        <f>'[1]10. Breakdown Total KK Bank-NB'!AN140</f>
        <v>787287.01150000002</v>
      </c>
      <c r="AX199" s="228"/>
      <c r="AY199" s="225">
        <f t="shared" si="103"/>
        <v>12.904977396931795</v>
      </c>
      <c r="AZ199" s="236">
        <f t="shared" si="103"/>
        <v>3.2960306539916417</v>
      </c>
      <c r="BA199" s="237"/>
      <c r="BB199" s="78">
        <f>'[1]11. Breakdown Total UE Bank-NB'!R200+'[1]11. Breakdown Total UE Bank-NB'!S200</f>
        <v>5386078.9499999993</v>
      </c>
      <c r="BC199" s="65">
        <f>'[1]11. Breakdown Total UE Bank-NB'!AN200</f>
        <v>1923833.1509152423</v>
      </c>
      <c r="BD199" s="65">
        <f>'[1]11. Breakdown Total UE Bank-NB'!AT200</f>
        <v>422602216</v>
      </c>
      <c r="BE199" s="67">
        <f>'[1]11. Breakdown Total UE Bank-NB'!AB200+'[1]11. Breakdown Total UE Bank-NB'!AK200</f>
        <v>17050922</v>
      </c>
      <c r="BF199" s="67">
        <f>'[1]11. Breakdown Total UE Bank-NB'!BR200</f>
        <v>639539.26136055938</v>
      </c>
      <c r="BG199" s="67">
        <f>'[1]11. Breakdown Total UE Bank-NB'!BX200</f>
        <v>12815686.137710163</v>
      </c>
      <c r="BH199" s="67">
        <f>'[1]11. Breakdown Total UE Bank-NB'!BF200+'[1]11. Breakdown Total UE Bank-NB'!BO200</f>
        <v>1287027.1399999997</v>
      </c>
      <c r="BI199" s="224"/>
      <c r="BJ199" s="225"/>
      <c r="BK199" s="225"/>
      <c r="BL199" s="226">
        <f>'[1]11. a Breakdown Digital Banking'!AC13+'[1]11. a Breakdown Digital Banking'!AE13+'[1]11. a Breakdown Digital Banking'!AG13</f>
        <v>148927</v>
      </c>
      <c r="BM199" s="226">
        <f>'[1]11. a Breakdown Digital Banking'!AI13+'[1]11. a Breakdown Digital Banking'!AK13+'[1]11. a Breakdown Digital Banking'!AM13</f>
        <v>223958536.66168427</v>
      </c>
      <c r="BN199" s="226">
        <f>'[1]11. a Breakdown Digital Banking'!AO13+'[1]11. a Breakdown Digital Banking'!AQ13+'[1]11. a Breakdown Digital Banking'!AS13</f>
        <v>70810539.33831571</v>
      </c>
      <c r="BO199" s="226">
        <f t="shared" si="108"/>
        <v>294918003</v>
      </c>
      <c r="BP199" s="227">
        <f t="shared" si="109"/>
        <v>294769076</v>
      </c>
      <c r="BQ199" s="226">
        <f>'[1]11. a Breakdown Digital Banking'!AD13+'[1]11. a Breakdown Digital Banking'!AF13+'[1]11. a Breakdown Digital Banking'!AH13</f>
        <v>8331313.2200000007</v>
      </c>
      <c r="BR199" s="226">
        <f>'[1]11. a Breakdown Digital Banking'!AJ13+'[1]11. a Breakdown Digital Banking'!AL13+'[1]11. a Breakdown Digital Banking'!AN13</f>
        <v>365508326.28517467</v>
      </c>
      <c r="BS199" s="322">
        <f>'[1]11. a Breakdown Digital Banking'!AP13+'[1]11. a Breakdown Digital Banking'!AR13+'[1]11. a Breakdown Digital Banking'!AT13</f>
        <v>2020241203.6248245</v>
      </c>
      <c r="BT199" s="226">
        <f t="shared" si="110"/>
        <v>2394080843.1299992</v>
      </c>
      <c r="BU199" s="227">
        <f t="shared" si="111"/>
        <v>2385749529.9099994</v>
      </c>
      <c r="BV199" s="226">
        <f t="shared" ref="BV199:BZ230" si="120">(BL199-BL198)/BL198*100</f>
        <v>26.818696618497356</v>
      </c>
      <c r="BW199" s="226">
        <f t="shared" si="120"/>
        <v>14.600588158010764</v>
      </c>
      <c r="BX199" s="322">
        <f t="shared" si="120"/>
        <v>9.253789730144204</v>
      </c>
      <c r="BY199" s="226">
        <f t="shared" si="120"/>
        <v>13.275067872743209</v>
      </c>
      <c r="BZ199" s="228">
        <f t="shared" si="120"/>
        <v>13.268956283260289</v>
      </c>
      <c r="CA199" s="226">
        <f t="shared" ref="CA199:CE230" si="121">(BL199-BL187)/BL187*100</f>
        <v>-27.253321610003905</v>
      </c>
      <c r="CB199" s="226">
        <f t="shared" si="121"/>
        <v>43.576750278958585</v>
      </c>
      <c r="CC199" s="322">
        <f t="shared" si="121"/>
        <v>-46.37739851488351</v>
      </c>
      <c r="CD199" s="226">
        <f t="shared" si="121"/>
        <v>2.315581186717361</v>
      </c>
      <c r="CE199" s="227">
        <f t="shared" si="121"/>
        <v>2.33659691928887</v>
      </c>
      <c r="CF199" s="229">
        <f t="shared" ref="CF199:CJ230" si="122">(BQ199/BQ198-1)*100</f>
        <v>51.392142172941192</v>
      </c>
      <c r="CG199" s="226">
        <f t="shared" si="122"/>
        <v>17.427517093444543</v>
      </c>
      <c r="CH199" s="322">
        <f t="shared" si="122"/>
        <v>-18.085157722310697</v>
      </c>
      <c r="CI199" s="226">
        <f t="shared" si="122"/>
        <v>-13.975932526027757</v>
      </c>
      <c r="CJ199" s="227">
        <f t="shared" si="122"/>
        <v>-14.105446491675844</v>
      </c>
      <c r="CK199" s="229">
        <f t="shared" ref="CK199:CO230" si="123">(BQ199/BQ187-1)*100</f>
        <v>885.99022646188757</v>
      </c>
      <c r="CL199" s="226">
        <f t="shared" si="123"/>
        <v>91.192974377408589</v>
      </c>
      <c r="CM199" s="322">
        <f t="shared" si="123"/>
        <v>25.50463070516431</v>
      </c>
      <c r="CN199" s="226">
        <f t="shared" si="123"/>
        <v>32.878110257337731</v>
      </c>
      <c r="CO199" s="227">
        <f t="shared" si="123"/>
        <v>32.477828942600674</v>
      </c>
      <c r="CP199" s="255">
        <f t="shared" si="115"/>
        <v>-91.699495739231253</v>
      </c>
      <c r="CQ199" s="226">
        <f t="shared" si="104"/>
        <v>8.5203640213278078</v>
      </c>
      <c r="CR199" s="226">
        <f t="shared" si="105"/>
        <v>154.1490741302369</v>
      </c>
      <c r="CS199" s="226">
        <f t="shared" si="112"/>
        <v>5.1936905120105052</v>
      </c>
      <c r="CT199" s="323">
        <v>5.1738854392797977</v>
      </c>
      <c r="CU199" s="238">
        <f t="shared" si="100"/>
        <v>-5.2299520293999424E-2</v>
      </c>
      <c r="CV199" s="239">
        <f t="shared" si="100"/>
        <v>-3.9700126108531686E-3</v>
      </c>
      <c r="CW199" s="240">
        <f t="shared" si="100"/>
        <v>0.67542487010430685</v>
      </c>
      <c r="CY199" s="127">
        <f t="shared" si="86"/>
        <v>9.9543942535178287E-2</v>
      </c>
      <c r="CZ199" s="127">
        <f t="shared" si="87"/>
        <v>-2.2785460777127065E-2</v>
      </c>
      <c r="DA199" s="127">
        <f t="shared" si="87"/>
        <v>7.7833548574152145E-2</v>
      </c>
      <c r="DB199" s="127"/>
      <c r="DC199" s="127">
        <f t="shared" si="88"/>
        <v>2.6641264734379222E-2</v>
      </c>
      <c r="DD199" s="127"/>
      <c r="DE199" s="127">
        <f t="shared" si="89"/>
        <v>1.0265331927609367E-2</v>
      </c>
      <c r="DF199" s="127"/>
      <c r="DG199" s="127">
        <f t="shared" si="90"/>
        <v>0.24861208369796306</v>
      </c>
      <c r="DH199" s="127">
        <f t="shared" si="106"/>
        <v>4.130418422511184E-2</v>
      </c>
      <c r="DI199" s="127"/>
      <c r="DJ199" s="127"/>
      <c r="DK199" s="127">
        <f t="shared" si="107"/>
        <v>6.5406221503657713E-2</v>
      </c>
      <c r="DL199" s="127"/>
      <c r="DM199" s="127">
        <f t="shared" si="92"/>
        <v>6.3085803594438383E-2</v>
      </c>
      <c r="DN199" s="127"/>
      <c r="DO199" s="127">
        <f t="shared" si="93"/>
        <v>2.7190517832864636E-3</v>
      </c>
      <c r="DP199" s="127">
        <f t="shared" si="93"/>
        <v>-3.3911671924290232E-2</v>
      </c>
      <c r="DQ199" s="127"/>
      <c r="DR199" s="127">
        <f t="shared" si="94"/>
        <v>0.12904977396931794</v>
      </c>
      <c r="DS199" s="127">
        <f t="shared" si="94"/>
        <v>3.296030653991644E-2</v>
      </c>
      <c r="DT199" s="127"/>
    </row>
    <row r="200" spans="1:124" x14ac:dyDescent="0.3">
      <c r="B200" s="1">
        <v>6</v>
      </c>
      <c r="C200" s="99">
        <v>43617</v>
      </c>
      <c r="D200" s="100">
        <v>30</v>
      </c>
      <c r="E200" s="101">
        <v>172505677</v>
      </c>
      <c r="F200" s="102">
        <v>17216047</v>
      </c>
      <c r="G200" s="103">
        <v>209891847</v>
      </c>
      <c r="H200" s="294">
        <v>535248715.50579357</v>
      </c>
      <c r="I200" s="102">
        <v>27120802</v>
      </c>
      <c r="J200" s="103">
        <f t="shared" si="113"/>
        <v>410996536.6449914</v>
      </c>
      <c r="K200" s="101">
        <f t="shared" si="118"/>
        <v>-11.79816680874562</v>
      </c>
      <c r="L200" s="102">
        <f t="shared" si="118"/>
        <v>-7.6106979832611348</v>
      </c>
      <c r="M200" s="103">
        <f t="shared" si="118"/>
        <v>-6.9252783781318534</v>
      </c>
      <c r="N200" s="101">
        <f t="shared" si="78"/>
        <v>-1.9546269286632161</v>
      </c>
      <c r="O200" s="102">
        <f t="shared" si="78"/>
        <v>-1.9745366147712125</v>
      </c>
      <c r="P200" s="103">
        <f t="shared" si="78"/>
        <v>94.830626191900691</v>
      </c>
      <c r="Q200" s="295">
        <v>480809028.3847155</v>
      </c>
      <c r="R200" s="242">
        <v>25907896.265999999</v>
      </c>
      <c r="S200" s="243">
        <f t="shared" si="114"/>
        <v>13351524.163786072</v>
      </c>
      <c r="T200" s="244">
        <f t="shared" si="116"/>
        <v>520068448.81450152</v>
      </c>
      <c r="U200" s="258">
        <f t="shared" si="119"/>
        <v>-22.542237524211043</v>
      </c>
      <c r="V200" s="242">
        <f t="shared" si="119"/>
        <v>-14.924583575806214</v>
      </c>
      <c r="W200" s="243">
        <f t="shared" si="119"/>
        <v>-9.4336219760098743</v>
      </c>
      <c r="X200" s="244">
        <f t="shared" si="117"/>
        <v>-21.903689207480145</v>
      </c>
      <c r="Y200" s="258">
        <f t="shared" si="79"/>
        <v>-7.8898713517855548</v>
      </c>
      <c r="Z200" s="242">
        <f t="shared" si="79"/>
        <v>1.9899641843871312</v>
      </c>
      <c r="AA200" s="243">
        <f t="shared" si="79"/>
        <v>210.73763828210761</v>
      </c>
      <c r="AB200" s="244">
        <f t="shared" si="79"/>
        <v>-5.7322346835233322</v>
      </c>
      <c r="AC200" s="295">
        <v>352130992.66438276</v>
      </c>
      <c r="AD200" s="242">
        <f t="shared" si="83"/>
        <v>183117722.84141079</v>
      </c>
      <c r="AE200" s="296">
        <v>63181151.812158883</v>
      </c>
      <c r="AF200" s="293">
        <v>100833567</v>
      </c>
      <c r="AG200" s="293">
        <v>44605040</v>
      </c>
      <c r="AH200" s="296">
        <v>119936571.0292519</v>
      </c>
      <c r="AI200" s="296"/>
      <c r="AJ200" s="245"/>
      <c r="AK200" s="296">
        <v>244198347.55801883</v>
      </c>
      <c r="AL200" s="242">
        <f t="shared" si="81"/>
        <v>236610680.82669669</v>
      </c>
      <c r="AM200" s="296">
        <v>24778928.750940792</v>
      </c>
      <c r="AN200" s="242"/>
      <c r="AO200" s="242"/>
      <c r="AP200" s="296">
        <v>211831752.07575589</v>
      </c>
      <c r="AQ200" s="250"/>
      <c r="AR200" s="245"/>
      <c r="AS200" s="242">
        <f>'[1]10. Breakdown Total KK Bank-NB'!Y141</f>
        <v>26495911</v>
      </c>
      <c r="AT200" s="242">
        <f>'[1]10. Breakdown Total KK Bank-NB'!V141</f>
        <v>624891</v>
      </c>
      <c r="AU200" s="245"/>
      <c r="AV200" s="242">
        <f>'[1]10. Breakdown Total KK Bank-NB'!AQ141</f>
        <v>25192735.930199999</v>
      </c>
      <c r="AW200" s="242">
        <f>'[1]10. Breakdown Total KK Bank-NB'!AN141</f>
        <v>715160.3358</v>
      </c>
      <c r="AX200" s="245"/>
      <c r="AY200" s="246">
        <f t="shared" si="103"/>
        <v>1.6650593726623815</v>
      </c>
      <c r="AZ200" s="247">
        <f t="shared" si="103"/>
        <v>14.928464598092237</v>
      </c>
      <c r="BA200" s="248"/>
      <c r="BB200" s="82">
        <f>'[1]11. Breakdown Total UE Bank-NB'!R201+'[1]11. Breakdown Total UE Bank-NB'!S201</f>
        <v>5514863.4965319997</v>
      </c>
      <c r="BC200" s="83">
        <f>'[1]11. Breakdown Total UE Bank-NB'!AN201</f>
        <v>1318258.6449914263</v>
      </c>
      <c r="BD200" s="83">
        <f>'[1]11. Breakdown Total UE Bank-NB'!AT201</f>
        <v>393695970</v>
      </c>
      <c r="BE200" s="84">
        <f>'[1]11. Breakdown Total UE Bank-NB'!AB201+'[1]11. Breakdown Total UE Bank-NB'!AK201</f>
        <v>15982308</v>
      </c>
      <c r="BF200" s="84">
        <f>'[1]11. Breakdown Total UE Bank-NB'!BR201</f>
        <v>393085.37407507602</v>
      </c>
      <c r="BG200" s="154">
        <f>'[1]11. Breakdown Total UE Bank-NB'!BX201</f>
        <v>11873184.022622997</v>
      </c>
      <c r="BH200" s="84">
        <f>'[1]11. Breakdown Total UE Bank-NB'!BF201+'[1]11. Breakdown Total UE Bank-NB'!BO201</f>
        <v>1085254.7670880002</v>
      </c>
      <c r="BI200" s="249"/>
      <c r="BJ200" s="246"/>
      <c r="BK200" s="246"/>
      <c r="BL200" s="242">
        <f>'[1]11. a Breakdown Digital Banking'!AC14+'[1]11. a Breakdown Digital Banking'!AE14+'[1]11. a Breakdown Digital Banking'!AG14</f>
        <v>151402</v>
      </c>
      <c r="BM200" s="242">
        <f>'[1]11. a Breakdown Digital Banking'!AI14+'[1]11. a Breakdown Digital Banking'!AK14+'[1]11. a Breakdown Digital Banking'!AM14</f>
        <v>177267252.84553093</v>
      </c>
      <c r="BN200" s="242">
        <f>'[1]11. a Breakdown Digital Banking'!AO14+'[1]11. a Breakdown Digital Banking'!AQ14+'[1]11. a Breakdown Digital Banking'!AS14</f>
        <v>50843116.154469058</v>
      </c>
      <c r="BO200" s="242">
        <f t="shared" si="108"/>
        <v>228261771</v>
      </c>
      <c r="BP200" s="250">
        <f t="shared" si="109"/>
        <v>228110369</v>
      </c>
      <c r="BQ200" s="242">
        <f>'[1]11. a Breakdown Digital Banking'!AD14+'[1]11. a Breakdown Digital Banking'!AF14+'[1]11. a Breakdown Digital Banking'!AH14</f>
        <v>6159419.4305410003</v>
      </c>
      <c r="BR200" s="242">
        <f>'[1]11. a Breakdown Digital Banking'!AJ14+'[1]11. a Breakdown Digital Banking'!AL14+'[1]11. a Breakdown Digital Banking'!AN14</f>
        <v>252597262.97672895</v>
      </c>
      <c r="BS200" s="242">
        <f>'[1]11. a Breakdown Digital Banking'!AP14+'[1]11. a Breakdown Digital Banking'!AR14+'[1]11. a Breakdown Digital Banking'!AT14</f>
        <v>1493755940.534843</v>
      </c>
      <c r="BT200" s="242">
        <f t="shared" si="110"/>
        <v>1752512622.9421129</v>
      </c>
      <c r="BU200" s="250">
        <f t="shared" si="111"/>
        <v>1746353203.5115719</v>
      </c>
      <c r="BV200" s="242">
        <f t="shared" si="120"/>
        <v>1.6618880391064079</v>
      </c>
      <c r="BW200" s="242">
        <f t="shared" si="120"/>
        <v>-20.848182218071027</v>
      </c>
      <c r="BX200" s="242">
        <f t="shared" si="120"/>
        <v>-28.198377487914772</v>
      </c>
      <c r="BY200" s="242">
        <f t="shared" si="120"/>
        <v>-22.601615134359907</v>
      </c>
      <c r="BZ200" s="245">
        <f t="shared" si="120"/>
        <v>-22.613873851543371</v>
      </c>
      <c r="CA200" s="242">
        <f t="shared" si="121"/>
        <v>-21.752837326607818</v>
      </c>
      <c r="CB200" s="242">
        <f t="shared" si="121"/>
        <v>16.860539626733136</v>
      </c>
      <c r="CC200" s="242">
        <f t="shared" si="121"/>
        <v>-60.718983403533485</v>
      </c>
      <c r="CD200" s="242">
        <f t="shared" si="121"/>
        <v>-18.860192728961728</v>
      </c>
      <c r="CE200" s="250">
        <f t="shared" si="121"/>
        <v>-18.858201791161182</v>
      </c>
      <c r="CF200" s="251">
        <f t="shared" si="122"/>
        <v>-26.069044964546418</v>
      </c>
      <c r="CG200" s="242">
        <f t="shared" si="122"/>
        <v>-30.891516058200807</v>
      </c>
      <c r="CH200" s="242">
        <f t="shared" si="122"/>
        <v>-26.06051505856497</v>
      </c>
      <c r="CI200" s="242">
        <f t="shared" si="122"/>
        <v>-26.798101744513602</v>
      </c>
      <c r="CJ200" s="250">
        <f t="shared" si="122"/>
        <v>-26.800647695089275</v>
      </c>
      <c r="CK200" s="251">
        <f t="shared" si="123"/>
        <v>517.18519110710281</v>
      </c>
      <c r="CL200" s="242">
        <f t="shared" si="123"/>
        <v>53.227171853568642</v>
      </c>
      <c r="CM200" s="242">
        <f t="shared" si="123"/>
        <v>5.0335237645749764</v>
      </c>
      <c r="CN200" s="242">
        <f t="shared" si="123"/>
        <v>10.35833938348989</v>
      </c>
      <c r="CO200" s="250">
        <f t="shared" si="123"/>
        <v>10.039625548408138</v>
      </c>
      <c r="CP200" s="255">
        <f t="shared" si="115"/>
        <v>-91.378925315894762</v>
      </c>
      <c r="CQ200" s="242">
        <f t="shared" si="104"/>
        <v>8.3628239346127344</v>
      </c>
      <c r="CR200" s="242">
        <f t="shared" si="105"/>
        <v>160.01324878729861</v>
      </c>
      <c r="CS200" s="242">
        <f t="shared" si="112"/>
        <v>5.1189223745334118</v>
      </c>
      <c r="CT200" s="251">
        <v>5.1738854392797977</v>
      </c>
      <c r="CU200" s="252">
        <f t="shared" si="100"/>
        <v>4.4498520036688305E-2</v>
      </c>
      <c r="CV200" s="253">
        <f t="shared" si="100"/>
        <v>-1.9438736414305602E-3</v>
      </c>
      <c r="CW200" s="254">
        <f t="shared" si="100"/>
        <v>0.67668271471722719</v>
      </c>
      <c r="CY200" s="127">
        <f t="shared" si="86"/>
        <v>4.3078880664182195E-2</v>
      </c>
      <c r="CZ200" s="127">
        <f t="shared" si="87"/>
        <v>-0.13028519390252702</v>
      </c>
      <c r="DA200" s="127">
        <f t="shared" si="87"/>
        <v>-6.3470465645182439E-2</v>
      </c>
      <c r="DB200" s="127"/>
      <c r="DC200" s="127">
        <f t="shared" si="88"/>
        <v>-0.11606935488980819</v>
      </c>
      <c r="DD200" s="127"/>
      <c r="DE200" s="127">
        <f t="shared" si="89"/>
        <v>-0.12102646529824634</v>
      </c>
      <c r="DF200" s="127"/>
      <c r="DG200" s="127">
        <f t="shared" si="90"/>
        <v>-3.4307857275918452E-2</v>
      </c>
      <c r="DH200" s="127">
        <f t="shared" si="106"/>
        <v>-0.10194887095746241</v>
      </c>
      <c r="DI200" s="127"/>
      <c r="DJ200" s="127"/>
      <c r="DK200" s="127">
        <f t="shared" si="107"/>
        <v>-0.12295105141400697</v>
      </c>
      <c r="DL200" s="127"/>
      <c r="DM200" s="127">
        <f t="shared" si="92"/>
        <v>-0.12079777251793833</v>
      </c>
      <c r="DN200" s="127"/>
      <c r="DO200" s="127">
        <f t="shared" si="93"/>
        <v>-2.378773767022202E-2</v>
      </c>
      <c r="DP200" s="127">
        <f t="shared" si="93"/>
        <v>0.18901840350716959</v>
      </c>
      <c r="DQ200" s="127"/>
      <c r="DR200" s="127">
        <f t="shared" si="94"/>
        <v>1.6650593726623919E-2</v>
      </c>
      <c r="DS200" s="127">
        <f t="shared" si="94"/>
        <v>0.14928464598092228</v>
      </c>
      <c r="DT200" s="127"/>
    </row>
    <row r="201" spans="1:124" x14ac:dyDescent="0.3">
      <c r="B201" s="1">
        <v>7</v>
      </c>
      <c r="C201" s="76">
        <v>43647</v>
      </c>
      <c r="D201" s="77">
        <v>31</v>
      </c>
      <c r="E201" s="61">
        <v>175399034</v>
      </c>
      <c r="F201" s="62">
        <v>17273927</v>
      </c>
      <c r="G201" s="63">
        <v>232348971</v>
      </c>
      <c r="H201" s="290">
        <v>588378054.94654953</v>
      </c>
      <c r="I201" s="62">
        <v>30346213</v>
      </c>
      <c r="J201" s="63">
        <f t="shared" si="113"/>
        <v>501308574.91187137</v>
      </c>
      <c r="K201" s="61">
        <f t="shared" si="118"/>
        <v>9.9261031183513211</v>
      </c>
      <c r="L201" s="62">
        <f t="shared" si="118"/>
        <v>11.892756711250648</v>
      </c>
      <c r="M201" s="63">
        <f t="shared" si="118"/>
        <v>21.973917105021563</v>
      </c>
      <c r="N201" s="61">
        <f t="shared" si="78"/>
        <v>4.2222899994119425</v>
      </c>
      <c r="O201" s="62">
        <f t="shared" si="78"/>
        <v>7.1738786323852981</v>
      </c>
      <c r="P201" s="63">
        <f t="shared" si="78"/>
        <v>103.09429503658323</v>
      </c>
      <c r="Q201" s="291">
        <v>611686361.93022323</v>
      </c>
      <c r="R201" s="226">
        <v>29863517.062600005</v>
      </c>
      <c r="S201" s="234">
        <f t="shared" si="114"/>
        <v>14978466.563908592</v>
      </c>
      <c r="T201" s="235">
        <f t="shared" si="116"/>
        <v>656528345.55673182</v>
      </c>
      <c r="U201" s="258">
        <f t="shared" si="119"/>
        <v>27.220232112777065</v>
      </c>
      <c r="V201" s="226">
        <f t="shared" si="119"/>
        <v>15.268012331017131</v>
      </c>
      <c r="W201" s="234">
        <f t="shared" si="119"/>
        <v>12.185443251006108</v>
      </c>
      <c r="X201" s="235">
        <f t="shared" si="117"/>
        <v>26.238833956047763</v>
      </c>
      <c r="Y201" s="258">
        <f t="shared" si="79"/>
        <v>13.34772234320023</v>
      </c>
      <c r="Z201" s="226">
        <f t="shared" si="79"/>
        <v>11.690378097177611</v>
      </c>
      <c r="AA201" s="234">
        <f t="shared" si="79"/>
        <v>257.41043378496545</v>
      </c>
      <c r="AB201" s="235">
        <f t="shared" si="79"/>
        <v>15.062654694090643</v>
      </c>
      <c r="AC201" s="291">
        <v>372911501.02749622</v>
      </c>
      <c r="AD201" s="226">
        <f t="shared" si="83"/>
        <v>215466553.91905332</v>
      </c>
      <c r="AE201" s="292">
        <v>67746623.392322809</v>
      </c>
      <c r="AF201" s="293">
        <v>123002316</v>
      </c>
      <c r="AG201" s="293">
        <v>55062035.048842847</v>
      </c>
      <c r="AH201" s="292">
        <v>147719930.52673051</v>
      </c>
      <c r="AI201" s="292"/>
      <c r="AJ201" s="228"/>
      <c r="AK201" s="292">
        <v>302502134.57208705</v>
      </c>
      <c r="AL201" s="226">
        <f t="shared" si="81"/>
        <v>309184227.35813624</v>
      </c>
      <c r="AM201" s="292">
        <v>28699100.844062977</v>
      </c>
      <c r="AN201" s="226"/>
      <c r="AO201" s="226"/>
      <c r="AP201" s="292">
        <v>280485126.51407325</v>
      </c>
      <c r="AQ201" s="227"/>
      <c r="AR201" s="228"/>
      <c r="AS201" s="226">
        <f>'[1]10. Breakdown Total KK Bank-NB'!Y142</f>
        <v>29583676</v>
      </c>
      <c r="AT201" s="226">
        <f>'[1]10. Breakdown Total KK Bank-NB'!V142</f>
        <v>762537</v>
      </c>
      <c r="AU201" s="228"/>
      <c r="AV201" s="226">
        <f>'[1]10. Breakdown Total KK Bank-NB'!AQ142</f>
        <v>28999850.5</v>
      </c>
      <c r="AW201" s="226">
        <f>'[1]10. Breakdown Total KK Bank-NB'!AN142</f>
        <v>863666.57</v>
      </c>
      <c r="AX201" s="228"/>
      <c r="AY201" s="324">
        <f t="shared" si="103"/>
        <v>11.6171048858729</v>
      </c>
      <c r="AZ201" s="236">
        <f t="shared" si="103"/>
        <v>14.207824001705779</v>
      </c>
      <c r="BA201" s="237"/>
      <c r="BB201" s="78">
        <f>'[1]11. Breakdown Total UE Bank-NB'!R202+'[1]11. Breakdown Total UE Bank-NB'!S202</f>
        <v>5674097.3699999992</v>
      </c>
      <c r="BC201" s="65">
        <f>'[1]11. Breakdown Total UE Bank-NB'!AN202</f>
        <v>1949704.9118713993</v>
      </c>
      <c r="BD201" s="65">
        <f>'[1]11. Breakdown Total UE Bank-NB'!AT202</f>
        <v>476037115</v>
      </c>
      <c r="BE201" s="67">
        <f>'[1]11. Breakdown Total UE Bank-NB'!AB202+'[1]11. Breakdown Total UE Bank-NB'!AK202</f>
        <v>23321755</v>
      </c>
      <c r="BF201" s="67">
        <f>'[1]11. Breakdown Total UE Bank-NB'!BR202</f>
        <v>551330.81390858907</v>
      </c>
      <c r="BG201" s="67">
        <f>'[1]11. Breakdown Total UE Bank-NB'!BX202</f>
        <v>12939442.660000002</v>
      </c>
      <c r="BH201" s="67">
        <f>'[1]11. Breakdown Total UE Bank-NB'!BF202+'[1]11. Breakdown Total UE Bank-NB'!BO202</f>
        <v>1487693.09</v>
      </c>
      <c r="BI201" s="224"/>
      <c r="BJ201" s="225"/>
      <c r="BK201" s="225"/>
      <c r="BL201" s="226">
        <f>'[1]11. a Breakdown Digital Banking'!AC15+'[1]11. a Breakdown Digital Banking'!AE15+'[1]11. a Breakdown Digital Banking'!AG15</f>
        <v>226879</v>
      </c>
      <c r="BM201" s="226">
        <f>'[1]11. a Breakdown Digital Banking'!AI15+'[1]11. a Breakdown Digital Banking'!AK15+'[1]11. a Breakdown Digital Banking'!AM15</f>
        <v>230305635.37519562</v>
      </c>
      <c r="BN201" s="226">
        <f>'[1]11. a Breakdown Digital Banking'!AO15+'[1]11. a Breakdown Digital Banking'!AQ15+'[1]11. a Breakdown Digital Banking'!AS15</f>
        <v>69667380.624804378</v>
      </c>
      <c r="BO201" s="226">
        <f t="shared" si="108"/>
        <v>300199895</v>
      </c>
      <c r="BP201" s="227">
        <f t="shared" si="109"/>
        <v>299973016</v>
      </c>
      <c r="BQ201" s="226">
        <f>'[1]11. a Breakdown Digital Banking'!AD15+'[1]11. a Breakdown Digital Banking'!AF15+'[1]11. a Breakdown Digital Banking'!AH15</f>
        <v>9819452.9299999997</v>
      </c>
      <c r="BR201" s="226">
        <f>'[1]11. a Breakdown Digital Banking'!AJ15+'[1]11. a Breakdown Digital Banking'!AL15+'[1]11. a Breakdown Digital Banking'!AN15</f>
        <v>360308893.54065514</v>
      </c>
      <c r="BS201" s="226">
        <f>'[1]11. a Breakdown Digital Banking'!AP15+'[1]11. a Breakdown Digital Banking'!AR15+'[1]11. a Breakdown Digital Banking'!AT15</f>
        <v>1947177860.8093445</v>
      </c>
      <c r="BT201" s="226">
        <f t="shared" si="110"/>
        <v>2317306207.2799997</v>
      </c>
      <c r="BU201" s="227">
        <f t="shared" si="111"/>
        <v>2307486754.3499994</v>
      </c>
      <c r="BV201" s="226">
        <f t="shared" si="120"/>
        <v>49.852049510574496</v>
      </c>
      <c r="BW201" s="226">
        <f t="shared" si="120"/>
        <v>29.920011552208042</v>
      </c>
      <c r="BX201" s="226">
        <f t="shared" si="120"/>
        <v>37.024214670761651</v>
      </c>
      <c r="BY201" s="226">
        <f t="shared" si="120"/>
        <v>31.515625102199003</v>
      </c>
      <c r="BZ201" s="228">
        <f t="shared" si="120"/>
        <v>31.503454803494709</v>
      </c>
      <c r="CA201" s="226">
        <f t="shared" si="121"/>
        <v>-9.748034878910353</v>
      </c>
      <c r="CB201" s="226">
        <f t="shared" si="121"/>
        <v>47.71785182401743</v>
      </c>
      <c r="CC201" s="226">
        <f t="shared" si="121"/>
        <v>-46.089523447301097</v>
      </c>
      <c r="CD201" s="226">
        <f t="shared" si="121"/>
        <v>5.1899306482538838</v>
      </c>
      <c r="CE201" s="227">
        <f t="shared" si="121"/>
        <v>5.2031003346770657</v>
      </c>
      <c r="CF201" s="229">
        <f t="shared" si="122"/>
        <v>59.421728634212002</v>
      </c>
      <c r="CG201" s="226">
        <f t="shared" si="122"/>
        <v>42.641645952374915</v>
      </c>
      <c r="CH201" s="226">
        <f t="shared" si="122"/>
        <v>30.354484823816176</v>
      </c>
      <c r="CI201" s="226">
        <f t="shared" si="122"/>
        <v>32.227647147540253</v>
      </c>
      <c r="CJ201" s="227">
        <f t="shared" si="122"/>
        <v>32.131733128790827</v>
      </c>
      <c r="CK201" s="229">
        <f t="shared" si="123"/>
        <v>983.3815744319885</v>
      </c>
      <c r="CL201" s="226">
        <f t="shared" si="123"/>
        <v>79.713308422474483</v>
      </c>
      <c r="CM201" s="226">
        <f t="shared" si="123"/>
        <v>23.760658639115697</v>
      </c>
      <c r="CN201" s="226">
        <f t="shared" si="123"/>
        <v>30.571672748279987</v>
      </c>
      <c r="CO201" s="227">
        <f t="shared" si="123"/>
        <v>30.084817892510564</v>
      </c>
      <c r="CP201" s="255">
        <f t="shared" si="115"/>
        <v>-91.532068421854191</v>
      </c>
      <c r="CQ201" s="226">
        <f t="shared" si="104"/>
        <v>8.82635941628034</v>
      </c>
      <c r="CR201" s="226">
        <f t="shared" si="105"/>
        <v>171.08143669306247</v>
      </c>
      <c r="CS201" s="325">
        <f t="shared" si="112"/>
        <v>6.1171727948257058</v>
      </c>
      <c r="CT201" s="226"/>
      <c r="CU201" s="238">
        <f t="shared" si="100"/>
        <v>4.7078833948918319E-2</v>
      </c>
      <c r="CV201" s="239">
        <f t="shared" si="100"/>
        <v>1.7179126116895205E-4</v>
      </c>
      <c r="CW201" s="240">
        <f t="shared" si="100"/>
        <v>0.76279740822795072</v>
      </c>
      <c r="CY201" s="127">
        <f t="shared" si="86"/>
        <v>6.7313069396763181E-2</v>
      </c>
      <c r="CZ201" s="127">
        <f t="shared" si="87"/>
        <v>2.3803412135315449E-2</v>
      </c>
      <c r="DA201" s="127">
        <f t="shared" si="87"/>
        <v>3.8542508179845836E-2</v>
      </c>
      <c r="DB201" s="127"/>
      <c r="DC201" s="127">
        <f t="shared" si="88"/>
        <v>-8.4390874071249566E-3</v>
      </c>
      <c r="DD201" s="127"/>
      <c r="DE201" s="127">
        <f t="shared" si="89"/>
        <v>1.4774739477960708E-3</v>
      </c>
      <c r="DF201" s="127"/>
      <c r="DG201" s="127">
        <f t="shared" si="90"/>
        <v>0.2294224701363865</v>
      </c>
      <c r="DH201" s="127">
        <f t="shared" si="106"/>
        <v>5.3216740159085063E-2</v>
      </c>
      <c r="DI201" s="127"/>
      <c r="DJ201" s="127"/>
      <c r="DK201" s="127">
        <f t="shared" si="107"/>
        <v>5.3055821187164565E-2</v>
      </c>
      <c r="DL201" s="127"/>
      <c r="DM201" s="127">
        <f t="shared" si="92"/>
        <v>5.3070755938910752E-2</v>
      </c>
      <c r="DN201" s="127"/>
      <c r="DO201" s="127">
        <f t="shared" si="93"/>
        <v>7.0322910088779444E-2</v>
      </c>
      <c r="DP201" s="127">
        <f t="shared" si="93"/>
        <v>0.12971791756792794</v>
      </c>
      <c r="DQ201" s="127"/>
      <c r="DR201" s="127">
        <f t="shared" si="94"/>
        <v>0.11617104885872909</v>
      </c>
      <c r="DS201" s="127">
        <f t="shared" si="94"/>
        <v>0.14207824001705771</v>
      </c>
      <c r="DT201" s="127"/>
    </row>
    <row r="202" spans="1:124" x14ac:dyDescent="0.3">
      <c r="B202" s="1">
        <v>8</v>
      </c>
      <c r="C202" s="298">
        <v>43678</v>
      </c>
      <c r="D202" s="77">
        <v>31</v>
      </c>
      <c r="E202" s="61">
        <v>177836971</v>
      </c>
      <c r="F202" s="62">
        <v>17302241</v>
      </c>
      <c r="G202" s="63">
        <v>250477938</v>
      </c>
      <c r="H202" s="290">
        <v>537425482.23747432</v>
      </c>
      <c r="I202" s="62">
        <v>28479509</v>
      </c>
      <c r="J202" s="63">
        <f t="shared" si="113"/>
        <v>525986185.35417587</v>
      </c>
      <c r="K202" s="61">
        <f t="shared" si="118"/>
        <v>-8.6598356755001564</v>
      </c>
      <c r="L202" s="62">
        <f t="shared" si="118"/>
        <v>-6.1513573374048347</v>
      </c>
      <c r="M202" s="63">
        <f t="shared" si="118"/>
        <v>4.9226388051795738</v>
      </c>
      <c r="N202" s="61">
        <f t="shared" si="78"/>
        <v>-3.6716974710008086</v>
      </c>
      <c r="O202" s="62">
        <f t="shared" si="78"/>
        <v>3.2546626556179374</v>
      </c>
      <c r="P202" s="63">
        <f t="shared" si="78"/>
        <v>74.139614353383735</v>
      </c>
      <c r="Q202" s="291">
        <v>530857688.80820704</v>
      </c>
      <c r="R202" s="226">
        <v>28240867.902100001</v>
      </c>
      <c r="S202" s="226">
        <f t="shared" si="114"/>
        <v>15565376.486071644</v>
      </c>
      <c r="T202" s="235">
        <f t="shared" si="116"/>
        <v>574663933.19637859</v>
      </c>
      <c r="U202" s="258">
        <f t="shared" si="119"/>
        <v>-13.214071483783799</v>
      </c>
      <c r="V202" s="226">
        <f t="shared" si="119"/>
        <v>-5.43355009759434</v>
      </c>
      <c r="W202" s="226">
        <f t="shared" si="119"/>
        <v>3.918357861660172</v>
      </c>
      <c r="X202" s="235">
        <f t="shared" si="117"/>
        <v>-12.469288327670412</v>
      </c>
      <c r="Y202" s="258">
        <f t="shared" si="79"/>
        <v>-8.8278413695145719E-2</v>
      </c>
      <c r="Z202" s="226">
        <f t="shared" si="79"/>
        <v>7.9047368937810978</v>
      </c>
      <c r="AA202" s="226">
        <f t="shared" si="79"/>
        <v>249.00127179234684</v>
      </c>
      <c r="AB202" s="235">
        <f t="shared" si="79"/>
        <v>2.2608747257342454</v>
      </c>
      <c r="AC202" s="291">
        <v>345984591.52676767</v>
      </c>
      <c r="AD202" s="226">
        <f t="shared" si="83"/>
        <v>191440890.71070662</v>
      </c>
      <c r="AE202" s="292">
        <v>64652555.63250269</v>
      </c>
      <c r="AF202" s="293">
        <v>112895420</v>
      </c>
      <c r="AG202" s="293">
        <v>49574384</v>
      </c>
      <c r="AH202" s="292">
        <v>126788335.07820393</v>
      </c>
      <c r="AI202" s="292"/>
      <c r="AJ202" s="228"/>
      <c r="AK202" s="292">
        <v>256227306.43158561</v>
      </c>
      <c r="AL202" s="226">
        <f t="shared" si="81"/>
        <v>274630382.37662143</v>
      </c>
      <c r="AM202" s="292">
        <v>25936007.902286079</v>
      </c>
      <c r="AN202" s="226"/>
      <c r="AO202" s="226"/>
      <c r="AP202" s="292">
        <v>248694374.47433537</v>
      </c>
      <c r="AQ202" s="227"/>
      <c r="AR202" s="228"/>
      <c r="AS202" s="226">
        <f>'[1]10. Breakdown Total KK Bank-NB'!Y143</f>
        <v>27709986</v>
      </c>
      <c r="AT202" s="226">
        <f>'[1]10. Breakdown Total KK Bank-NB'!V143</f>
        <v>769523</v>
      </c>
      <c r="AU202" s="228"/>
      <c r="AV202" s="226">
        <f>'[1]10. Breakdown Total KK Bank-NB'!AQ143</f>
        <v>27387986.360600002</v>
      </c>
      <c r="AW202" s="227">
        <f>'[1]10. Breakdown Total KK Bank-NB'!AN143</f>
        <v>852881.54149999982</v>
      </c>
      <c r="AX202" s="228"/>
      <c r="AY202" s="225">
        <f t="shared" si="103"/>
        <v>7.8017961304244228</v>
      </c>
      <c r="AZ202" s="236">
        <f t="shared" si="103"/>
        <v>11.318230302980883</v>
      </c>
      <c r="BA202" s="237"/>
      <c r="BB202" s="78">
        <f>'[1]11. Breakdown Total UE Bank-NB'!R203+'[1]11. Breakdown Total UE Bank-NB'!S203</f>
        <v>5819608.2100000009</v>
      </c>
      <c r="BC202" s="65">
        <f>'[1]11. Breakdown Total UE Bank-NB'!AN203</f>
        <v>2164153.354175848</v>
      </c>
      <c r="BD202" s="65">
        <f>'[1]11. Breakdown Total UE Bank-NB'!AT203</f>
        <v>492317016</v>
      </c>
      <c r="BE202" s="67">
        <f>'[1]11. Breakdown Total UE Bank-NB'!AB203+'[1]11. Breakdown Total UE Bank-NB'!AK203</f>
        <v>31505016</v>
      </c>
      <c r="BF202" s="67">
        <f>'[1]11. Breakdown Total UE Bank-NB'!BR203</f>
        <v>672931.24607164552</v>
      </c>
      <c r="BG202" s="67">
        <f>'[1]11. Breakdown Total UE Bank-NB'!BX203</f>
        <v>12878102.649999999</v>
      </c>
      <c r="BH202" s="67">
        <f>'[1]11. Breakdown Total UE Bank-NB'!BF203+'[1]11. Breakdown Total UE Bank-NB'!BO203</f>
        <v>2014342.5899999999</v>
      </c>
      <c r="BI202" s="224"/>
      <c r="BJ202" s="225"/>
      <c r="BK202" s="225"/>
      <c r="BL202" s="255">
        <f>'[1]11. a Breakdown Digital Banking'!AC16+'[1]11. a Breakdown Digital Banking'!AE16+'[1]11. a Breakdown Digital Banking'!AG16</f>
        <v>236431</v>
      </c>
      <c r="BM202" s="255">
        <f>'[1]11. a Breakdown Digital Banking'!AI16+'[1]11. a Breakdown Digital Banking'!AK16+'[1]11. a Breakdown Digital Banking'!AM16</f>
        <v>221583644.00000212</v>
      </c>
      <c r="BN202" s="255">
        <f>'[1]11. a Breakdown Digital Banking'!AO16+'[1]11. a Breakdown Digital Banking'!AQ16+'[1]11. a Breakdown Digital Banking'!AS16</f>
        <v>65198110.999997884</v>
      </c>
      <c r="BO202" s="226">
        <f t="shared" si="108"/>
        <v>287018186</v>
      </c>
      <c r="BP202" s="227">
        <f t="shared" si="109"/>
        <v>286781755</v>
      </c>
      <c r="BQ202" s="255">
        <f>'[1]11. a Breakdown Digital Banking'!AD16+'[1]11. a Breakdown Digital Banking'!AF16+'[1]11. a Breakdown Digital Banking'!AH16</f>
        <v>8860489.0800000001</v>
      </c>
      <c r="BR202" s="255">
        <f>'[1]11. a Breakdown Digital Banking'!AJ16+'[1]11. a Breakdown Digital Banking'!AL16+'[1]11. a Breakdown Digital Banking'!AN16</f>
        <v>337482479.46657985</v>
      </c>
      <c r="BS202" s="255">
        <f>'[1]11. a Breakdown Digital Banking'!AP16+'[1]11. a Breakdown Digital Banking'!AR16+'[1]11. a Breakdown Digital Banking'!AT16</f>
        <v>2573769568.1234202</v>
      </c>
      <c r="BT202" s="226">
        <f t="shared" si="110"/>
        <v>2920112536.6700001</v>
      </c>
      <c r="BU202" s="227">
        <f t="shared" si="111"/>
        <v>2911252047.5900002</v>
      </c>
      <c r="BV202" s="255">
        <f t="shared" si="120"/>
        <v>4.2101737049264152</v>
      </c>
      <c r="BW202" s="255">
        <f t="shared" si="120"/>
        <v>-3.7871376273465178</v>
      </c>
      <c r="BX202" s="255">
        <f t="shared" si="120"/>
        <v>-6.4151538133403783</v>
      </c>
      <c r="BY202" s="226">
        <f t="shared" si="120"/>
        <v>-4.3909772186962295</v>
      </c>
      <c r="BZ202" s="228">
        <f t="shared" si="120"/>
        <v>-4.3974825388960985</v>
      </c>
      <c r="CA202" s="255">
        <f t="shared" si="121"/>
        <v>1.5108710585972385</v>
      </c>
      <c r="CB202" s="255">
        <f t="shared" si="121"/>
        <v>29.860400489852541</v>
      </c>
      <c r="CC202" s="255">
        <f t="shared" si="121"/>
        <v>-39.913301598099153</v>
      </c>
      <c r="CD202" s="226">
        <f t="shared" si="121"/>
        <v>2.7369817493768074</v>
      </c>
      <c r="CE202" s="227">
        <f t="shared" si="121"/>
        <v>2.738004809490592</v>
      </c>
      <c r="CF202" s="264">
        <f t="shared" si="122"/>
        <v>-9.7659600472263737</v>
      </c>
      <c r="CG202" s="255">
        <f t="shared" si="122"/>
        <v>-6.3352347064671299</v>
      </c>
      <c r="CH202" s="255">
        <f t="shared" si="122"/>
        <v>32.179479847497497</v>
      </c>
      <c r="CI202" s="226">
        <f t="shared" si="122"/>
        <v>26.013235863962937</v>
      </c>
      <c r="CJ202" s="227">
        <f t="shared" si="122"/>
        <v>26.165493349064818</v>
      </c>
      <c r="CK202" s="264">
        <f t="shared" si="123"/>
        <v>205.48243478509011</v>
      </c>
      <c r="CL202" s="255">
        <f t="shared" si="123"/>
        <v>52.908913404068002</v>
      </c>
      <c r="CM202" s="255">
        <f t="shared" si="123"/>
        <v>33.995443441630322</v>
      </c>
      <c r="CN202" s="226">
        <f t="shared" si="123"/>
        <v>36.174029187764155</v>
      </c>
      <c r="CO202" s="227">
        <f t="shared" si="123"/>
        <v>35.944714173871994</v>
      </c>
      <c r="CP202" s="255">
        <f t="shared" si="115"/>
        <v>-91.784561033304641</v>
      </c>
      <c r="CQ202" s="226">
        <f t="shared" si="104"/>
        <v>9.1211744016980134</v>
      </c>
      <c r="CR202" s="255">
        <f t="shared" si="105"/>
        <v>177.68754079409996</v>
      </c>
      <c r="CS202" s="263">
        <f t="shared" si="112"/>
        <v>6.4636687691020711</v>
      </c>
      <c r="CT202" s="255"/>
      <c r="CU202" s="238">
        <f t="shared" si="100"/>
        <v>0.10100095036003998</v>
      </c>
      <c r="CV202" s="239">
        <f t="shared" si="100"/>
        <v>1.252213319883122E-3</v>
      </c>
      <c r="CW202" s="240">
        <f t="shared" si="100"/>
        <v>0.84429096350439314</v>
      </c>
      <c r="CY202" s="127">
        <f t="shared" si="86"/>
        <v>-9.9104018659018633E-3</v>
      </c>
      <c r="CZ202" s="127">
        <f t="shared" si="87"/>
        <v>-2.7162375986843124E-2</v>
      </c>
      <c r="DA202" s="127">
        <f t="shared" si="87"/>
        <v>-1.1606400343698309E-2</v>
      </c>
      <c r="DB202" s="127"/>
      <c r="DC202" s="127">
        <f t="shared" si="88"/>
        <v>-0.10715455050187739</v>
      </c>
      <c r="DD202" s="127"/>
      <c r="DE202" s="127">
        <f t="shared" si="89"/>
        <v>-8.165309904847784E-2</v>
      </c>
      <c r="DF202" s="127"/>
      <c r="DG202" s="127">
        <f t="shared" si="90"/>
        <v>3.1222730686933042E-2</v>
      </c>
      <c r="DH202" s="127">
        <f t="shared" si="106"/>
        <v>-3.6317481565804055E-3</v>
      </c>
      <c r="DI202" s="127"/>
      <c r="DJ202" s="127"/>
      <c r="DK202" s="127">
        <f t="shared" si="107"/>
        <v>-3.1664937912555757E-2</v>
      </c>
      <c r="DL202" s="127"/>
      <c r="DM202" s="127">
        <f t="shared" si="92"/>
        <v>-2.9085124244483729E-2</v>
      </c>
      <c r="DN202" s="127"/>
      <c r="DO202" s="127">
        <f t="shared" si="93"/>
        <v>3.0479179754521191E-2</v>
      </c>
      <c r="DP202" s="127">
        <f t="shared" si="93"/>
        <v>0.11295223632353468</v>
      </c>
      <c r="DQ202" s="127"/>
      <c r="DR202" s="127">
        <f t="shared" si="94"/>
        <v>7.801796130424421E-2</v>
      </c>
      <c r="DS202" s="127">
        <f t="shared" si="94"/>
        <v>0.11318230302980892</v>
      </c>
      <c r="DT202" s="127"/>
    </row>
    <row r="203" spans="1:124" x14ac:dyDescent="0.3">
      <c r="B203" s="1">
        <v>9</v>
      </c>
      <c r="C203" s="326">
        <v>43709</v>
      </c>
      <c r="D203" s="100">
        <v>30</v>
      </c>
      <c r="E203" s="61">
        <v>179382941</v>
      </c>
      <c r="F203" s="62">
        <v>17346812</v>
      </c>
      <c r="G203" s="63">
        <v>257078749</v>
      </c>
      <c r="H203" s="294">
        <v>548343634.99162316</v>
      </c>
      <c r="I203" s="62">
        <v>28539329</v>
      </c>
      <c r="J203" s="63">
        <f t="shared" si="113"/>
        <v>525111706.83130449</v>
      </c>
      <c r="K203" s="61">
        <f t="shared" si="118"/>
        <v>2.031565884947077</v>
      </c>
      <c r="L203" s="62">
        <f t="shared" si="118"/>
        <v>0.21004575605569603</v>
      </c>
      <c r="M203" s="63">
        <f t="shared" si="118"/>
        <v>-0.16625503620072071</v>
      </c>
      <c r="N203" s="61">
        <f t="shared" si="78"/>
        <v>1.0571780625594902</v>
      </c>
      <c r="O203" s="62">
        <f t="shared" si="78"/>
        <v>8.6195978034576175</v>
      </c>
      <c r="P203" s="63">
        <f t="shared" si="78"/>
        <v>146.70025531629523</v>
      </c>
      <c r="Q203" s="295">
        <v>518557575.31775898</v>
      </c>
      <c r="R203" s="242">
        <v>27671673.420699999</v>
      </c>
      <c r="S203" s="242">
        <f t="shared" si="114"/>
        <v>16374110.096183578</v>
      </c>
      <c r="T203" s="244">
        <f t="shared" si="116"/>
        <v>562603358.83464253</v>
      </c>
      <c r="U203" s="258">
        <f t="shared" si="119"/>
        <v>-2.317026530794386</v>
      </c>
      <c r="V203" s="242">
        <f t="shared" si="119"/>
        <v>-2.0154992522651058</v>
      </c>
      <c r="W203" s="242">
        <f t="shared" si="119"/>
        <v>5.1957214837406074</v>
      </c>
      <c r="X203" s="244">
        <f t="shared" si="117"/>
        <v>-2.0987178183696149</v>
      </c>
      <c r="Y203" s="258">
        <f t="shared" si="79"/>
        <v>0.81698928189424791</v>
      </c>
      <c r="Z203" s="242">
        <f t="shared" si="79"/>
        <v>13.489689778347877</v>
      </c>
      <c r="AA203" s="242">
        <f t="shared" si="79"/>
        <v>295.42535661888996</v>
      </c>
      <c r="AB203" s="244">
        <f t="shared" si="79"/>
        <v>3.6333309271248329</v>
      </c>
      <c r="AC203" s="295">
        <v>352005015.00330174</v>
      </c>
      <c r="AD203" s="242">
        <f t="shared" si="83"/>
        <v>196338619.98832142</v>
      </c>
      <c r="AE203" s="296">
        <v>65279277.121170595</v>
      </c>
      <c r="AF203" s="314">
        <v>115529574</v>
      </c>
      <c r="AG203" s="314">
        <v>49742698</v>
      </c>
      <c r="AH203" s="296">
        <v>131059342.86715084</v>
      </c>
      <c r="AI203" s="296"/>
      <c r="AJ203" s="245"/>
      <c r="AK203" s="296">
        <v>257556205.15663218</v>
      </c>
      <c r="AL203" s="242">
        <f t="shared" si="81"/>
        <v>261001370.16112679</v>
      </c>
      <c r="AM203" s="296">
        <v>26558511.803003237</v>
      </c>
      <c r="AN203" s="242"/>
      <c r="AO203" s="242"/>
      <c r="AP203" s="296">
        <v>234442858.35812354</v>
      </c>
      <c r="AQ203" s="250"/>
      <c r="AR203" s="245"/>
      <c r="AS203" s="242">
        <f>'[1]10. Breakdown Total KK Bank-NB'!Y144</f>
        <v>27753747</v>
      </c>
      <c r="AT203" s="242">
        <f>'[1]10. Breakdown Total KK Bank-NB'!V144</f>
        <v>785582</v>
      </c>
      <c r="AU203" s="245"/>
      <c r="AV203" s="242">
        <f>'[1]10. Breakdown Total KK Bank-NB'!AQ144</f>
        <v>26805092.213800002</v>
      </c>
      <c r="AW203" s="250">
        <f>'[1]10. Breakdown Total KK Bank-NB'!AN144</f>
        <v>866581.20689999987</v>
      </c>
      <c r="AX203" s="245"/>
      <c r="AY203" s="246">
        <f t="shared" si="103"/>
        <v>13.304302839243373</v>
      </c>
      <c r="AZ203" s="247">
        <f t="shared" si="103"/>
        <v>19.539653387765789</v>
      </c>
      <c r="BA203" s="248"/>
      <c r="BB203" s="82">
        <f>'[1]11. Breakdown Total UE Bank-NB'!R204+'[1]11. Breakdown Total UE Bank-NB'!S204</f>
        <v>5158767.33</v>
      </c>
      <c r="BC203" s="83">
        <f>'[1]11. Breakdown Total UE Bank-NB'!AN204</f>
        <v>1847574.831304505</v>
      </c>
      <c r="BD203" s="83">
        <f>'[1]11. Breakdown Total UE Bank-NB'!AT204</f>
        <v>490218726</v>
      </c>
      <c r="BE203" s="84">
        <f>'[1]11. Breakdown Total UE Bank-NB'!AB204+'[1]11. Breakdown Total UE Bank-NB'!AK204</f>
        <v>33045406</v>
      </c>
      <c r="BF203" s="84">
        <f>'[1]11. Breakdown Total UE Bank-NB'!BR204</f>
        <v>490912.66618357715</v>
      </c>
      <c r="BG203" s="84">
        <f>'[1]11. Breakdown Total UE Bank-NB'!BX204</f>
        <v>13820413.33</v>
      </c>
      <c r="BH203" s="84">
        <f>'[1]11. Breakdown Total UE Bank-NB'!BF204+'[1]11. Breakdown Total UE Bank-NB'!BO204</f>
        <v>2062784.1</v>
      </c>
      <c r="BI203" s="249"/>
      <c r="BJ203" s="246"/>
      <c r="BK203" s="246"/>
      <c r="BL203" s="242">
        <f>'[1]11. a Breakdown Digital Banking'!AC17+'[1]11. a Breakdown Digital Banking'!AE17+'[1]11. a Breakdown Digital Banking'!AG17</f>
        <v>245972</v>
      </c>
      <c r="BM203" s="242">
        <f>'[1]11. a Breakdown Digital Banking'!AI17+'[1]11. a Breakdown Digital Banking'!AK17+'[1]11. a Breakdown Digital Banking'!AM17</f>
        <v>224383433.13316581</v>
      </c>
      <c r="BN203" s="242">
        <f>'[1]11. a Breakdown Digital Banking'!AO17+'[1]11. a Breakdown Digital Banking'!AQ17+'[1]11. a Breakdown Digital Banking'!AS17</f>
        <v>67595229.866834193</v>
      </c>
      <c r="BO203" s="242">
        <f t="shared" si="108"/>
        <v>292224635</v>
      </c>
      <c r="BP203" s="250">
        <f t="shared" si="109"/>
        <v>291978663</v>
      </c>
      <c r="BQ203" s="242">
        <f>'[1]11. a Breakdown Digital Banking'!AD17+'[1]11. a Breakdown Digital Banking'!AF17+'[1]11. a Breakdown Digital Banking'!AH17</f>
        <v>8476003.4399999995</v>
      </c>
      <c r="BR203" s="242">
        <f>'[1]11. a Breakdown Digital Banking'!AJ17+'[1]11. a Breakdown Digital Banking'!AL17+'[1]11. a Breakdown Digital Banking'!AN17</f>
        <v>323586038.14413548</v>
      </c>
      <c r="BS203" s="242">
        <f>'[1]11. a Breakdown Digital Banking'!AP17+'[1]11. a Breakdown Digital Banking'!AR17+'[1]11. a Breakdown Digital Banking'!AT17</f>
        <v>1791400470.3058643</v>
      </c>
      <c r="BT203" s="242">
        <f t="shared" si="110"/>
        <v>2123462511.8899999</v>
      </c>
      <c r="BU203" s="250">
        <f t="shared" si="111"/>
        <v>2114986508.4499998</v>
      </c>
      <c r="BV203" s="265">
        <f t="shared" si="120"/>
        <v>4.0354268264313902</v>
      </c>
      <c r="BW203" s="265">
        <f t="shared" si="120"/>
        <v>1.2635360095276995</v>
      </c>
      <c r="BX203" s="265">
        <f t="shared" si="120"/>
        <v>3.6766692011006077</v>
      </c>
      <c r="BY203" s="242">
        <f t="shared" si="120"/>
        <v>1.8139787839088355</v>
      </c>
      <c r="BZ203" s="245">
        <f t="shared" si="120"/>
        <v>1.8121473592348998</v>
      </c>
      <c r="CA203" s="265">
        <f t="shared" si="121"/>
        <v>50.694129611704021</v>
      </c>
      <c r="CB203" s="265">
        <f t="shared" si="121"/>
        <v>23.219958281783779</v>
      </c>
      <c r="CC203" s="265">
        <f t="shared" si="121"/>
        <v>-37.007515098729428</v>
      </c>
      <c r="CD203" s="242">
        <f t="shared" si="121"/>
        <v>0.9167674275817127</v>
      </c>
      <c r="CE203" s="250">
        <f t="shared" si="121"/>
        <v>0.88869289098692206</v>
      </c>
      <c r="CF203" s="327">
        <f t="shared" si="122"/>
        <v>-4.3393275080928273</v>
      </c>
      <c r="CG203" s="265">
        <f t="shared" si="122"/>
        <v>-4.1176778552797444</v>
      </c>
      <c r="CH203" s="265">
        <f t="shared" si="122"/>
        <v>-30.397791142895315</v>
      </c>
      <c r="CI203" s="242">
        <f t="shared" si="122"/>
        <v>-27.281483668039506</v>
      </c>
      <c r="CJ203" s="250">
        <f t="shared" si="122"/>
        <v>-27.351308856928647</v>
      </c>
      <c r="CK203" s="327">
        <f t="shared" si="123"/>
        <v>208.71088062538297</v>
      </c>
      <c r="CL203" s="265">
        <f t="shared" si="123"/>
        <v>59.112257851940122</v>
      </c>
      <c r="CM203" s="265">
        <f t="shared" si="123"/>
        <v>-3.7914009729224762</v>
      </c>
      <c r="CN203" s="242">
        <f t="shared" si="123"/>
        <v>2.6764050197857214</v>
      </c>
      <c r="CO203" s="250">
        <f t="shared" si="123"/>
        <v>2.4025112899085377</v>
      </c>
      <c r="CP203" s="255">
        <f t="shared" si="115"/>
        <v>-91.396833761060421</v>
      </c>
      <c r="CQ203" s="242">
        <f t="shared" si="104"/>
        <v>9.9529594894867586</v>
      </c>
      <c r="CR203" s="265">
        <f t="shared" si="105"/>
        <v>188.30055731992559</v>
      </c>
      <c r="CS203" s="328">
        <f t="shared" si="112"/>
        <v>6.5100121811070295</v>
      </c>
      <c r="CT203" s="255"/>
      <c r="CU203" s="252">
        <f t="shared" ref="CU203:CW234" si="124">E203/E191-1</f>
        <v>9.7642498620718277E-2</v>
      </c>
      <c r="CV203" s="253">
        <f t="shared" si="124"/>
        <v>7.0902897260698428E-3</v>
      </c>
      <c r="CW203" s="254">
        <f t="shared" si="124"/>
        <v>0.80434887675015965</v>
      </c>
      <c r="CY203" s="127">
        <f t="shared" si="86"/>
        <v>3.9314063148442324E-2</v>
      </c>
      <c r="CZ203" s="127">
        <f t="shared" si="87"/>
        <v>-5.406239122116685E-3</v>
      </c>
      <c r="DA203" s="127">
        <f t="shared" si="87"/>
        <v>3.9060536872228546E-2</v>
      </c>
      <c r="DB203" s="127"/>
      <c r="DC203" s="127">
        <f t="shared" si="88"/>
        <v>-5.2241325234659408E-2</v>
      </c>
      <c r="DD203" s="127"/>
      <c r="DE203" s="127">
        <f t="shared" si="89"/>
        <v>-3.7166708005710536E-2</v>
      </c>
      <c r="DF203" s="127"/>
      <c r="DG203" s="127">
        <f t="shared" si="90"/>
        <v>7.3890283863325523E-2</v>
      </c>
      <c r="DH203" s="127">
        <f t="shared" si="106"/>
        <v>1.1258547889775761E-2</v>
      </c>
      <c r="DI203" s="127"/>
      <c r="DJ203" s="127"/>
      <c r="DK203" s="127">
        <f t="shared" si="107"/>
        <v>-5.5647446197422124E-2</v>
      </c>
      <c r="DL203" s="127"/>
      <c r="DM203" s="127">
        <f t="shared" si="92"/>
        <v>-4.9246685081240082E-2</v>
      </c>
      <c r="DN203" s="127"/>
      <c r="DO203" s="127">
        <f t="shared" si="93"/>
        <v>8.3606124441159224E-2</v>
      </c>
      <c r="DP203" s="127">
        <f t="shared" si="93"/>
        <v>0.18636972513225403</v>
      </c>
      <c r="DQ203" s="127"/>
      <c r="DR203" s="127">
        <f t="shared" si="94"/>
        <v>0.13304302839243376</v>
      </c>
      <c r="DS203" s="127">
        <f t="shared" si="94"/>
        <v>0.19539653387765799</v>
      </c>
      <c r="DT203" s="127"/>
    </row>
    <row r="204" spans="1:124" x14ac:dyDescent="0.3">
      <c r="B204" s="1">
        <v>10</v>
      </c>
      <c r="C204" s="298">
        <v>43739</v>
      </c>
      <c r="D204" s="77">
        <v>31</v>
      </c>
      <c r="E204" s="92">
        <v>181482506</v>
      </c>
      <c r="F204" s="93">
        <v>17369040</v>
      </c>
      <c r="G204" s="94">
        <v>269340218</v>
      </c>
      <c r="H204" s="290">
        <v>605840261.90029621</v>
      </c>
      <c r="I204" s="93">
        <v>30157363</v>
      </c>
      <c r="J204" s="94">
        <f t="shared" si="113"/>
        <v>541498420.00026655</v>
      </c>
      <c r="K204" s="92">
        <f t="shared" si="118"/>
        <v>10.485510041445343</v>
      </c>
      <c r="L204" s="93">
        <f t="shared" si="118"/>
        <v>5.6694885853833501</v>
      </c>
      <c r="M204" s="94">
        <f t="shared" si="118"/>
        <v>3.1206147103146566</v>
      </c>
      <c r="N204" s="92">
        <f t="shared" si="78"/>
        <v>7.3147280694047208</v>
      </c>
      <c r="O204" s="93">
        <f t="shared" si="78"/>
        <v>1.6084857242924646</v>
      </c>
      <c r="P204" s="94">
        <f t="shared" si="78"/>
        <v>82.78626692702322</v>
      </c>
      <c r="Q204" s="291">
        <v>539472184.31895363</v>
      </c>
      <c r="R204" s="226">
        <v>29301344.8937</v>
      </c>
      <c r="S204" s="226">
        <f t="shared" si="114"/>
        <v>18987176.82241144</v>
      </c>
      <c r="T204" s="235">
        <f t="shared" si="116"/>
        <v>587760706.03506505</v>
      </c>
      <c r="U204" s="258">
        <f t="shared" si="119"/>
        <v>4.0332279377808167</v>
      </c>
      <c r="V204" s="226">
        <f t="shared" si="119"/>
        <v>5.8893130466801242</v>
      </c>
      <c r="W204" s="234">
        <f t="shared" si="119"/>
        <v>15.958526667271569</v>
      </c>
      <c r="X204" s="235">
        <f t="shared" si="117"/>
        <v>4.4715956286739207</v>
      </c>
      <c r="Y204" s="258">
        <f t="shared" si="79"/>
        <v>-4.0030533149194615E-2</v>
      </c>
      <c r="Z204" s="226">
        <f t="shared" si="79"/>
        <v>4.5159354204524131</v>
      </c>
      <c r="AA204" s="234">
        <f t="shared" si="79"/>
        <v>261.97141709421248</v>
      </c>
      <c r="AB204" s="235">
        <f t="shared" si="79"/>
        <v>2.5815884545047947</v>
      </c>
      <c r="AC204" s="291">
        <v>398143276.94699836</v>
      </c>
      <c r="AD204" s="226">
        <f t="shared" si="83"/>
        <v>207696984.95329779</v>
      </c>
      <c r="AE204" s="292">
        <v>66806462.490518846</v>
      </c>
      <c r="AF204" s="293">
        <v>127644975</v>
      </c>
      <c r="AG204" s="293">
        <v>50559325</v>
      </c>
      <c r="AH204" s="292">
        <v>140890522.46277896</v>
      </c>
      <c r="AI204" s="292"/>
      <c r="AJ204" s="228"/>
      <c r="AK204" s="292">
        <v>264243765.69313765</v>
      </c>
      <c r="AL204" s="226">
        <f t="shared" si="81"/>
        <v>275228418.62581599</v>
      </c>
      <c r="AM204" s="292">
        <v>27540167.490758933</v>
      </c>
      <c r="AN204" s="226"/>
      <c r="AO204" s="226"/>
      <c r="AP204" s="292">
        <v>247688251.13505706</v>
      </c>
      <c r="AQ204" s="227"/>
      <c r="AR204" s="228"/>
      <c r="AS204" s="226">
        <f>'[1]10. Breakdown Total KK Bank-NB'!Y145</f>
        <v>29323218</v>
      </c>
      <c r="AT204" s="226">
        <f>'[1]10. Breakdown Total KK Bank-NB'!V145</f>
        <v>834145</v>
      </c>
      <c r="AU204" s="228"/>
      <c r="AV204" s="226">
        <f>'[1]10. Breakdown Total KK Bank-NB'!AQ145</f>
        <v>28386291.595000003</v>
      </c>
      <c r="AW204" s="227">
        <f>'[1]10. Breakdown Total KK Bank-NB'!AN145</f>
        <v>915053.29870000004</v>
      </c>
      <c r="AX204" s="228"/>
      <c r="AY204" s="225">
        <f t="shared" si="103"/>
        <v>4.4225076950410349</v>
      </c>
      <c r="AZ204" s="236">
        <f t="shared" si="103"/>
        <v>7.4996054799994409</v>
      </c>
      <c r="BA204" s="237"/>
      <c r="BB204" s="67">
        <f>'[1]11. Breakdown Total UE Bank-NB'!R205+'[1]11. Breakdown Total UE Bank-NB'!S205</f>
        <v>6441907.6499999994</v>
      </c>
      <c r="BC204" s="65">
        <f>'[1]11. Breakdown Total UE Bank-NB'!AN205</f>
        <v>2279840.0002664886</v>
      </c>
      <c r="BD204" s="65">
        <f>'[1]11. Breakdown Total UE Bank-NB'!AT205</f>
        <v>509716339</v>
      </c>
      <c r="BE204" s="67">
        <f>'[1]11. Breakdown Total UE Bank-NB'!AB205+'[1]11. Breakdown Total UE Bank-NB'!AK205</f>
        <v>29502241</v>
      </c>
      <c r="BF204" s="67">
        <f>'[1]11. Breakdown Total UE Bank-NB'!BR205</f>
        <v>666151.14241143921</v>
      </c>
      <c r="BG204" s="67">
        <f>'[1]11. Breakdown Total UE Bank-NB'!BX205</f>
        <v>16370714.850000001</v>
      </c>
      <c r="BH204" s="67">
        <f>'[1]11. Breakdown Total UE Bank-NB'!BF205+'[1]11. Breakdown Total UE Bank-NB'!BO205</f>
        <v>1950310.83</v>
      </c>
      <c r="BI204" s="224"/>
      <c r="BJ204" s="225"/>
      <c r="BK204" s="225"/>
      <c r="BL204" s="226">
        <f>'[1]11. a Breakdown Digital Banking'!AC18+'[1]11. a Breakdown Digital Banking'!AE18+'[1]11. a Breakdown Digital Banking'!AG18</f>
        <v>272830</v>
      </c>
      <c r="BM204" s="226">
        <f>'[1]11. a Breakdown Digital Banking'!AI18+'[1]11. a Breakdown Digital Banking'!AK18+'[1]11. a Breakdown Digital Banking'!AM18</f>
        <v>263233750.50153971</v>
      </c>
      <c r="BN204" s="226">
        <f>'[1]11. a Breakdown Digital Banking'!AO18+'[1]11. a Breakdown Digital Banking'!AQ18+'[1]11. a Breakdown Digital Banking'!AS18</f>
        <v>70007432.498460293</v>
      </c>
      <c r="BO204" s="226">
        <f t="shared" si="108"/>
        <v>333514013</v>
      </c>
      <c r="BP204" s="227">
        <f t="shared" si="109"/>
        <v>333241183</v>
      </c>
      <c r="BQ204" s="226">
        <f>'[1]11. a Breakdown Digital Banking'!AD18+'[1]11. a Breakdown Digital Banking'!AF18+'[1]11. a Breakdown Digital Banking'!AH18</f>
        <v>9106032.4199999999</v>
      </c>
      <c r="BR204" s="226">
        <f>'[1]11. a Breakdown Digital Banking'!AJ18+'[1]11. a Breakdown Digital Banking'!AL18+'[1]11. a Breakdown Digital Banking'!AN18</f>
        <v>383796726.67200941</v>
      </c>
      <c r="BS204" s="226">
        <f>'[1]11. a Breakdown Digital Banking'!AP18+'[1]11. a Breakdown Digital Banking'!AR18+'[1]11. a Breakdown Digital Banking'!AT18</f>
        <v>1927754608.9079905</v>
      </c>
      <c r="BT204" s="226">
        <f t="shared" si="110"/>
        <v>2320657368</v>
      </c>
      <c r="BU204" s="227">
        <f t="shared" si="111"/>
        <v>2311551335.5799999</v>
      </c>
      <c r="BV204" s="226">
        <f t="shared" si="120"/>
        <v>10.919129006553591</v>
      </c>
      <c r="BW204" s="226">
        <f t="shared" si="120"/>
        <v>17.314253920572305</v>
      </c>
      <c r="BX204" s="226">
        <f t="shared" si="120"/>
        <v>3.5685989031744589</v>
      </c>
      <c r="BY204" s="226">
        <f t="shared" si="120"/>
        <v>14.129328281991011</v>
      </c>
      <c r="BZ204" s="228">
        <f t="shared" si="120"/>
        <v>14.13203265472861</v>
      </c>
      <c r="CA204" s="226">
        <f t="shared" si="121"/>
        <v>54.206584711035752</v>
      </c>
      <c r="CB204" s="226">
        <f t="shared" si="121"/>
        <v>33.027260194485329</v>
      </c>
      <c r="CC204" s="226">
        <f t="shared" si="121"/>
        <v>-41.185901466767618</v>
      </c>
      <c r="CD204" s="226">
        <f t="shared" si="121"/>
        <v>5.1802035054606375</v>
      </c>
      <c r="CE204" s="227">
        <f t="shared" si="121"/>
        <v>5.1528330923310728</v>
      </c>
      <c r="CF204" s="229">
        <f t="shared" si="122"/>
        <v>7.4330901876085154</v>
      </c>
      <c r="CG204" s="226">
        <f t="shared" si="122"/>
        <v>18.607319670898214</v>
      </c>
      <c r="CH204" s="226">
        <f t="shared" si="122"/>
        <v>7.6115944403456037</v>
      </c>
      <c r="CI204" s="226">
        <f t="shared" si="122"/>
        <v>9.2864769218122802</v>
      </c>
      <c r="CJ204" s="227">
        <f t="shared" si="122"/>
        <v>9.2939045400367792</v>
      </c>
      <c r="CK204" s="229">
        <f t="shared" si="123"/>
        <v>129.8778114663547</v>
      </c>
      <c r="CL204" s="226">
        <f t="shared" si="123"/>
        <v>67.097024749681424</v>
      </c>
      <c r="CM204" s="226">
        <f t="shared" si="123"/>
        <v>2.9395042361393342</v>
      </c>
      <c r="CN204" s="226">
        <f t="shared" si="123"/>
        <v>10.174215066597414</v>
      </c>
      <c r="CO204" s="227">
        <f t="shared" si="123"/>
        <v>9.9486739168989544</v>
      </c>
      <c r="CP204" s="255">
        <f t="shared" si="115"/>
        <v>-91.563335610403328</v>
      </c>
      <c r="CQ204" s="226">
        <f t="shared" si="104"/>
        <v>9.4808470351327827</v>
      </c>
      <c r="CR204" s="226">
        <f t="shared" si="105"/>
        <v>197.49371819718834</v>
      </c>
      <c r="CS204" s="227">
        <f t="shared" si="112"/>
        <v>6.5468143797463796</v>
      </c>
      <c r="CT204" s="255"/>
      <c r="CU204" s="238">
        <f t="shared" si="124"/>
        <v>0.13274333333610056</v>
      </c>
      <c r="CV204" s="239">
        <f t="shared" si="124"/>
        <v>6.1733916208523976E-3</v>
      </c>
      <c r="CW204" s="240">
        <f t="shared" si="124"/>
        <v>0.86573709800269727</v>
      </c>
      <c r="CY204" s="127">
        <f t="shared" si="86"/>
        <v>0.12433301074290903</v>
      </c>
      <c r="CZ204" s="127">
        <f t="shared" si="87"/>
        <v>3.1069228194283038E-2</v>
      </c>
      <c r="DA204" s="127">
        <f t="shared" si="87"/>
        <v>7.3927258819170394E-2</v>
      </c>
      <c r="DB204" s="127"/>
      <c r="DC204" s="127">
        <f t="shared" si="88"/>
        <v>-3.2590109379068921E-2</v>
      </c>
      <c r="DD204" s="127"/>
      <c r="DE204" s="127">
        <f t="shared" si="89"/>
        <v>-1.2988819781873051E-2</v>
      </c>
      <c r="DF204" s="127"/>
      <c r="DG204" s="127">
        <f t="shared" si="90"/>
        <v>6.0102904974762117E-2</v>
      </c>
      <c r="DH204" s="127">
        <f t="shared" si="106"/>
        <v>7.022319084798645E-2</v>
      </c>
      <c r="DI204" s="127"/>
      <c r="DJ204" s="127"/>
      <c r="DK204" s="127">
        <f t="shared" si="107"/>
        <v>-6.4242386629919213E-2</v>
      </c>
      <c r="DL204" s="127"/>
      <c r="DM204" s="127">
        <f t="shared" si="92"/>
        <v>-5.2328099293655117E-2</v>
      </c>
      <c r="DN204" s="127"/>
      <c r="DO204" s="127">
        <f t="shared" si="93"/>
        <v>1.4584013440032795E-2</v>
      </c>
      <c r="DP204" s="127">
        <f t="shared" si="93"/>
        <v>7.1821394153549711E-2</v>
      </c>
      <c r="DQ204" s="127"/>
      <c r="DR204" s="127">
        <f t="shared" si="94"/>
        <v>4.4225076950410447E-2</v>
      </c>
      <c r="DS204" s="127">
        <f t="shared" si="94"/>
        <v>7.4996054799994383E-2</v>
      </c>
      <c r="DT204" s="127"/>
    </row>
    <row r="205" spans="1:124" x14ac:dyDescent="0.3">
      <c r="B205" s="1">
        <v>11</v>
      </c>
      <c r="C205" s="298">
        <v>43770</v>
      </c>
      <c r="D205" s="77">
        <v>30</v>
      </c>
      <c r="E205" s="61">
        <v>183762464</v>
      </c>
      <c r="F205" s="62">
        <v>17383244</v>
      </c>
      <c r="G205" s="63">
        <v>277925012</v>
      </c>
      <c r="H205" s="290">
        <v>545289860.19249249</v>
      </c>
      <c r="I205" s="62">
        <v>29676232</v>
      </c>
      <c r="J205" s="63">
        <f t="shared" si="113"/>
        <v>512800991.67615312</v>
      </c>
      <c r="K205" s="61">
        <f t="shared" si="118"/>
        <v>-9.9944499426102151</v>
      </c>
      <c r="L205" s="62">
        <f t="shared" si="118"/>
        <v>-1.5954014281686368</v>
      </c>
      <c r="M205" s="63">
        <f t="shared" si="118"/>
        <v>-5.2996328824189929</v>
      </c>
      <c r="N205" s="61">
        <f t="shared" si="78"/>
        <v>-2.5663051078446464</v>
      </c>
      <c r="O205" s="62">
        <f t="shared" si="78"/>
        <v>4.1855212396758361</v>
      </c>
      <c r="P205" s="63">
        <f t="shared" si="78"/>
        <v>51.630540152048098</v>
      </c>
      <c r="Q205" s="291">
        <v>523279373.62479341</v>
      </c>
      <c r="R205" s="226">
        <v>28699849.865199991</v>
      </c>
      <c r="S205" s="226">
        <f t="shared" si="114"/>
        <v>18676900.659390651</v>
      </c>
      <c r="T205" s="235">
        <f t="shared" si="116"/>
        <v>570656124.14938414</v>
      </c>
      <c r="U205" s="258">
        <f t="shared" si="119"/>
        <v>-3.0016025227700158</v>
      </c>
      <c r="V205" s="226">
        <f t="shared" si="119"/>
        <v>-2.0527898316003066</v>
      </c>
      <c r="W205" s="234">
        <f t="shared" si="119"/>
        <v>-1.6341353215532091</v>
      </c>
      <c r="X205" s="235">
        <f t="shared" si="117"/>
        <v>-2.9101268101206608</v>
      </c>
      <c r="Y205" s="258">
        <f t="shared" si="79"/>
        <v>-1.2197578235920354</v>
      </c>
      <c r="Z205" s="226">
        <f t="shared" si="79"/>
        <v>5.3172429778875365</v>
      </c>
      <c r="AA205" s="234">
        <f t="shared" si="79"/>
        <v>201.34909654134785</v>
      </c>
      <c r="AB205" s="235">
        <f t="shared" si="79"/>
        <v>1.3257661062431021</v>
      </c>
      <c r="AC205" s="291">
        <v>352477681.10705292</v>
      </c>
      <c r="AD205" s="226">
        <f t="shared" si="83"/>
        <v>192812179.08543947</v>
      </c>
      <c r="AE205" s="292">
        <v>64666566.133087434</v>
      </c>
      <c r="AF205" s="293">
        <v>116513645</v>
      </c>
      <c r="AG205" s="293">
        <v>48799149</v>
      </c>
      <c r="AH205" s="292">
        <v>128145612.95235205</v>
      </c>
      <c r="AI205" s="292"/>
      <c r="AJ205" s="228"/>
      <c r="AK205" s="292">
        <v>259198582.48367515</v>
      </c>
      <c r="AL205" s="226">
        <f t="shared" si="81"/>
        <v>264080791.14111826</v>
      </c>
      <c r="AM205" s="292">
        <v>27100127.079744969</v>
      </c>
      <c r="AN205" s="226"/>
      <c r="AO205" s="226"/>
      <c r="AP205" s="292">
        <v>236980664.06137329</v>
      </c>
      <c r="AQ205" s="227"/>
      <c r="AR205" s="228"/>
      <c r="AS205" s="226">
        <f>'[1]10. Breakdown Total KK Bank-NB'!Y146</f>
        <v>28868750</v>
      </c>
      <c r="AT205" s="226">
        <f>'[1]10. Breakdown Total KK Bank-NB'!V146</f>
        <v>807482</v>
      </c>
      <c r="AU205" s="228"/>
      <c r="AV205" s="226">
        <f>'[1]10. Breakdown Total KK Bank-NB'!AQ146</f>
        <v>27811203.02649999</v>
      </c>
      <c r="AW205" s="227">
        <f>'[1]10. Breakdown Total KK Bank-NB'!AN146</f>
        <v>888646.8387000002</v>
      </c>
      <c r="AX205" s="228"/>
      <c r="AY205" s="225">
        <f t="shared" si="103"/>
        <v>5.1884627248799404</v>
      </c>
      <c r="AZ205" s="236">
        <f t="shared" si="103"/>
        <v>9.5132721263333941</v>
      </c>
      <c r="BA205" s="237"/>
      <c r="BB205" s="67">
        <f>'[1]11. Breakdown Total UE Bank-NB'!R206+'[1]11. Breakdown Total UE Bank-NB'!S206</f>
        <v>6367520.9400000013</v>
      </c>
      <c r="BC205" s="65">
        <f>'[1]11. Breakdown Total UE Bank-NB'!AN206</f>
        <v>2205334.6761531495</v>
      </c>
      <c r="BD205" s="65">
        <f>'[1]11. Breakdown Total UE Bank-NB'!AT206</f>
        <v>482734395</v>
      </c>
      <c r="BE205" s="67">
        <f>'[1]11. Breakdown Total UE Bank-NB'!AB206+'[1]11. Breakdown Total UE Bank-NB'!AK206</f>
        <v>27861262</v>
      </c>
      <c r="BF205" s="67">
        <f>'[1]11. Breakdown Total UE Bank-NB'!BR206</f>
        <v>640042.42939064885</v>
      </c>
      <c r="BG205" s="67">
        <f>'[1]11. Breakdown Total UE Bank-NB'!BX206</f>
        <v>16080700.900000002</v>
      </c>
      <c r="BH205" s="67">
        <f>'[1]11. Breakdown Total UE Bank-NB'!BF206+'[1]11. Breakdown Total UE Bank-NB'!BO206</f>
        <v>1956157.33</v>
      </c>
      <c r="BI205" s="224"/>
      <c r="BJ205" s="225"/>
      <c r="BK205" s="225"/>
      <c r="BL205" s="226">
        <f>'[1]11. a Breakdown Digital Banking'!AC19+'[1]11. a Breakdown Digital Banking'!AE19+'[1]11. a Breakdown Digital Banking'!AG19</f>
        <v>284791</v>
      </c>
      <c r="BM205" s="226">
        <f>'[1]11. a Breakdown Digital Banking'!AI19+'[1]11. a Breakdown Digital Banking'!AK19+'[1]11. a Breakdown Digital Banking'!AM19</f>
        <v>263933910.98990074</v>
      </c>
      <c r="BN205" s="226">
        <f>'[1]11. a Breakdown Digital Banking'!AO19+'[1]11. a Breakdown Digital Banking'!AQ19+'[1]11. a Breakdown Digital Banking'!AS19</f>
        <v>65775571.010099284</v>
      </c>
      <c r="BO205" s="226">
        <f t="shared" si="108"/>
        <v>329994273</v>
      </c>
      <c r="BP205" s="227">
        <f t="shared" si="109"/>
        <v>329709482</v>
      </c>
      <c r="BQ205" s="226">
        <f>'[1]11. a Breakdown Digital Banking'!AD19+'[1]11. a Breakdown Digital Banking'!AF19+'[1]11. a Breakdown Digital Banking'!AH19</f>
        <v>10061524.27</v>
      </c>
      <c r="BR205" s="226">
        <f>'[1]11. a Breakdown Digital Banking'!AJ19+'[1]11. a Breakdown Digital Banking'!AL19+'[1]11. a Breakdown Digital Banking'!AN19</f>
        <v>373442167.83881348</v>
      </c>
      <c r="BS205" s="226">
        <f>'[1]11. a Breakdown Digital Banking'!AP19+'[1]11. a Breakdown Digital Banking'!AR19+'[1]11. a Breakdown Digital Banking'!AT19</f>
        <v>1814532769.331187</v>
      </c>
      <c r="BT205" s="226">
        <f t="shared" si="110"/>
        <v>2198036461.4400005</v>
      </c>
      <c r="BU205" s="227">
        <f t="shared" si="111"/>
        <v>2187974937.1700006</v>
      </c>
      <c r="BV205" s="226">
        <f t="shared" si="120"/>
        <v>4.3840486749990841</v>
      </c>
      <c r="BW205" s="226">
        <f t="shared" si="120"/>
        <v>0.26598431509144016</v>
      </c>
      <c r="BX205" s="226">
        <f t="shared" si="120"/>
        <v>-6.0448745759303222</v>
      </c>
      <c r="BY205" s="226">
        <f t="shared" si="120"/>
        <v>-1.055349959163485</v>
      </c>
      <c r="BZ205" s="228">
        <f t="shared" si="120"/>
        <v>-1.0598032836775759</v>
      </c>
      <c r="CA205" s="226">
        <f t="shared" si="121"/>
        <v>54.689443524075934</v>
      </c>
      <c r="CB205" s="226">
        <f t="shared" si="121"/>
        <v>33.307452579707075</v>
      </c>
      <c r="CC205" s="226">
        <f t="shared" si="121"/>
        <v>-41.932774750957073</v>
      </c>
      <c r="CD205" s="226">
        <f t="shared" si="121"/>
        <v>5.954910253124444</v>
      </c>
      <c r="CE205" s="227">
        <f t="shared" si="121"/>
        <v>5.9260849502962811</v>
      </c>
      <c r="CF205" s="229">
        <f t="shared" si="122"/>
        <v>10.492954625347139</v>
      </c>
      <c r="CG205" s="226">
        <f t="shared" si="122"/>
        <v>-2.6979278648316507</v>
      </c>
      <c r="CH205" s="226">
        <f t="shared" si="122"/>
        <v>-5.8732495854822435</v>
      </c>
      <c r="CI205" s="226">
        <f t="shared" si="122"/>
        <v>-5.283886723255371</v>
      </c>
      <c r="CJ205" s="227">
        <f t="shared" si="122"/>
        <v>-5.3460373779236185</v>
      </c>
      <c r="CK205" s="229">
        <f t="shared" si="123"/>
        <v>187.11345913929767</v>
      </c>
      <c r="CL205" s="226">
        <f t="shared" si="123"/>
        <v>63.620892490863753</v>
      </c>
      <c r="CM205" s="226">
        <f t="shared" si="123"/>
        <v>1.628502326886383</v>
      </c>
      <c r="CN205" s="226">
        <f t="shared" si="123"/>
        <v>8.9648789327357434</v>
      </c>
      <c r="CO205" s="227">
        <f t="shared" si="123"/>
        <v>8.6548520348251436</v>
      </c>
      <c r="CP205" s="255">
        <f t="shared" si="115"/>
        <v>-90.837857717397625</v>
      </c>
      <c r="CQ205" s="226">
        <f t="shared" si="104"/>
        <v>9.2484494487371762</v>
      </c>
      <c r="CR205" s="226">
        <f t="shared" si="105"/>
        <v>199.82021454034577</v>
      </c>
      <c r="CS205" s="227">
        <f t="shared" si="112"/>
        <v>6.3872301969989138</v>
      </c>
      <c r="CT205" s="255"/>
      <c r="CU205" s="238">
        <f t="shared" si="124"/>
        <v>0.15287289928652203</v>
      </c>
      <c r="CV205" s="239">
        <f t="shared" si="124"/>
        <v>8.2081128555488991E-3</v>
      </c>
      <c r="CW205" s="240">
        <f t="shared" si="124"/>
        <v>0.82757284763909356</v>
      </c>
      <c r="CY205" s="127">
        <f t="shared" si="86"/>
        <v>1.3445931726504101E-2</v>
      </c>
      <c r="CZ205" s="127">
        <f t="shared" si="87"/>
        <v>-3.7830961261103857E-3</v>
      </c>
      <c r="DA205" s="127">
        <f t="shared" si="87"/>
        <v>-2.4108253103137689E-2</v>
      </c>
      <c r="DB205" s="127"/>
      <c r="DC205" s="127">
        <f t="shared" si="88"/>
        <v>-0.12789888235613878</v>
      </c>
      <c r="DD205" s="127"/>
      <c r="DE205" s="127">
        <f t="shared" si="89"/>
        <v>-8.9869239567852865E-2</v>
      </c>
      <c r="DF205" s="127"/>
      <c r="DG205" s="127">
        <f t="shared" si="90"/>
        <v>5.8600011634881266E-2</v>
      </c>
      <c r="DH205" s="127">
        <f t="shared" si="106"/>
        <v>2.8454933658021986E-2</v>
      </c>
      <c r="DI205" s="127"/>
      <c r="DJ205" s="127"/>
      <c r="DK205" s="127">
        <f t="shared" si="107"/>
        <v>-8.3389671773516527E-2</v>
      </c>
      <c r="DL205" s="127"/>
      <c r="DM205" s="127">
        <f t="shared" si="92"/>
        <v>-7.3044850007061179E-2</v>
      </c>
      <c r="DN205" s="127"/>
      <c r="DO205" s="127">
        <f t="shared" si="93"/>
        <v>4.0479092348662205E-2</v>
      </c>
      <c r="DP205" s="127">
        <f t="shared" si="93"/>
        <v>9.356374298309178E-2</v>
      </c>
      <c r="DQ205" s="127"/>
      <c r="DR205" s="127">
        <f t="shared" si="94"/>
        <v>5.1884627248799386E-2</v>
      </c>
      <c r="DS205" s="127">
        <f t="shared" si="94"/>
        <v>9.5132721263333941E-2</v>
      </c>
      <c r="DT205" s="127"/>
    </row>
    <row r="206" spans="1:124" ht="15" thickBot="1" x14ac:dyDescent="0.35">
      <c r="B206" s="1">
        <v>12</v>
      </c>
      <c r="C206" s="104">
        <v>43800</v>
      </c>
      <c r="D206" s="275">
        <v>31</v>
      </c>
      <c r="E206" s="106">
        <v>183425350</v>
      </c>
      <c r="F206" s="107">
        <v>17487057</v>
      </c>
      <c r="G206" s="108">
        <v>292299320</v>
      </c>
      <c r="H206" s="317">
        <v>570623433.79761958</v>
      </c>
      <c r="I206" s="107">
        <v>32725116</v>
      </c>
      <c r="J206" s="108">
        <f t="shared" si="113"/>
        <v>542101719.52523458</v>
      </c>
      <c r="K206" s="106">
        <f t="shared" si="118"/>
        <v>4.6458911955898285</v>
      </c>
      <c r="L206" s="107">
        <f t="shared" si="118"/>
        <v>10.273824520579296</v>
      </c>
      <c r="M206" s="108">
        <f t="shared" si="118"/>
        <v>5.7138594356669286</v>
      </c>
      <c r="N206" s="106">
        <f t="shared" si="78"/>
        <v>-3.7104848572992051</v>
      </c>
      <c r="O206" s="107">
        <f t="shared" si="78"/>
        <v>6.7975650437290831</v>
      </c>
      <c r="P206" s="108">
        <f t="shared" si="78"/>
        <v>69.744362208368642</v>
      </c>
      <c r="Q206" s="317">
        <v>558538098.91226149</v>
      </c>
      <c r="R206" s="277">
        <v>32830341.803999998</v>
      </c>
      <c r="S206" s="277">
        <f t="shared" si="114"/>
        <v>19565377.233599834</v>
      </c>
      <c r="T206" s="278">
        <f t="shared" si="116"/>
        <v>610933817.94986129</v>
      </c>
      <c r="U206" s="276">
        <f t="shared" si="119"/>
        <v>6.7380307852053072</v>
      </c>
      <c r="V206" s="277">
        <f t="shared" si="119"/>
        <v>14.392033262196385</v>
      </c>
      <c r="W206" s="277">
        <f t="shared" si="119"/>
        <v>4.7570878616975554</v>
      </c>
      <c r="X206" s="278">
        <f t="shared" si="117"/>
        <v>7.0581374835002055</v>
      </c>
      <c r="Y206" s="276">
        <f t="shared" si="79"/>
        <v>-3.0855050049888519</v>
      </c>
      <c r="Z206" s="277">
        <f t="shared" si="79"/>
        <v>8.6038863574567888</v>
      </c>
      <c r="AA206" s="277">
        <f t="shared" si="79"/>
        <v>180.65629509171904</v>
      </c>
      <c r="AB206" s="278">
        <f t="shared" ref="AB206:AB258" si="125">(T206-T194)/T194*100</f>
        <v>-0.42173094847792875</v>
      </c>
      <c r="AC206" s="317">
        <v>367294793.68536127</v>
      </c>
      <c r="AD206" s="277">
        <f t="shared" si="83"/>
        <v>203328640.11225826</v>
      </c>
      <c r="AE206" s="318">
        <v>68450751.827894285</v>
      </c>
      <c r="AF206" s="319">
        <v>121342648</v>
      </c>
      <c r="AG206" s="319">
        <v>51879908</v>
      </c>
      <c r="AH206" s="329">
        <v>134877888.28436399</v>
      </c>
      <c r="AI206" s="329"/>
      <c r="AJ206" s="278"/>
      <c r="AK206" s="318">
        <v>273901753.46812236</v>
      </c>
      <c r="AL206" s="277">
        <f t="shared" si="81"/>
        <v>284636345.44413906</v>
      </c>
      <c r="AM206" s="318">
        <v>29410294.669060979</v>
      </c>
      <c r="AN206" s="277"/>
      <c r="AO206" s="277"/>
      <c r="AP206" s="318">
        <v>255226050.77507806</v>
      </c>
      <c r="AQ206" s="277"/>
      <c r="AR206" s="278"/>
      <c r="AS206" s="277">
        <v>31924609</v>
      </c>
      <c r="AT206" s="277">
        <v>800507</v>
      </c>
      <c r="AU206" s="278"/>
      <c r="AV206" s="277">
        <v>31907298.679100003</v>
      </c>
      <c r="AW206" s="277">
        <v>923043.12490000005</v>
      </c>
      <c r="AX206" s="278"/>
      <c r="AY206" s="280">
        <f t="shared" si="103"/>
        <v>8.3964017549056251</v>
      </c>
      <c r="AZ206" s="281">
        <f t="shared" si="103"/>
        <v>16.298999916909136</v>
      </c>
      <c r="BA206" s="282"/>
      <c r="BB206" s="113">
        <f>'[1]11. Breakdown Total UE Bank-NB'!R207+'[1]11. Breakdown Total UE Bank-NB'!S207</f>
        <v>6142712.0099999998</v>
      </c>
      <c r="BC206" s="110">
        <f>'[1]11. Breakdown Total UE Bank-NB'!AN207</f>
        <v>2410313.525234553</v>
      </c>
      <c r="BD206" s="110">
        <f>'[1]11. Breakdown Total UE Bank-NB'!AT207</f>
        <v>515195069</v>
      </c>
      <c r="BE206" s="112">
        <f>'[1]11. Breakdown Total UE Bank-NB'!AB207+'[1]11. Breakdown Total UE Bank-NB'!AK207</f>
        <v>24496337</v>
      </c>
      <c r="BF206" s="112">
        <f>'[1]11. Breakdown Total UE Bank-NB'!BR207</f>
        <v>805769.86359983217</v>
      </c>
      <c r="BG206" s="112">
        <f>'[1]11. Breakdown Total UE Bank-NB'!BX207</f>
        <v>16970132.84</v>
      </c>
      <c r="BH206" s="112">
        <f>'[1]11. Breakdown Total UE Bank-NB'!BF207+'[1]11. Breakdown Total UE Bank-NB'!BO207</f>
        <v>1789474.5299999998</v>
      </c>
      <c r="BI206" s="283"/>
      <c r="BJ206" s="280"/>
      <c r="BK206" s="280"/>
      <c r="BL206" s="277">
        <f>'[1]11. a Breakdown Digital Banking'!AC20+'[1]11. a Breakdown Digital Banking'!AE20+'[1]11. a Breakdown Digital Banking'!AG20</f>
        <v>240392</v>
      </c>
      <c r="BM206" s="277">
        <f>'[1]11. a Breakdown Digital Banking'!AI20+'[1]11. a Breakdown Digital Banking'!AK20+'[1]11. a Breakdown Digital Banking'!AM20</f>
        <v>293055825.92817575</v>
      </c>
      <c r="BN206" s="277">
        <f>'[1]11. a Breakdown Digital Banking'!AO20+'[1]11. a Breakdown Digital Banking'!AQ20+'[1]11. a Breakdown Digital Banking'!AS20</f>
        <v>69942262.071824268</v>
      </c>
      <c r="BO206" s="277">
        <f t="shared" si="108"/>
        <v>363238480</v>
      </c>
      <c r="BP206" s="284">
        <f t="shared" si="109"/>
        <v>362998088</v>
      </c>
      <c r="BQ206" s="277">
        <f>'[1]11. a Breakdown Digital Banking'!AD20+'[1]11. a Breakdown Digital Banking'!AF20+'[1]11. a Breakdown Digital Banking'!AH20</f>
        <v>11241653.24</v>
      </c>
      <c r="BR206" s="277">
        <f>'[1]11. a Breakdown Digital Banking'!AJ20+'[1]11. a Breakdown Digital Banking'!AL20+'[1]11. a Breakdown Digital Banking'!AN20</f>
        <v>423505738.67394739</v>
      </c>
      <c r="BS206" s="277">
        <f>'[1]11. a Breakdown Digital Banking'!AP20+'[1]11. a Breakdown Digital Banking'!AR20+'[1]11. a Breakdown Digital Banking'!AT20</f>
        <v>2012114229.1060526</v>
      </c>
      <c r="BT206" s="277">
        <f t="shared" si="110"/>
        <v>2446861621.02</v>
      </c>
      <c r="BU206" s="284">
        <f t="shared" si="111"/>
        <v>2435619967.7800002</v>
      </c>
      <c r="BV206" s="277">
        <f t="shared" si="120"/>
        <v>-15.590029179292886</v>
      </c>
      <c r="BW206" s="277">
        <f t="shared" si="120"/>
        <v>11.033790553495546</v>
      </c>
      <c r="BX206" s="277">
        <f t="shared" si="120"/>
        <v>6.3347090686376912</v>
      </c>
      <c r="BY206" s="277">
        <f t="shared" si="120"/>
        <v>10.074176953973986</v>
      </c>
      <c r="BZ206" s="278">
        <f t="shared" si="120"/>
        <v>10.096344757230852</v>
      </c>
      <c r="CA206" s="277">
        <f t="shared" si="121"/>
        <v>18.992391955371417</v>
      </c>
      <c r="CB206" s="277">
        <f t="shared" si="121"/>
        <v>35.219294817861844</v>
      </c>
      <c r="CC206" s="277">
        <f t="shared" si="121"/>
        <v>-42.352248996219146</v>
      </c>
      <c r="CD206" s="277">
        <f t="shared" si="121"/>
        <v>7.3858889041915967</v>
      </c>
      <c r="CE206" s="284">
        <f t="shared" si="121"/>
        <v>7.3789527772536569</v>
      </c>
      <c r="CF206" s="285">
        <f t="shared" si="122"/>
        <v>11.729127101732884</v>
      </c>
      <c r="CG206" s="277">
        <f t="shared" si="122"/>
        <v>13.405976921369668</v>
      </c>
      <c r="CH206" s="277">
        <f t="shared" si="122"/>
        <v>10.888833925423768</v>
      </c>
      <c r="CI206" s="277">
        <f t="shared" si="122"/>
        <v>11.320338126556218</v>
      </c>
      <c r="CJ206" s="284">
        <f t="shared" si="122"/>
        <v>11.31845828774949</v>
      </c>
      <c r="CK206" s="285">
        <f t="shared" si="123"/>
        <v>170.00998794264888</v>
      </c>
      <c r="CL206" s="277">
        <f t="shared" si="123"/>
        <v>71.047367024433768</v>
      </c>
      <c r="CM206" s="277">
        <f t="shared" si="123"/>
        <v>8.3982065545331608</v>
      </c>
      <c r="CN206" s="277">
        <f t="shared" si="123"/>
        <v>16.075929165461122</v>
      </c>
      <c r="CO206" s="284">
        <f t="shared" si="123"/>
        <v>15.77129651635898</v>
      </c>
      <c r="CP206" s="277">
        <f t="shared" si="115"/>
        <v>-91.294955266710232</v>
      </c>
      <c r="CQ206" s="277">
        <f t="shared" si="104"/>
        <v>9.0325475463895799</v>
      </c>
      <c r="CR206" s="277">
        <f t="shared" si="105"/>
        <v>199.46383069619793</v>
      </c>
      <c r="CS206" s="284">
        <f t="shared" si="112"/>
        <v>6.2034096469254081</v>
      </c>
      <c r="CT206" s="277"/>
      <c r="CU206" s="287">
        <f t="shared" si="124"/>
        <v>0.13696378592071157</v>
      </c>
      <c r="CV206" s="288">
        <f t="shared" si="124"/>
        <v>1.2267868579613372E-2</v>
      </c>
      <c r="CW206" s="289">
        <f t="shared" si="124"/>
        <v>0.74814335440412161</v>
      </c>
      <c r="CY206" s="127">
        <f t="shared" si="86"/>
        <v>-4.2022869944680075E-3</v>
      </c>
      <c r="CZ206" s="127">
        <f t="shared" si="87"/>
        <v>-3.4290364999340794E-2</v>
      </c>
      <c r="DA206" s="127">
        <f t="shared" si="87"/>
        <v>-2.8609484181357892E-2</v>
      </c>
      <c r="DB206" s="127"/>
      <c r="DC206" s="127">
        <f t="shared" si="88"/>
        <v>-0.11778863513534665</v>
      </c>
      <c r="DD206" s="127"/>
      <c r="DE206" s="127">
        <f t="shared" si="89"/>
        <v>-9.1339452696216683E-2</v>
      </c>
      <c r="DF206" s="127"/>
      <c r="DG206" s="127">
        <f t="shared" si="90"/>
        <v>1.5719217798309648E-2</v>
      </c>
      <c r="DH206" s="127">
        <f t="shared" si="106"/>
        <v>3.2355473909165156E-2</v>
      </c>
      <c r="DI206" s="127"/>
      <c r="DJ206" s="127"/>
      <c r="DK206" s="127">
        <f t="shared" si="107"/>
        <v>-8.247877739809828E-2</v>
      </c>
      <c r="DL206" s="127"/>
      <c r="DM206" s="127">
        <f t="shared" si="92"/>
        <v>-7.1810660259337578E-2</v>
      </c>
      <c r="DN206" s="127"/>
      <c r="DO206" s="127">
        <f t="shared" si="93"/>
        <v>6.6285315393023181E-2</v>
      </c>
      <c r="DP206" s="127">
        <f t="shared" si="93"/>
        <v>0.14005052921807892</v>
      </c>
      <c r="DQ206" s="127"/>
      <c r="DR206" s="127">
        <f t="shared" si="94"/>
        <v>8.3964017549056358E-2</v>
      </c>
      <c r="DS206" s="127">
        <f t="shared" si="94"/>
        <v>0.16298999916909129</v>
      </c>
      <c r="DT206" s="127"/>
    </row>
    <row r="207" spans="1:124" x14ac:dyDescent="0.3">
      <c r="A207" s="1">
        <v>2020</v>
      </c>
      <c r="B207" s="1">
        <v>1</v>
      </c>
      <c r="C207" s="298">
        <v>43831</v>
      </c>
      <c r="D207" s="77">
        <v>31</v>
      </c>
      <c r="E207" s="61">
        <v>185292594</v>
      </c>
      <c r="F207" s="62">
        <v>17538911</v>
      </c>
      <c r="G207" s="63">
        <v>313785298</v>
      </c>
      <c r="H207" s="290">
        <v>531940463.851861</v>
      </c>
      <c r="I207" s="62">
        <v>29984988</v>
      </c>
      <c r="J207" s="63">
        <f t="shared" si="113"/>
        <v>477707934.72563457</v>
      </c>
      <c r="K207" s="61">
        <f t="shared" si="118"/>
        <v>-6.7790713900961332</v>
      </c>
      <c r="L207" s="62">
        <f t="shared" si="118"/>
        <v>-8.3731651249150651</v>
      </c>
      <c r="M207" s="63">
        <f t="shared" si="118"/>
        <v>-11.878542804843937</v>
      </c>
      <c r="N207" s="61">
        <f t="shared" ref="N207:P252" si="126">(H207-H195)/H195*100</f>
        <v>-3.6661718600605608</v>
      </c>
      <c r="O207" s="62">
        <f t="shared" si="126"/>
        <v>3.3517412216129001</v>
      </c>
      <c r="P207" s="63">
        <f t="shared" si="126"/>
        <v>67.96597905891818</v>
      </c>
      <c r="Q207" s="291">
        <v>518663036.5023514</v>
      </c>
      <c r="R207" s="226">
        <v>28590793.020699993</v>
      </c>
      <c r="S207" s="226">
        <f t="shared" si="114"/>
        <v>17995474.033996105</v>
      </c>
      <c r="T207" s="235">
        <f t="shared" si="116"/>
        <v>565249303.55704749</v>
      </c>
      <c r="U207" s="258">
        <f t="shared" si="119"/>
        <v>-7.1391839674976048</v>
      </c>
      <c r="V207" s="330">
        <f t="shared" si="119"/>
        <v>-12.913507902569155</v>
      </c>
      <c r="W207" s="330">
        <f t="shared" si="119"/>
        <v>-8.0238841339982816</v>
      </c>
      <c r="X207" s="331">
        <f t="shared" si="117"/>
        <v>-7.4778172447744709</v>
      </c>
      <c r="Y207" s="258">
        <f t="shared" ref="Y207:AA258" si="127">(Q207-Q195)/Q195*100</f>
        <v>-5.3060457693141148</v>
      </c>
      <c r="Z207" s="226">
        <f t="shared" si="127"/>
        <v>2.0247652736584856</v>
      </c>
      <c r="AA207" s="234">
        <f t="shared" si="127"/>
        <v>155.47780533280445</v>
      </c>
      <c r="AB207" s="235">
        <f t="shared" si="125"/>
        <v>-3.0102531439764761</v>
      </c>
      <c r="AC207" s="291">
        <v>343449171.7465198</v>
      </c>
      <c r="AD207" s="226">
        <f t="shared" si="83"/>
        <v>188491292.10534126</v>
      </c>
      <c r="AE207" s="292">
        <v>62539281.577337943</v>
      </c>
      <c r="AF207" s="332">
        <v>111462220</v>
      </c>
      <c r="AG207" s="332">
        <v>48801675</v>
      </c>
      <c r="AH207" s="292">
        <v>125952010.52800331</v>
      </c>
      <c r="AI207" s="292"/>
      <c r="AJ207" s="228"/>
      <c r="AK207" s="292">
        <v>254628566.37052572</v>
      </c>
      <c r="AL207" s="226">
        <f t="shared" ref="AL207:AL258" si="128">AM207+AP207+AQ207</f>
        <v>264034470.13182569</v>
      </c>
      <c r="AM207" s="292">
        <v>26283298.645843267</v>
      </c>
      <c r="AN207" s="226"/>
      <c r="AO207" s="226"/>
      <c r="AP207" s="292">
        <v>237751171.48598242</v>
      </c>
      <c r="AQ207" s="227"/>
      <c r="AR207" s="228"/>
      <c r="AS207" s="226">
        <v>29149284</v>
      </c>
      <c r="AT207" s="226">
        <v>835704</v>
      </c>
      <c r="AU207" s="228"/>
      <c r="AV207" s="226">
        <v>27656001.066199996</v>
      </c>
      <c r="AW207" s="227">
        <v>934791.95449999988</v>
      </c>
      <c r="AX207" s="228"/>
      <c r="AY207" s="225">
        <f t="shared" si="103"/>
        <v>1.6928600896053625</v>
      </c>
      <c r="AZ207" s="225">
        <f t="shared" si="103"/>
        <v>12.929230171177661</v>
      </c>
      <c r="BA207" s="237"/>
      <c r="BB207" s="123">
        <f>'[1]11. Breakdown Total UE Bank-NB'!R208+'[1]11. Breakdown Total UE Bank-NB'!S208</f>
        <v>6823723.1600000001</v>
      </c>
      <c r="BC207" s="118">
        <f>'[1]11. Breakdown Total UE Bank-NB'!AN208</f>
        <v>2178256.7256345623</v>
      </c>
      <c r="BD207" s="118">
        <f>'[1]11. Breakdown Total UE Bank-NB'!AT208</f>
        <v>457944919</v>
      </c>
      <c r="BE207" s="122">
        <f>'[1]11. Breakdown Total UE Bank-NB'!AB208+'[1]11. Breakdown Total UE Bank-NB'!AK208</f>
        <v>17584759</v>
      </c>
      <c r="BF207" s="67">
        <f>'[1]11. Breakdown Total UE Bank-NB'!BR208</f>
        <v>704083.47399610491</v>
      </c>
      <c r="BG207" s="67">
        <f>'[1]11. Breakdown Total UE Bank-NB'!BX208</f>
        <v>15872433.34</v>
      </c>
      <c r="BH207" s="67">
        <f>'[1]11. Breakdown Total UE Bank-NB'!BF208+'[1]11. Breakdown Total UE Bank-NB'!BO208</f>
        <v>1418957.22</v>
      </c>
      <c r="BI207" s="224"/>
      <c r="BJ207" s="225"/>
      <c r="BK207" s="225"/>
      <c r="BL207" s="226">
        <f>'[1]11. a Breakdown Digital Banking'!AC21+'[1]11. a Breakdown Digital Banking'!AE21+'[1]11. a Breakdown Digital Banking'!AG21</f>
        <v>119157</v>
      </c>
      <c r="BM207" s="226">
        <f>'[1]11. a Breakdown Digital Banking'!AI21+'[1]11. a Breakdown Digital Banking'!AK21+'[1]11. a Breakdown Digital Banking'!AM21</f>
        <v>277886816.68279058</v>
      </c>
      <c r="BN207" s="226">
        <f>'[1]11. a Breakdown Digital Banking'!AO21+'[1]11. a Breakdown Digital Banking'!AQ21+'[1]11. a Breakdown Digital Banking'!AS21</f>
        <v>62309078.317209408</v>
      </c>
      <c r="BO207" s="226">
        <f t="shared" si="108"/>
        <v>340315052</v>
      </c>
      <c r="BP207" s="227">
        <f t="shared" ref="BP207:BP238" si="129">BM207+BN207</f>
        <v>340195895</v>
      </c>
      <c r="BQ207" s="226">
        <f>'[1]11. a Breakdown Digital Banking'!AD21+'[1]11. a Breakdown Digital Banking'!AF21+'[1]11. a Breakdown Digital Banking'!AH21</f>
        <v>10696422.890000001</v>
      </c>
      <c r="BR207" s="226">
        <f>'[1]11. a Breakdown Digital Banking'!AJ21+'[1]11. a Breakdown Digital Banking'!AL21+'[1]11. a Breakdown Digital Banking'!AN21</f>
        <v>404225069.05021</v>
      </c>
      <c r="BS207" s="226">
        <f>'[1]11. a Breakdown Digital Banking'!AP21+'[1]11. a Breakdown Digital Banking'!AR21+'[1]11. a Breakdown Digital Banking'!AT21</f>
        <v>1830122493.7697895</v>
      </c>
      <c r="BT207" s="226">
        <f t="shared" si="110"/>
        <v>2245043985.7099996</v>
      </c>
      <c r="BU207" s="227">
        <f t="shared" ref="BU207:BU258" si="130">BR207+BS207</f>
        <v>2234347562.8199997</v>
      </c>
      <c r="BV207" s="226">
        <f t="shared" si="120"/>
        <v>-50.432210722486602</v>
      </c>
      <c r="BW207" s="226">
        <f t="shared" si="120"/>
        <v>-5.1761500380828132</v>
      </c>
      <c r="BX207" s="226">
        <f t="shared" si="120"/>
        <v>-10.913550017550595</v>
      </c>
      <c r="BY207" s="226">
        <f t="shared" si="120"/>
        <v>-6.3108479035591163</v>
      </c>
      <c r="BZ207" s="237">
        <f t="shared" si="120"/>
        <v>-6.2816289544753738</v>
      </c>
      <c r="CA207" s="226">
        <f t="shared" si="121"/>
        <v>43.965058959984539</v>
      </c>
      <c r="CB207" s="226">
        <f t="shared" si="121"/>
        <v>39.495999412578122</v>
      </c>
      <c r="CC207" s="226">
        <f t="shared" si="121"/>
        <v>-38.84630215562747</v>
      </c>
      <c r="CD207" s="226">
        <f t="shared" si="121"/>
        <v>12.99398074517652</v>
      </c>
      <c r="CE207" s="236">
        <f t="shared" si="121"/>
        <v>12.985467163579337</v>
      </c>
      <c r="CF207" s="229">
        <f t="shared" si="122"/>
        <v>-4.8500904480842983</v>
      </c>
      <c r="CG207" s="330">
        <f t="shared" si="122"/>
        <v>-4.5526347964274905</v>
      </c>
      <c r="CH207" s="330">
        <f t="shared" si="122"/>
        <v>-9.0448013688128945</v>
      </c>
      <c r="CI207" s="226">
        <f t="shared" si="122"/>
        <v>-8.2480199769478837</v>
      </c>
      <c r="CJ207" s="333">
        <f t="shared" si="122"/>
        <v>-8.2637031894370097</v>
      </c>
      <c r="CK207" s="229">
        <f t="shared" si="123"/>
        <v>100.59575425465792</v>
      </c>
      <c r="CL207" s="226">
        <f t="shared" si="123"/>
        <v>46.452028956686434</v>
      </c>
      <c r="CM207" s="226">
        <f t="shared" si="123"/>
        <v>-4.0094923398711124</v>
      </c>
      <c r="CN207" s="226">
        <f t="shared" si="123"/>
        <v>2.6113324568338037</v>
      </c>
      <c r="CO207" s="227">
        <f t="shared" si="123"/>
        <v>2.3719435176841275</v>
      </c>
      <c r="CP207" s="255">
        <f t="shared" si="115"/>
        <v>-91.630141977058386</v>
      </c>
      <c r="CQ207" s="226">
        <f t="shared" si="104"/>
        <v>8.5686699944091913</v>
      </c>
      <c r="CR207" s="226">
        <f t="shared" si="105"/>
        <v>203.78760512979431</v>
      </c>
      <c r="CS207" s="227">
        <f t="shared" si="112"/>
        <v>5.0054098861499483</v>
      </c>
      <c r="CT207" s="226"/>
      <c r="CU207" s="230">
        <f t="shared" si="124"/>
        <v>0.13518373799554184</v>
      </c>
      <c r="CV207" s="231">
        <f t="shared" si="124"/>
        <v>2.4584904894332293E-2</v>
      </c>
      <c r="CW207" s="232">
        <f t="shared" si="124"/>
        <v>0.8051697917385956</v>
      </c>
      <c r="CY207" s="127">
        <f t="shared" si="86"/>
        <v>-1.6573378113350357E-3</v>
      </c>
      <c r="CZ207" s="127">
        <f t="shared" si="87"/>
        <v>-1.0429036548232906E-2</v>
      </c>
      <c r="DA207" s="127">
        <f t="shared" si="87"/>
        <v>-5.7753138166498519E-2</v>
      </c>
      <c r="DB207" s="127"/>
      <c r="DC207" s="127">
        <f t="shared" si="88"/>
        <v>-0.13116644400531896</v>
      </c>
      <c r="DD207" s="127"/>
      <c r="DE207" s="127">
        <f t="shared" si="89"/>
        <v>-9.4510895016736485E-2</v>
      </c>
      <c r="DF207" s="127"/>
      <c r="DG207" s="127">
        <f t="shared" si="90"/>
        <v>-8.7888505056612498E-3</v>
      </c>
      <c r="DH207" s="127">
        <f t="shared" si="106"/>
        <v>3.7483057868777925E-2</v>
      </c>
      <c r="DI207" s="127"/>
      <c r="DJ207" s="127"/>
      <c r="DK207" s="127">
        <f t="shared" si="107"/>
        <v>-0.10453422437465687</v>
      </c>
      <c r="DL207" s="127"/>
      <c r="DM207" s="127">
        <f t="shared" si="92"/>
        <v>-9.2163732917749486E-2</v>
      </c>
      <c r="DN207" s="127"/>
      <c r="DO207" s="127">
        <f t="shared" si="93"/>
        <v>3.1368380292235098E-2</v>
      </c>
      <c r="DP207" s="127">
        <f t="shared" si="93"/>
        <v>0.11451868013453637</v>
      </c>
      <c r="DQ207" s="127"/>
      <c r="DR207" s="127">
        <f t="shared" si="94"/>
        <v>1.6928600896053636E-2</v>
      </c>
      <c r="DS207" s="127">
        <f t="shared" si="94"/>
        <v>0.12929230171177664</v>
      </c>
      <c r="DT207" s="127"/>
    </row>
    <row r="208" spans="1:124" ht="14.4" customHeight="1" x14ac:dyDescent="0.3">
      <c r="B208" s="1">
        <v>2</v>
      </c>
      <c r="C208" s="298">
        <v>43862</v>
      </c>
      <c r="D208" s="77">
        <v>29</v>
      </c>
      <c r="E208" s="61">
        <v>186573803</v>
      </c>
      <c r="F208" s="62">
        <v>17613455</v>
      </c>
      <c r="G208" s="63">
        <v>319294014</v>
      </c>
      <c r="H208" s="290">
        <v>528539672.81898141</v>
      </c>
      <c r="I208" s="62">
        <v>27379481</v>
      </c>
      <c r="J208" s="63">
        <f t="shared" si="113"/>
        <v>451536977.15244859</v>
      </c>
      <c r="K208" s="61">
        <f t="shared" si="118"/>
        <v>-0.63931798086085634</v>
      </c>
      <c r="L208" s="62">
        <f t="shared" si="118"/>
        <v>-8.689371494829345</v>
      </c>
      <c r="M208" s="63">
        <f t="shared" si="118"/>
        <v>-5.4784431387385126</v>
      </c>
      <c r="N208" s="61">
        <f t="shared" si="126"/>
        <v>-2.8336266801084555</v>
      </c>
      <c r="O208" s="62">
        <f t="shared" si="126"/>
        <v>3.5160274619842662</v>
      </c>
      <c r="P208" s="63">
        <f t="shared" si="126"/>
        <v>44.73885455500001</v>
      </c>
      <c r="Q208" s="334">
        <v>517268859.75319642</v>
      </c>
      <c r="R208" s="293">
        <v>25869956.278400008</v>
      </c>
      <c r="S208" s="293">
        <f t="shared" si="114"/>
        <v>17161001.298603762</v>
      </c>
      <c r="T208" s="235">
        <f t="shared" si="116"/>
        <v>560299817.3302002</v>
      </c>
      <c r="U208" s="258">
        <f t="shared" si="119"/>
        <v>-0.26880202579245577</v>
      </c>
      <c r="V208" s="330">
        <f t="shared" si="119"/>
        <v>-9.5164787500999886</v>
      </c>
      <c r="W208" s="330">
        <f t="shared" si="119"/>
        <v>-4.6371256117838362</v>
      </c>
      <c r="X208" s="331">
        <f t="shared" si="117"/>
        <v>-0.87562889431278479</v>
      </c>
      <c r="Y208" s="258">
        <f t="shared" si="127"/>
        <v>-2.6242837816307945</v>
      </c>
      <c r="Z208" s="226">
        <f t="shared" si="127"/>
        <v>0.20900507025645843</v>
      </c>
      <c r="AA208" s="234">
        <f t="shared" si="127"/>
        <v>128.84153399962557</v>
      </c>
      <c r="AB208" s="235">
        <f t="shared" si="125"/>
        <v>-0.74833930146602123</v>
      </c>
      <c r="AC208" s="291">
        <v>340998129.22437447</v>
      </c>
      <c r="AD208" s="226">
        <f t="shared" ref="AD208:AD257" si="131">AE208+AH208+AI208</f>
        <v>187541543.59460691</v>
      </c>
      <c r="AE208" s="292">
        <v>64014655.545935564</v>
      </c>
      <c r="AF208" s="332">
        <v>106511589</v>
      </c>
      <c r="AG208" s="332">
        <v>46031226</v>
      </c>
      <c r="AH208" s="292">
        <v>123526888.04867133</v>
      </c>
      <c r="AI208" s="292"/>
      <c r="AJ208" s="228"/>
      <c r="AK208" s="335">
        <v>252568204.94940019</v>
      </c>
      <c r="AL208" s="226">
        <f t="shared" si="128"/>
        <v>264700654.80379623</v>
      </c>
      <c r="AM208" s="292">
        <v>27095534.587585568</v>
      </c>
      <c r="AN208" s="226"/>
      <c r="AO208" s="226"/>
      <c r="AP208" s="292">
        <v>237605120.21621066</v>
      </c>
      <c r="AQ208" s="226"/>
      <c r="AR208" s="228"/>
      <c r="AS208" s="226">
        <v>26592304</v>
      </c>
      <c r="AT208" s="227">
        <v>787177</v>
      </c>
      <c r="AU208" s="228"/>
      <c r="AV208" s="226">
        <v>25004517.309199996</v>
      </c>
      <c r="AW208" s="227">
        <v>865438.9692000004</v>
      </c>
      <c r="AX208" s="228"/>
      <c r="AY208" s="225">
        <f t="shared" si="103"/>
        <v>-0.19725862621404142</v>
      </c>
      <c r="AZ208" s="225">
        <f t="shared" si="103"/>
        <v>13.565551836763209</v>
      </c>
      <c r="BA208" s="237"/>
      <c r="BB208" s="78">
        <f>'[1]11. Breakdown Total UE Bank-NB'!R209+'[1]11. Breakdown Total UE Bank-NB'!S209</f>
        <v>7277218.8300000001</v>
      </c>
      <c r="BC208" s="65">
        <f>'[1]11. Breakdown Total UE Bank-NB'!AN209</f>
        <v>2070574.1524486146</v>
      </c>
      <c r="BD208" s="65">
        <f>'[1]11. Breakdown Total UE Bank-NB'!AT209</f>
        <v>431467690</v>
      </c>
      <c r="BE208" s="67">
        <f>'[1]11. Breakdown Total UE Bank-NB'!AB209+'[1]11. Breakdown Total UE Bank-NB'!AK209</f>
        <v>17998713</v>
      </c>
      <c r="BF208" s="67">
        <f>'[1]11. Breakdown Total UE Bank-NB'!BR209</f>
        <v>680820.21860376303</v>
      </c>
      <c r="BG208" s="67">
        <f>'[1]11. Breakdown Total UE Bank-NB'!BX209</f>
        <v>15178625.209999997</v>
      </c>
      <c r="BH208" s="67">
        <f>'[1]11. Breakdown Total UE Bank-NB'!BF209+'[1]11. Breakdown Total UE Bank-NB'!BO209</f>
        <v>1301555.8699999999</v>
      </c>
      <c r="BI208" s="224"/>
      <c r="BJ208" s="225"/>
      <c r="BK208" s="225"/>
      <c r="BL208" s="226">
        <f>'[1]11. a Breakdown Digital Banking'!AC22+'[1]11. a Breakdown Digital Banking'!AE22+'[1]11. a Breakdown Digital Banking'!AG22</f>
        <v>108186</v>
      </c>
      <c r="BM208" s="226">
        <f>'[1]11. a Breakdown Digital Banking'!AI22+'[1]11. a Breakdown Digital Banking'!AK22+'[1]11. a Breakdown Digital Banking'!AM22</f>
        <v>278644807.62193882</v>
      </c>
      <c r="BN208" s="226">
        <f>'[1]11. a Breakdown Digital Banking'!AO22+'[1]11. a Breakdown Digital Banking'!AQ22+'[1]11. a Breakdown Digital Banking'!AS22</f>
        <v>63437860.378061175</v>
      </c>
      <c r="BO208" s="226">
        <f t="shared" si="108"/>
        <v>342190854</v>
      </c>
      <c r="BP208" s="227">
        <f t="shared" si="129"/>
        <v>342082668</v>
      </c>
      <c r="BQ208" s="226">
        <f>'[1]11. a Breakdown Digital Banking'!AD22+'[1]11. a Breakdown Digital Banking'!AF22+'[1]11. a Breakdown Digital Banking'!AH22</f>
        <v>8111913.5099999988</v>
      </c>
      <c r="BR208" s="226">
        <f>'[1]11. a Breakdown Digital Banking'!AJ22+'[1]11. a Breakdown Digital Banking'!AL22+'[1]11. a Breakdown Digital Banking'!AN22</f>
        <v>402048451.02216148</v>
      </c>
      <c r="BS208" s="226">
        <f>'[1]11. a Breakdown Digital Banking'!AP22+'[1]11. a Breakdown Digital Banking'!AR22+'[1]11. a Breakdown Digital Banking'!AT22</f>
        <v>1677758466.5078387</v>
      </c>
      <c r="BT208" s="226">
        <f t="shared" si="110"/>
        <v>2087918831.0400002</v>
      </c>
      <c r="BU208" s="227">
        <f t="shared" si="130"/>
        <v>2079806917.5300002</v>
      </c>
      <c r="BV208" s="226">
        <f t="shared" si="120"/>
        <v>-9.2071804426093315</v>
      </c>
      <c r="BW208" s="226">
        <f t="shared" si="120"/>
        <v>0.27276966507320799</v>
      </c>
      <c r="BX208" s="226">
        <f t="shared" si="120"/>
        <v>1.8115852317783436</v>
      </c>
      <c r="BY208" s="226">
        <f t="shared" si="120"/>
        <v>0.55119571966508252</v>
      </c>
      <c r="BZ208" s="237">
        <f t="shared" si="120"/>
        <v>0.55461368809285605</v>
      </c>
      <c r="CA208" s="226">
        <f t="shared" si="121"/>
        <v>31.831253655683366</v>
      </c>
      <c r="CB208" s="226">
        <f t="shared" si="121"/>
        <v>45.197272697472528</v>
      </c>
      <c r="CC208" s="226">
        <f t="shared" si="121"/>
        <v>-29.253025544366036</v>
      </c>
      <c r="CD208" s="226">
        <f t="shared" si="121"/>
        <v>21.491416513846534</v>
      </c>
      <c r="CE208" s="236">
        <f t="shared" si="121"/>
        <v>21.488403021223402</v>
      </c>
      <c r="CF208" s="229">
        <f t="shared" si="122"/>
        <v>-24.162370977462366</v>
      </c>
      <c r="CG208" s="330">
        <f t="shared" si="122"/>
        <v>-0.53846685787272142</v>
      </c>
      <c r="CH208" s="330">
        <f t="shared" si="122"/>
        <v>-8.3253458596698966</v>
      </c>
      <c r="CI208" s="226">
        <f t="shared" si="122"/>
        <v>-6.9987561789489057</v>
      </c>
      <c r="CJ208" s="333">
        <f t="shared" si="122"/>
        <v>-6.9165893373791754</v>
      </c>
      <c r="CK208" s="229">
        <f t="shared" si="123"/>
        <v>112.92547843778435</v>
      </c>
      <c r="CL208" s="226">
        <f t="shared" si="123"/>
        <v>44.038348341489744</v>
      </c>
      <c r="CM208" s="226">
        <f t="shared" si="123"/>
        <v>2.3308040070229685</v>
      </c>
      <c r="CN208" s="226">
        <f t="shared" si="123"/>
        <v>8.6055110302945224</v>
      </c>
      <c r="CO208" s="227">
        <f t="shared" si="123"/>
        <v>8.3983715596436692</v>
      </c>
      <c r="CP208" s="255">
        <f t="shared" si="115"/>
        <v>-91.273984380491683</v>
      </c>
      <c r="CQ208" s="226">
        <f t="shared" si="104"/>
        <v>7.1782036642448475</v>
      </c>
      <c r="CR208" s="226">
        <f t="shared" si="105"/>
        <v>203.03892852334752</v>
      </c>
      <c r="CS208" s="227">
        <f t="shared" si="112"/>
        <v>3.950794375088023</v>
      </c>
      <c r="CU208" s="238">
        <f t="shared" si="124"/>
        <v>0.13865174309979489</v>
      </c>
      <c r="CV208" s="239">
        <f t="shared" si="124"/>
        <v>2.6787723403486341E-2</v>
      </c>
      <c r="CW208" s="240">
        <f t="shared" si="124"/>
        <v>0.68739941803763704</v>
      </c>
      <c r="CY208" s="127">
        <f t="shared" si="86"/>
        <v>8.5263775674078168E-3</v>
      </c>
      <c r="CZ208" s="127">
        <f t="shared" si="87"/>
        <v>-3.9046804644918831E-3</v>
      </c>
      <c r="DA208" s="127">
        <f t="shared" si="87"/>
        <v>-5.3361578779845487E-2</v>
      </c>
      <c r="DB208" s="127"/>
      <c r="DC208" s="127">
        <f t="shared" si="88"/>
        <v>-0.12746523863659287</v>
      </c>
      <c r="DD208" s="127"/>
      <c r="DE208" s="127">
        <f t="shared" si="89"/>
        <v>-8.8887859208838016E-2</v>
      </c>
      <c r="DF208" s="127"/>
      <c r="DG208" s="127">
        <f t="shared" si="90"/>
        <v>-2.5368318339329399E-3</v>
      </c>
      <c r="DH208" s="127">
        <f t="shared" si="106"/>
        <v>9.0519338213435274E-2</v>
      </c>
      <c r="DI208" s="127"/>
      <c r="DJ208" s="127"/>
      <c r="DK208" s="127">
        <f t="shared" si="107"/>
        <v>-6.1414301419844941E-2</v>
      </c>
      <c r="DL208" s="127"/>
      <c r="DM208" s="127">
        <f t="shared" si="92"/>
        <v>-4.7835061420307023E-2</v>
      </c>
      <c r="DN208" s="127"/>
      <c r="DO208" s="127">
        <f t="shared" si="93"/>
        <v>3.2657176881449868E-2</v>
      </c>
      <c r="DP208" s="127">
        <f t="shared" si="93"/>
        <v>0.12748452742952665</v>
      </c>
      <c r="DQ208" s="127"/>
      <c r="DR208" s="127">
        <f t="shared" si="94"/>
        <v>-1.9725862621403634E-3</v>
      </c>
      <c r="DS208" s="127">
        <f t="shared" si="94"/>
        <v>0.13565551836763201</v>
      </c>
      <c r="DT208" s="127"/>
    </row>
    <row r="209" spans="1:124" ht="14.4" customHeight="1" x14ac:dyDescent="0.3">
      <c r="B209" s="1">
        <v>3</v>
      </c>
      <c r="C209" s="336">
        <v>43910</v>
      </c>
      <c r="D209" s="337">
        <v>31</v>
      </c>
      <c r="E209" s="61">
        <v>189430692</v>
      </c>
      <c r="F209" s="62">
        <v>17603573</v>
      </c>
      <c r="G209" s="63">
        <v>330391364</v>
      </c>
      <c r="H209" s="338">
        <v>538194547.37158012</v>
      </c>
      <c r="I209" s="62">
        <v>27168332</v>
      </c>
      <c r="J209" s="63">
        <f t="shared" si="113"/>
        <v>423077894.22041869</v>
      </c>
      <c r="K209" s="61">
        <f t="shared" si="118"/>
        <v>1.826707634093798</v>
      </c>
      <c r="L209" s="62">
        <f t="shared" si="118"/>
        <v>-0.77119431153570805</v>
      </c>
      <c r="M209" s="63">
        <f t="shared" si="118"/>
        <v>-6.3027137027631515</v>
      </c>
      <c r="N209" s="61">
        <f t="shared" si="126"/>
        <v>-8.1332215935459065</v>
      </c>
      <c r="O209" s="62">
        <f t="shared" si="126"/>
        <v>-3.7612156770950524</v>
      </c>
      <c r="P209" s="63">
        <f t="shared" si="126"/>
        <v>-3.1526117968462222</v>
      </c>
      <c r="Q209" s="339">
        <v>524677976.98490065</v>
      </c>
      <c r="R209" s="340">
        <v>24158165.722200003</v>
      </c>
      <c r="S209" s="340">
        <f t="shared" si="114"/>
        <v>17195004.006265309</v>
      </c>
      <c r="T209" s="341">
        <f t="shared" si="116"/>
        <v>566031146.71336591</v>
      </c>
      <c r="U209" s="342">
        <f t="shared" si="119"/>
        <v>1.4323532321739481</v>
      </c>
      <c r="V209" s="343">
        <f t="shared" si="119"/>
        <v>-6.6169054859565275</v>
      </c>
      <c r="W209" s="343">
        <f t="shared" si="119"/>
        <v>0.19813941546821787</v>
      </c>
      <c r="X209" s="344">
        <f t="shared" si="117"/>
        <v>1.0229040249335091</v>
      </c>
      <c r="Y209" s="342">
        <f t="shared" si="127"/>
        <v>-6.0990294470942397</v>
      </c>
      <c r="Z209" s="345">
        <f t="shared" si="127"/>
        <v>-13.997663714100067</v>
      </c>
      <c r="AA209" s="346">
        <f t="shared" si="127"/>
        <v>62.047948940724261</v>
      </c>
      <c r="AB209" s="341">
        <f t="shared" si="125"/>
        <v>-5.2600783026680169</v>
      </c>
      <c r="AC209" s="347">
        <v>346413789.27065951</v>
      </c>
      <c r="AD209" s="345">
        <f t="shared" si="131"/>
        <v>191780758.10092062</v>
      </c>
      <c r="AE209" s="348">
        <v>64085336.059851252</v>
      </c>
      <c r="AF209" s="332">
        <v>108978640</v>
      </c>
      <c r="AG209" s="332">
        <v>47852512</v>
      </c>
      <c r="AH209" s="348">
        <v>127695422.04106936</v>
      </c>
      <c r="AI209" s="348"/>
      <c r="AJ209" s="349"/>
      <c r="AK209" s="348">
        <v>256030637.59368795</v>
      </c>
      <c r="AL209" s="345">
        <f t="shared" si="128"/>
        <v>268647339.3912127</v>
      </c>
      <c r="AM209" s="350">
        <v>26575713.522689961</v>
      </c>
      <c r="AN209" s="345"/>
      <c r="AO209" s="345"/>
      <c r="AP209" s="348">
        <v>242071625.86852276</v>
      </c>
      <c r="AQ209" s="351"/>
      <c r="AR209" s="349"/>
      <c r="AS209" s="345">
        <v>26376140</v>
      </c>
      <c r="AT209" s="351">
        <v>792192</v>
      </c>
      <c r="AU209" s="349"/>
      <c r="AV209" s="345">
        <v>23265306.530200001</v>
      </c>
      <c r="AW209" s="351">
        <v>892859.19200000027</v>
      </c>
      <c r="AX209" s="349"/>
      <c r="AY209" s="352">
        <f t="shared" si="103"/>
        <v>-14.727096870876894</v>
      </c>
      <c r="AZ209" s="352">
        <f t="shared" si="103"/>
        <v>10.670156946332852</v>
      </c>
      <c r="BA209" s="353"/>
      <c r="BB209" s="82">
        <f>'[1]11. Breakdown Total UE Bank-NB'!R210+'[1]11. Breakdown Total UE Bank-NB'!S210</f>
        <v>7688777.3099999996</v>
      </c>
      <c r="BC209" s="83">
        <f>'[1]11. Breakdown Total UE Bank-NB'!AN210</f>
        <v>2967206.2204186907</v>
      </c>
      <c r="BD209" s="83">
        <f>'[1]11. Breakdown Total UE Bank-NB'!AT210</f>
        <v>401008518</v>
      </c>
      <c r="BE209" s="84">
        <f>'[1]11. Breakdown Total UE Bank-NB'!AB210+'[1]11. Breakdown Total UE Bank-NB'!AK210</f>
        <v>19102170</v>
      </c>
      <c r="BF209" s="85">
        <f>'[1]11. Breakdown Total UE Bank-NB'!BR210</f>
        <v>802796.75626530719</v>
      </c>
      <c r="BG209" s="84">
        <f>'[1]11. Breakdown Total UE Bank-NB'!BX210</f>
        <v>15036069.580000002</v>
      </c>
      <c r="BH209" s="84">
        <f>'[1]11. Breakdown Total UE Bank-NB'!BF210+'[1]11. Breakdown Total UE Bank-NB'!BO210</f>
        <v>1356137.67</v>
      </c>
      <c r="BI209" s="354"/>
      <c r="BJ209" s="352"/>
      <c r="BK209" s="352"/>
      <c r="BL209" s="345">
        <f>'[1]11. a Breakdown Digital Banking'!AC23+'[1]11. a Breakdown Digital Banking'!AE23+'[1]11. a Breakdown Digital Banking'!AG23</f>
        <v>125689</v>
      </c>
      <c r="BM209" s="345">
        <f>'[1]11. a Breakdown Digital Banking'!AI23+'[1]11. a Breakdown Digital Banking'!AK23+'[1]11. a Breakdown Digital Banking'!AM23</f>
        <v>319058983.71906066</v>
      </c>
      <c r="BN209" s="345">
        <f>'[1]11. a Breakdown Digital Banking'!AO23+'[1]11. a Breakdown Digital Banking'!AQ23+'[1]11. a Breakdown Digital Banking'!AS23</f>
        <v>69520963.280939311</v>
      </c>
      <c r="BO209" s="345">
        <f t="shared" si="108"/>
        <v>388705636</v>
      </c>
      <c r="BP209" s="351">
        <f t="shared" si="129"/>
        <v>388579947</v>
      </c>
      <c r="BQ209" s="345">
        <f>'[1]11. a Breakdown Digital Banking'!AD23+'[1]11. a Breakdown Digital Banking'!AF23+'[1]11. a Breakdown Digital Banking'!AH23</f>
        <v>9760785.8699999992</v>
      </c>
      <c r="BR209" s="345">
        <f>'[1]11. a Breakdown Digital Banking'!AJ23+'[1]11. a Breakdown Digital Banking'!AL23+'[1]11. a Breakdown Digital Banking'!AN23</f>
        <v>451059817.57670271</v>
      </c>
      <c r="BS209" s="345">
        <f>'[1]11. a Breakdown Digital Banking'!AP23+'[1]11. a Breakdown Digital Banking'!AR23+'[1]11. a Breakdown Digital Banking'!AT23</f>
        <v>1941818898.9032972</v>
      </c>
      <c r="BT209" s="345">
        <f t="shared" si="110"/>
        <v>2402639502.3499999</v>
      </c>
      <c r="BU209" s="351">
        <f t="shared" si="130"/>
        <v>2392878716.48</v>
      </c>
      <c r="BV209" s="345">
        <f t="shared" si="120"/>
        <v>16.178618305510881</v>
      </c>
      <c r="BW209" s="345">
        <f t="shared" si="120"/>
        <v>14.503832474766657</v>
      </c>
      <c r="BX209" s="345">
        <f t="shared" si="120"/>
        <v>9.5890732547181958</v>
      </c>
      <c r="BY209" s="345">
        <f t="shared" si="120"/>
        <v>13.593227713795061</v>
      </c>
      <c r="BZ209" s="353">
        <f t="shared" si="120"/>
        <v>13.592410066212416</v>
      </c>
      <c r="CA209" s="345">
        <f t="shared" si="121"/>
        <v>22.406069223427668</v>
      </c>
      <c r="CB209" s="345">
        <f t="shared" si="121"/>
        <v>77.433030545242218</v>
      </c>
      <c r="CC209" s="345">
        <f t="shared" si="121"/>
        <v>12.510302154954283</v>
      </c>
      <c r="CD209" s="345">
        <f t="shared" si="121"/>
        <v>60.812999492538289</v>
      </c>
      <c r="CE209" s="355">
        <f t="shared" si="121"/>
        <v>60.829322070914095</v>
      </c>
      <c r="CF209" s="356">
        <f t="shared" si="122"/>
        <v>20.326552520158714</v>
      </c>
      <c r="CG209" s="343">
        <f t="shared" si="122"/>
        <v>12.190412978817733</v>
      </c>
      <c r="CH209" s="343">
        <f t="shared" si="122"/>
        <v>15.738882423587807</v>
      </c>
      <c r="CI209" s="345">
        <f t="shared" si="122"/>
        <v>15.073415050011118</v>
      </c>
      <c r="CJ209" s="357">
        <f t="shared" si="122"/>
        <v>15.052926130364398</v>
      </c>
      <c r="CK209" s="356">
        <f t="shared" si="123"/>
        <v>72.227959058356817</v>
      </c>
      <c r="CL209" s="345">
        <f t="shared" si="123"/>
        <v>54.983427345015066</v>
      </c>
      <c r="CM209" s="345">
        <f t="shared" si="123"/>
        <v>13.120317935367121</v>
      </c>
      <c r="CN209" s="345">
        <f t="shared" si="123"/>
        <v>19.338324140529629</v>
      </c>
      <c r="CO209" s="351">
        <f t="shared" si="123"/>
        <v>19.189021576084954</v>
      </c>
      <c r="CP209" s="358">
        <f t="shared" si="115"/>
        <v>-91.567258067798264</v>
      </c>
      <c r="CQ209" s="345">
        <f t="shared" si="104"/>
        <v>5.1173205939713569</v>
      </c>
      <c r="CR209" s="345">
        <f t="shared" si="105"/>
        <v>184.54909057184102</v>
      </c>
      <c r="CS209" s="351">
        <f t="shared" si="112"/>
        <v>2.922005568404245</v>
      </c>
      <c r="CT209" s="359"/>
      <c r="CU209" s="252">
        <f t="shared" si="124"/>
        <v>0.14050059225678968</v>
      </c>
      <c r="CV209" s="253">
        <f t="shared" si="124"/>
        <v>2.4398250357040796E-2</v>
      </c>
      <c r="CW209" s="254">
        <f t="shared" si="124"/>
        <v>0.65880642153402302</v>
      </c>
      <c r="CY209" s="127">
        <f t="shared" si="86"/>
        <v>-4.8157716091782543E-2</v>
      </c>
      <c r="CZ209" s="127">
        <f t="shared" si="87"/>
        <v>-0.11021644186410584</v>
      </c>
      <c r="DA209" s="127">
        <f t="shared" si="87"/>
        <v>-9.2422634622373323E-2</v>
      </c>
      <c r="DB209" s="127"/>
      <c r="DC209" s="127">
        <f t="shared" si="88"/>
        <v>-0.14800748931469088</v>
      </c>
      <c r="DD209" s="127"/>
      <c r="DE209" s="127">
        <f t="shared" si="89"/>
        <v>-0.1357415210422861</v>
      </c>
      <c r="DF209" s="127"/>
      <c r="DG209" s="127">
        <f t="shared" si="90"/>
        <v>-5.534098179493907E-3</v>
      </c>
      <c r="DH209" s="127">
        <f t="shared" si="106"/>
        <v>-6.8570912488054137E-2</v>
      </c>
      <c r="DI209" s="127"/>
      <c r="DJ209" s="127"/>
      <c r="DK209" s="127">
        <f t="shared" si="107"/>
        <v>-0.11254014636588705</v>
      </c>
      <c r="DL209" s="127"/>
      <c r="DM209" s="127">
        <f t="shared" si="92"/>
        <v>-0.10837641174740709</v>
      </c>
      <c r="DN209" s="127"/>
      <c r="DO209" s="127">
        <f t="shared" si="93"/>
        <v>-4.1271104345796616E-2</v>
      </c>
      <c r="DP209" s="127">
        <f t="shared" si="93"/>
        <v>0.10247928133545803</v>
      </c>
      <c r="DQ209" s="127"/>
      <c r="DR209" s="127">
        <f t="shared" si="94"/>
        <v>-0.14727096870876899</v>
      </c>
      <c r="DS209" s="127">
        <f t="shared" si="94"/>
        <v>0.10670156946332843</v>
      </c>
      <c r="DT209" s="127"/>
    </row>
    <row r="210" spans="1:124" ht="14.25" customHeight="1" x14ac:dyDescent="0.3">
      <c r="B210" s="1">
        <v>4</v>
      </c>
      <c r="C210" s="76">
        <v>43941</v>
      </c>
      <c r="D210" s="77">
        <v>30</v>
      </c>
      <c r="E210" s="92">
        <v>192743493</v>
      </c>
      <c r="F210" s="93">
        <v>17783248</v>
      </c>
      <c r="G210" s="94">
        <v>412055870</v>
      </c>
      <c r="H210" s="290">
        <v>494367508.75613058</v>
      </c>
      <c r="I210" s="93">
        <v>19364889</v>
      </c>
      <c r="J210" s="94">
        <f t="shared" si="113"/>
        <v>342533627.90824527</v>
      </c>
      <c r="K210" s="92">
        <f t="shared" si="118"/>
        <v>-8.1433449724622538</v>
      </c>
      <c r="L210" s="93">
        <f t="shared" si="118"/>
        <v>-28.722569350227317</v>
      </c>
      <c r="M210" s="94">
        <f t="shared" si="118"/>
        <v>-19.037691974095626</v>
      </c>
      <c r="N210" s="92">
        <f t="shared" si="126"/>
        <v>-12.327879529378619</v>
      </c>
      <c r="O210" s="93">
        <f t="shared" si="126"/>
        <v>-33.500244726683412</v>
      </c>
      <c r="P210" s="94">
        <f t="shared" si="126"/>
        <v>-26.371261404216632</v>
      </c>
      <c r="Q210" s="291">
        <v>478796950.57011676</v>
      </c>
      <c r="R210" s="226">
        <v>15962613.470099999</v>
      </c>
      <c r="S210" s="226">
        <f t="shared" si="114"/>
        <v>19357523.862457614</v>
      </c>
      <c r="T210" s="235">
        <f t="shared" si="116"/>
        <v>514117087.90267438</v>
      </c>
      <c r="U210" s="258">
        <f t="shared" si="119"/>
        <v>-8.7446068688536318</v>
      </c>
      <c r="V210" s="330">
        <f t="shared" si="119"/>
        <v>-33.924563422332803</v>
      </c>
      <c r="W210" s="330">
        <f t="shared" si="119"/>
        <v>12.5764428749441</v>
      </c>
      <c r="X210" s="331">
        <f t="shared" si="117"/>
        <v>-9.1715904879313008</v>
      </c>
      <c r="Y210" s="258">
        <f t="shared" si="127"/>
        <v>-11.72128634202782</v>
      </c>
      <c r="Z210" s="226">
        <f t="shared" si="127"/>
        <v>-42.54945862766985</v>
      </c>
      <c r="AA210" s="234">
        <f t="shared" si="127"/>
        <v>58.062066610647548</v>
      </c>
      <c r="AB210" s="235">
        <f t="shared" si="125"/>
        <v>-11.724613767368536</v>
      </c>
      <c r="AC210" s="291">
        <v>304205980.20796752</v>
      </c>
      <c r="AD210" s="226">
        <f t="shared" si="131"/>
        <v>190161528.54816306</v>
      </c>
      <c r="AE210" s="292">
        <v>60037452.502658017</v>
      </c>
      <c r="AF210" s="332">
        <v>104993314</v>
      </c>
      <c r="AG210" s="332">
        <v>46766022</v>
      </c>
      <c r="AH210" s="292">
        <v>130124076.04550505</v>
      </c>
      <c r="AI210" s="292"/>
      <c r="AJ210" s="228"/>
      <c r="AK210" s="292">
        <v>227706166.62982619</v>
      </c>
      <c r="AL210" s="226">
        <f t="shared" si="128"/>
        <v>251090783.94029057</v>
      </c>
      <c r="AM210" s="360">
        <v>24186238.401618615</v>
      </c>
      <c r="AN210" s="226"/>
      <c r="AO210" s="226"/>
      <c r="AP210" s="292">
        <v>226904545.53867197</v>
      </c>
      <c r="AQ210" s="226"/>
      <c r="AR210" s="228"/>
      <c r="AS210" s="226">
        <v>18759278</v>
      </c>
      <c r="AT210" s="226">
        <v>605611</v>
      </c>
      <c r="AU210" s="228"/>
      <c r="AV210" s="226">
        <v>15264928.690700002</v>
      </c>
      <c r="AW210" s="226">
        <v>697684.77940000023</v>
      </c>
      <c r="AX210" s="228"/>
      <c r="AY210" s="225">
        <f t="shared" si="103"/>
        <v>-43.370548857366813</v>
      </c>
      <c r="AZ210" s="225">
        <f t="shared" si="103"/>
        <v>-15.855786783162115</v>
      </c>
      <c r="BA210" s="237"/>
      <c r="BB210" s="78">
        <f>'[1]11. Breakdown Total UE Bank-NB'!R211+'[1]11. Breakdown Total UE Bank-NB'!S211</f>
        <v>8106938.4199999999</v>
      </c>
      <c r="BC210" s="65">
        <f>'[1]11. Breakdown Total UE Bank-NB'!AN211</f>
        <v>1883251.9082452501</v>
      </c>
      <c r="BD210" s="65">
        <f>'[1]11. Breakdown Total UE Bank-NB'!AT211</f>
        <v>324878568</v>
      </c>
      <c r="BE210" s="67">
        <f>'[1]11. Breakdown Total UE Bank-NB'!AB211+'[1]11. Breakdown Total UE Bank-NB'!AK211</f>
        <v>15771808</v>
      </c>
      <c r="BF210" s="67">
        <f>'[1]11. Breakdown Total UE Bank-NB'!BR211</f>
        <v>579061.27245760988</v>
      </c>
      <c r="BG210" s="67">
        <f>'[1]11. Breakdown Total UE Bank-NB'!BX211</f>
        <v>17552119.310000002</v>
      </c>
      <c r="BH210" s="67">
        <f>'[1]11. Breakdown Total UE Bank-NB'!BF211+'[1]11. Breakdown Total UE Bank-NB'!BO211</f>
        <v>1226343.2799999998</v>
      </c>
      <c r="BI210" s="224"/>
      <c r="BJ210" s="225"/>
      <c r="BK210" s="225"/>
      <c r="BL210" s="226">
        <f>'[1]11. a Breakdown Digital Banking'!AC24+'[1]11. a Breakdown Digital Banking'!AE24+'[1]11. a Breakdown Digital Banking'!AG24</f>
        <v>144076</v>
      </c>
      <c r="BM210" s="226">
        <f>'[1]11. a Breakdown Digital Banking'!AI24+'[1]11. a Breakdown Digital Banking'!AK24+'[1]11. a Breakdown Digital Banking'!AM24</f>
        <v>296694599.61664844</v>
      </c>
      <c r="BN210" s="226">
        <f>'[1]11. a Breakdown Digital Banking'!AO24+'[1]11. a Breakdown Digital Banking'!AQ24+'[1]11. a Breakdown Digital Banking'!AS24</f>
        <v>60749090.383351579</v>
      </c>
      <c r="BO210" s="226">
        <f t="shared" si="108"/>
        <v>357587766</v>
      </c>
      <c r="BP210" s="227">
        <f t="shared" si="129"/>
        <v>357443690</v>
      </c>
      <c r="BQ210" s="226">
        <f>'[1]11. a Breakdown Digital Banking'!AD24+'[1]11. a Breakdown Digital Banking'!AF24+'[1]11. a Breakdown Digital Banking'!AH24</f>
        <v>10837473.4</v>
      </c>
      <c r="BR210" s="226">
        <f>'[1]11. a Breakdown Digital Banking'!AJ24+'[1]11. a Breakdown Digital Banking'!AL24+'[1]11. a Breakdown Digital Banking'!AN24</f>
        <v>399106954.4659577</v>
      </c>
      <c r="BS210" s="226">
        <f>'[1]11. a Breakdown Digital Banking'!AP24+'[1]11. a Breakdown Digital Banking'!AR24+'[1]11. a Breakdown Digital Banking'!AT24</f>
        <v>1728950869.1740422</v>
      </c>
      <c r="BT210" s="226">
        <f t="shared" si="110"/>
        <v>2138895297.04</v>
      </c>
      <c r="BU210" s="227">
        <f t="shared" si="130"/>
        <v>2128057823.6399999</v>
      </c>
      <c r="BV210" s="226">
        <f t="shared" si="120"/>
        <v>14.62896514412558</v>
      </c>
      <c r="BW210" s="226">
        <f t="shared" si="120"/>
        <v>-7.0094826485452035</v>
      </c>
      <c r="BX210" s="226">
        <f t="shared" si="120"/>
        <v>-12.617594008500642</v>
      </c>
      <c r="BY210" s="226">
        <f t="shared" si="120"/>
        <v>-8.0055103703204349</v>
      </c>
      <c r="BZ210" s="237">
        <f t="shared" si="120"/>
        <v>-8.0128316554636836</v>
      </c>
      <c r="CA210" s="226">
        <f t="shared" si="121"/>
        <v>22.687830507608595</v>
      </c>
      <c r="CB210" s="226">
        <f t="shared" si="121"/>
        <v>51.819957953808682</v>
      </c>
      <c r="CC210" s="226">
        <f t="shared" si="121"/>
        <v>-6.2700495002600682</v>
      </c>
      <c r="CD210" s="226">
        <f t="shared" si="121"/>
        <v>37.345899714750935</v>
      </c>
      <c r="CE210" s="236">
        <f t="shared" si="121"/>
        <v>37.352514197714697</v>
      </c>
      <c r="CF210" s="229">
        <f t="shared" si="122"/>
        <v>11.030746338870379</v>
      </c>
      <c r="CG210" s="330">
        <f t="shared" si="122"/>
        <v>-11.517954179527512</v>
      </c>
      <c r="CH210" s="330">
        <f t="shared" si="122"/>
        <v>-10.962300853569751</v>
      </c>
      <c r="CI210" s="226">
        <f t="shared" si="122"/>
        <v>-10.977269168014347</v>
      </c>
      <c r="CJ210" s="333">
        <f t="shared" si="122"/>
        <v>-11.067042011621886</v>
      </c>
      <c r="CK210" s="229">
        <f t="shared" si="123"/>
        <v>96.932736825884007</v>
      </c>
      <c r="CL210" s="226">
        <f t="shared" si="123"/>
        <v>28.221808772416935</v>
      </c>
      <c r="CM210" s="226">
        <f t="shared" si="123"/>
        <v>-29.896124531985947</v>
      </c>
      <c r="CN210" s="226">
        <f t="shared" si="123"/>
        <v>-23.14525473092397</v>
      </c>
      <c r="CO210" s="227">
        <f t="shared" si="123"/>
        <v>-23.383165621602618</v>
      </c>
      <c r="CP210" s="255">
        <f t="shared" si="115"/>
        <v>-90.411183063606046</v>
      </c>
      <c r="CQ210" s="226">
        <f t="shared" si="104"/>
        <v>0.79642950002516955</v>
      </c>
      <c r="CR210" s="226">
        <f t="shared" si="105"/>
        <v>163.94259416626011</v>
      </c>
      <c r="CS210" s="227">
        <f t="shared" si="112"/>
        <v>1.1498299141478441</v>
      </c>
      <c r="CU210" s="238">
        <f t="shared" si="124"/>
        <v>0.14771923963936273</v>
      </c>
      <c r="CV210" s="239">
        <f t="shared" si="124"/>
        <v>3.3819969358475532E-2</v>
      </c>
      <c r="CW210" s="240">
        <f t="shared" si="124"/>
        <v>1.0872683031586243</v>
      </c>
      <c r="CY210" s="127">
        <f t="shared" si="86"/>
        <v>-0.13633958860314555</v>
      </c>
      <c r="CZ210" s="127">
        <f t="shared" si="87"/>
        <v>-8.2695903127711801E-2</v>
      </c>
      <c r="DA210" s="127">
        <f t="shared" si="87"/>
        <v>-0.12248212493001243</v>
      </c>
      <c r="DB210" s="127"/>
      <c r="DC210" s="127">
        <f t="shared" si="88"/>
        <v>-0.10998062921099838</v>
      </c>
      <c r="DD210" s="127"/>
      <c r="DE210" s="127">
        <f t="shared" si="89"/>
        <v>-0.10154333886716616</v>
      </c>
      <c r="DF210" s="127"/>
      <c r="DG210" s="127">
        <f t="shared" si="90"/>
        <v>-9.6575910871811721E-2</v>
      </c>
      <c r="DH210" s="127">
        <f t="shared" si="106"/>
        <v>-9.0495064264731528E-2</v>
      </c>
      <c r="DI210" s="127"/>
      <c r="DJ210" s="127"/>
      <c r="DK210" s="127">
        <f t="shared" si="107"/>
        <v>-0.13962981949911091</v>
      </c>
      <c r="DL210" s="127"/>
      <c r="DM210" s="127">
        <f t="shared" si="92"/>
        <v>-0.13512919759801434</v>
      </c>
      <c r="DN210" s="127"/>
      <c r="DO210" s="127">
        <f t="shared" si="93"/>
        <v>-0.33878366689092254</v>
      </c>
      <c r="DP210" s="127">
        <f t="shared" si="93"/>
        <v>-0.19184843963927423</v>
      </c>
      <c r="DQ210" s="127"/>
      <c r="DR210" s="127">
        <f t="shared" si="94"/>
        <v>-0.43370548857366809</v>
      </c>
      <c r="DS210" s="127">
        <f t="shared" si="94"/>
        <v>-0.15855786783162118</v>
      </c>
      <c r="DT210" s="127"/>
    </row>
    <row r="211" spans="1:124" ht="14.4" customHeight="1" x14ac:dyDescent="0.3">
      <c r="B211" s="1">
        <v>5</v>
      </c>
      <c r="C211" s="76">
        <v>43971</v>
      </c>
      <c r="D211" s="77">
        <v>31</v>
      </c>
      <c r="E211" s="61">
        <v>195515805</v>
      </c>
      <c r="F211" s="62">
        <v>17469264</v>
      </c>
      <c r="G211" s="63">
        <v>346881617</v>
      </c>
      <c r="H211" s="290">
        <v>584426987.05715322</v>
      </c>
      <c r="I211" s="62">
        <v>18601624</v>
      </c>
      <c r="J211" s="63">
        <f t="shared" si="113"/>
        <v>314140989.80395526</v>
      </c>
      <c r="K211" s="61">
        <f t="shared" si="118"/>
        <v>18.217111097697284</v>
      </c>
      <c r="L211" s="62">
        <f t="shared" si="118"/>
        <v>-3.9414891559667606</v>
      </c>
      <c r="M211" s="63">
        <f t="shared" si="118"/>
        <v>-8.2890074991105891</v>
      </c>
      <c r="N211" s="61">
        <f t="shared" si="126"/>
        <v>-3.6942450647983716</v>
      </c>
      <c r="O211" s="62">
        <f t="shared" si="126"/>
        <v>-36.63199717553271</v>
      </c>
      <c r="P211" s="63">
        <f t="shared" si="126"/>
        <v>-28.859290604492809</v>
      </c>
      <c r="Q211" s="291">
        <v>576993634.65323913</v>
      </c>
      <c r="R211" s="226">
        <v>15088735.838999998</v>
      </c>
      <c r="S211" s="226">
        <f t="shared" si="114"/>
        <v>17033253.879687268</v>
      </c>
      <c r="T211" s="235">
        <f t="shared" si="116"/>
        <v>609115624.37192643</v>
      </c>
      <c r="U211" s="258">
        <f t="shared" si="119"/>
        <v>20.509045424411511</v>
      </c>
      <c r="V211" s="330">
        <f t="shared" si="119"/>
        <v>-5.4745272930205608</v>
      </c>
      <c r="W211" s="330">
        <f t="shared" si="119"/>
        <v>-12.007062469792864</v>
      </c>
      <c r="X211" s="331">
        <f t="shared" si="117"/>
        <v>18.477996297846431</v>
      </c>
      <c r="Y211" s="258">
        <f t="shared" si="127"/>
        <v>-7.0470118808744706</v>
      </c>
      <c r="Z211" s="226">
        <f t="shared" si="127"/>
        <v>-50.452152824843267</v>
      </c>
      <c r="AA211" s="234">
        <f t="shared" si="127"/>
        <v>15.540375085454613</v>
      </c>
      <c r="AB211" s="235">
        <f t="shared" si="125"/>
        <v>-8.531880336203697</v>
      </c>
      <c r="AC211" s="291">
        <v>356610892.76049614</v>
      </c>
      <c r="AD211" s="226">
        <f t="shared" si="131"/>
        <v>227816094.29665712</v>
      </c>
      <c r="AE211" s="292">
        <v>83795690.071804285</v>
      </c>
      <c r="AF211" s="332">
        <v>112045818</v>
      </c>
      <c r="AG211" s="332">
        <v>52881868</v>
      </c>
      <c r="AH211" s="292">
        <v>144020404.22485283</v>
      </c>
      <c r="AI211" s="292"/>
      <c r="AJ211" s="228"/>
      <c r="AK211" s="292">
        <v>281014666.41014123</v>
      </c>
      <c r="AL211" s="226">
        <f t="shared" si="128"/>
        <v>295978968.2430979</v>
      </c>
      <c r="AM211" s="360">
        <v>37827100.249922335</v>
      </c>
      <c r="AN211" s="226"/>
      <c r="AO211" s="226"/>
      <c r="AP211" s="292">
        <v>258151867.99317557</v>
      </c>
      <c r="AQ211" s="226"/>
      <c r="AR211" s="228"/>
      <c r="AS211" s="226">
        <v>18215328</v>
      </c>
      <c r="AT211" s="226">
        <v>386296</v>
      </c>
      <c r="AU211" s="228"/>
      <c r="AV211" s="226">
        <v>14596843.212500002</v>
      </c>
      <c r="AW211" s="226">
        <v>491892.62649999995</v>
      </c>
      <c r="AX211" s="228"/>
      <c r="AY211" s="225">
        <f t="shared" si="103"/>
        <v>-50.795341429561425</v>
      </c>
      <c r="AZ211" s="225">
        <f t="shared" si="103"/>
        <v>-37.520545961655316</v>
      </c>
      <c r="BA211" s="237"/>
      <c r="BB211" s="78">
        <f>'[1]11. Breakdown Total UE Bank-NB'!R212+'[1]11. Breakdown Total UE Bank-NB'!S212</f>
        <v>8721138.8999999985</v>
      </c>
      <c r="BC211" s="65">
        <f>'[1]11. Breakdown Total UE Bank-NB'!AN212</f>
        <v>2654740.8039552337</v>
      </c>
      <c r="BD211" s="65">
        <f>'[1]11. Breakdown Total UE Bank-NB'!AT212</f>
        <v>298187348</v>
      </c>
      <c r="BE211" s="67">
        <f>'[1]11. Breakdown Total UE Bank-NB'!AB212+'[1]11. Breakdown Total UE Bank-NB'!AK212</f>
        <v>13298901</v>
      </c>
      <c r="BF211" s="67">
        <f>'[1]11. Breakdown Total UE Bank-NB'!BR212</f>
        <v>804003.38968726841</v>
      </c>
      <c r="BG211" s="67">
        <f>'[1]11. Breakdown Total UE Bank-NB'!BX212</f>
        <v>15033707.949999999</v>
      </c>
      <c r="BH211" s="67">
        <f>'[1]11. Breakdown Total UE Bank-NB'!BF212+'[1]11. Breakdown Total UE Bank-NB'!BO212</f>
        <v>1195542.54</v>
      </c>
      <c r="BI211" s="224"/>
      <c r="BJ211" s="225"/>
      <c r="BK211" s="225"/>
      <c r="BL211" s="226">
        <f>'[1]11. a Breakdown Digital Banking'!AC25+'[1]11. a Breakdown Digital Banking'!AE25+'[1]11. a Breakdown Digital Banking'!AG25</f>
        <v>174596</v>
      </c>
      <c r="BM211" s="226">
        <f>'[1]11. a Breakdown Digital Banking'!AI25+'[1]11. a Breakdown Digital Banking'!AK25+'[1]11. a Breakdown Digital Banking'!AM25</f>
        <v>321484724.61015809</v>
      </c>
      <c r="BN211" s="226">
        <f>'[1]11. a Breakdown Digital Banking'!AO25+'[1]11. a Breakdown Digital Banking'!AQ25+'[1]11. a Breakdown Digital Banking'!AS25</f>
        <v>62694890.389841907</v>
      </c>
      <c r="BO211" s="226">
        <f t="shared" si="108"/>
        <v>384354211</v>
      </c>
      <c r="BP211" s="227">
        <f t="shared" si="129"/>
        <v>384179615</v>
      </c>
      <c r="BQ211" s="226">
        <f>'[1]11. a Breakdown Digital Banking'!AD25+'[1]11. a Breakdown Digital Banking'!AF25+'[1]11. a Breakdown Digital Banking'!AH25</f>
        <v>14368363.67</v>
      </c>
      <c r="BR211" s="226">
        <f>'[1]11. a Breakdown Digital Banking'!AJ25+'[1]11. a Breakdown Digital Banking'!AL25+'[1]11. a Breakdown Digital Banking'!AN25</f>
        <v>402733380.05056572</v>
      </c>
      <c r="BS211" s="226">
        <f>'[1]11. a Breakdown Digital Banking'!AP25+'[1]11. a Breakdown Digital Banking'!AR25+'[1]11. a Breakdown Digital Banking'!AT25</f>
        <v>1470940875.1294339</v>
      </c>
      <c r="BT211" s="226">
        <f t="shared" si="110"/>
        <v>1888042618.8499997</v>
      </c>
      <c r="BU211" s="227">
        <f t="shared" si="130"/>
        <v>1873674255.1799996</v>
      </c>
      <c r="BV211" s="226">
        <f t="shared" si="120"/>
        <v>21.183264388239539</v>
      </c>
      <c r="BW211" s="226">
        <f t="shared" si="120"/>
        <v>8.3554351934751558</v>
      </c>
      <c r="BX211" s="226">
        <f t="shared" si="120"/>
        <v>3.20301093269304</v>
      </c>
      <c r="BY211" s="226">
        <f t="shared" si="120"/>
        <v>7.4852798515483894</v>
      </c>
      <c r="BZ211" s="237">
        <f t="shared" si="120"/>
        <v>7.4797585600126268</v>
      </c>
      <c r="CA211" s="226">
        <f t="shared" si="121"/>
        <v>17.235961242756517</v>
      </c>
      <c r="CB211" s="226">
        <f t="shared" si="121"/>
        <v>43.546537409198471</v>
      </c>
      <c r="CC211" s="226">
        <f t="shared" si="121"/>
        <v>-11.461074896914972</v>
      </c>
      <c r="CD211" s="226">
        <f t="shared" si="121"/>
        <v>30.325787876706865</v>
      </c>
      <c r="CE211" s="236">
        <f t="shared" si="121"/>
        <v>30.332401286219046</v>
      </c>
      <c r="CF211" s="229">
        <f t="shared" si="122"/>
        <v>32.580382342622393</v>
      </c>
      <c r="CG211" s="330">
        <f t="shared" si="122"/>
        <v>0.90863502728497636</v>
      </c>
      <c r="CH211" s="330">
        <f t="shared" si="122"/>
        <v>-14.922922255614202</v>
      </c>
      <c r="CI211" s="226">
        <f t="shared" si="122"/>
        <v>-11.728142024397048</v>
      </c>
      <c r="CJ211" s="333">
        <f t="shared" si="122"/>
        <v>-11.953790241699458</v>
      </c>
      <c r="CK211" s="229">
        <f t="shared" si="123"/>
        <v>72.462171215788217</v>
      </c>
      <c r="CL211" s="226">
        <f t="shared" si="123"/>
        <v>10.184461225199982</v>
      </c>
      <c r="CM211" s="226">
        <f t="shared" si="123"/>
        <v>-27.189838891999962</v>
      </c>
      <c r="CN211" s="226">
        <f t="shared" si="123"/>
        <v>-21.13705665922333</v>
      </c>
      <c r="CO211" s="227">
        <f t="shared" si="123"/>
        <v>-21.463915985737092</v>
      </c>
      <c r="CP211" s="255">
        <f t="shared" si="115"/>
        <v>-92.66374816494276</v>
      </c>
      <c r="CQ211" s="226">
        <f t="shared" si="104"/>
        <v>-4.930880737852533</v>
      </c>
      <c r="CR211" s="226">
        <f t="shared" si="105"/>
        <v>135.31162253397665</v>
      </c>
      <c r="CS211" s="227">
        <f t="shared" si="112"/>
        <v>-1.0312109197349315</v>
      </c>
      <c r="CU211" s="238">
        <f t="shared" si="124"/>
        <v>0.14527386699995759</v>
      </c>
      <c r="CV211" s="239">
        <f t="shared" si="124"/>
        <v>1.5660611574379146E-2</v>
      </c>
      <c r="CW211" s="240">
        <f t="shared" si="124"/>
        <v>0.74495822457284322</v>
      </c>
      <c r="CY211" s="127">
        <f t="shared" si="86"/>
        <v>-7.6551762669685552E-2</v>
      </c>
      <c r="CZ211" s="127">
        <f t="shared" si="87"/>
        <v>0.184882676740864</v>
      </c>
      <c r="DA211" s="127">
        <f t="shared" si="87"/>
        <v>-0.11937793585046963</v>
      </c>
      <c r="DB211" s="127"/>
      <c r="DC211" s="127">
        <f t="shared" si="88"/>
        <v>-3.9553750921045516E-2</v>
      </c>
      <c r="DD211" s="127"/>
      <c r="DE211" s="127">
        <f t="shared" si="89"/>
        <v>3.2373262085934273E-2</v>
      </c>
      <c r="DF211" s="127"/>
      <c r="DG211" s="127">
        <f t="shared" si="90"/>
        <v>-9.6884851314048559E-2</v>
      </c>
      <c r="DH211" s="127">
        <f t="shared" si="106"/>
        <v>0.29573041516371834</v>
      </c>
      <c r="DI211" s="127"/>
      <c r="DJ211" s="127"/>
      <c r="DK211" s="127">
        <f t="shared" si="107"/>
        <v>-7.9284819080640112E-2</v>
      </c>
      <c r="DL211" s="127"/>
      <c r="DM211" s="127">
        <f t="shared" si="92"/>
        <v>-4.3920063553766098E-2</v>
      </c>
      <c r="DN211" s="127"/>
      <c r="DO211" s="127">
        <f t="shared" si="93"/>
        <v>-0.36514684431035604</v>
      </c>
      <c r="DP211" s="127">
        <f t="shared" si="93"/>
        <v>-0.41710966086989321</v>
      </c>
      <c r="DQ211" s="127"/>
      <c r="DR211" s="127">
        <f t="shared" si="94"/>
        <v>-0.50795341429561425</v>
      </c>
      <c r="DS211" s="127">
        <f t="shared" si="94"/>
        <v>-0.37520545961655316</v>
      </c>
      <c r="DT211" s="127"/>
    </row>
    <row r="212" spans="1:124" ht="14.4" customHeight="1" x14ac:dyDescent="0.3">
      <c r="B212" s="1">
        <v>6</v>
      </c>
      <c r="C212" s="336">
        <v>44002</v>
      </c>
      <c r="D212" s="337">
        <v>30</v>
      </c>
      <c r="E212" s="101">
        <v>197710472</v>
      </c>
      <c r="F212" s="102">
        <v>17321671</v>
      </c>
      <c r="G212" s="103">
        <v>353587670</v>
      </c>
      <c r="H212" s="338">
        <v>499837111.49000025</v>
      </c>
      <c r="I212" s="102">
        <v>20890310</v>
      </c>
      <c r="J212" s="103">
        <f t="shared" si="113"/>
        <v>359427313.58380854</v>
      </c>
      <c r="K212" s="101">
        <f t="shared" si="118"/>
        <v>-14.47398519241902</v>
      </c>
      <c r="L212" s="102">
        <f t="shared" si="118"/>
        <v>12.303689183267009</v>
      </c>
      <c r="M212" s="103">
        <f t="shared" si="118"/>
        <v>14.415923184082072</v>
      </c>
      <c r="N212" s="101">
        <f t="shared" si="126"/>
        <v>-6.6159157397193278</v>
      </c>
      <c r="O212" s="102">
        <f t="shared" si="126"/>
        <v>-22.973111193393176</v>
      </c>
      <c r="P212" s="103">
        <f t="shared" si="126"/>
        <v>-12.547361951550231</v>
      </c>
      <c r="Q212" s="347">
        <v>483804308.34788889</v>
      </c>
      <c r="R212" s="345">
        <v>17101803.917299997</v>
      </c>
      <c r="S212" s="345">
        <f t="shared" si="114"/>
        <v>16910494.582450204</v>
      </c>
      <c r="T212" s="341">
        <f t="shared" si="116"/>
        <v>517816606.84763908</v>
      </c>
      <c r="U212" s="342">
        <f t="shared" si="119"/>
        <v>-16.150841310642022</v>
      </c>
      <c r="V212" s="343">
        <f t="shared" si="119"/>
        <v>13.341529070293637</v>
      </c>
      <c r="W212" s="343">
        <f t="shared" si="119"/>
        <v>-0.72070373696161072</v>
      </c>
      <c r="X212" s="344">
        <f t="shared" si="117"/>
        <v>-14.988782732084394</v>
      </c>
      <c r="Y212" s="342">
        <f t="shared" si="127"/>
        <v>0.62296666375755738</v>
      </c>
      <c r="Z212" s="345">
        <f t="shared" si="127"/>
        <v>-33.989993854717568</v>
      </c>
      <c r="AA212" s="346">
        <f t="shared" si="127"/>
        <v>26.655911152954985</v>
      </c>
      <c r="AB212" s="341">
        <f t="shared" si="125"/>
        <v>-0.43298953666493795</v>
      </c>
      <c r="AC212" s="347">
        <v>302956762.04604405</v>
      </c>
      <c r="AD212" s="345">
        <f t="shared" si="131"/>
        <v>196880349.44395623</v>
      </c>
      <c r="AE212" s="348">
        <v>76035726.163508624</v>
      </c>
      <c r="AF212" s="332">
        <v>96936716</v>
      </c>
      <c r="AG212" s="332">
        <v>44899077</v>
      </c>
      <c r="AH212" s="348">
        <v>120844623.2804476</v>
      </c>
      <c r="AI212" s="348"/>
      <c r="AJ212" s="349"/>
      <c r="AK212" s="348">
        <v>222879618.79298377</v>
      </c>
      <c r="AL212" s="345">
        <f t="shared" si="128"/>
        <v>260924689.55490512</v>
      </c>
      <c r="AM212" s="350">
        <v>34821952.771763787</v>
      </c>
      <c r="AN212" s="345"/>
      <c r="AO212" s="345"/>
      <c r="AP212" s="348">
        <v>226102736.78314131</v>
      </c>
      <c r="AQ212" s="345"/>
      <c r="AR212" s="349"/>
      <c r="AS212" s="345">
        <v>20448369</v>
      </c>
      <c r="AT212" s="345">
        <v>441941</v>
      </c>
      <c r="AU212" s="349"/>
      <c r="AV212" s="345">
        <v>16586776.822100002</v>
      </c>
      <c r="AW212" s="345">
        <v>515027.09520000004</v>
      </c>
      <c r="AX212" s="349"/>
      <c r="AY212" s="352">
        <f t="shared" si="103"/>
        <v>-34.160478369415735</v>
      </c>
      <c r="AZ212" s="352">
        <f t="shared" si="103"/>
        <v>-27.984387637511364</v>
      </c>
      <c r="BA212" s="353"/>
      <c r="BB212" s="82">
        <f>'[1]11. Breakdown Total UE Bank-NB'!R213+'[1]11. Breakdown Total UE Bank-NB'!S213</f>
        <v>9274088.4800000004</v>
      </c>
      <c r="BC212" s="83">
        <f>'[1]11. Breakdown Total UE Bank-NB'!AN213</f>
        <v>2074750.5838085287</v>
      </c>
      <c r="BD212" s="83">
        <f>'[1]11. Breakdown Total UE Bank-NB'!AT213</f>
        <v>339894945</v>
      </c>
      <c r="BE212" s="84">
        <f>'[1]11. Breakdown Total UE Bank-NB'!AB213+'[1]11. Breakdown Total UE Bank-NB'!AK213</f>
        <v>17457618</v>
      </c>
      <c r="BF212" s="85">
        <f>'[1]11. Breakdown Total UE Bank-NB'!BR213</f>
        <v>626166.34245020396</v>
      </c>
      <c r="BG212" s="84">
        <f>'[1]11. Breakdown Total UE Bank-NB'!BX213</f>
        <v>14955261.010000002</v>
      </c>
      <c r="BH212" s="84">
        <f>'[1]11. Breakdown Total UE Bank-NB'!BF213+'[1]11. Breakdown Total UE Bank-NB'!BO213</f>
        <v>1329067.23</v>
      </c>
      <c r="BI212" s="354"/>
      <c r="BJ212" s="352"/>
      <c r="BK212" s="352"/>
      <c r="BL212" s="345">
        <f>'[1]11. a Breakdown Digital Banking'!AC26+'[1]11. a Breakdown Digital Banking'!AE26+'[1]11. a Breakdown Digital Banking'!AG26</f>
        <v>146696</v>
      </c>
      <c r="BM212" s="345">
        <f>'[1]11. a Breakdown Digital Banking'!AI26+'[1]11. a Breakdown Digital Banking'!AK26+'[1]11. a Breakdown Digital Banking'!AM26</f>
        <v>333052209.16937977</v>
      </c>
      <c r="BN212" s="345">
        <f>'[1]11. a Breakdown Digital Banking'!AO26+'[1]11. a Breakdown Digital Banking'!AQ26+'[1]11. a Breakdown Digital Banking'!AS26</f>
        <v>62753779.830620229</v>
      </c>
      <c r="BO212" s="345">
        <f t="shared" si="108"/>
        <v>395952685</v>
      </c>
      <c r="BP212" s="351">
        <f t="shared" si="129"/>
        <v>395805989</v>
      </c>
      <c r="BQ212" s="345">
        <f>'[1]11. a Breakdown Digital Banking'!AD26+'[1]11. a Breakdown Digital Banking'!AF26+'[1]11. a Breakdown Digital Banking'!AH26</f>
        <v>11628791.040000001</v>
      </c>
      <c r="BR212" s="345">
        <f>'[1]11. a Breakdown Digital Banking'!AJ26+'[1]11. a Breakdown Digital Banking'!AL26+'[1]11. a Breakdown Digital Banking'!AN26</f>
        <v>441908095.60459447</v>
      </c>
      <c r="BS212" s="345">
        <f>'[1]11. a Breakdown Digital Banking'!AP26+'[1]11. a Breakdown Digital Banking'!AR26+'[1]11. a Breakdown Digital Banking'!AT26</f>
        <v>1699511667.2954051</v>
      </c>
      <c r="BT212" s="345">
        <f t="shared" si="110"/>
        <v>2153048553.9399996</v>
      </c>
      <c r="BU212" s="351">
        <f t="shared" si="130"/>
        <v>2141419762.8999996</v>
      </c>
      <c r="BV212" s="345">
        <f t="shared" si="120"/>
        <v>-15.979747531444019</v>
      </c>
      <c r="BW212" s="345">
        <f t="shared" si="120"/>
        <v>3.5981443825204322</v>
      </c>
      <c r="BX212" s="345">
        <f t="shared" si="120"/>
        <v>9.3930207728481874E-2</v>
      </c>
      <c r="BY212" s="345">
        <f t="shared" si="120"/>
        <v>3.0176523810740816</v>
      </c>
      <c r="BZ212" s="353">
        <f t="shared" si="120"/>
        <v>3.0262860250927162</v>
      </c>
      <c r="CA212" s="345">
        <f t="shared" si="121"/>
        <v>-3.1082812644482898</v>
      </c>
      <c r="CB212" s="345">
        <f t="shared" si="121"/>
        <v>87.881407210387835</v>
      </c>
      <c r="CC212" s="345">
        <f t="shared" si="121"/>
        <v>23.426305421494583</v>
      </c>
      <c r="CD212" s="345">
        <f t="shared" si="121"/>
        <v>73.464300774219438</v>
      </c>
      <c r="CE212" s="355">
        <f t="shared" si="121"/>
        <v>73.515123725042059</v>
      </c>
      <c r="CF212" s="356">
        <f t="shared" si="122"/>
        <v>-19.066698845603469</v>
      </c>
      <c r="CG212" s="343">
        <f t="shared" si="122"/>
        <v>9.727208494391526</v>
      </c>
      <c r="CH212" s="343">
        <f t="shared" si="122"/>
        <v>15.539087670390451</v>
      </c>
      <c r="CI212" s="345">
        <f t="shared" si="122"/>
        <v>14.036014465150902</v>
      </c>
      <c r="CJ212" s="357">
        <f t="shared" si="122"/>
        <v>14.289864258943897</v>
      </c>
      <c r="CK212" s="356">
        <f t="shared" si="123"/>
        <v>88.796869106519182</v>
      </c>
      <c r="CL212" s="345">
        <f t="shared" si="123"/>
        <v>74.945718095649426</v>
      </c>
      <c r="CM212" s="345">
        <f t="shared" si="123"/>
        <v>13.774387179132553</v>
      </c>
      <c r="CN212" s="345">
        <f t="shared" si="123"/>
        <v>22.854952697885178</v>
      </c>
      <c r="CO212" s="351">
        <f t="shared" si="123"/>
        <v>22.622374362415741</v>
      </c>
      <c r="CP212" s="358">
        <f t="shared" si="115"/>
        <v>-90.607782613121657</v>
      </c>
      <c r="CQ212" s="345">
        <f t="shared" si="104"/>
        <v>-7.7545781509997909</v>
      </c>
      <c r="CR212" s="345">
        <f t="shared" si="105"/>
        <v>116.95806222730266</v>
      </c>
      <c r="CS212" s="351">
        <f t="shared" si="112"/>
        <v>-0.61257145388236722</v>
      </c>
      <c r="CT212" s="359"/>
      <c r="CU212" s="252">
        <f t="shared" si="124"/>
        <v>0.14610994512371911</v>
      </c>
      <c r="CV212" s="253">
        <f t="shared" si="124"/>
        <v>6.1352062990998046E-3</v>
      </c>
      <c r="CW212" s="254">
        <f t="shared" si="124"/>
        <v>0.68461841207200402</v>
      </c>
      <c r="CY212" s="127">
        <f t="shared" si="86"/>
        <v>-0.13964755060684708</v>
      </c>
      <c r="CZ212" s="127">
        <f t="shared" si="87"/>
        <v>0.20345584058940736</v>
      </c>
      <c r="DA212" s="127">
        <f t="shared" si="87"/>
        <v>-3.8646366640981755E-2</v>
      </c>
      <c r="DB212" s="127"/>
      <c r="DC212" s="127">
        <f t="shared" si="88"/>
        <v>7.5711039877421893E-3</v>
      </c>
      <c r="DD212" s="127"/>
      <c r="DE212" s="127">
        <f t="shared" si="89"/>
        <v>7.5157261618333804E-2</v>
      </c>
      <c r="DF212" s="127"/>
      <c r="DG212" s="127">
        <f t="shared" si="90"/>
        <v>-8.7300872336861235E-2</v>
      </c>
      <c r="DH212" s="127">
        <f t="shared" si="106"/>
        <v>0.40530501224519999</v>
      </c>
      <c r="DI212" s="127"/>
      <c r="DJ212" s="127"/>
      <c r="DK212" s="127">
        <f t="shared" si="107"/>
        <v>6.7369431482971365E-2</v>
      </c>
      <c r="DL212" s="127"/>
      <c r="DM212" s="127">
        <f t="shared" si="92"/>
        <v>0.10275955693655692</v>
      </c>
      <c r="DN212" s="127"/>
      <c r="DO212" s="127">
        <f t="shared" si="93"/>
        <v>-0.2282443506094205</v>
      </c>
      <c r="DP212" s="127">
        <f t="shared" si="93"/>
        <v>-0.29277105927273717</v>
      </c>
      <c r="DQ212" s="127"/>
      <c r="DR212" s="127">
        <f t="shared" si="94"/>
        <v>-0.34160478369415737</v>
      </c>
      <c r="DS212" s="127">
        <f t="shared" si="94"/>
        <v>-0.27984387637511365</v>
      </c>
      <c r="DT212" s="127"/>
    </row>
    <row r="213" spans="1:124" ht="14.4" customHeight="1" x14ac:dyDescent="0.3">
      <c r="B213" s="1">
        <v>7</v>
      </c>
      <c r="C213" s="76">
        <v>44032</v>
      </c>
      <c r="D213" s="77">
        <v>31</v>
      </c>
      <c r="E213" s="61">
        <v>200011629</v>
      </c>
      <c r="F213" s="62">
        <v>17189950</v>
      </c>
      <c r="G213" s="63">
        <v>359670019</v>
      </c>
      <c r="H213" s="290">
        <v>579408704.27021396</v>
      </c>
      <c r="I213" s="62">
        <v>21561749</v>
      </c>
      <c r="J213" s="63">
        <f t="shared" si="113"/>
        <v>404797890.32593602</v>
      </c>
      <c r="K213" s="61">
        <f t="shared" si="118"/>
        <v>15.919504764864909</v>
      </c>
      <c r="L213" s="62">
        <f t="shared" si="118"/>
        <v>3.214116975765319</v>
      </c>
      <c r="M213" s="63">
        <f t="shared" si="118"/>
        <v>12.62301862642064</v>
      </c>
      <c r="N213" s="61">
        <f t="shared" si="126"/>
        <v>-1.524419648375632</v>
      </c>
      <c r="O213" s="62">
        <f t="shared" si="126"/>
        <v>-28.947480201236313</v>
      </c>
      <c r="P213" s="63">
        <f t="shared" si="126"/>
        <v>-19.251752197317124</v>
      </c>
      <c r="Q213" s="291">
        <v>569565903.2878089</v>
      </c>
      <c r="R213" s="226">
        <v>18070359.297899999</v>
      </c>
      <c r="S213" s="226">
        <f t="shared" si="114"/>
        <v>18264918.581284463</v>
      </c>
      <c r="T213" s="235">
        <f t="shared" si="116"/>
        <v>605901181.16699338</v>
      </c>
      <c r="U213" s="258">
        <f t="shared" si="119"/>
        <v>17.726505006286853</v>
      </c>
      <c r="V213" s="330">
        <f t="shared" si="119"/>
        <v>5.6634691011760561</v>
      </c>
      <c r="W213" s="330">
        <f t="shared" si="119"/>
        <v>8.0093695203917203</v>
      </c>
      <c r="X213" s="331">
        <f t="shared" si="117"/>
        <v>17.010766583094941</v>
      </c>
      <c r="Y213" s="258">
        <f t="shared" si="127"/>
        <v>-6.8859568013744807</v>
      </c>
      <c r="Z213" s="226">
        <f t="shared" si="127"/>
        <v>-39.490183758259782</v>
      </c>
      <c r="AA213" s="234">
        <f t="shared" si="127"/>
        <v>21.941178046187662</v>
      </c>
      <c r="AB213" s="235">
        <f t="shared" si="125"/>
        <v>-7.7113447930122394</v>
      </c>
      <c r="AC213" s="291">
        <v>356495016.11757845</v>
      </c>
      <c r="AD213" s="226">
        <f t="shared" si="131"/>
        <v>222913688.15263554</v>
      </c>
      <c r="AE213" s="292">
        <v>75744815.878404111</v>
      </c>
      <c r="AF213" s="332">
        <v>120955398</v>
      </c>
      <c r="AG213" s="332">
        <v>50466332</v>
      </c>
      <c r="AH213" s="292">
        <v>147168872.27423143</v>
      </c>
      <c r="AI213" s="292"/>
      <c r="AJ213" s="228"/>
      <c r="AK213" s="292">
        <v>273804178.61286819</v>
      </c>
      <c r="AL213" s="226">
        <f t="shared" si="128"/>
        <v>295761724.67494059</v>
      </c>
      <c r="AM213" s="360">
        <v>33075565.560056537</v>
      </c>
      <c r="AN213" s="226"/>
      <c r="AO213" s="226"/>
      <c r="AP213" s="292">
        <v>262686159.11488408</v>
      </c>
      <c r="AQ213" s="226"/>
      <c r="AR213" s="228"/>
      <c r="AS213" s="226">
        <v>21090413</v>
      </c>
      <c r="AT213" s="226">
        <v>471336</v>
      </c>
      <c r="AU213" s="228"/>
      <c r="AV213" s="226">
        <v>17538064.051299997</v>
      </c>
      <c r="AW213" s="226">
        <v>532295.24659999995</v>
      </c>
      <c r="AX213" s="228"/>
      <c r="AY213" s="225">
        <f t="shared" si="103"/>
        <v>-39.523605298241115</v>
      </c>
      <c r="AZ213" s="225">
        <f t="shared" si="103"/>
        <v>-38.367969180513725</v>
      </c>
      <c r="BA213" s="237"/>
      <c r="BB213" s="78">
        <f>'[1]11. Breakdown Total UE Bank-NB'!R214+'[1]11. Breakdown Total UE Bank-NB'!S214</f>
        <v>6608325.1499999985</v>
      </c>
      <c r="BC213" s="65">
        <f>'[1]11. Breakdown Total UE Bank-NB'!AN214</f>
        <v>2398387.3259360255</v>
      </c>
      <c r="BD213" s="65">
        <f>'[1]11. Breakdown Total UE Bank-NB'!AT214</f>
        <v>381575295</v>
      </c>
      <c r="BE213" s="67">
        <f>'[1]11. Breakdown Total UE Bank-NB'!AB214+'[1]11. Breakdown Total UE Bank-NB'!AK214</f>
        <v>20824208</v>
      </c>
      <c r="BF213" s="67">
        <f>'[1]11. Breakdown Total UE Bank-NB'!BR214</f>
        <v>723667.26128446741</v>
      </c>
      <c r="BG213" s="67">
        <f>'[1]11. Breakdown Total UE Bank-NB'!BX214</f>
        <v>16099555.909999996</v>
      </c>
      <c r="BH213" s="67">
        <f>'[1]11. Breakdown Total UE Bank-NB'!BF214+'[1]11. Breakdown Total UE Bank-NB'!BO214</f>
        <v>1441695.4099999997</v>
      </c>
      <c r="BI213" s="224"/>
      <c r="BJ213" s="225"/>
      <c r="BK213" s="225"/>
      <c r="BL213" s="226">
        <f>'[1]11. a Breakdown Digital Banking'!AC27+'[1]11. a Breakdown Digital Banking'!AE27+'[1]11. a Breakdown Digital Banking'!AG27</f>
        <v>165239</v>
      </c>
      <c r="BM213" s="226">
        <f>'[1]11. a Breakdown Digital Banking'!AI27+'[1]11. a Breakdown Digital Banking'!AK27+'[1]11. a Breakdown Digital Banking'!AM27</f>
        <v>350806734.24868745</v>
      </c>
      <c r="BN213" s="226">
        <f>'[1]11. a Breakdown Digital Banking'!AO27+'[1]11. a Breakdown Digital Banking'!AQ27+'[1]11. a Breakdown Digital Banking'!AS27</f>
        <v>65578536.751312561</v>
      </c>
      <c r="BO213" s="226">
        <f t="shared" si="108"/>
        <v>416550510</v>
      </c>
      <c r="BP213" s="227">
        <f t="shared" si="129"/>
        <v>416385271</v>
      </c>
      <c r="BQ213" s="226">
        <f>'[1]11. a Breakdown Digital Banking'!AD27+'[1]11. a Breakdown Digital Banking'!AF27+'[1]11. a Breakdown Digital Banking'!AH27</f>
        <v>20118299.830000002</v>
      </c>
      <c r="BR213" s="226">
        <f>'[1]11. a Breakdown Digital Banking'!AJ27+'[1]11. a Breakdown Digital Banking'!AL27+'[1]11. a Breakdown Digital Banking'!AN27</f>
        <v>479065307.95065087</v>
      </c>
      <c r="BS213" s="226">
        <f>'[1]11. a Breakdown Digital Banking'!AP27+'[1]11. a Breakdown Digital Banking'!AR27+'[1]11. a Breakdown Digital Banking'!AT27</f>
        <v>1748907122.2393486</v>
      </c>
      <c r="BT213" s="226">
        <f t="shared" si="110"/>
        <v>2248090730.0199995</v>
      </c>
      <c r="BU213" s="227">
        <f t="shared" si="130"/>
        <v>2227972430.1899996</v>
      </c>
      <c r="BV213" s="226">
        <f t="shared" si="120"/>
        <v>12.640426460162512</v>
      </c>
      <c r="BW213" s="226">
        <f t="shared" si="120"/>
        <v>5.3308534189239642</v>
      </c>
      <c r="BX213" s="226">
        <f t="shared" si="120"/>
        <v>4.5013335106135131</v>
      </c>
      <c r="BY213" s="226">
        <f t="shared" si="120"/>
        <v>5.2020925176956432</v>
      </c>
      <c r="BZ213" s="237">
        <f t="shared" si="120"/>
        <v>5.199335677560958</v>
      </c>
      <c r="CA213" s="226">
        <f t="shared" si="121"/>
        <v>-27.168666998708563</v>
      </c>
      <c r="CB213" s="226">
        <f t="shared" si="121"/>
        <v>52.322253720444579</v>
      </c>
      <c r="CC213" s="226">
        <f t="shared" si="121"/>
        <v>-5.8690937377312906</v>
      </c>
      <c r="CD213" s="226">
        <f t="shared" si="121"/>
        <v>38.757713422917753</v>
      </c>
      <c r="CE213" s="236">
        <f t="shared" si="121"/>
        <v>38.807575612067716</v>
      </c>
      <c r="CF213" s="229">
        <f t="shared" si="122"/>
        <v>73.004225123646222</v>
      </c>
      <c r="CG213" s="330">
        <f t="shared" si="122"/>
        <v>8.4083574651919299</v>
      </c>
      <c r="CH213" s="330">
        <f t="shared" si="122"/>
        <v>2.9064498876051337</v>
      </c>
      <c r="CI213" s="226">
        <f t="shared" si="122"/>
        <v>4.4143071416608892</v>
      </c>
      <c r="CJ213" s="333">
        <f t="shared" si="122"/>
        <v>4.0418356451883408</v>
      </c>
      <c r="CK213" s="229">
        <f t="shared" si="123"/>
        <v>104.88208430161498</v>
      </c>
      <c r="CL213" s="226">
        <f t="shared" si="123"/>
        <v>32.959612304600519</v>
      </c>
      <c r="CM213" s="226">
        <f t="shared" si="123"/>
        <v>-10.182466766933384</v>
      </c>
      <c r="CN213" s="226">
        <f t="shared" si="123"/>
        <v>-2.9868938788734201</v>
      </c>
      <c r="CO213" s="227">
        <f t="shared" si="123"/>
        <v>-3.4459276531101257</v>
      </c>
      <c r="CP213" s="255">
        <f t="shared" si="115"/>
        <v>-91.93804368363341</v>
      </c>
      <c r="CQ213" s="226">
        <f t="shared" si="104"/>
        <v>-12.175096778159812</v>
      </c>
      <c r="CR213" s="226">
        <f t="shared" si="105"/>
        <v>98.241448420759212</v>
      </c>
      <c r="CS213" s="227">
        <f t="shared" si="112"/>
        <v>-2.5493791735213449</v>
      </c>
      <c r="CU213" s="238">
        <f t="shared" si="124"/>
        <v>0.14032343530466651</v>
      </c>
      <c r="CV213" s="239">
        <f t="shared" si="124"/>
        <v>-4.8614886470227381E-3</v>
      </c>
      <c r="CW213" s="240">
        <f t="shared" si="124"/>
        <v>0.54797336718138512</v>
      </c>
      <c r="CY213" s="127">
        <f t="shared" si="86"/>
        <v>-4.4022468775258616E-2</v>
      </c>
      <c r="CZ213" s="127">
        <f t="shared" si="87"/>
        <v>0.11806038567802157</v>
      </c>
      <c r="DA213" s="127">
        <f t="shared" si="87"/>
        <v>-1.6641296412662654E-2</v>
      </c>
      <c r="DB213" s="127"/>
      <c r="DC213" s="127">
        <f t="shared" si="88"/>
        <v>-3.7304258845379801E-3</v>
      </c>
      <c r="DD213" s="127"/>
      <c r="DE213" s="127">
        <f t="shared" si="89"/>
        <v>3.456283166982832E-2</v>
      </c>
      <c r="DF213" s="127"/>
      <c r="DG213" s="127">
        <f t="shared" si="90"/>
        <v>-9.486860646393247E-2</v>
      </c>
      <c r="DH213" s="127">
        <f t="shared" si="106"/>
        <v>0.15249483737393565</v>
      </c>
      <c r="DI213" s="127"/>
      <c r="DJ213" s="127"/>
      <c r="DK213" s="127">
        <f t="shared" si="107"/>
        <v>-6.3457794074139984E-2</v>
      </c>
      <c r="DL213" s="127"/>
      <c r="DM213" s="127">
        <f t="shared" si="92"/>
        <v>-4.3412637177148161E-2</v>
      </c>
      <c r="DN213" s="127"/>
      <c r="DO213" s="127">
        <f t="shared" si="93"/>
        <v>-0.28709288865927274</v>
      </c>
      <c r="DP213" s="127">
        <f t="shared" si="93"/>
        <v>-0.38188442003469991</v>
      </c>
      <c r="DQ213" s="127"/>
      <c r="DR213" s="127">
        <f t="shared" si="94"/>
        <v>-0.39523605298241116</v>
      </c>
      <c r="DS213" s="127">
        <f t="shared" si="94"/>
        <v>-0.38367969180513728</v>
      </c>
      <c r="DT213" s="127"/>
    </row>
    <row r="214" spans="1:124" ht="14.4" customHeight="1" x14ac:dyDescent="0.3">
      <c r="B214" s="1">
        <v>8</v>
      </c>
      <c r="C214" s="76">
        <v>44063</v>
      </c>
      <c r="D214" s="77">
        <v>31</v>
      </c>
      <c r="E214" s="61">
        <v>202108613</v>
      </c>
      <c r="F214" s="62">
        <v>17202860</v>
      </c>
      <c r="G214" s="63">
        <v>376142547</v>
      </c>
      <c r="H214" s="290">
        <v>559131605.00830519</v>
      </c>
      <c r="I214" s="62">
        <v>22494850</v>
      </c>
      <c r="J214" s="63">
        <f t="shared" si="113"/>
        <v>411460342.7701956</v>
      </c>
      <c r="K214" s="61">
        <f t="shared" si="118"/>
        <v>-3.4996193727273228</v>
      </c>
      <c r="L214" s="62">
        <f t="shared" si="118"/>
        <v>4.3275756526059181</v>
      </c>
      <c r="M214" s="63">
        <f t="shared" si="118"/>
        <v>1.6458713356670651</v>
      </c>
      <c r="N214" s="61">
        <f t="shared" si="126"/>
        <v>4.0389083674375339</v>
      </c>
      <c r="O214" s="62">
        <f t="shared" si="126"/>
        <v>-21.013912142937578</v>
      </c>
      <c r="P214" s="63">
        <f t="shared" si="126"/>
        <v>-21.773545726655087</v>
      </c>
      <c r="Q214" s="291">
        <v>545173841.34218872</v>
      </c>
      <c r="R214" s="226">
        <v>18236805.3607</v>
      </c>
      <c r="S214" s="226">
        <f t="shared" si="114"/>
        <v>19475975.315110967</v>
      </c>
      <c r="T214" s="235">
        <f t="shared" si="116"/>
        <v>582886622.01799965</v>
      </c>
      <c r="U214" s="258">
        <f t="shared" si="119"/>
        <v>-4.2825706041772236</v>
      </c>
      <c r="V214" s="330">
        <f t="shared" si="119"/>
        <v>0.92109990762244809</v>
      </c>
      <c r="W214" s="330">
        <f t="shared" si="119"/>
        <v>6.6305071574063197</v>
      </c>
      <c r="X214" s="331">
        <f t="shared" si="117"/>
        <v>-3.7984014331621929</v>
      </c>
      <c r="Y214" s="258">
        <f t="shared" si="127"/>
        <v>2.6967966812578177</v>
      </c>
      <c r="Z214" s="226">
        <f t="shared" si="127"/>
        <v>-35.424061951920734</v>
      </c>
      <c r="AA214" s="234">
        <f t="shared" si="127"/>
        <v>25.123702163829066</v>
      </c>
      <c r="AB214" s="235">
        <f t="shared" si="125"/>
        <v>1.4308691300470289</v>
      </c>
      <c r="AC214" s="291">
        <v>346342549.26792717</v>
      </c>
      <c r="AD214" s="226">
        <f t="shared" si="131"/>
        <v>212789055.74037802</v>
      </c>
      <c r="AE214" s="292">
        <v>68067836.976414829</v>
      </c>
      <c r="AF214" s="332">
        <v>120137395</v>
      </c>
      <c r="AG214" s="332">
        <v>50042439</v>
      </c>
      <c r="AH214" s="292">
        <v>144721218.76396319</v>
      </c>
      <c r="AI214" s="292"/>
      <c r="AJ214" s="228"/>
      <c r="AK214" s="292">
        <v>262001568.84288323</v>
      </c>
      <c r="AL214" s="226">
        <f t="shared" si="128"/>
        <v>283172272.49930549</v>
      </c>
      <c r="AM214" s="360">
        <v>29695661.151332617</v>
      </c>
      <c r="AN214" s="226"/>
      <c r="AO214" s="226"/>
      <c r="AP214" s="292">
        <v>253476611.3479729</v>
      </c>
      <c r="AQ214" s="226"/>
      <c r="AR214" s="228"/>
      <c r="AS214" s="226">
        <v>22010067</v>
      </c>
      <c r="AT214" s="226">
        <v>484783</v>
      </c>
      <c r="AU214" s="228"/>
      <c r="AV214" s="226">
        <v>17702162.479700003</v>
      </c>
      <c r="AW214" s="226">
        <v>534642.88099999994</v>
      </c>
      <c r="AX214" s="228"/>
      <c r="AY214" s="225">
        <f t="shared" si="103"/>
        <v>-35.365228218580896</v>
      </c>
      <c r="AZ214" s="225">
        <f t="shared" si="103"/>
        <v>-37.313348339125703</v>
      </c>
      <c r="BA214" s="237"/>
      <c r="BB214" s="78">
        <f>'[1]11. Breakdown Total UE Bank-NB'!R215+'[1]11. Breakdown Total UE Bank-NB'!S215</f>
        <v>6683833.1600000001</v>
      </c>
      <c r="BC214" s="65">
        <f>'[1]11. Breakdown Total UE Bank-NB'!AN215</f>
        <v>2403345.770195582</v>
      </c>
      <c r="BD214" s="65">
        <f>'[1]11. Breakdown Total UE Bank-NB'!AT215</f>
        <v>386709282</v>
      </c>
      <c r="BE214" s="67">
        <f>'[1]11. Breakdown Total UE Bank-NB'!AB215+'[1]11. Breakdown Total UE Bank-NB'!AK215</f>
        <v>22347715</v>
      </c>
      <c r="BF214" s="67">
        <f>'[1]11. Breakdown Total UE Bank-NB'!BR215</f>
        <v>728235.18511096539</v>
      </c>
      <c r="BG214" s="67">
        <f>'[1]11. Breakdown Total UE Bank-NB'!BX215</f>
        <v>17230546.810000002</v>
      </c>
      <c r="BH214" s="67">
        <f>'[1]11. Breakdown Total UE Bank-NB'!BF215+'[1]11. Breakdown Total UE Bank-NB'!BO215</f>
        <v>1517193.3199999998</v>
      </c>
      <c r="BI214" s="224"/>
      <c r="BJ214" s="225"/>
      <c r="BK214" s="225"/>
      <c r="BL214" s="226">
        <f>'[1]11. a Breakdown Digital Banking'!AC28+'[1]11. a Breakdown Digital Banking'!AE28+'[1]11. a Breakdown Digital Banking'!AG28</f>
        <v>178998</v>
      </c>
      <c r="BM214" s="226">
        <f>'[1]11. a Breakdown Digital Banking'!AI28+'[1]11. a Breakdown Digital Banking'!AK28+'[1]11. a Breakdown Digital Banking'!AM28</f>
        <v>369161560.39657784</v>
      </c>
      <c r="BN214" s="226">
        <f>'[1]11. a Breakdown Digital Banking'!AO28+'[1]11. a Breakdown Digital Banking'!AQ28+'[1]11. a Breakdown Digital Banking'!AS28</f>
        <v>69067850.603422165</v>
      </c>
      <c r="BO214" s="226">
        <f t="shared" si="108"/>
        <v>438408409</v>
      </c>
      <c r="BP214" s="227">
        <f t="shared" si="129"/>
        <v>438229411</v>
      </c>
      <c r="BQ214" s="226">
        <f>'[1]11. a Breakdown Digital Banking'!AD28+'[1]11. a Breakdown Digital Banking'!AF28+'[1]11. a Breakdown Digital Banking'!AH28</f>
        <v>20879160.41</v>
      </c>
      <c r="BR214" s="226">
        <f>'[1]11. a Breakdown Digital Banking'!AJ28+'[1]11. a Breakdown Digital Banking'!AL28+'[1]11. a Breakdown Digital Banking'!AN28</f>
        <v>496926281.13734186</v>
      </c>
      <c r="BS214" s="226">
        <f>'[1]11. a Breakdown Digital Banking'!AP28+'[1]11. a Breakdown Digital Banking'!AR28+'[1]11. a Breakdown Digital Banking'!AT28</f>
        <v>1646684828.1326578</v>
      </c>
      <c r="BT214" s="226">
        <f t="shared" si="110"/>
        <v>2164490269.6799998</v>
      </c>
      <c r="BU214" s="227">
        <f t="shared" si="130"/>
        <v>2143611109.2699995</v>
      </c>
      <c r="BV214" s="226">
        <f t="shared" si="120"/>
        <v>8.3267267412656825</v>
      </c>
      <c r="BW214" s="226">
        <f t="shared" si="120"/>
        <v>5.2321761117842804</v>
      </c>
      <c r="BX214" s="226">
        <f t="shared" si="120"/>
        <v>5.3208168784579728</v>
      </c>
      <c r="BY214" s="226">
        <f t="shared" si="120"/>
        <v>5.2473585976404156</v>
      </c>
      <c r="BZ214" s="237">
        <f t="shared" si="120"/>
        <v>5.2461365762383076</v>
      </c>
      <c r="CA214" s="226">
        <f t="shared" si="121"/>
        <v>-24.291653801743426</v>
      </c>
      <c r="CB214" s="226">
        <f t="shared" si="121"/>
        <v>66.601448433880932</v>
      </c>
      <c r="CC214" s="226">
        <f t="shared" si="121"/>
        <v>5.9353554022821404</v>
      </c>
      <c r="CD214" s="226">
        <f t="shared" si="121"/>
        <v>52.745864333488612</v>
      </c>
      <c r="CE214" s="236">
        <f t="shared" si="121"/>
        <v>52.809376245012515</v>
      </c>
      <c r="CF214" s="229">
        <f t="shared" si="122"/>
        <v>3.781932799636567</v>
      </c>
      <c r="CG214" s="330">
        <f t="shared" si="122"/>
        <v>3.7282960987295777</v>
      </c>
      <c r="CH214" s="330">
        <f t="shared" si="122"/>
        <v>-5.8449241132829677</v>
      </c>
      <c r="CI214" s="226">
        <f t="shared" si="122"/>
        <v>-3.7187315984909541</v>
      </c>
      <c r="CJ214" s="333">
        <f t="shared" si="122"/>
        <v>-3.7864616176065402</v>
      </c>
      <c r="CK214" s="229">
        <f t="shared" si="123"/>
        <v>135.64343030599392</v>
      </c>
      <c r="CL214" s="226">
        <f t="shared" si="123"/>
        <v>47.245060520705159</v>
      </c>
      <c r="CM214" s="226">
        <f t="shared" si="123"/>
        <v>-36.020502824839753</v>
      </c>
      <c r="CN214" s="226">
        <f t="shared" si="123"/>
        <v>-25.876477618622427</v>
      </c>
      <c r="CO214" s="227">
        <f t="shared" si="123"/>
        <v>-26.368068644398935</v>
      </c>
      <c r="CP214" s="255">
        <f t="shared" si="115"/>
        <v>-92.124280342755299</v>
      </c>
      <c r="CQ214" s="226">
        <f t="shared" si="104"/>
        <v>-15.713498049573715</v>
      </c>
      <c r="CR214" s="226">
        <f t="shared" si="105"/>
        <v>82.975134214892449</v>
      </c>
      <c r="CS214" s="227">
        <f t="shared" si="112"/>
        <v>-2.6084758595457629</v>
      </c>
      <c r="CU214" s="238">
        <f t="shared" si="124"/>
        <v>0.13648254276665561</v>
      </c>
      <c r="CV214" s="239">
        <f t="shared" si="124"/>
        <v>-5.7438224331749499E-3</v>
      </c>
      <c r="CW214" s="240">
        <f t="shared" si="124"/>
        <v>0.50169931133815071</v>
      </c>
      <c r="CY214" s="127">
        <f t="shared" si="86"/>
        <v>1.034606019822748E-3</v>
      </c>
      <c r="CZ214" s="127">
        <f t="shared" si="87"/>
        <v>5.2825156105587467E-2</v>
      </c>
      <c r="DA214" s="127">
        <f t="shared" si="87"/>
        <v>6.414764212755486E-2</v>
      </c>
      <c r="DB214" s="127"/>
      <c r="DC214" s="127">
        <f t="shared" si="88"/>
        <v>0.14143953917131369</v>
      </c>
      <c r="DD214" s="127"/>
      <c r="DE214" s="127">
        <f t="shared" si="89"/>
        <v>0.11151308871588661</v>
      </c>
      <c r="DF214" s="127"/>
      <c r="DG214" s="127">
        <f t="shared" si="90"/>
        <v>2.2535702738768704E-2</v>
      </c>
      <c r="DH214" s="127">
        <f t="shared" si="106"/>
        <v>0.14495882570714169</v>
      </c>
      <c r="DI214" s="127"/>
      <c r="DJ214" s="127"/>
      <c r="DK214" s="127">
        <f t="shared" si="107"/>
        <v>1.9229372935136713E-2</v>
      </c>
      <c r="DL214" s="127"/>
      <c r="DM214" s="127">
        <f t="shared" si="92"/>
        <v>3.110322335337945E-2</v>
      </c>
      <c r="DN214" s="127"/>
      <c r="DO214" s="127">
        <f t="shared" si="93"/>
        <v>-0.2056990934603864</v>
      </c>
      <c r="DP214" s="127">
        <f t="shared" si="93"/>
        <v>-0.37002142885917644</v>
      </c>
      <c r="DQ214" s="127"/>
      <c r="DR214" s="127">
        <f t="shared" si="94"/>
        <v>-0.35365228218580902</v>
      </c>
      <c r="DS214" s="127">
        <f t="shared" si="94"/>
        <v>-0.37313348339125707</v>
      </c>
      <c r="DT214" s="127"/>
    </row>
    <row r="215" spans="1:124" ht="14.4" customHeight="1" x14ac:dyDescent="0.3">
      <c r="B215" s="1">
        <v>9</v>
      </c>
      <c r="C215" s="336">
        <v>44094</v>
      </c>
      <c r="D215" s="337">
        <v>30</v>
      </c>
      <c r="E215" s="61">
        <v>205241821</v>
      </c>
      <c r="F215" s="62">
        <v>17021557</v>
      </c>
      <c r="G215" s="63">
        <v>393904001</v>
      </c>
      <c r="H215" s="338">
        <v>556867666.51456034</v>
      </c>
      <c r="I215" s="62">
        <v>20345622</v>
      </c>
      <c r="J215" s="63">
        <f t="shared" si="113"/>
        <v>392489077.59499377</v>
      </c>
      <c r="K215" s="61">
        <f t="shared" si="118"/>
        <v>-0.40490261567510966</v>
      </c>
      <c r="L215" s="62">
        <f t="shared" si="118"/>
        <v>-9.5543113201466099</v>
      </c>
      <c r="M215" s="63">
        <f t="shared" si="118"/>
        <v>-4.6107153480396184</v>
      </c>
      <c r="N215" s="61">
        <f t="shared" si="126"/>
        <v>1.5545054194104755</v>
      </c>
      <c r="O215" s="62">
        <f t="shared" si="126"/>
        <v>-28.710230012765891</v>
      </c>
      <c r="P215" s="63">
        <f t="shared" si="126"/>
        <v>-25.256079327691811</v>
      </c>
      <c r="Q215" s="347">
        <v>537375640.76010203</v>
      </c>
      <c r="R215" s="345">
        <v>17527238.908799995</v>
      </c>
      <c r="S215" s="345">
        <f t="shared" si="114"/>
        <v>20333537.945612028</v>
      </c>
      <c r="T215" s="341">
        <f t="shared" si="116"/>
        <v>575236417.61451411</v>
      </c>
      <c r="U215" s="342">
        <f t="shared" si="119"/>
        <v>-1.430406228385414</v>
      </c>
      <c r="V215" s="343">
        <f t="shared" si="119"/>
        <v>-3.8908484126781806</v>
      </c>
      <c r="W215" s="343">
        <f t="shared" si="119"/>
        <v>4.4031819543111572</v>
      </c>
      <c r="X215" s="344">
        <f t="shared" si="117"/>
        <v>-1.3124686885075392</v>
      </c>
      <c r="Y215" s="342">
        <f t="shared" si="127"/>
        <v>3.6289249907904289</v>
      </c>
      <c r="Z215" s="345">
        <f t="shared" si="127"/>
        <v>-36.659996515828297</v>
      </c>
      <c r="AA215" s="346">
        <f t="shared" si="127"/>
        <v>24.181026182004853</v>
      </c>
      <c r="AB215" s="341">
        <f t="shared" si="125"/>
        <v>2.2454645144741532</v>
      </c>
      <c r="AC215" s="347">
        <v>340815398.48699665</v>
      </c>
      <c r="AD215" s="345">
        <f t="shared" si="131"/>
        <v>216052268.02756372</v>
      </c>
      <c r="AE215" s="348">
        <v>65127409.791255862</v>
      </c>
      <c r="AF215" s="361">
        <v>124659602</v>
      </c>
      <c r="AG215" s="361">
        <v>50640590</v>
      </c>
      <c r="AH215" s="348">
        <v>150924858.23630786</v>
      </c>
      <c r="AI215" s="348"/>
      <c r="AJ215" s="349"/>
      <c r="AK215" s="348">
        <v>254314707.18396664</v>
      </c>
      <c r="AL215" s="345">
        <f t="shared" si="128"/>
        <v>283060933.57613534</v>
      </c>
      <c r="AM215" s="350">
        <v>28589076.351215646</v>
      </c>
      <c r="AN215" s="345"/>
      <c r="AO215" s="345"/>
      <c r="AP215" s="348">
        <v>254471857.22491968</v>
      </c>
      <c r="AQ215" s="345"/>
      <c r="AR215" s="349"/>
      <c r="AS215" s="345">
        <v>19918548</v>
      </c>
      <c r="AT215" s="345">
        <v>427074</v>
      </c>
      <c r="AU215" s="349"/>
      <c r="AV215" s="345">
        <v>17053400.351100005</v>
      </c>
      <c r="AW215" s="345">
        <v>473838.55770000006</v>
      </c>
      <c r="AX215" s="349"/>
      <c r="AY215" s="352">
        <f t="shared" si="103"/>
        <v>-36.379997445707559</v>
      </c>
      <c r="AZ215" s="352">
        <f t="shared" si="103"/>
        <v>-45.320928503048044</v>
      </c>
      <c r="BA215" s="353"/>
      <c r="BB215" s="82">
        <f>'[1]11. Breakdown Total UE Bank-NB'!R216+'[1]11. Breakdown Total UE Bank-NB'!S216</f>
        <v>6838255.6199999992</v>
      </c>
      <c r="BC215" s="83">
        <f>'[1]11. Breakdown Total UE Bank-NB'!AN216</f>
        <v>2963576.594993745</v>
      </c>
      <c r="BD215" s="83">
        <f>'[1]11. Breakdown Total UE Bank-NB'!AT216</f>
        <v>366785803</v>
      </c>
      <c r="BE215" s="84">
        <f>'[1]11. Breakdown Total UE Bank-NB'!AB216+'[1]11. Breakdown Total UE Bank-NB'!AK216</f>
        <v>22739698</v>
      </c>
      <c r="BF215" s="85">
        <f>'[1]11. Breakdown Total UE Bank-NB'!BR216</f>
        <v>964934.19561202952</v>
      </c>
      <c r="BG215" s="84">
        <f>'[1]11. Breakdown Total UE Bank-NB'!BX216</f>
        <v>17681855.759999998</v>
      </c>
      <c r="BH215" s="84">
        <f>'[1]11. Breakdown Total UE Bank-NB'!BF216+'[1]11. Breakdown Total UE Bank-NB'!BO216</f>
        <v>1686747.9900000002</v>
      </c>
      <c r="BI215" s="354"/>
      <c r="BJ215" s="352"/>
      <c r="BK215" s="352"/>
      <c r="BL215" s="345">
        <f>'[1]11. a Breakdown Digital Banking'!AC29+'[1]11. a Breakdown Digital Banking'!AE29+'[1]11. a Breakdown Digital Banking'!AG29</f>
        <v>175926</v>
      </c>
      <c r="BM215" s="345">
        <f>'[1]11. a Breakdown Digital Banking'!AI29+'[1]11. a Breakdown Digital Banking'!AK29+'[1]11. a Breakdown Digital Banking'!AM29</f>
        <v>370521094.03403223</v>
      </c>
      <c r="BN215" s="345">
        <f>'[1]11. a Breakdown Digital Banking'!AO29+'[1]11. a Breakdown Digital Banking'!AQ29+'[1]11. a Breakdown Digital Banking'!AS29</f>
        <v>71012543.965967745</v>
      </c>
      <c r="BO215" s="345">
        <f t="shared" si="108"/>
        <v>441709564</v>
      </c>
      <c r="BP215" s="351">
        <f t="shared" si="129"/>
        <v>441533638</v>
      </c>
      <c r="BQ215" s="345">
        <f>'[1]11. a Breakdown Digital Banking'!AD29+'[1]11. a Breakdown Digital Banking'!AF29+'[1]11. a Breakdown Digital Banking'!AH29</f>
        <v>20717937.849999998</v>
      </c>
      <c r="BR215" s="345">
        <f>'[1]11. a Breakdown Digital Banking'!AJ29+'[1]11. a Breakdown Digital Banking'!AL29+'[1]11. a Breakdown Digital Banking'!AN29</f>
        <v>507864085.61121148</v>
      </c>
      <c r="BS215" s="345">
        <f>'[1]11. a Breakdown Digital Banking'!AP29+'[1]11. a Breakdown Digital Banking'!AR29+'[1]11. a Breakdown Digital Banking'!AT29</f>
        <v>1829300109.9152689</v>
      </c>
      <c r="BT215" s="345">
        <f t="shared" si="110"/>
        <v>2357882133.3764806</v>
      </c>
      <c r="BU215" s="351">
        <f t="shared" si="130"/>
        <v>2337164195.5264802</v>
      </c>
      <c r="BV215" s="345">
        <f t="shared" si="120"/>
        <v>-1.716220292964167</v>
      </c>
      <c r="BW215" s="345">
        <f t="shared" si="120"/>
        <v>0.36827605669287167</v>
      </c>
      <c r="BX215" s="345">
        <f t="shared" si="120"/>
        <v>2.8156274526504874</v>
      </c>
      <c r="BY215" s="345">
        <f t="shared" si="120"/>
        <v>0.75298624119228519</v>
      </c>
      <c r="BZ215" s="353">
        <f t="shared" si="120"/>
        <v>0.75399480661511331</v>
      </c>
      <c r="CA215" s="345">
        <f t="shared" si="121"/>
        <v>-28.477225050005689</v>
      </c>
      <c r="CB215" s="345">
        <f t="shared" si="121"/>
        <v>65.128543074807794</v>
      </c>
      <c r="CC215" s="345">
        <f t="shared" si="121"/>
        <v>5.0555551121962621</v>
      </c>
      <c r="CD215" s="345">
        <f t="shared" si="121"/>
        <v>51.154116079227883</v>
      </c>
      <c r="CE215" s="355">
        <f t="shared" si="121"/>
        <v>51.221200023098945</v>
      </c>
      <c r="CF215" s="356">
        <f t="shared" si="122"/>
        <v>-0.77216974645583081</v>
      </c>
      <c r="CG215" s="343">
        <f t="shared" si="122"/>
        <v>2.2010919705908183</v>
      </c>
      <c r="CH215" s="343">
        <f t="shared" si="122"/>
        <v>11.089874556608192</v>
      </c>
      <c r="CI215" s="345">
        <f t="shared" si="122"/>
        <v>8.9347532028902101</v>
      </c>
      <c r="CJ215" s="357">
        <f t="shared" si="122"/>
        <v>9.0293003903303415</v>
      </c>
      <c r="CK215" s="356">
        <f t="shared" si="123"/>
        <v>144.43050308625169</v>
      </c>
      <c r="CL215" s="345">
        <f t="shared" si="123"/>
        <v>56.948701657205845</v>
      </c>
      <c r="CM215" s="345">
        <f t="shared" si="123"/>
        <v>2.1156430534448489</v>
      </c>
      <c r="CN215" s="345">
        <f t="shared" si="123"/>
        <v>11.039498939768633</v>
      </c>
      <c r="CO215" s="351">
        <f t="shared" si="123"/>
        <v>10.504922191645871</v>
      </c>
      <c r="CP215" s="358">
        <f t="shared" si="115"/>
        <v>-91.811860481413774</v>
      </c>
      <c r="CQ215" s="345">
        <f t="shared" ref="CQ215:CQ246" si="132">(SUM(R204:R215)/SUM(R192:R203))*100-100</f>
        <v>-19.542186581715953</v>
      </c>
      <c r="CR215" s="345">
        <f t="shared" ref="CR215:CR258" si="133">(SUM(S204:S215)/SUM(S192:S203))*100-100</f>
        <v>68.892166026393966</v>
      </c>
      <c r="CS215" s="351">
        <f t="shared" si="112"/>
        <v>-2.7016788716334332</v>
      </c>
      <c r="CT215" s="359"/>
      <c r="CU215" s="252">
        <f t="shared" si="124"/>
        <v>0.14415462170396687</v>
      </c>
      <c r="CV215" s="253">
        <f t="shared" si="124"/>
        <v>-1.8750131148017268E-2</v>
      </c>
      <c r="CW215" s="254">
        <f t="shared" si="124"/>
        <v>0.53223089241032517</v>
      </c>
      <c r="CY215" s="127">
        <f t="shared" si="86"/>
        <v>-3.1788230392683858E-2</v>
      </c>
      <c r="CZ215" s="127">
        <f t="shared" si="87"/>
        <v>-2.3264248106308338E-3</v>
      </c>
      <c r="DA215" s="127">
        <f t="shared" si="87"/>
        <v>7.9027626294198905E-2</v>
      </c>
      <c r="DB215" s="127"/>
      <c r="DC215" s="127">
        <f t="shared" si="88"/>
        <v>0.15157649149281816</v>
      </c>
      <c r="DD215" s="127"/>
      <c r="DE215" s="127">
        <f t="shared" si="89"/>
        <v>0.10040636956913973</v>
      </c>
      <c r="DF215" s="127"/>
      <c r="DG215" s="127">
        <f t="shared" si="90"/>
        <v>-1.2585594552824819E-2</v>
      </c>
      <c r="DH215" s="127">
        <f t="shared" si="106"/>
        <v>7.6456262431948252E-2</v>
      </c>
      <c r="DI215" s="127"/>
      <c r="DJ215" s="127"/>
      <c r="DK215" s="127">
        <f t="shared" si="107"/>
        <v>8.5432326696003758E-2</v>
      </c>
      <c r="DL215" s="127"/>
      <c r="DM215" s="127">
        <f t="shared" si="92"/>
        <v>8.4518956361762765E-2</v>
      </c>
      <c r="DN215" s="127"/>
      <c r="DO215" s="127">
        <f t="shared" si="93"/>
        <v>-0.28231139384530668</v>
      </c>
      <c r="DP215" s="127">
        <f t="shared" si="93"/>
        <v>-0.45635974347681085</v>
      </c>
      <c r="DQ215" s="127"/>
      <c r="DR215" s="127">
        <f t="shared" si="94"/>
        <v>-0.36379997445707557</v>
      </c>
      <c r="DS215" s="127">
        <f t="shared" si="94"/>
        <v>-0.45320928503048052</v>
      </c>
      <c r="DT215" s="127"/>
    </row>
    <row r="216" spans="1:124" ht="14.4" customHeight="1" x14ac:dyDescent="0.3">
      <c r="B216" s="1">
        <v>10</v>
      </c>
      <c r="C216" s="298">
        <v>44105</v>
      </c>
      <c r="D216" s="362">
        <v>31</v>
      </c>
      <c r="E216" s="92">
        <v>208231272</v>
      </c>
      <c r="F216" s="93">
        <v>16951496</v>
      </c>
      <c r="G216" s="94">
        <v>410656671</v>
      </c>
      <c r="H216" s="315">
        <v>580988066.29697275</v>
      </c>
      <c r="I216" s="93">
        <v>20266879</v>
      </c>
      <c r="J216" s="94">
        <f t="shared" si="113"/>
        <v>421559826.9526338</v>
      </c>
      <c r="K216" s="92">
        <f t="shared" si="118"/>
        <v>4.3314419623933649</v>
      </c>
      <c r="L216" s="93">
        <f t="shared" si="118"/>
        <v>-0.38702675199608055</v>
      </c>
      <c r="M216" s="94">
        <f t="shared" si="118"/>
        <v>7.4067664597886953</v>
      </c>
      <c r="N216" s="92">
        <f t="shared" si="126"/>
        <v>-4.1021036676188105</v>
      </c>
      <c r="O216" s="93">
        <f t="shared" si="126"/>
        <v>-32.796249459874858</v>
      </c>
      <c r="P216" s="94">
        <f t="shared" si="126"/>
        <v>-22.149389290475437</v>
      </c>
      <c r="Q216" s="291">
        <v>567883584.76418364</v>
      </c>
      <c r="R216" s="255">
        <v>17212000.797999997</v>
      </c>
      <c r="S216" s="255">
        <f t="shared" si="114"/>
        <v>21861221.60902803</v>
      </c>
      <c r="T216" s="235">
        <f t="shared" si="116"/>
        <v>606956807.1712116</v>
      </c>
      <c r="U216" s="258">
        <f t="shared" si="119"/>
        <v>5.6772100724418806</v>
      </c>
      <c r="V216" s="330">
        <f t="shared" si="119"/>
        <v>-1.7985611563822796</v>
      </c>
      <c r="W216" s="330">
        <f t="shared" si="119"/>
        <v>7.5131227408739054</v>
      </c>
      <c r="X216" s="331">
        <f t="shared" si="117"/>
        <v>5.5143222135067296</v>
      </c>
      <c r="Y216" s="258">
        <f t="shared" si="127"/>
        <v>5.2665181395955454</v>
      </c>
      <c r="Z216" s="226">
        <f t="shared" si="127"/>
        <v>-41.258666247429822</v>
      </c>
      <c r="AA216" s="363">
        <f t="shared" si="127"/>
        <v>15.136767374622131</v>
      </c>
      <c r="AB216" s="235">
        <f t="shared" si="125"/>
        <v>3.2659721786507676</v>
      </c>
      <c r="AC216" s="315">
        <v>352569587.5850355</v>
      </c>
      <c r="AD216" s="255">
        <f t="shared" si="131"/>
        <v>228418478.71193719</v>
      </c>
      <c r="AE216" s="316">
        <v>69840865.430663705</v>
      </c>
      <c r="AF216" s="332">
        <v>132751176</v>
      </c>
      <c r="AG216" s="332">
        <v>51598977</v>
      </c>
      <c r="AH216" s="292">
        <v>158577613.28127348</v>
      </c>
      <c r="AI216" s="292"/>
      <c r="AJ216" s="256"/>
      <c r="AK216" s="364">
        <v>268091074.83808285</v>
      </c>
      <c r="AL216" s="234">
        <f t="shared" si="128"/>
        <v>299792509.92610079</v>
      </c>
      <c r="AM216" s="364">
        <v>30856100.380679391</v>
      </c>
      <c r="AN216" s="234"/>
      <c r="AO216" s="234"/>
      <c r="AP216" s="364">
        <v>268936409.54542142</v>
      </c>
      <c r="AQ216" s="234"/>
      <c r="AR216" s="235"/>
      <c r="AS216" s="255">
        <v>19854612</v>
      </c>
      <c r="AT216" s="255">
        <v>412267</v>
      </c>
      <c r="AU216" s="256"/>
      <c r="AV216" s="255">
        <v>16751664.872699995</v>
      </c>
      <c r="AW216" s="255">
        <v>460335.9253</v>
      </c>
      <c r="AX216" s="256"/>
      <c r="AY216" s="225">
        <f t="shared" si="103"/>
        <v>-40.986779422604627</v>
      </c>
      <c r="AZ216" s="225">
        <f t="shared" si="103"/>
        <v>-49.692993189140886</v>
      </c>
      <c r="BA216" s="237"/>
      <c r="BB216" s="67">
        <f>'[1]11. Breakdown Total UE Bank-NB'!R217+'[1]11. Breakdown Total UE Bank-NB'!S217</f>
        <v>7509438.6500000022</v>
      </c>
      <c r="BC216" s="65">
        <f>'[1]11. Breakdown Total UE Bank-NB'!AN217</f>
        <v>3676887.9526338172</v>
      </c>
      <c r="BD216" s="65">
        <f>'[1]11. Breakdown Total UE Bank-NB'!AT217</f>
        <v>392881322</v>
      </c>
      <c r="BE216" s="67">
        <f>'[1]11. Breakdown Total UE Bank-NB'!AB217+'[1]11. Breakdown Total UE Bank-NB'!AK217</f>
        <v>25001617</v>
      </c>
      <c r="BF216" s="67">
        <f>'[1]11. Breakdown Total UE Bank-NB'!BR217</f>
        <v>1239279.1990280268</v>
      </c>
      <c r="BG216" s="67">
        <f>'[1]11. Breakdown Total UE Bank-NB'!BX217</f>
        <v>18793006.080000002</v>
      </c>
      <c r="BH216" s="67">
        <f>'[1]11. Breakdown Total UE Bank-NB'!BF217+'[1]11. Breakdown Total UE Bank-NB'!BO217</f>
        <v>1828936.3300000005</v>
      </c>
      <c r="BI216" s="224"/>
      <c r="BJ216" s="225"/>
      <c r="BK216" s="225"/>
      <c r="BL216" s="255">
        <f>'[1]11. a Breakdown Digital Banking'!AC30+'[1]11. a Breakdown Digital Banking'!AE30+'[1]11. a Breakdown Digital Banking'!AG30</f>
        <v>177772</v>
      </c>
      <c r="BM216" s="255">
        <f>'[1]11. a Breakdown Digital Banking'!AI30+'[1]11. a Breakdown Digital Banking'!AK30+'[1]11. a Breakdown Digital Banking'!AM30</f>
        <v>365223067.87217808</v>
      </c>
      <c r="BN216" s="255">
        <f>'[1]11. a Breakdown Digital Banking'!AO30+'[1]11. a Breakdown Digital Banking'!AQ30+'[1]11. a Breakdown Digital Banking'!AS30</f>
        <v>68619758.127821937</v>
      </c>
      <c r="BO216" s="226">
        <f t="shared" ref="BO216:BO254" si="134">SUM(BL216:BN216)</f>
        <v>434020598</v>
      </c>
      <c r="BP216" s="227">
        <f t="shared" si="129"/>
        <v>433842826</v>
      </c>
      <c r="BQ216" s="234">
        <f>'[1]11. a Breakdown Digital Banking'!AD30+'[1]11. a Breakdown Digital Banking'!AF30+'[1]11. a Breakdown Digital Banking'!AH30</f>
        <v>23635906.359999999</v>
      </c>
      <c r="BR216" s="234">
        <f>'[1]11. a Breakdown Digital Banking'!AJ30+'[1]11. a Breakdown Digital Banking'!AL30+'[1]11. a Breakdown Digital Banking'!AN30</f>
        <v>491052883.20687217</v>
      </c>
      <c r="BS216" s="234">
        <f>'[1]11. a Breakdown Digital Banking'!AP30+'[1]11. a Breakdown Digital Banking'!AR30+'[1]11. a Breakdown Digital Banking'!AT30</f>
        <v>1903363897.6708772</v>
      </c>
      <c r="BT216" s="226">
        <f t="shared" ref="BT216:BT255" si="135">SUM(BQ216:BS216)</f>
        <v>2418052687.2377496</v>
      </c>
      <c r="BU216" s="227">
        <f t="shared" si="130"/>
        <v>2394416780.8777494</v>
      </c>
      <c r="BV216" s="226">
        <f t="shared" si="120"/>
        <v>1.0493048213453382</v>
      </c>
      <c r="BW216" s="226">
        <f t="shared" si="120"/>
        <v>-1.4298851663672154</v>
      </c>
      <c r="BX216" s="226">
        <f t="shared" si="120"/>
        <v>-3.3695255859197677</v>
      </c>
      <c r="BY216" s="226">
        <f t="shared" si="120"/>
        <v>-1.7407288921640827</v>
      </c>
      <c r="BZ216" s="237">
        <f t="shared" si="120"/>
        <v>-1.7418405616470833</v>
      </c>
      <c r="CA216" s="226">
        <f t="shared" si="121"/>
        <v>-34.841476377231245</v>
      </c>
      <c r="CB216" s="226">
        <f t="shared" si="121"/>
        <v>38.744772346371981</v>
      </c>
      <c r="CC216" s="226">
        <f t="shared" si="121"/>
        <v>-1.982181492899165</v>
      </c>
      <c r="CD216" s="226">
        <f t="shared" si="121"/>
        <v>30.135640807392399</v>
      </c>
      <c r="CE216" s="236">
        <f t="shared" si="121"/>
        <v>30.188838634629384</v>
      </c>
      <c r="CF216" s="229">
        <f t="shared" si="122"/>
        <v>14.084261334918535</v>
      </c>
      <c r="CG216" s="330">
        <f t="shared" si="122"/>
        <v>-3.3101774432636066</v>
      </c>
      <c r="CH216" s="330">
        <f t="shared" si="122"/>
        <v>4.0487499756963752</v>
      </c>
      <c r="CI216" s="226">
        <f t="shared" si="122"/>
        <v>2.5518898086353881</v>
      </c>
      <c r="CJ216" s="333">
        <f t="shared" si="122"/>
        <v>2.4496603816221096</v>
      </c>
      <c r="CK216" s="229">
        <f t="shared" si="123"/>
        <v>159.56316944454719</v>
      </c>
      <c r="CL216" s="226">
        <f t="shared" si="123"/>
        <v>27.94608423706628</v>
      </c>
      <c r="CM216" s="226">
        <f t="shared" si="123"/>
        <v>-1.2652394202252615</v>
      </c>
      <c r="CN216" s="226">
        <f t="shared" si="123"/>
        <v>4.1968849249679252</v>
      </c>
      <c r="CO216" s="227">
        <f t="shared" si="123"/>
        <v>3.5848412285837128</v>
      </c>
      <c r="CP216" s="255">
        <f t="shared" si="115"/>
        <v>-92.057375439668931</v>
      </c>
      <c r="CQ216" s="226">
        <f t="shared" si="132"/>
        <v>-23.413040137743096</v>
      </c>
      <c r="CR216" s="226">
        <f t="shared" si="133"/>
        <v>54.826478515497882</v>
      </c>
      <c r="CS216" s="227">
        <f t="shared" si="112"/>
        <v>-2.6337433328462225</v>
      </c>
      <c r="CU216" s="238">
        <f t="shared" si="124"/>
        <v>0.14739032752831838</v>
      </c>
      <c r="CV216" s="239">
        <f t="shared" si="124"/>
        <v>-2.4039555438872817E-2</v>
      </c>
      <c r="CW216" s="240">
        <f t="shared" si="124"/>
        <v>0.52467638902705582</v>
      </c>
      <c r="CY216" s="127">
        <f t="shared" si="86"/>
        <v>-0.11446555047074103</v>
      </c>
      <c r="CZ216" s="127">
        <f t="shared" si="87"/>
        <v>4.5420799530816458E-2</v>
      </c>
      <c r="DA216" s="127">
        <f t="shared" si="87"/>
        <v>4.0003149360168688E-2</v>
      </c>
      <c r="DB216" s="127"/>
      <c r="DC216" s="127">
        <f t="shared" si="88"/>
        <v>0.12553783256192541</v>
      </c>
      <c r="DD216" s="127"/>
      <c r="DE216" s="127">
        <f t="shared" si="89"/>
        <v>9.9767908346376721E-2</v>
      </c>
      <c r="DF216" s="127"/>
      <c r="DG216" s="127">
        <f t="shared" si="90"/>
        <v>1.455969693306991E-2</v>
      </c>
      <c r="DH216" s="127">
        <f t="shared" si="106"/>
        <v>0.12040351210765565</v>
      </c>
      <c r="DI216" s="127"/>
      <c r="DJ216" s="127"/>
      <c r="DK216" s="127">
        <f t="shared" si="107"/>
        <v>8.5785895426983227E-2</v>
      </c>
      <c r="DL216" s="127"/>
      <c r="DM216" s="127">
        <f t="shared" si="92"/>
        <v>8.9249836273922911E-2</v>
      </c>
      <c r="DN216" s="127"/>
      <c r="DO216" s="127">
        <f t="shared" si="93"/>
        <v>-0.32290473712673695</v>
      </c>
      <c r="DP216" s="127">
        <f t="shared" si="93"/>
        <v>-0.50576098879691178</v>
      </c>
      <c r="DQ216" s="127"/>
      <c r="DR216" s="127">
        <f t="shared" si="94"/>
        <v>-0.40986779422604624</v>
      </c>
      <c r="DS216" s="127">
        <f t="shared" si="94"/>
        <v>-0.49692993189140888</v>
      </c>
      <c r="DT216" s="127"/>
    </row>
    <row r="217" spans="1:124" x14ac:dyDescent="0.3">
      <c r="B217" s="1">
        <v>11</v>
      </c>
      <c r="C217" s="298">
        <v>44136</v>
      </c>
      <c r="D217" s="362">
        <v>30</v>
      </c>
      <c r="E217" s="61">
        <v>213409171</v>
      </c>
      <c r="F217" s="62">
        <v>16945952</v>
      </c>
      <c r="G217" s="63">
        <v>420412942</v>
      </c>
      <c r="H217" s="315">
        <v>566397456.03554344</v>
      </c>
      <c r="I217" s="62">
        <v>23027926</v>
      </c>
      <c r="J217" s="63">
        <f t="shared" si="113"/>
        <v>434139975.62780607</v>
      </c>
      <c r="K217" s="61">
        <f t="shared" si="118"/>
        <v>-2.5113442268143422</v>
      </c>
      <c r="L217" s="62">
        <f t="shared" si="118"/>
        <v>13.623444438583759</v>
      </c>
      <c r="M217" s="63">
        <f t="shared" si="118"/>
        <v>2.984190587160898</v>
      </c>
      <c r="N217" s="61">
        <f t="shared" si="126"/>
        <v>3.8708946165989175</v>
      </c>
      <c r="O217" s="62">
        <f t="shared" si="126"/>
        <v>-22.402796958859199</v>
      </c>
      <c r="P217" s="63">
        <f t="shared" si="126"/>
        <v>-15.33948204570234</v>
      </c>
      <c r="Q217" s="290">
        <v>553141729.9616735</v>
      </c>
      <c r="R217" s="255">
        <v>19893394.769000005</v>
      </c>
      <c r="S217" s="255">
        <f t="shared" si="114"/>
        <v>22583967.931729145</v>
      </c>
      <c r="T217" s="235">
        <f t="shared" si="116"/>
        <v>595619092.66240275</v>
      </c>
      <c r="U217" s="258">
        <f t="shared" si="119"/>
        <v>-2.5959290245432554</v>
      </c>
      <c r="V217" s="330">
        <f t="shared" si="119"/>
        <v>15.578630296784446</v>
      </c>
      <c r="W217" s="330">
        <f t="shared" si="119"/>
        <v>3.3060655787078361</v>
      </c>
      <c r="X217" s="331">
        <f t="shared" si="117"/>
        <v>-1.8679606810325606</v>
      </c>
      <c r="Y217" s="258">
        <f t="shared" si="127"/>
        <v>5.7067711517122151</v>
      </c>
      <c r="Z217" s="226">
        <f t="shared" si="127"/>
        <v>-30.684673047290932</v>
      </c>
      <c r="AA217" s="363">
        <f t="shared" si="127"/>
        <v>20.919248560515534</v>
      </c>
      <c r="AB217" s="235">
        <f t="shared" si="125"/>
        <v>4.3744327724911791</v>
      </c>
      <c r="AC217" s="315">
        <v>341932868.94704282</v>
      </c>
      <c r="AD217" s="255">
        <f t="shared" si="131"/>
        <v>224464587.08850062</v>
      </c>
      <c r="AE217" s="316">
        <v>66040190.247564472</v>
      </c>
      <c r="AF217" s="332">
        <v>134208452</v>
      </c>
      <c r="AG217" s="332">
        <v>51072904</v>
      </c>
      <c r="AH217" s="292">
        <v>158424396.84093615</v>
      </c>
      <c r="AI217" s="292"/>
      <c r="AJ217" s="256"/>
      <c r="AK217" s="364">
        <v>258522758.31002063</v>
      </c>
      <c r="AL217" s="234">
        <f t="shared" si="128"/>
        <v>294618971.65165281</v>
      </c>
      <c r="AM217" s="364">
        <v>29440109.832630128</v>
      </c>
      <c r="AN217" s="234"/>
      <c r="AO217" s="234"/>
      <c r="AP217" s="364">
        <v>265178861.81902272</v>
      </c>
      <c r="AQ217" s="234"/>
      <c r="AR217" s="235"/>
      <c r="AS217" s="255">
        <v>22587109</v>
      </c>
      <c r="AT217" s="255">
        <v>440817</v>
      </c>
      <c r="AU217" s="256"/>
      <c r="AV217" s="255">
        <v>19393076.204999991</v>
      </c>
      <c r="AW217" s="255">
        <v>500318.56400000001</v>
      </c>
      <c r="AX217" s="256"/>
      <c r="AY217" s="225">
        <f t="shared" si="103"/>
        <v>-30.268833798662943</v>
      </c>
      <c r="AZ217" s="225">
        <f t="shared" si="103"/>
        <v>-43.698830377665544</v>
      </c>
      <c r="BA217" s="237"/>
      <c r="BB217" s="67">
        <f>'[1]11. Breakdown Total UE Bank-NB'!R218+'[1]11. Breakdown Total UE Bank-NB'!S218</f>
        <v>7365566.0643000025</v>
      </c>
      <c r="BC217" s="65">
        <f>'[1]11. Breakdown Total UE Bank-NB'!AN218</f>
        <v>3910284.6278060749</v>
      </c>
      <c r="BD217" s="65">
        <f>'[1]11. Breakdown Total UE Bank-NB'!AT218</f>
        <v>406322079</v>
      </c>
      <c r="BE217" s="67">
        <f>'[1]11. Breakdown Total UE Bank-NB'!AB218+'[1]11. Breakdown Total UE Bank-NB'!AK218</f>
        <v>23907612</v>
      </c>
      <c r="BF217" s="67">
        <f>'[1]11. Breakdown Total UE Bank-NB'!BR218</f>
        <v>1324567.1520031514</v>
      </c>
      <c r="BG217" s="67">
        <f>'[1]11. Breakdown Total UE Bank-NB'!BX218</f>
        <v>19340829.531917997</v>
      </c>
      <c r="BH217" s="67">
        <f>'[1]11. Breakdown Total UE Bank-NB'!BF218+'[1]11. Breakdown Total UE Bank-NB'!BO218</f>
        <v>1918571.2478079998</v>
      </c>
      <c r="BI217" s="224"/>
      <c r="BJ217" s="225"/>
      <c r="BK217" s="225"/>
      <c r="BL217" s="255">
        <f>'[1]11. a Breakdown Digital Banking'!AC31+'[1]11. a Breakdown Digital Banking'!AE31+'[1]11. a Breakdown Digital Banking'!AG31</f>
        <v>189247</v>
      </c>
      <c r="BM217" s="255">
        <f>'[1]11. a Breakdown Digital Banking'!AI31+'[1]11. a Breakdown Digital Banking'!AK31+'[1]11. a Breakdown Digital Banking'!AM31</f>
        <v>424599781.01027268</v>
      </c>
      <c r="BN217" s="255">
        <f>'[1]11. a Breakdown Digital Banking'!AO31+'[1]11. a Breakdown Digital Banking'!AQ31+'[1]11. a Breakdown Digital Banking'!AS31</f>
        <v>83802852.989727288</v>
      </c>
      <c r="BO217" s="226">
        <f t="shared" si="134"/>
        <v>508591881</v>
      </c>
      <c r="BP217" s="227">
        <f t="shared" si="129"/>
        <v>508402634</v>
      </c>
      <c r="BQ217" s="255">
        <f>'[1]11. a Breakdown Digital Banking'!AD31+'[1]11. a Breakdown Digital Banking'!AF31+'[1]11. a Breakdown Digital Banking'!AH31</f>
        <v>21969032.370000001</v>
      </c>
      <c r="BR217" s="255">
        <f>'[1]11. a Breakdown Digital Banking'!AJ31+'[1]11. a Breakdown Digital Banking'!AL31+'[1]11. a Breakdown Digital Banking'!AN31</f>
        <v>579607443.36691427</v>
      </c>
      <c r="BS217" s="255">
        <f>'[1]11. a Breakdown Digital Banking'!AP31+'[1]11. a Breakdown Digital Banking'!AR31+'[1]11. a Breakdown Digital Banking'!AT31</f>
        <v>2056663065.553086</v>
      </c>
      <c r="BT217" s="226">
        <f t="shared" si="135"/>
        <v>2658239541.2900004</v>
      </c>
      <c r="BU217" s="227">
        <f t="shared" si="130"/>
        <v>2636270508.9200001</v>
      </c>
      <c r="BV217" s="226">
        <f t="shared" si="120"/>
        <v>6.4548972841617358</v>
      </c>
      <c r="BW217" s="226">
        <f t="shared" si="120"/>
        <v>16.257656857226625</v>
      </c>
      <c r="BX217" s="226">
        <f t="shared" si="120"/>
        <v>22.126418507076249</v>
      </c>
      <c r="BY217" s="226">
        <f t="shared" si="120"/>
        <v>17.181507823276164</v>
      </c>
      <c r="BZ217" s="237">
        <f t="shared" si="120"/>
        <v>17.185903173145935</v>
      </c>
      <c r="CA217" s="226">
        <f t="shared" si="121"/>
        <v>-33.548812989174522</v>
      </c>
      <c r="CB217" s="226">
        <f t="shared" si="121"/>
        <v>60.873523003461159</v>
      </c>
      <c r="CC217" s="226">
        <f t="shared" si="121"/>
        <v>27.407260329005833</v>
      </c>
      <c r="CD217" s="226">
        <f t="shared" si="121"/>
        <v>54.121426525483976</v>
      </c>
      <c r="CE217" s="236">
        <f t="shared" si="121"/>
        <v>54.197152874117215</v>
      </c>
      <c r="CF217" s="229">
        <f t="shared" si="122"/>
        <v>-7.0522956243426194</v>
      </c>
      <c r="CG217" s="330">
        <f t="shared" si="122"/>
        <v>18.03360965558889</v>
      </c>
      <c r="CH217" s="330">
        <f t="shared" si="122"/>
        <v>8.0541176634588485</v>
      </c>
      <c r="CI217" s="226">
        <f t="shared" si="122"/>
        <v>9.9330695034038676</v>
      </c>
      <c r="CJ217" s="333">
        <f t="shared" si="122"/>
        <v>10.100736428751201</v>
      </c>
      <c r="CK217" s="229">
        <f t="shared" si="123"/>
        <v>118.34695996812421</v>
      </c>
      <c r="CL217" s="226">
        <f t="shared" si="123"/>
        <v>55.20674773318224</v>
      </c>
      <c r="CM217" s="226">
        <f t="shared" si="123"/>
        <v>13.343947285732693</v>
      </c>
      <c r="CN217" s="226">
        <f t="shared" si="123"/>
        <v>20.937008458381378</v>
      </c>
      <c r="CO217" s="227">
        <f t="shared" si="123"/>
        <v>20.489063386157436</v>
      </c>
      <c r="CP217" s="255">
        <f t="shared" si="115"/>
        <v>-91.513876008394718</v>
      </c>
      <c r="CQ217" s="226">
        <f t="shared" si="132"/>
        <v>-26.328865730239016</v>
      </c>
      <c r="CR217" s="226">
        <f t="shared" si="133"/>
        <v>45.011673139792009</v>
      </c>
      <c r="CS217" s="227">
        <f t="shared" si="112"/>
        <v>-2.383803147668857</v>
      </c>
      <c r="CU217" s="238">
        <f t="shared" si="124"/>
        <v>0.16133167979288743</v>
      </c>
      <c r="CV217" s="239">
        <f t="shared" si="124"/>
        <v>-2.5155949027695912E-2</v>
      </c>
      <c r="CW217" s="240">
        <f t="shared" si="124"/>
        <v>0.51268480290647611</v>
      </c>
      <c r="CY217" s="127">
        <f t="shared" si="86"/>
        <v>-2.991625491546368E-2</v>
      </c>
      <c r="CZ217" s="127">
        <f t="shared" si="87"/>
        <v>2.1241643040857294E-2</v>
      </c>
      <c r="DA217" s="127">
        <f t="shared" si="87"/>
        <v>0.15186896779342884</v>
      </c>
      <c r="DB217" s="127"/>
      <c r="DC217" s="127">
        <f t="shared" si="88"/>
        <v>0.23628420194019872</v>
      </c>
      <c r="DD217" s="127"/>
      <c r="DE217" s="127">
        <f t="shared" si="89"/>
        <v>0.16416187065151755</v>
      </c>
      <c r="DF217" s="127"/>
      <c r="DG217" s="127">
        <f t="shared" si="90"/>
        <v>-2.607360608143372E-3</v>
      </c>
      <c r="DH217" s="127">
        <f t="shared" si="106"/>
        <v>8.6345822143177209E-2</v>
      </c>
      <c r="DI217" s="127"/>
      <c r="DJ217" s="127"/>
      <c r="DK217" s="127">
        <f t="shared" si="107"/>
        <v>0.11898944527536082</v>
      </c>
      <c r="DL217" s="127"/>
      <c r="DM217" s="127">
        <f t="shared" si="92"/>
        <v>0.11563953734982446</v>
      </c>
      <c r="DN217" s="127"/>
      <c r="DO217" s="127">
        <f t="shared" si="93"/>
        <v>-0.21759310673305909</v>
      </c>
      <c r="DP217" s="127">
        <f t="shared" si="93"/>
        <v>-0.45408442541134042</v>
      </c>
      <c r="DQ217" s="127"/>
      <c r="DR217" s="127">
        <f t="shared" si="94"/>
        <v>-0.30268833798662942</v>
      </c>
      <c r="DS217" s="127">
        <f t="shared" si="94"/>
        <v>-0.43698830377665543</v>
      </c>
      <c r="DT217" s="127"/>
    </row>
    <row r="218" spans="1:124" ht="15" thickBot="1" x14ac:dyDescent="0.35">
      <c r="B218" s="1">
        <v>12</v>
      </c>
      <c r="C218" s="104">
        <v>44166</v>
      </c>
      <c r="D218" s="275">
        <v>31</v>
      </c>
      <c r="E218" s="106">
        <v>213607269</v>
      </c>
      <c r="F218" s="107">
        <v>16940040</v>
      </c>
      <c r="G218" s="108">
        <v>432281380</v>
      </c>
      <c r="H218" s="317">
        <v>605925175.22362387</v>
      </c>
      <c r="I218" s="107">
        <v>23595782</v>
      </c>
      <c r="J218" s="108">
        <f t="shared" si="113"/>
        <v>470976881.86457145</v>
      </c>
      <c r="K218" s="106">
        <f t="shared" si="118"/>
        <v>6.9787953259450948</v>
      </c>
      <c r="L218" s="107">
        <f t="shared" si="118"/>
        <v>2.4659450442910056</v>
      </c>
      <c r="M218" s="108">
        <f t="shared" si="118"/>
        <v>8.4850297841141806</v>
      </c>
      <c r="N218" s="106">
        <f t="shared" si="126"/>
        <v>6.1865215017658386</v>
      </c>
      <c r="O218" s="107">
        <f t="shared" si="126"/>
        <v>-27.897025636211648</v>
      </c>
      <c r="P218" s="108">
        <f t="shared" si="126"/>
        <v>-13.120201449084743</v>
      </c>
      <c r="Q218" s="317">
        <v>602065381.24513423</v>
      </c>
      <c r="R218" s="277">
        <v>21191741.195799991</v>
      </c>
      <c r="S218" s="277">
        <f t="shared" si="114"/>
        <v>25662229.654223524</v>
      </c>
      <c r="T218" s="278">
        <f t="shared" si="116"/>
        <v>648919352.09515774</v>
      </c>
      <c r="U218" s="276">
        <f t="shared" si="119"/>
        <v>8.8446863856846587</v>
      </c>
      <c r="V218" s="277">
        <f t="shared" si="119"/>
        <v>6.5265201936434067</v>
      </c>
      <c r="W218" s="277">
        <f t="shared" si="119"/>
        <v>13.630296198612655</v>
      </c>
      <c r="X218" s="278">
        <f t="shared" si="117"/>
        <v>8.9487157294612807</v>
      </c>
      <c r="Y218" s="276">
        <f t="shared" si="127"/>
        <v>7.7930730987986321</v>
      </c>
      <c r="Z218" s="277">
        <f t="shared" si="127"/>
        <v>-35.450744551133418</v>
      </c>
      <c r="AA218" s="277">
        <f t="shared" si="127"/>
        <v>31.161435569734376</v>
      </c>
      <c r="AB218" s="278">
        <f t="shared" si="125"/>
        <v>6.2176185094428487</v>
      </c>
      <c r="AC218" s="317">
        <v>371000341.1297875</v>
      </c>
      <c r="AD218" s="277">
        <f t="shared" si="131"/>
        <v>234924834.09383637</v>
      </c>
      <c r="AE218" s="318">
        <v>68708225.503938571</v>
      </c>
      <c r="AF218" s="365">
        <v>142226933</v>
      </c>
      <c r="AG218" s="365">
        <v>55378890</v>
      </c>
      <c r="AH218" s="329">
        <v>166216608.58989781</v>
      </c>
      <c r="AI218" s="329"/>
      <c r="AJ218" s="278"/>
      <c r="AK218" s="318">
        <v>286595112.62963027</v>
      </c>
      <c r="AL218" s="277">
        <f t="shared" si="128"/>
        <v>315470268.61550397</v>
      </c>
      <c r="AM218" s="318">
        <v>31092951.159675423</v>
      </c>
      <c r="AN218" s="277"/>
      <c r="AO218" s="277"/>
      <c r="AP218" s="318">
        <v>284377317.45582855</v>
      </c>
      <c r="AQ218" s="277"/>
      <c r="AR218" s="278"/>
      <c r="AS218" s="277">
        <v>23208273</v>
      </c>
      <c r="AT218" s="277">
        <v>387509</v>
      </c>
      <c r="AU218" s="278"/>
      <c r="AV218" s="277">
        <v>20740369.310600001</v>
      </c>
      <c r="AW218" s="277">
        <v>451371.88520000002</v>
      </c>
      <c r="AX218" s="278"/>
      <c r="AY218" s="280">
        <f t="shared" si="103"/>
        <v>-34.998040670282727</v>
      </c>
      <c r="AZ218" s="281">
        <f t="shared" si="103"/>
        <v>-51.099588629848647</v>
      </c>
      <c r="BA218" s="282"/>
      <c r="BB218" s="113">
        <f>'[1]11. Breakdown Total UE Bank-NB'!R219+'[1]11. Breakdown Total UE Bank-NB'!S219</f>
        <v>7893321.3100000005</v>
      </c>
      <c r="BC218" s="110">
        <f>'[1]11. Breakdown Total UE Bank-NB'!AN219</f>
        <v>4359906.8645714279</v>
      </c>
      <c r="BD218" s="110">
        <f>'[1]11. Breakdown Total UE Bank-NB'!AT219</f>
        <v>438047792</v>
      </c>
      <c r="BE218" s="112">
        <f>'[1]11. Breakdown Total UE Bank-NB'!AB219+'[1]11. Breakdown Total UE Bank-NB'!AK219</f>
        <v>28569183</v>
      </c>
      <c r="BF218" s="112">
        <f>'[1]11. Breakdown Total UE Bank-NB'!BR219</f>
        <v>1411534.4442235231</v>
      </c>
      <c r="BG218" s="112">
        <f>'[1]11. Breakdown Total UE Bank-NB'!BX219</f>
        <v>22135159.530000001</v>
      </c>
      <c r="BH218" s="112">
        <f>'[1]11. Breakdown Total UE Bank-NB'!BF219+'[1]11. Breakdown Total UE Bank-NB'!BO219</f>
        <v>2115535.6799999997</v>
      </c>
      <c r="BI218" s="283"/>
      <c r="BJ218" s="280"/>
      <c r="BK218" s="280"/>
      <c r="BL218" s="277">
        <f>'[1]11. a Breakdown Digital Banking'!AC32+'[1]11. a Breakdown Digital Banking'!AE32+'[1]11. a Breakdown Digital Banking'!AG32</f>
        <v>213621</v>
      </c>
      <c r="BM218" s="277">
        <f>'[1]11. a Breakdown Digital Banking'!AI32+'[1]11. a Breakdown Digital Banking'!AK32+'[1]11. a Breakdown Digital Banking'!AM32</f>
        <v>432090875.91130227</v>
      </c>
      <c r="BN218" s="277">
        <f>'[1]11. a Breakdown Digital Banking'!AO32+'[1]11. a Breakdown Digital Banking'!AQ32+'[1]11. a Breakdown Digital Banking'!AS32</f>
        <v>81659669.088697776</v>
      </c>
      <c r="BO218" s="277">
        <f t="shared" si="134"/>
        <v>513964166.00000006</v>
      </c>
      <c r="BP218" s="284">
        <f t="shared" si="129"/>
        <v>513750545.00000006</v>
      </c>
      <c r="BQ218" s="277">
        <f>'[1]11. a Breakdown Digital Banking'!AD32+'[1]11. a Breakdown Digital Banking'!AF32+'[1]11. a Breakdown Digital Banking'!AH32</f>
        <v>18875762.93</v>
      </c>
      <c r="BR218" s="277">
        <f>'[1]11. a Breakdown Digital Banking'!AJ32+'[1]11. a Breakdown Digital Banking'!AL32+'[1]11. a Breakdown Digital Banking'!AN32</f>
        <v>595091953.48214161</v>
      </c>
      <c r="BS218" s="277">
        <f>'[1]11. a Breakdown Digital Banking'!AP32+'[1]11. a Breakdown Digital Banking'!AR32+'[1]11. a Breakdown Digital Banking'!AT32</f>
        <v>2179389390.4678588</v>
      </c>
      <c r="BT218" s="277">
        <f t="shared" si="135"/>
        <v>2793357106.8800001</v>
      </c>
      <c r="BU218" s="284">
        <f t="shared" si="130"/>
        <v>2774481343.9500003</v>
      </c>
      <c r="BV218" s="277">
        <f t="shared" si="120"/>
        <v>12.879464403662938</v>
      </c>
      <c r="BW218" s="277">
        <f t="shared" si="120"/>
        <v>1.7642719652859049</v>
      </c>
      <c r="BX218" s="277">
        <f t="shared" si="120"/>
        <v>-2.5574116209292157</v>
      </c>
      <c r="BY218" s="277">
        <f t="shared" si="120"/>
        <v>1.0563056943490727</v>
      </c>
      <c r="BZ218" s="278">
        <f t="shared" si="120"/>
        <v>1.0519046602736641</v>
      </c>
      <c r="CA218" s="277">
        <f t="shared" si="121"/>
        <v>-11.136393889979699</v>
      </c>
      <c r="CB218" s="277">
        <f t="shared" si="121"/>
        <v>47.443196033646586</v>
      </c>
      <c r="CC218" s="277">
        <f t="shared" si="121"/>
        <v>16.752971193354899</v>
      </c>
      <c r="CD218" s="277">
        <f t="shared" si="121"/>
        <v>41.494966612568156</v>
      </c>
      <c r="CE218" s="284">
        <f t="shared" si="121"/>
        <v>41.529821225945426</v>
      </c>
      <c r="CF218" s="285">
        <f t="shared" si="122"/>
        <v>-14.080135109746761</v>
      </c>
      <c r="CG218" s="277">
        <f t="shared" si="122"/>
        <v>2.6715512874159186</v>
      </c>
      <c r="CH218" s="277">
        <f t="shared" si="122"/>
        <v>5.9672547715913238</v>
      </c>
      <c r="CI218" s="277">
        <f t="shared" si="122"/>
        <v>5.0829717747870484</v>
      </c>
      <c r="CJ218" s="284">
        <f t="shared" si="122"/>
        <v>5.2426651423802761</v>
      </c>
      <c r="CK218" s="285">
        <f t="shared" si="123"/>
        <v>67.909136912677084</v>
      </c>
      <c r="CL218" s="277">
        <f t="shared" si="123"/>
        <v>40.515676445248047</v>
      </c>
      <c r="CM218" s="277">
        <f t="shared" si="123"/>
        <v>8.3134028347945144</v>
      </c>
      <c r="CN218" s="277">
        <f t="shared" si="123"/>
        <v>14.160812482544882</v>
      </c>
      <c r="CO218" s="284">
        <f t="shared" si="123"/>
        <v>13.912736003673952</v>
      </c>
      <c r="CP218" s="277">
        <f t="shared" si="115"/>
        <v>-92.098367691686519</v>
      </c>
      <c r="CQ218" s="277">
        <f t="shared" si="132"/>
        <v>-30.284336111981588</v>
      </c>
      <c r="CR218" s="277">
        <f t="shared" si="133"/>
        <v>37.840076152385762</v>
      </c>
      <c r="CS218" s="284">
        <f t="shared" si="112"/>
        <v>-1.8113128596859411</v>
      </c>
      <c r="CT218" s="366"/>
      <c r="CU218" s="287">
        <f t="shared" si="124"/>
        <v>0.16454606192655485</v>
      </c>
      <c r="CV218" s="288">
        <f t="shared" si="124"/>
        <v>-3.1281249898138963E-2</v>
      </c>
      <c r="CW218" s="289">
        <f t="shared" si="124"/>
        <v>0.47889971143278753</v>
      </c>
      <c r="CY218" s="127">
        <f t="shared" si="86"/>
        <v>1.0088755702866159E-2</v>
      </c>
      <c r="CZ218" s="127">
        <f t="shared" si="87"/>
        <v>3.7614440918289915E-3</v>
      </c>
      <c r="DA218" s="127">
        <f t="shared" si="87"/>
        <v>0.17211001526849823</v>
      </c>
      <c r="DB218" s="127"/>
      <c r="DC218" s="127">
        <f t="shared" si="88"/>
        <v>0.23234883570731912</v>
      </c>
      <c r="DD218" s="127"/>
      <c r="DE218" s="127">
        <f t="shared" si="89"/>
        <v>0.155394704671874</v>
      </c>
      <c r="DF218" s="127"/>
      <c r="DG218" s="127">
        <f t="shared" si="90"/>
        <v>4.6342745166051635E-2</v>
      </c>
      <c r="DH218" s="127">
        <f t="shared" si="106"/>
        <v>5.7213180267267516E-2</v>
      </c>
      <c r="DI218" s="127"/>
      <c r="DJ218" s="127"/>
      <c r="DK218" s="127">
        <f t="shared" si="107"/>
        <v>0.11421744211542295</v>
      </c>
      <c r="DL218" s="127"/>
      <c r="DM218" s="127">
        <f t="shared" si="92"/>
        <v>0.10832742783867766</v>
      </c>
      <c r="DN218" s="127"/>
      <c r="DO218" s="127">
        <f t="shared" si="93"/>
        <v>-0.27302874719624604</v>
      </c>
      <c r="DP218" s="127">
        <f t="shared" si="93"/>
        <v>-0.51592053536071514</v>
      </c>
      <c r="DQ218" s="127"/>
      <c r="DR218" s="127">
        <f t="shared" si="94"/>
        <v>-0.34998040670282726</v>
      </c>
      <c r="DS218" s="127">
        <f t="shared" si="94"/>
        <v>-0.51099588629848647</v>
      </c>
      <c r="DT218" s="127"/>
    </row>
    <row r="219" spans="1:124" x14ac:dyDescent="0.3">
      <c r="A219" s="1">
        <v>2021</v>
      </c>
      <c r="B219" s="1">
        <v>1</v>
      </c>
      <c r="C219" s="298">
        <v>44197</v>
      </c>
      <c r="D219" s="77">
        <v>31</v>
      </c>
      <c r="E219" s="61">
        <v>206610443</v>
      </c>
      <c r="F219" s="62">
        <v>16836892</v>
      </c>
      <c r="G219" s="63">
        <v>442612567</v>
      </c>
      <c r="H219" s="315">
        <v>546654942.38174689</v>
      </c>
      <c r="I219" s="62">
        <f t="shared" ref="I219:I256" si="136">SUM(AS219:AU219)</f>
        <v>21367824</v>
      </c>
      <c r="J219" s="63">
        <f t="shared" si="113"/>
        <v>409585055.97126096</v>
      </c>
      <c r="K219" s="61">
        <f t="shared" si="118"/>
        <v>-9.7817742628044133</v>
      </c>
      <c r="L219" s="62">
        <f t="shared" si="118"/>
        <v>-9.4421875909855419</v>
      </c>
      <c r="M219" s="63">
        <f t="shared" si="118"/>
        <v>-13.034997737099886</v>
      </c>
      <c r="N219" s="61">
        <f t="shared" si="126"/>
        <v>2.7661889872667578</v>
      </c>
      <c r="O219" s="62">
        <f t="shared" si="126"/>
        <v>-28.738260625617055</v>
      </c>
      <c r="P219" s="63">
        <f t="shared" si="126"/>
        <v>-14.260361572913608</v>
      </c>
      <c r="Q219" s="315">
        <v>535354351.30949259</v>
      </c>
      <c r="R219" s="255">
        <f t="shared" ref="R219:R251" si="137">SUM(AV219:AX219)</f>
        <v>18219770.342099991</v>
      </c>
      <c r="S219" s="255">
        <f t="shared" si="114"/>
        <v>24099420.903655268</v>
      </c>
      <c r="T219" s="235">
        <f t="shared" si="116"/>
        <v>577673542.5552479</v>
      </c>
      <c r="U219" s="258">
        <f t="shared" si="119"/>
        <v>-11.080363032612214</v>
      </c>
      <c r="V219" s="330">
        <f t="shared" si="119"/>
        <v>-14.024193794368431</v>
      </c>
      <c r="W219" s="330">
        <f t="shared" si="119"/>
        <v>-6.089918029827337</v>
      </c>
      <c r="X219" s="331">
        <f t="shared" si="117"/>
        <v>-10.979146994134076</v>
      </c>
      <c r="Y219" s="258">
        <f t="shared" si="127"/>
        <v>3.2181423453077542</v>
      </c>
      <c r="Z219" s="226">
        <f t="shared" si="127"/>
        <v>-36.273994467699048</v>
      </c>
      <c r="AA219" s="363">
        <f t="shared" si="127"/>
        <v>33.919344709274711</v>
      </c>
      <c r="AB219" s="235">
        <f t="shared" si="125"/>
        <v>2.1980104920105412</v>
      </c>
      <c r="AC219" s="315">
        <v>330142630.09519058</v>
      </c>
      <c r="AD219" s="255">
        <f t="shared" si="131"/>
        <v>216512312.2865563</v>
      </c>
      <c r="AE219" s="316">
        <v>60736014.205504373</v>
      </c>
      <c r="AF219" s="255">
        <v>133956231</v>
      </c>
      <c r="AG219" s="62">
        <v>51196623</v>
      </c>
      <c r="AH219" s="292">
        <v>155776298.08105195</v>
      </c>
      <c r="AI219" s="292"/>
      <c r="AJ219" s="256"/>
      <c r="AK219" s="364">
        <v>247808904.54632509</v>
      </c>
      <c r="AL219" s="234">
        <f t="shared" si="128"/>
        <v>287545446.76316756</v>
      </c>
      <c r="AM219" s="364">
        <v>26618284.5136698</v>
      </c>
      <c r="AN219" s="234"/>
      <c r="AO219" s="234"/>
      <c r="AP219" s="364">
        <v>260927162.24949777</v>
      </c>
      <c r="AQ219" s="234"/>
      <c r="AR219" s="235"/>
      <c r="AS219" s="255">
        <v>20964719</v>
      </c>
      <c r="AT219" s="255">
        <v>403105</v>
      </c>
      <c r="AU219" s="256"/>
      <c r="AV219" s="255">
        <v>17757187.417599991</v>
      </c>
      <c r="AW219" s="255">
        <v>462582.92450000002</v>
      </c>
      <c r="AX219" s="256"/>
      <c r="AY219" s="225">
        <f t="shared" si="103"/>
        <v>-35.79264270675025</v>
      </c>
      <c r="AZ219" s="225">
        <f t="shared" si="103"/>
        <v>-50.514879565108615</v>
      </c>
      <c r="BA219" s="237"/>
      <c r="BB219" s="123">
        <f>'[1]11. Breakdown Total UE Bank-NB'!R220+'[1]11. Breakdown Total UE Bank-NB'!S220</f>
        <v>7657345.7400000021</v>
      </c>
      <c r="BC219" s="118">
        <f>'[1]11. Breakdown Total UE Bank-NB'!AN220</f>
        <v>4197596.9712609891</v>
      </c>
      <c r="BD219" s="118">
        <f>'[1]11. Breakdown Total UE Bank-NB'!AT220</f>
        <v>381705947</v>
      </c>
      <c r="BE219" s="122">
        <f>'[1]11. Breakdown Total UE Bank-NB'!AB220+'[1]11. Breakdown Total UE Bank-NB'!AK220</f>
        <v>23681512</v>
      </c>
      <c r="BF219" s="67">
        <f>'[1]11. Breakdown Total UE Bank-NB'!BR220</f>
        <v>1388287.1336552808</v>
      </c>
      <c r="BG219" s="67">
        <f>'[1]11. Breakdown Total UE Bank-NB'!BX220</f>
        <v>20746479.379999988</v>
      </c>
      <c r="BH219" s="67">
        <f>'[1]11. Breakdown Total UE Bank-NB'!BF220+'[1]11. Breakdown Total UE Bank-NB'!BO220</f>
        <v>1964654.39</v>
      </c>
      <c r="BI219" s="224"/>
      <c r="BJ219" s="225"/>
      <c r="BK219" s="225"/>
      <c r="BL219" s="255">
        <f>'[1]11. a Breakdown Digital Banking'!AC33+'[1]11. a Breakdown Digital Banking'!AE33+'[1]11. a Breakdown Digital Banking'!AG33</f>
        <v>181678</v>
      </c>
      <c r="BM219" s="255">
        <f>'[1]11. a Breakdown Digital Banking'!AI33+'[1]11. a Breakdown Digital Banking'!AK33+'[1]11. a Breakdown Digital Banking'!AM33</f>
        <v>396383941.71971619</v>
      </c>
      <c r="BN219" s="255">
        <f>'[1]11. a Breakdown Digital Banking'!AO33+'[1]11. a Breakdown Digital Banking'!AQ33+'[1]11. a Breakdown Digital Banking'!AS33</f>
        <v>78678030.280283779</v>
      </c>
      <c r="BO219" s="226">
        <f t="shared" si="134"/>
        <v>475243650</v>
      </c>
      <c r="BP219" s="227">
        <f t="shared" si="129"/>
        <v>475061972</v>
      </c>
      <c r="BQ219" s="255">
        <f>'[1]11. a Breakdown Digital Banking'!AD33+'[1]11. a Breakdown Digital Banking'!AF33+'[1]11. a Breakdown Digital Banking'!AH33</f>
        <v>17448179.330000002</v>
      </c>
      <c r="BR219" s="255">
        <f>'[1]11. a Breakdown Digital Banking'!AJ33+'[1]11. a Breakdown Digital Banking'!AL33+'[1]11. a Breakdown Digital Banking'!AN33</f>
        <v>545019297.2191534</v>
      </c>
      <c r="BS219" s="255">
        <f>'[1]11. a Breakdown Digital Banking'!AP33+'[1]11. a Breakdown Digital Banking'!AR33+'[1]11. a Breakdown Digital Banking'!AT33</f>
        <v>2104718748.0808465</v>
      </c>
      <c r="BT219" s="226">
        <f t="shared" si="135"/>
        <v>2667186224.6300001</v>
      </c>
      <c r="BU219" s="227">
        <f t="shared" si="130"/>
        <v>2649738045.3000002</v>
      </c>
      <c r="BV219" s="226">
        <f t="shared" si="120"/>
        <v>-14.953117905074876</v>
      </c>
      <c r="BW219" s="226">
        <f t="shared" si="120"/>
        <v>-8.2637556547053403</v>
      </c>
      <c r="BX219" s="226">
        <f t="shared" si="120"/>
        <v>-3.6512991562277533</v>
      </c>
      <c r="BY219" s="226">
        <f t="shared" si="120"/>
        <v>-7.5336995381113896</v>
      </c>
      <c r="BZ219" s="237">
        <f t="shared" si="120"/>
        <v>-7.5306144930707672</v>
      </c>
      <c r="CA219" s="226">
        <f t="shared" si="121"/>
        <v>52.46943108671752</v>
      </c>
      <c r="CB219" s="226">
        <f t="shared" si="121"/>
        <v>42.642226231333154</v>
      </c>
      <c r="CC219" s="226">
        <f t="shared" si="121"/>
        <v>26.270573093284483</v>
      </c>
      <c r="CD219" s="226">
        <f t="shared" si="121"/>
        <v>39.648142862631893</v>
      </c>
      <c r="CE219" s="236">
        <f t="shared" si="121"/>
        <v>39.643652078753036</v>
      </c>
      <c r="CF219" s="229">
        <f t="shared" si="122"/>
        <v>-7.5630511216639773</v>
      </c>
      <c r="CG219" s="330">
        <f t="shared" si="122"/>
        <v>-8.4142721087037575</v>
      </c>
      <c r="CH219" s="330">
        <f t="shared" si="122"/>
        <v>-3.4262184955843211</v>
      </c>
      <c r="CI219" s="226">
        <f t="shared" si="122"/>
        <v>-4.5168189179694558</v>
      </c>
      <c r="CJ219" s="227">
        <f t="shared" si="122"/>
        <v>-4.4960943392902575</v>
      </c>
      <c r="CK219" s="229">
        <f t="shared" si="123"/>
        <v>63.121629627341711</v>
      </c>
      <c r="CL219" s="226">
        <f t="shared" si="123"/>
        <v>34.830652265026863</v>
      </c>
      <c r="CM219" s="226">
        <f t="shared" si="123"/>
        <v>15.004255466279105</v>
      </c>
      <c r="CN219" s="226">
        <f t="shared" si="123"/>
        <v>18.803294795424573</v>
      </c>
      <c r="CO219" s="367">
        <f t="shared" si="123"/>
        <v>18.591131003617491</v>
      </c>
      <c r="CP219" s="255">
        <f t="shared" si="115"/>
        <v>-92.084561270661638</v>
      </c>
      <c r="CQ219" s="226">
        <f t="shared" si="132"/>
        <v>-33.420996673893882</v>
      </c>
      <c r="CR219" s="226">
        <f t="shared" si="133"/>
        <v>32.861062140176472</v>
      </c>
      <c r="CS219" s="227">
        <f t="shared" si="112"/>
        <v>-1.3912684466353369</v>
      </c>
      <c r="CU219" s="230">
        <f t="shared" si="124"/>
        <v>0.11504965492576558</v>
      </c>
      <c r="CV219" s="231">
        <f t="shared" si="124"/>
        <v>-4.0026373359212553E-2</v>
      </c>
      <c r="CW219" s="232">
        <f t="shared" si="124"/>
        <v>0.4105586521137774</v>
      </c>
      <c r="CY219" s="127">
        <f t="shared" ref="CY219:CY258" si="138">AC219/AC207-1</f>
        <v>-3.8743845511876818E-2</v>
      </c>
      <c r="CZ219" s="127">
        <f t="shared" ref="CZ219:DA258" si="139">AE219/AE207-1</f>
        <v>-2.8834155531569317E-2</v>
      </c>
      <c r="DA219" s="127">
        <f t="shared" si="139"/>
        <v>0.20180838852841787</v>
      </c>
      <c r="DB219" s="127"/>
      <c r="DC219" s="127">
        <f t="shared" ref="DC219:DD258" si="140">AH219/AH207-1</f>
        <v>0.23679088113021995</v>
      </c>
      <c r="DD219" s="127"/>
      <c r="DE219" s="127">
        <f t="shared" ref="DE219:DE258" si="141">AD219/AD207-1</f>
        <v>0.14865949438956072</v>
      </c>
      <c r="DF219" s="127"/>
      <c r="DG219" s="127">
        <f t="shared" ref="DG219:DG258" si="142">AK219/AK207-1</f>
        <v>-2.678278372850329E-2</v>
      </c>
      <c r="DH219" s="127">
        <f t="shared" si="106"/>
        <v>1.2745198855757423E-2</v>
      </c>
      <c r="DI219" s="127"/>
      <c r="DJ219" s="127"/>
      <c r="DK219" s="127">
        <f t="shared" si="107"/>
        <v>9.7480027621574816E-2</v>
      </c>
      <c r="DL219" s="127"/>
      <c r="DM219" s="127">
        <f t="shared" ref="DM219:DM258" si="143">AL219/AL207-1</f>
        <v>8.9045103162490369E-2</v>
      </c>
      <c r="DN219" s="127"/>
      <c r="DO219" s="127">
        <f t="shared" si="93"/>
        <v>-0.2807809961987402</v>
      </c>
      <c r="DP219" s="127">
        <f t="shared" si="93"/>
        <v>-0.51764620008998397</v>
      </c>
      <c r="DQ219" s="127"/>
      <c r="DR219" s="127">
        <f t="shared" si="94"/>
        <v>-0.35792642706750255</v>
      </c>
      <c r="DS219" s="127">
        <f t="shared" si="94"/>
        <v>-0.50514879565108617</v>
      </c>
      <c r="DT219" s="127"/>
    </row>
    <row r="220" spans="1:124" x14ac:dyDescent="0.3">
      <c r="B220" s="1">
        <v>2</v>
      </c>
      <c r="C220" s="368">
        <v>44228</v>
      </c>
      <c r="D220" s="362">
        <v>28</v>
      </c>
      <c r="E220" s="61">
        <v>207957703</v>
      </c>
      <c r="F220" s="62">
        <v>16796543</v>
      </c>
      <c r="G220" s="63">
        <v>456736475</v>
      </c>
      <c r="H220" s="369">
        <v>499083730</v>
      </c>
      <c r="I220" s="62">
        <f t="shared" si="136"/>
        <v>20542765</v>
      </c>
      <c r="J220" s="63">
        <f t="shared" si="113"/>
        <v>387523168.31557357</v>
      </c>
      <c r="K220" s="61">
        <f t="shared" si="118"/>
        <v>-8.7022376811378699</v>
      </c>
      <c r="L220" s="62">
        <f t="shared" si="118"/>
        <v>-3.8612214327486036</v>
      </c>
      <c r="M220" s="63">
        <f t="shared" si="118"/>
        <v>-5.3863995607387078</v>
      </c>
      <c r="N220" s="61">
        <f t="shared" si="126"/>
        <v>-5.5730807607832533</v>
      </c>
      <c r="O220" s="62">
        <f t="shared" si="126"/>
        <v>-24.97021766044433</v>
      </c>
      <c r="P220" s="63">
        <f t="shared" si="126"/>
        <v>-14.176869686413873</v>
      </c>
      <c r="Q220" s="369">
        <v>489601747.69052792</v>
      </c>
      <c r="R220" s="255">
        <f t="shared" si="137"/>
        <v>17197725.576499999</v>
      </c>
      <c r="S220" s="255">
        <f t="shared" si="114"/>
        <v>21982818.589149568</v>
      </c>
      <c r="T220" s="235">
        <f t="shared" si="116"/>
        <v>528782291.85617751</v>
      </c>
      <c r="U220" s="258">
        <f t="shared" si="119"/>
        <v>-8.5462280276703559</v>
      </c>
      <c r="V220" s="330">
        <f t="shared" si="119"/>
        <v>-5.6095370381172014</v>
      </c>
      <c r="W220" s="330">
        <f t="shared" si="119"/>
        <v>-8.7827932586739674</v>
      </c>
      <c r="X220" s="331">
        <f t="shared" si="117"/>
        <v>-8.463474107331912</v>
      </c>
      <c r="Y220" s="258">
        <f t="shared" si="127"/>
        <v>-5.3486908289567756</v>
      </c>
      <c r="Z220" s="226">
        <f t="shared" si="127"/>
        <v>-33.522401849363945</v>
      </c>
      <c r="AA220" s="363">
        <f t="shared" si="127"/>
        <v>28.097528848378527</v>
      </c>
      <c r="AB220" s="235">
        <f t="shared" si="125"/>
        <v>-5.6251179277912451</v>
      </c>
      <c r="AC220" s="369">
        <v>305761621</v>
      </c>
      <c r="AD220" s="255">
        <f t="shared" si="131"/>
        <v>193322109</v>
      </c>
      <c r="AE220" s="370">
        <v>53843093</v>
      </c>
      <c r="AF220" s="370">
        <v>93355406</v>
      </c>
      <c r="AG220" s="371">
        <v>45882635</v>
      </c>
      <c r="AH220" s="65">
        <f t="shared" ref="AH220:AH251" si="144">SUM(AF220:AG220)</f>
        <v>139238041</v>
      </c>
      <c r="AI220" s="370">
        <v>240975</v>
      </c>
      <c r="AJ220" s="256"/>
      <c r="AK220" s="371">
        <v>228425071.83859596</v>
      </c>
      <c r="AL220" s="234">
        <f t="shared" si="128"/>
        <v>261176675.85193202</v>
      </c>
      <c r="AM220" s="371">
        <v>23484503.188457999</v>
      </c>
      <c r="AN220" s="371">
        <v>141777417.01474598</v>
      </c>
      <c r="AO220" s="371">
        <v>95842054.658728018</v>
      </c>
      <c r="AP220" s="234">
        <f t="shared" ref="AP220:AP252" si="145">SUM(AN220:AO220)</f>
        <v>237619471.67347401</v>
      </c>
      <c r="AQ220" s="371">
        <v>72700.990000000005</v>
      </c>
      <c r="AR220" s="235"/>
      <c r="AS220" s="255">
        <v>20156074</v>
      </c>
      <c r="AT220" s="255">
        <v>386691</v>
      </c>
      <c r="AU220" s="256"/>
      <c r="AV220" s="255">
        <v>16754408.328</v>
      </c>
      <c r="AW220" s="255">
        <v>443317.24849999993</v>
      </c>
      <c r="AX220" s="256"/>
      <c r="AY220" s="225">
        <f t="shared" si="103"/>
        <v>-32.994474075148439</v>
      </c>
      <c r="AZ220" s="225">
        <f t="shared" si="103"/>
        <v>-48.775446417695271</v>
      </c>
      <c r="BA220" s="237"/>
      <c r="BB220" s="78">
        <f>'[1]11. Breakdown Total UE Bank-NB'!R221+'[1]11. Breakdown Total UE Bank-NB'!S221</f>
        <v>7706479.4900000021</v>
      </c>
      <c r="BC220" s="65">
        <f>'[1]11. Breakdown Total UE Bank-NB'!AN221</f>
        <v>3135986.3155735983</v>
      </c>
      <c r="BD220" s="65">
        <f>'[1]11. Breakdown Total UE Bank-NB'!AT221</f>
        <v>360064302</v>
      </c>
      <c r="BE220" s="67">
        <f>'[1]11. Breakdown Total UE Bank-NB'!AB221+'[1]11. Breakdown Total UE Bank-NB'!AK221</f>
        <v>24322880</v>
      </c>
      <c r="BF220" s="67">
        <f>'[1]11. Breakdown Total UE Bank-NB'!BR221</f>
        <v>964616.11914956593</v>
      </c>
      <c r="BG220" s="67">
        <f>'[1]11. Breakdown Total UE Bank-NB'!BX221</f>
        <v>19189083.100000001</v>
      </c>
      <c r="BH220" s="67">
        <f>'[1]11. Breakdown Total UE Bank-NB'!BF221+'[1]11. Breakdown Total UE Bank-NB'!BO221</f>
        <v>1829119.37</v>
      </c>
      <c r="BI220" s="224"/>
      <c r="BJ220" s="225"/>
      <c r="BK220" s="225"/>
      <c r="BL220" s="255">
        <f>'[1]11. a Breakdown Digital Banking'!AC34+'[1]11. a Breakdown Digital Banking'!AE34+'[1]11. a Breakdown Digital Banking'!AG34</f>
        <v>164832</v>
      </c>
      <c r="BM220" s="255">
        <f>'[1]11. a Breakdown Digital Banking'!AI34+'[1]11. a Breakdown Digital Banking'!AK34+'[1]11. a Breakdown Digital Banking'!AM34</f>
        <v>387657185.75684559</v>
      </c>
      <c r="BN220" s="255">
        <f>'[1]11. a Breakdown Digital Banking'!AO34+'[1]11. a Breakdown Digital Banking'!AQ34+'[1]11. a Breakdown Digital Banking'!AS34</f>
        <v>77201597.243154421</v>
      </c>
      <c r="BO220" s="226">
        <f t="shared" si="134"/>
        <v>465023615</v>
      </c>
      <c r="BP220" s="227">
        <f t="shared" si="129"/>
        <v>464858783</v>
      </c>
      <c r="BQ220" s="255">
        <f>'[1]11. a Breakdown Digital Banking'!AD34+'[1]11. a Breakdown Digital Banking'!AF34+'[1]11. a Breakdown Digital Banking'!AH34</f>
        <v>13959939.969999999</v>
      </c>
      <c r="BR220" s="372">
        <f>'[1]11. a Breakdown Digital Banking'!AJ34+'[1]11. a Breakdown Digital Banking'!AL34+'[1]11. a Breakdown Digital Banking'!AN34</f>
        <v>551587193.32689428</v>
      </c>
      <c r="BS220" s="372">
        <f>'[1]11. a Breakdown Digital Banking'!AP34+'[1]11. a Breakdown Digital Banking'!AR34+'[1]11. a Breakdown Digital Banking'!AT34</f>
        <v>1995959458.5231044</v>
      </c>
      <c r="BT220" s="226">
        <f t="shared" si="135"/>
        <v>2561506591.8199987</v>
      </c>
      <c r="BU220" s="227">
        <f t="shared" si="130"/>
        <v>2547546651.8499985</v>
      </c>
      <c r="BV220" s="226">
        <f t="shared" si="120"/>
        <v>-9.2724490582238897</v>
      </c>
      <c r="BW220" s="226">
        <f t="shared" si="120"/>
        <v>-2.2015917004633105</v>
      </c>
      <c r="BX220" s="226">
        <f t="shared" si="120"/>
        <v>-1.8765505845401702</v>
      </c>
      <c r="BY220" s="226">
        <f t="shared" si="120"/>
        <v>-2.1504832310752597</v>
      </c>
      <c r="BZ220" s="237">
        <f t="shared" si="120"/>
        <v>-2.1477595769336806</v>
      </c>
      <c r="CA220" s="226">
        <f t="shared" si="121"/>
        <v>52.359824746270313</v>
      </c>
      <c r="CB220" s="226">
        <f t="shared" si="121"/>
        <v>39.122343267495282</v>
      </c>
      <c r="CC220" s="226">
        <f t="shared" si="121"/>
        <v>21.696407765122519</v>
      </c>
      <c r="CD220" s="226">
        <f t="shared" si="121"/>
        <v>35.895980142122674</v>
      </c>
      <c r="CE220" s="236">
        <f t="shared" si="121"/>
        <v>35.890773337864637</v>
      </c>
      <c r="CF220" s="229">
        <f t="shared" si="122"/>
        <v>-19.991996265205756</v>
      </c>
      <c r="CG220" s="330">
        <f t="shared" si="122"/>
        <v>1.2050758828636265</v>
      </c>
      <c r="CH220" s="330">
        <f t="shared" si="122"/>
        <v>-5.1674025166978943</v>
      </c>
      <c r="CI220" s="226">
        <f t="shared" si="122"/>
        <v>-3.9622142553867423</v>
      </c>
      <c r="CJ220" s="227">
        <f t="shared" si="122"/>
        <v>-3.8566602321789767</v>
      </c>
      <c r="CK220" s="229">
        <f t="shared" si="123"/>
        <v>72.091824608223675</v>
      </c>
      <c r="CL220" s="226">
        <f t="shared" si="123"/>
        <v>37.194209286106663</v>
      </c>
      <c r="CM220" s="226">
        <f t="shared" si="123"/>
        <v>18.965840338006657</v>
      </c>
      <c r="CN220" s="226">
        <f t="shared" si="123"/>
        <v>22.682287919406452</v>
      </c>
      <c r="CO220" s="367">
        <f t="shared" si="123"/>
        <v>22.489574891667875</v>
      </c>
      <c r="CP220" s="255">
        <f t="shared" si="115"/>
        <v>-91.954020404289082</v>
      </c>
      <c r="CQ220" s="226">
        <f t="shared" si="132"/>
        <v>-35.957567667303252</v>
      </c>
      <c r="CR220" s="226">
        <f t="shared" si="133"/>
        <v>28.648243793185458</v>
      </c>
      <c r="CS220" s="227">
        <f t="shared" si="112"/>
        <v>-1.7789859060047633</v>
      </c>
      <c r="CU220" s="238">
        <f t="shared" si="124"/>
        <v>0.11461362557957822</v>
      </c>
      <c r="CV220" s="239">
        <f t="shared" si="124"/>
        <v>-4.6379997564362063E-2</v>
      </c>
      <c r="CW220" s="240">
        <f t="shared" si="124"/>
        <v>0.43045736836143766</v>
      </c>
      <c r="CY220" s="127">
        <f t="shared" si="138"/>
        <v>-0.10333343559544605</v>
      </c>
      <c r="CZ220" s="127">
        <f t="shared" si="139"/>
        <v>-0.15889427911764153</v>
      </c>
      <c r="DA220" s="127">
        <f t="shared" si="139"/>
        <v>-0.12351879380937603</v>
      </c>
      <c r="DB220" s="127"/>
      <c r="DC220" s="127">
        <f t="shared" si="140"/>
        <v>0.12718812235550092</v>
      </c>
      <c r="DD220" s="127"/>
      <c r="DE220" s="127">
        <f t="shared" si="141"/>
        <v>3.0822852870873607E-2</v>
      </c>
      <c r="DF220" s="127"/>
      <c r="DG220" s="127">
        <f t="shared" si="142"/>
        <v>-9.559054796957156E-2</v>
      </c>
      <c r="DH220" s="127">
        <f t="shared" si="106"/>
        <v>-0.13327035078252503</v>
      </c>
      <c r="DI220" s="127"/>
      <c r="DJ220" s="127"/>
      <c r="DK220" s="127">
        <f t="shared" si="107"/>
        <v>6.0400454545250781E-5</v>
      </c>
      <c r="DL220" s="127"/>
      <c r="DM220" s="127">
        <f t="shared" si="143"/>
        <v>-1.3313072287170158E-2</v>
      </c>
      <c r="DN220" s="127"/>
      <c r="DO220" s="127">
        <f t="shared" ref="DO220:DQ257" si="146">AS220/AS208-1</f>
        <v>-0.24203355978481589</v>
      </c>
      <c r="DP220" s="127">
        <f t="shared" si="146"/>
        <v>-0.50876232410245725</v>
      </c>
      <c r="DQ220" s="127"/>
      <c r="DR220" s="127">
        <f t="shared" ref="DR220:DT257" si="147">AV220/AV208-1</f>
        <v>-0.32994474075148439</v>
      </c>
      <c r="DS220" s="127">
        <f t="shared" si="147"/>
        <v>-0.48775446417695267</v>
      </c>
      <c r="DT220" s="127"/>
    </row>
    <row r="221" spans="1:124" x14ac:dyDescent="0.3">
      <c r="B221" s="1">
        <v>3</v>
      </c>
      <c r="C221" s="373">
        <v>44256</v>
      </c>
      <c r="D221" s="374">
        <v>31</v>
      </c>
      <c r="E221" s="61">
        <v>210239281</v>
      </c>
      <c r="F221" s="62">
        <v>16761663</v>
      </c>
      <c r="G221" s="63">
        <v>470811351</v>
      </c>
      <c r="H221" s="375">
        <v>575553609</v>
      </c>
      <c r="I221" s="62">
        <f t="shared" si="136"/>
        <v>24315456</v>
      </c>
      <c r="J221" s="63">
        <f t="shared" si="113"/>
        <v>452910458.42128515</v>
      </c>
      <c r="K221" s="61">
        <f t="shared" si="118"/>
        <v>15.322054076978226</v>
      </c>
      <c r="L221" s="62">
        <f t="shared" si="118"/>
        <v>18.3650594260315</v>
      </c>
      <c r="M221" s="63">
        <f t="shared" si="118"/>
        <v>16.873130551116994</v>
      </c>
      <c r="N221" s="61">
        <f t="shared" si="126"/>
        <v>6.9415533492253019</v>
      </c>
      <c r="O221" s="62">
        <f t="shared" si="126"/>
        <v>-10.500740347254297</v>
      </c>
      <c r="P221" s="63">
        <f t="shared" si="126"/>
        <v>7.0513171707628954</v>
      </c>
      <c r="Q221" s="375">
        <v>563185648.24930859</v>
      </c>
      <c r="R221" s="358">
        <f t="shared" si="137"/>
        <v>21434978.516899996</v>
      </c>
      <c r="S221" s="358">
        <f t="shared" si="114"/>
        <v>24910528.107471723</v>
      </c>
      <c r="T221" s="341">
        <f t="shared" si="116"/>
        <v>609531154.87368023</v>
      </c>
      <c r="U221" s="342">
        <f t="shared" si="119"/>
        <v>15.029337804834036</v>
      </c>
      <c r="V221" s="343">
        <f t="shared" si="119"/>
        <v>24.638449552829435</v>
      </c>
      <c r="W221" s="343">
        <f t="shared" si="119"/>
        <v>13.318171673250461</v>
      </c>
      <c r="X221" s="344">
        <f t="shared" si="117"/>
        <v>15.270719965687778</v>
      </c>
      <c r="Y221" s="342">
        <f t="shared" si="127"/>
        <v>7.3392962833498387</v>
      </c>
      <c r="Z221" s="345">
        <f t="shared" si="127"/>
        <v>-11.27232603921394</v>
      </c>
      <c r="AA221" s="376">
        <f t="shared" si="127"/>
        <v>44.870731628763359</v>
      </c>
      <c r="AB221" s="341">
        <f t="shared" si="125"/>
        <v>7.6850909023107903</v>
      </c>
      <c r="AC221" s="375">
        <v>353978591</v>
      </c>
      <c r="AD221" s="358">
        <f t="shared" si="131"/>
        <v>221575018</v>
      </c>
      <c r="AE221" s="377">
        <v>62143360</v>
      </c>
      <c r="AF221" s="377">
        <v>107706360</v>
      </c>
      <c r="AG221" s="378">
        <v>51446059</v>
      </c>
      <c r="AH221" s="379">
        <f t="shared" si="144"/>
        <v>159152419</v>
      </c>
      <c r="AI221" s="377">
        <v>279239</v>
      </c>
      <c r="AJ221" s="380"/>
      <c r="AK221" s="378">
        <v>263616678.59583002</v>
      </c>
      <c r="AL221" s="346">
        <f t="shared" si="128"/>
        <v>299568969.65347898</v>
      </c>
      <c r="AM221" s="378">
        <v>27108795.517238006</v>
      </c>
      <c r="AN221" s="378">
        <v>166518900.46776298</v>
      </c>
      <c r="AO221" s="378">
        <v>105853112.68847799</v>
      </c>
      <c r="AP221" s="346">
        <f t="shared" si="145"/>
        <v>272372013.15624094</v>
      </c>
      <c r="AQ221" s="378">
        <v>88160.98000000001</v>
      </c>
      <c r="AR221" s="341"/>
      <c r="AS221" s="358">
        <v>23859304</v>
      </c>
      <c r="AT221" s="358">
        <v>456152</v>
      </c>
      <c r="AU221" s="380"/>
      <c r="AV221" s="358">
        <v>20780924.570499994</v>
      </c>
      <c r="AW221" s="358">
        <v>654053.94640000002</v>
      </c>
      <c r="AX221" s="380"/>
      <c r="AY221" s="352">
        <f t="shared" si="103"/>
        <v>-10.678483674715848</v>
      </c>
      <c r="AZ221" s="352">
        <f t="shared" si="103"/>
        <v>-26.746126123770718</v>
      </c>
      <c r="BA221" s="353"/>
      <c r="BB221" s="82">
        <f>'[1]11. Breakdown Total UE Bank-NB'!R222+'[1]11. Breakdown Total UE Bank-NB'!S222</f>
        <v>7438291.6400000006</v>
      </c>
      <c r="BC221" s="83">
        <f>'[1]11. Breakdown Total UE Bank-NB'!AN222</f>
        <v>3983322.421285124</v>
      </c>
      <c r="BD221" s="83">
        <f>'[1]11. Breakdown Total UE Bank-NB'!AT222</f>
        <v>420510643</v>
      </c>
      <c r="BE221" s="84">
        <f>'[1]11. Breakdown Total UE Bank-NB'!AB222+'[1]11. Breakdown Total UE Bank-NB'!AK222</f>
        <v>28416493</v>
      </c>
      <c r="BF221" s="85">
        <f>'[1]11. Breakdown Total UE Bank-NB'!BR222</f>
        <v>1325460.4974717277</v>
      </c>
      <c r="BG221" s="84">
        <f>'[1]11. Breakdown Total UE Bank-NB'!BX222</f>
        <v>21420774.889999997</v>
      </c>
      <c r="BH221" s="84">
        <f>'[1]11. Breakdown Total UE Bank-NB'!BF222+'[1]11. Breakdown Total UE Bank-NB'!BO222</f>
        <v>2164292.7199999997</v>
      </c>
      <c r="BI221" s="354"/>
      <c r="BJ221" s="352"/>
      <c r="BK221" s="352"/>
      <c r="BL221" s="381">
        <f>'[1]11. a Breakdown Digital Banking'!AC35+'[1]11. a Breakdown Digital Banking'!AE35+'[1]11. a Breakdown Digital Banking'!AG35</f>
        <v>11347</v>
      </c>
      <c r="BM221" s="358">
        <f>'[1]11. a Breakdown Digital Banking'!AI35+'[1]11. a Breakdown Digital Banking'!AK35+'[1]11. a Breakdown Digital Banking'!AM35</f>
        <v>462124219.85439408</v>
      </c>
      <c r="BN221" s="358">
        <f>'[1]11. a Breakdown Digital Banking'!AO35+'[1]11. a Breakdown Digital Banking'!AQ35+'[1]11. a Breakdown Digital Banking'!AS35</f>
        <v>91485627.145605952</v>
      </c>
      <c r="BO221" s="345">
        <f t="shared" si="134"/>
        <v>553621194</v>
      </c>
      <c r="BP221" s="351">
        <f t="shared" si="129"/>
        <v>553609847</v>
      </c>
      <c r="BQ221" s="358">
        <f>'[1]11. a Breakdown Digital Banking'!AD35+'[1]11. a Breakdown Digital Banking'!AF35+'[1]11. a Breakdown Digital Banking'!AH35</f>
        <v>194519.107437</v>
      </c>
      <c r="BR221" s="382">
        <f>'[1]11. a Breakdown Digital Banking'!AJ35+'[1]11. a Breakdown Digital Banking'!AL35+'[1]11. a Breakdown Digital Banking'!AN35</f>
        <v>695418289.53855228</v>
      </c>
      <c r="BS221" s="382">
        <f>'[1]11. a Breakdown Digital Banking'!AP35+'[1]11. a Breakdown Digital Banking'!AR35+'[1]11. a Breakdown Digital Banking'!AT35</f>
        <v>2330228925.7696118</v>
      </c>
      <c r="BT221" s="345">
        <f t="shared" si="135"/>
        <v>3025841734.4156013</v>
      </c>
      <c r="BU221" s="351">
        <f t="shared" si="130"/>
        <v>3025647215.3081641</v>
      </c>
      <c r="BV221" s="345">
        <f t="shared" si="120"/>
        <v>-93.116021160939624</v>
      </c>
      <c r="BW221" s="345">
        <f t="shared" si="120"/>
        <v>19.209506964810206</v>
      </c>
      <c r="BX221" s="345">
        <f t="shared" si="120"/>
        <v>18.502246601793093</v>
      </c>
      <c r="BY221" s="345">
        <f t="shared" si="120"/>
        <v>19.05227522692584</v>
      </c>
      <c r="BZ221" s="353">
        <f t="shared" si="120"/>
        <v>19.092048433986456</v>
      </c>
      <c r="CA221" s="345">
        <f t="shared" si="121"/>
        <v>-90.972161446109041</v>
      </c>
      <c r="CB221" s="345">
        <f t="shared" si="121"/>
        <v>44.839745450109596</v>
      </c>
      <c r="CC221" s="345">
        <f t="shared" si="121"/>
        <v>31.594303110999515</v>
      </c>
      <c r="CD221" s="345">
        <f t="shared" si="121"/>
        <v>42.426850224523115</v>
      </c>
      <c r="CE221" s="355">
        <f t="shared" si="121"/>
        <v>42.469999101626307</v>
      </c>
      <c r="CF221" s="356">
        <f t="shared" si="122"/>
        <v>-98.60659065973762</v>
      </c>
      <c r="CG221" s="343">
        <f t="shared" si="122"/>
        <v>26.075858531838225</v>
      </c>
      <c r="CH221" s="343">
        <f t="shared" si="122"/>
        <v>16.747307457529615</v>
      </c>
      <c r="CI221" s="345">
        <f t="shared" si="122"/>
        <v>18.127423293714173</v>
      </c>
      <c r="CJ221" s="351">
        <f t="shared" si="122"/>
        <v>18.76709747831211</v>
      </c>
      <c r="CK221" s="356">
        <f t="shared" si="123"/>
        <v>-98.007136822508741</v>
      </c>
      <c r="CL221" s="345">
        <f t="shared" si="123"/>
        <v>54.174294060298656</v>
      </c>
      <c r="CM221" s="345">
        <f t="shared" si="123"/>
        <v>20.002381637426716</v>
      </c>
      <c r="CN221" s="345">
        <f t="shared" si="123"/>
        <v>25.93823299151008</v>
      </c>
      <c r="CO221" s="383">
        <f t="shared" si="123"/>
        <v>26.443818254148145</v>
      </c>
      <c r="CP221" s="358">
        <f t="shared" si="115"/>
        <v>-92.619036759637964</v>
      </c>
      <c r="CQ221" s="345">
        <f t="shared" si="132"/>
        <v>-36.017991994861255</v>
      </c>
      <c r="CR221" s="345">
        <f t="shared" si="133"/>
        <v>28.264883092561092</v>
      </c>
      <c r="CS221" s="351">
        <f t="shared" si="112"/>
        <v>-0.72008910047651398</v>
      </c>
      <c r="CT221" s="359"/>
      <c r="CU221" s="252">
        <f t="shared" si="124"/>
        <v>0.10984803349607142</v>
      </c>
      <c r="CV221" s="253">
        <f t="shared" si="124"/>
        <v>-4.7826086215565389E-2</v>
      </c>
      <c r="CW221" s="254">
        <f t="shared" si="124"/>
        <v>0.4250110695992646</v>
      </c>
      <c r="CY221" s="127">
        <f t="shared" si="138"/>
        <v>2.1837472882553E-2</v>
      </c>
      <c r="CZ221" s="127">
        <f t="shared" si="139"/>
        <v>-3.0302970683302344E-2</v>
      </c>
      <c r="DA221" s="127">
        <f t="shared" si="139"/>
        <v>-1.1674581367504655E-2</v>
      </c>
      <c r="DB221" s="127"/>
      <c r="DC221" s="127">
        <f t="shared" si="140"/>
        <v>0.24634396798354641</v>
      </c>
      <c r="DD221" s="127"/>
      <c r="DE221" s="127">
        <f t="shared" si="141"/>
        <v>0.15535583545561327</v>
      </c>
      <c r="DF221" s="127"/>
      <c r="DG221" s="127">
        <f t="shared" si="142"/>
        <v>2.962942667111923E-2</v>
      </c>
      <c r="DH221" s="127">
        <f t="shared" si="106"/>
        <v>2.0058990856178127E-2</v>
      </c>
      <c r="DI221" s="127"/>
      <c r="DJ221" s="127"/>
      <c r="DK221" s="127">
        <f t="shared" si="107"/>
        <v>0.12517116443946774</v>
      </c>
      <c r="DL221" s="127"/>
      <c r="DM221" s="127">
        <f t="shared" si="143"/>
        <v>0.11510119673002683</v>
      </c>
      <c r="DN221" s="127"/>
      <c r="DO221" s="127">
        <f t="shared" si="146"/>
        <v>-9.5420937256171623E-2</v>
      </c>
      <c r="DP221" s="127">
        <f t="shared" si="146"/>
        <v>-0.42419009533042495</v>
      </c>
      <c r="DQ221" s="127"/>
      <c r="DR221" s="127">
        <f t="shared" si="147"/>
        <v>-0.10678483674715844</v>
      </c>
      <c r="DS221" s="127">
        <f t="shared" si="147"/>
        <v>-0.26746126123770719</v>
      </c>
      <c r="DT221" s="127"/>
    </row>
    <row r="222" spans="1:124" x14ac:dyDescent="0.3">
      <c r="B222" s="1">
        <v>4</v>
      </c>
      <c r="C222" s="368">
        <v>44287</v>
      </c>
      <c r="D222" s="362">
        <v>30</v>
      </c>
      <c r="E222" s="92">
        <v>210852364</v>
      </c>
      <c r="F222" s="93">
        <v>16713107</v>
      </c>
      <c r="G222" s="94">
        <v>483354024</v>
      </c>
      <c r="H222" s="369">
        <v>557966097</v>
      </c>
      <c r="I222" s="93">
        <f t="shared" si="136"/>
        <v>23250939</v>
      </c>
      <c r="J222" s="94">
        <f t="shared" si="113"/>
        <v>451815775.58387673</v>
      </c>
      <c r="K222" s="92">
        <f t="shared" si="118"/>
        <v>-3.0557556628925595</v>
      </c>
      <c r="L222" s="93">
        <f t="shared" si="118"/>
        <v>-4.3779438066059706</v>
      </c>
      <c r="M222" s="94">
        <f t="shared" si="118"/>
        <v>-0.2416996156865468</v>
      </c>
      <c r="N222" s="92">
        <f t="shared" si="126"/>
        <v>12.864637565662177</v>
      </c>
      <c r="O222" s="93">
        <f t="shared" si="126"/>
        <v>20.067504647199371</v>
      </c>
      <c r="P222" s="94">
        <f t="shared" si="126"/>
        <v>31.904063943440015</v>
      </c>
      <c r="Q222" s="369">
        <v>565398240.2973932</v>
      </c>
      <c r="R222" s="255">
        <f t="shared" si="137"/>
        <v>20028523.326600004</v>
      </c>
      <c r="S222" s="255">
        <f t="shared" si="114"/>
        <v>26702295.899007507</v>
      </c>
      <c r="T222" s="235">
        <f t="shared" si="116"/>
        <v>612129059.52300072</v>
      </c>
      <c r="U222" s="258">
        <f t="shared" si="119"/>
        <v>0.39287081532751628</v>
      </c>
      <c r="V222" s="330">
        <f t="shared" si="119"/>
        <v>-6.5614956842205325</v>
      </c>
      <c r="W222" s="330">
        <f t="shared" si="119"/>
        <v>7.1928133510680432</v>
      </c>
      <c r="X222" s="331">
        <f t="shared" si="117"/>
        <v>0.4262135952441799</v>
      </c>
      <c r="Y222" s="258">
        <f t="shared" si="127"/>
        <v>18.087268438981887</v>
      </c>
      <c r="Z222" s="226">
        <f t="shared" si="127"/>
        <v>25.471454684509968</v>
      </c>
      <c r="AA222" s="363">
        <f t="shared" si="127"/>
        <v>37.942724951482546</v>
      </c>
      <c r="AB222" s="235">
        <f t="shared" si="125"/>
        <v>19.064134207280155</v>
      </c>
      <c r="AC222" s="369">
        <v>338418292</v>
      </c>
      <c r="AD222" s="255">
        <f t="shared" si="131"/>
        <v>219547805</v>
      </c>
      <c r="AE222" s="370">
        <v>63748936</v>
      </c>
      <c r="AF222" s="370">
        <v>105835479</v>
      </c>
      <c r="AG222" s="371">
        <v>49690669</v>
      </c>
      <c r="AH222" s="65">
        <f t="shared" si="144"/>
        <v>155526148</v>
      </c>
      <c r="AI222" s="370">
        <v>272721</v>
      </c>
      <c r="AJ222" s="256"/>
      <c r="AK222" s="370">
        <v>266596261.20452893</v>
      </c>
      <c r="AL222" s="255">
        <f t="shared" si="128"/>
        <v>298801979.09286404</v>
      </c>
      <c r="AM222" s="370">
        <v>28679786.452391997</v>
      </c>
      <c r="AN222" s="370">
        <v>165904573.89259106</v>
      </c>
      <c r="AO222" s="370">
        <v>104124480.94788098</v>
      </c>
      <c r="AP222" s="234">
        <f t="shared" si="145"/>
        <v>270029054.84047204</v>
      </c>
      <c r="AQ222" s="370">
        <v>93137.8</v>
      </c>
      <c r="AR222" s="256"/>
      <c r="AS222" s="255">
        <v>22844714</v>
      </c>
      <c r="AT222" s="255">
        <v>406225</v>
      </c>
      <c r="AU222" s="256"/>
      <c r="AV222" s="255">
        <v>19434713.670900006</v>
      </c>
      <c r="AW222" s="255">
        <v>593809.65569999989</v>
      </c>
      <c r="AX222" s="256"/>
      <c r="AY222" s="225">
        <f t="shared" si="103"/>
        <v>27.316111753213768</v>
      </c>
      <c r="AZ222" s="225">
        <f t="shared" si="103"/>
        <v>-14.888546628368701</v>
      </c>
      <c r="BA222" s="237"/>
      <c r="BB222" s="78">
        <f>'[1]11. Breakdown Total UE Bank-NB'!R223+'[1]11. Breakdown Total UE Bank-NB'!S223</f>
        <v>7690106.120000001</v>
      </c>
      <c r="BC222" s="65">
        <f>'[1]11. Breakdown Total UE Bank-NB'!AN223</f>
        <v>4321851.5838767579</v>
      </c>
      <c r="BD222" s="65">
        <f>'[1]11. Breakdown Total UE Bank-NB'!AT223</f>
        <v>421606419</v>
      </c>
      <c r="BE222" s="67">
        <f>'[1]11. Breakdown Total UE Bank-NB'!AB223+'[1]11. Breakdown Total UE Bank-NB'!AK223</f>
        <v>25887505</v>
      </c>
      <c r="BF222" s="67">
        <f>'[1]11. Breakdown Total UE Bank-NB'!BR223</f>
        <v>1552647.0790075092</v>
      </c>
      <c r="BG222" s="67">
        <f>'[1]11. Breakdown Total UE Bank-NB'!BX223</f>
        <v>22848143.589999996</v>
      </c>
      <c r="BH222" s="67">
        <f>'[1]11. Breakdown Total UE Bank-NB'!BF223+'[1]11. Breakdown Total UE Bank-NB'!BO223</f>
        <v>2301505.2300000004</v>
      </c>
      <c r="BI222" s="224"/>
      <c r="BJ222" s="225"/>
      <c r="BK222" s="225"/>
      <c r="BL222" s="255">
        <f>'[1]11. a Breakdown Digital Banking'!AC36+'[1]11. a Breakdown Digital Banking'!AE36+'[1]11. a Breakdown Digital Banking'!AG36</f>
        <v>10896</v>
      </c>
      <c r="BM222" s="255">
        <f>'[1]11. a Breakdown Digital Banking'!AI36+'[1]11. a Breakdown Digital Banking'!AK36+'[1]11. a Breakdown Digital Banking'!AM36</f>
        <v>484519216.05473942</v>
      </c>
      <c r="BN222" s="255">
        <f>'[1]11. a Breakdown Digital Banking'!AO36+'[1]11. a Breakdown Digital Banking'!AQ36+'[1]11. a Breakdown Digital Banking'!AS36</f>
        <v>88327775.945260614</v>
      </c>
      <c r="BO222" s="226">
        <f t="shared" si="134"/>
        <v>572857888</v>
      </c>
      <c r="BP222" s="227">
        <f t="shared" si="129"/>
        <v>572846992</v>
      </c>
      <c r="BQ222" s="255">
        <f>'[1]11. a Breakdown Digital Banking'!AD36+'[1]11. a Breakdown Digital Banking'!AF36+'[1]11. a Breakdown Digital Banking'!AH36</f>
        <v>169057.00999999998</v>
      </c>
      <c r="BR222" s="372">
        <f>'[1]11. a Breakdown Digital Banking'!AJ36+'[1]11. a Breakdown Digital Banking'!AL36+'[1]11. a Breakdown Digital Banking'!AN36</f>
        <v>741995408.06132114</v>
      </c>
      <c r="BS222" s="372">
        <f>'[1]11. a Breakdown Digital Banking'!AP36+'[1]11. a Breakdown Digital Banking'!AR36+'[1]11. a Breakdown Digital Banking'!AT36</f>
        <v>2372093372.9986787</v>
      </c>
      <c r="BT222" s="226">
        <f t="shared" si="135"/>
        <v>3114257838.0699997</v>
      </c>
      <c r="BU222" s="227">
        <f t="shared" si="130"/>
        <v>3114088781.0599999</v>
      </c>
      <c r="BV222" s="226">
        <f t="shared" si="120"/>
        <v>-3.9746188419846651</v>
      </c>
      <c r="BW222" s="226">
        <f t="shared" si="120"/>
        <v>4.8460987843055578</v>
      </c>
      <c r="BX222" s="226">
        <f t="shared" si="120"/>
        <v>-3.4517456991570818</v>
      </c>
      <c r="BY222" s="226">
        <f t="shared" si="120"/>
        <v>3.4747033185293841</v>
      </c>
      <c r="BZ222" s="237">
        <f t="shared" si="120"/>
        <v>3.4748560026967872</v>
      </c>
      <c r="CA222" s="226">
        <f t="shared" si="121"/>
        <v>-92.43732474527333</v>
      </c>
      <c r="CB222" s="226">
        <f t="shared" si="121"/>
        <v>63.305707849342184</v>
      </c>
      <c r="CC222" s="226">
        <f t="shared" si="121"/>
        <v>45.39769301544478</v>
      </c>
      <c r="CD222" s="226">
        <f t="shared" si="121"/>
        <v>60.20063952635337</v>
      </c>
      <c r="CE222" s="236">
        <f t="shared" si="121"/>
        <v>60.262163811032721</v>
      </c>
      <c r="CF222" s="229">
        <f t="shared" si="122"/>
        <v>-13.08976674450687</v>
      </c>
      <c r="CG222" s="330">
        <f t="shared" si="122"/>
        <v>6.6977126174917467</v>
      </c>
      <c r="CH222" s="330">
        <f t="shared" si="122"/>
        <v>1.7965808752133716</v>
      </c>
      <c r="CI222" s="226">
        <f t="shared" si="122"/>
        <v>2.9220333188204384</v>
      </c>
      <c r="CJ222" s="227">
        <f t="shared" si="122"/>
        <v>2.9230627187587732</v>
      </c>
      <c r="CK222" s="229">
        <f t="shared" si="123"/>
        <v>-98.440069896734414</v>
      </c>
      <c r="CL222" s="226">
        <f t="shared" si="123"/>
        <v>85.913926018698447</v>
      </c>
      <c r="CM222" s="226">
        <f t="shared" si="123"/>
        <v>37.198425663297165</v>
      </c>
      <c r="CN222" s="226">
        <f t="shared" si="123"/>
        <v>45.601228932514658</v>
      </c>
      <c r="CO222" s="367">
        <f t="shared" si="123"/>
        <v>46.334782188080496</v>
      </c>
      <c r="CP222" s="255">
        <f t="shared" si="115"/>
        <v>-91.017239335333102</v>
      </c>
      <c r="CQ222" s="226">
        <f t="shared" si="132"/>
        <v>-32.467360698280217</v>
      </c>
      <c r="CR222" s="226">
        <f t="shared" si="133"/>
        <v>27.394176904037224</v>
      </c>
      <c r="CS222" s="227">
        <f t="shared" si="112"/>
        <v>1.6639265990858121</v>
      </c>
      <c r="CU222" s="238">
        <f t="shared" si="124"/>
        <v>9.3953215842155657E-2</v>
      </c>
      <c r="CV222" s="239">
        <f t="shared" si="124"/>
        <v>-6.0176914813311999E-2</v>
      </c>
      <c r="CW222" s="240">
        <f t="shared" si="124"/>
        <v>0.17303030775899386</v>
      </c>
      <c r="CY222" s="127">
        <f t="shared" si="138"/>
        <v>0.11246429727858587</v>
      </c>
      <c r="CZ222" s="127">
        <f t="shared" si="139"/>
        <v>6.1819470057921988E-2</v>
      </c>
      <c r="DA222" s="127">
        <f t="shared" si="139"/>
        <v>8.0211298026082734E-3</v>
      </c>
      <c r="DB222" s="127"/>
      <c r="DC222" s="127">
        <f t="shared" si="140"/>
        <v>0.19521423495534918</v>
      </c>
      <c r="DD222" s="127"/>
      <c r="DE222" s="127">
        <f t="shared" si="141"/>
        <v>0.15453323643427774</v>
      </c>
      <c r="DF222" s="127"/>
      <c r="DG222" s="127">
        <f t="shared" si="142"/>
        <v>0.17079069552791237</v>
      </c>
      <c r="DH222" s="127">
        <f t="shared" si="106"/>
        <v>0.18578945498497457</v>
      </c>
      <c r="DI222" s="127"/>
      <c r="DJ222" s="127"/>
      <c r="DK222" s="127">
        <f t="shared" si="107"/>
        <v>0.1900557311420199</v>
      </c>
      <c r="DL222" s="127"/>
      <c r="DM222" s="127">
        <f t="shared" si="143"/>
        <v>0.19001571624356872</v>
      </c>
      <c r="DN222" s="127"/>
      <c r="DO222" s="127">
        <f t="shared" si="146"/>
        <v>0.21778215558189395</v>
      </c>
      <c r="DP222" s="127">
        <f t="shared" si="146"/>
        <v>-0.32923114012129895</v>
      </c>
      <c r="DQ222" s="127"/>
      <c r="DR222" s="127">
        <f t="shared" si="147"/>
        <v>0.27316111753213779</v>
      </c>
      <c r="DS222" s="127">
        <f t="shared" si="147"/>
        <v>-0.14888546628368704</v>
      </c>
      <c r="DT222" s="127"/>
    </row>
    <row r="223" spans="1:124" x14ac:dyDescent="0.3">
      <c r="B223" s="1">
        <v>5</v>
      </c>
      <c r="C223" s="368">
        <v>44317</v>
      </c>
      <c r="D223" s="362">
        <v>31</v>
      </c>
      <c r="E223" s="61">
        <v>211780022</v>
      </c>
      <c r="F223" s="62">
        <v>16674377</v>
      </c>
      <c r="G223" s="63">
        <v>498202416</v>
      </c>
      <c r="H223" s="369">
        <v>574797544</v>
      </c>
      <c r="I223" s="62">
        <f t="shared" si="136"/>
        <v>23451934</v>
      </c>
      <c r="J223" s="63">
        <f t="shared" ref="J223:J253" si="148">SUM(BC223:BE223)</f>
        <v>487944468.50528693</v>
      </c>
      <c r="K223" s="61">
        <f t="shared" si="118"/>
        <v>3.0165716323083336</v>
      </c>
      <c r="L223" s="62">
        <f t="shared" si="118"/>
        <v>0.86445971063792304</v>
      </c>
      <c r="M223" s="63">
        <f t="shared" si="118"/>
        <v>7.9963327696385713</v>
      </c>
      <c r="N223" s="61">
        <f t="shared" si="126"/>
        <v>-1.6476725528438898</v>
      </c>
      <c r="O223" s="62">
        <f t="shared" si="126"/>
        <v>26.074658857742744</v>
      </c>
      <c r="P223" s="63">
        <f t="shared" si="126"/>
        <v>55.326584031519268</v>
      </c>
      <c r="Q223" s="369">
        <v>578693875.48174024</v>
      </c>
      <c r="R223" s="255">
        <f t="shared" si="137"/>
        <v>19706987.575100001</v>
      </c>
      <c r="S223" s="255">
        <f t="shared" si="114"/>
        <v>28062633.816420596</v>
      </c>
      <c r="T223" s="235">
        <f t="shared" si="116"/>
        <v>626463496.87326074</v>
      </c>
      <c r="U223" s="258">
        <f t="shared" si="119"/>
        <v>2.3515522753225544</v>
      </c>
      <c r="V223" s="330">
        <f t="shared" si="119"/>
        <v>-1.6053892054686301</v>
      </c>
      <c r="W223" s="330">
        <f t="shared" si="119"/>
        <v>5.094460500917644</v>
      </c>
      <c r="X223" s="331">
        <f t="shared" si="117"/>
        <v>2.3417344965504618</v>
      </c>
      <c r="Y223" s="258">
        <f t="shared" si="127"/>
        <v>0.29467237182311617</v>
      </c>
      <c r="Z223" s="226">
        <f t="shared" si="127"/>
        <v>30.607280725023788</v>
      </c>
      <c r="AA223" s="363">
        <f t="shared" si="127"/>
        <v>64.752043353773033</v>
      </c>
      <c r="AB223" s="235">
        <f t="shared" si="125"/>
        <v>2.8480426059046033</v>
      </c>
      <c r="AC223" s="369">
        <v>346091823</v>
      </c>
      <c r="AD223" s="255">
        <f t="shared" si="131"/>
        <v>228705721</v>
      </c>
      <c r="AE223" s="370">
        <v>73997695</v>
      </c>
      <c r="AF223" s="370">
        <v>103600692</v>
      </c>
      <c r="AG223" s="371">
        <v>50802641</v>
      </c>
      <c r="AH223" s="65">
        <f t="shared" si="144"/>
        <v>154403333</v>
      </c>
      <c r="AI223" s="370">
        <v>304693</v>
      </c>
      <c r="AJ223" s="256"/>
      <c r="AK223" s="370">
        <v>282259168.45855319</v>
      </c>
      <c r="AL223" s="255">
        <f t="shared" si="128"/>
        <v>296434707.02318698</v>
      </c>
      <c r="AM223" s="370">
        <v>31509192.777855996</v>
      </c>
      <c r="AN223" s="370">
        <v>160741302.863518</v>
      </c>
      <c r="AO223" s="370">
        <v>104084583.61181299</v>
      </c>
      <c r="AP223" s="234">
        <f t="shared" si="145"/>
        <v>264825886.47533101</v>
      </c>
      <c r="AQ223" s="370">
        <v>99627.770000000019</v>
      </c>
      <c r="AR223" s="256"/>
      <c r="AS223" s="255">
        <v>23110137</v>
      </c>
      <c r="AT223" s="255">
        <v>341797</v>
      </c>
      <c r="AU223" s="256"/>
      <c r="AV223" s="255">
        <v>19210811.626499999</v>
      </c>
      <c r="AW223" s="255">
        <v>496175.94860000006</v>
      </c>
      <c r="AX223" s="256"/>
      <c r="AY223" s="225">
        <f t="shared" si="103"/>
        <v>31.609357905884927</v>
      </c>
      <c r="AZ223" s="225">
        <f t="shared" si="103"/>
        <v>0.87078396162950156</v>
      </c>
      <c r="BA223" s="237"/>
      <c r="BB223" s="78">
        <f>'[1]11. Breakdown Total UE Bank-NB'!R224+'[1]11. Breakdown Total UE Bank-NB'!S224</f>
        <v>7945791.5900000008</v>
      </c>
      <c r="BC223" s="65">
        <f>'[1]11. Breakdown Total UE Bank-NB'!AN224</f>
        <v>4439735.5052869581</v>
      </c>
      <c r="BD223" s="65">
        <f>'[1]11. Breakdown Total UE Bank-NB'!AT224</f>
        <v>450414342</v>
      </c>
      <c r="BE223" s="67">
        <f>'[1]11. Breakdown Total UE Bank-NB'!AB224+'[1]11. Breakdown Total UE Bank-NB'!AK224</f>
        <v>33090391</v>
      </c>
      <c r="BF223" s="67">
        <f>'[1]11. Breakdown Total UE Bank-NB'!BR224</f>
        <v>1629519.566420601</v>
      </c>
      <c r="BG223" s="67">
        <f>'[1]11. Breakdown Total UE Bank-NB'!BX224</f>
        <v>23659837.709999997</v>
      </c>
      <c r="BH223" s="67">
        <f>'[1]11. Breakdown Total UE Bank-NB'!BF224+'[1]11. Breakdown Total UE Bank-NB'!BO224</f>
        <v>2773276.54</v>
      </c>
      <c r="BI223" s="224"/>
      <c r="BJ223" s="225"/>
      <c r="BK223" s="225"/>
      <c r="BL223" s="255">
        <f>'[1]11. a Breakdown Digital Banking'!AC37+'[1]11. a Breakdown Digital Banking'!AE37+'[1]11. a Breakdown Digital Banking'!AG37</f>
        <v>10638</v>
      </c>
      <c r="BM223" s="255">
        <f>'[1]11. a Breakdown Digital Banking'!AI37+'[1]11. a Breakdown Digital Banking'!AK37+'[1]11. a Breakdown Digital Banking'!AM37</f>
        <v>506295279.87360799</v>
      </c>
      <c r="BN223" s="255">
        <f>'[1]11. a Breakdown Digital Banking'!AO37+'[1]11. a Breakdown Digital Banking'!AQ37+'[1]11. a Breakdown Digital Banking'!AS37</f>
        <v>94918320.126392007</v>
      </c>
      <c r="BO223" s="226">
        <f t="shared" si="134"/>
        <v>601224238</v>
      </c>
      <c r="BP223" s="227">
        <f t="shared" si="129"/>
        <v>601213600</v>
      </c>
      <c r="BQ223" s="255">
        <f>'[1]11. a Breakdown Digital Banking'!AD37+'[1]11. a Breakdown Digital Banking'!AF37+'[1]11. a Breakdown Digital Banking'!AH37</f>
        <v>124996.38999999998</v>
      </c>
      <c r="BR223" s="372">
        <f>'[1]11. a Breakdown Digital Banking'!AJ37+'[1]11. a Breakdown Digital Banking'!AL37+'[1]11. a Breakdown Digital Banking'!AN37</f>
        <v>685331816.76346087</v>
      </c>
      <c r="BS223" s="372">
        <f>'[1]11. a Breakdown Digital Banking'!AP37+'[1]11. a Breakdown Digital Banking'!AR37+'[1]11. a Breakdown Digital Banking'!AT37</f>
        <v>2432138343.1865382</v>
      </c>
      <c r="BT223" s="226">
        <f t="shared" si="135"/>
        <v>3117595156.3399992</v>
      </c>
      <c r="BU223" s="227">
        <f t="shared" si="130"/>
        <v>3117470159.9499989</v>
      </c>
      <c r="BV223" s="226">
        <f t="shared" si="120"/>
        <v>-2.3678414096916298</v>
      </c>
      <c r="BW223" s="226">
        <f t="shared" si="120"/>
        <v>4.4943653620558131</v>
      </c>
      <c r="BX223" s="226">
        <f t="shared" si="120"/>
        <v>7.4614628417857505</v>
      </c>
      <c r="BY223" s="226">
        <f t="shared" si="120"/>
        <v>4.9517254792518459</v>
      </c>
      <c r="BZ223" s="237">
        <f t="shared" si="120"/>
        <v>4.9518647031666703</v>
      </c>
      <c r="CA223" s="226">
        <f t="shared" si="121"/>
        <v>-93.907076908978439</v>
      </c>
      <c r="CB223" s="226">
        <f t="shared" si="121"/>
        <v>57.486574358255012</v>
      </c>
      <c r="CC223" s="226">
        <f t="shared" si="121"/>
        <v>51.397218395601627</v>
      </c>
      <c r="CD223" s="226">
        <f t="shared" si="121"/>
        <v>56.424522170774395</v>
      </c>
      <c r="CE223" s="236">
        <f t="shared" si="121"/>
        <v>56.492842547098711</v>
      </c>
      <c r="CF223" s="229">
        <f t="shared" si="122"/>
        <v>-26.062580900963528</v>
      </c>
      <c r="CG223" s="330">
        <f t="shared" si="122"/>
        <v>-7.6366498609351741</v>
      </c>
      <c r="CH223" s="330">
        <f t="shared" si="122"/>
        <v>2.5313071935255893</v>
      </c>
      <c r="CI223" s="226">
        <f t="shared" si="122"/>
        <v>0.10716255504610306</v>
      </c>
      <c r="CJ223" s="227">
        <f t="shared" si="122"/>
        <v>0.10858325268581215</v>
      </c>
      <c r="CK223" s="229">
        <f t="shared" si="123"/>
        <v>-99.13005828032469</v>
      </c>
      <c r="CL223" s="226">
        <f t="shared" si="123"/>
        <v>70.170105263540151</v>
      </c>
      <c r="CM223" s="226">
        <f t="shared" si="123"/>
        <v>65.345758236035479</v>
      </c>
      <c r="CN223" s="226">
        <f t="shared" si="123"/>
        <v>65.123134680027277</v>
      </c>
      <c r="CO223" s="367">
        <f t="shared" si="123"/>
        <v>66.382718411771677</v>
      </c>
      <c r="CP223" s="255">
        <f t="shared" si="115"/>
        <v>-92.416385823998283</v>
      </c>
      <c r="CQ223" s="226">
        <f t="shared" si="132"/>
        <v>-27.664435172358125</v>
      </c>
      <c r="CR223" s="226">
        <f t="shared" si="133"/>
        <v>31.326843153266225</v>
      </c>
      <c r="CS223" s="227">
        <f t="shared" si="112"/>
        <v>2.7527855599765161</v>
      </c>
      <c r="CU223" s="238">
        <f t="shared" si="124"/>
        <v>8.3186200726841575E-2</v>
      </c>
      <c r="CV223" s="239">
        <f t="shared" si="124"/>
        <v>-4.5502031453643399E-2</v>
      </c>
      <c r="CW223" s="240">
        <f t="shared" si="124"/>
        <v>0.43623181968734892</v>
      </c>
      <c r="CY223" s="127">
        <f t="shared" si="138"/>
        <v>-2.9497331612808764E-2</v>
      </c>
      <c r="CZ223" s="127">
        <f t="shared" si="139"/>
        <v>-0.11692719593822087</v>
      </c>
      <c r="DA223" s="127">
        <f t="shared" si="139"/>
        <v>-7.5372076805222621E-2</v>
      </c>
      <c r="DB223" s="127"/>
      <c r="DC223" s="127">
        <f t="shared" si="140"/>
        <v>7.2093456694766411E-2</v>
      </c>
      <c r="DD223" s="127"/>
      <c r="DE223" s="127">
        <f t="shared" si="141"/>
        <v>3.9050213115514598E-3</v>
      </c>
      <c r="DF223" s="127"/>
      <c r="DG223" s="127">
        <f t="shared" si="142"/>
        <v>4.428601767694218E-3</v>
      </c>
      <c r="DH223" s="127">
        <f t="shared" si="106"/>
        <v>-0.16702066588039111</v>
      </c>
      <c r="DI223" s="127"/>
      <c r="DJ223" s="127"/>
      <c r="DK223" s="127">
        <f t="shared" si="107"/>
        <v>2.5853070651930654E-2</v>
      </c>
      <c r="DL223" s="127"/>
      <c r="DM223" s="127">
        <f t="shared" si="143"/>
        <v>1.5397674462962474E-3</v>
      </c>
      <c r="DN223" s="127"/>
      <c r="DO223" s="127">
        <f t="shared" si="146"/>
        <v>0.26871923470167536</v>
      </c>
      <c r="DP223" s="127">
        <f t="shared" si="146"/>
        <v>-0.11519404808747691</v>
      </c>
      <c r="DQ223" s="127"/>
      <c r="DR223" s="127">
        <f t="shared" si="147"/>
        <v>0.31609357905884927</v>
      </c>
      <c r="DS223" s="127">
        <f t="shared" si="147"/>
        <v>8.7078396162949545E-3</v>
      </c>
      <c r="DT223" s="127"/>
    </row>
    <row r="224" spans="1:124" x14ac:dyDescent="0.3">
      <c r="B224" s="1">
        <v>6</v>
      </c>
      <c r="C224" s="373">
        <v>44348</v>
      </c>
      <c r="D224" s="374">
        <v>30</v>
      </c>
      <c r="E224" s="101">
        <v>204579570</v>
      </c>
      <c r="F224" s="102">
        <v>16559576</v>
      </c>
      <c r="G224" s="103">
        <v>511254525</v>
      </c>
      <c r="H224" s="375">
        <v>554510517</v>
      </c>
      <c r="I224" s="102">
        <f t="shared" si="136"/>
        <v>23221819</v>
      </c>
      <c r="J224" s="103">
        <f t="shared" si="148"/>
        <v>493874292.93062192</v>
      </c>
      <c r="K224" s="101">
        <f t="shared" si="118"/>
        <v>-3.5294213087312705</v>
      </c>
      <c r="L224" s="102">
        <f t="shared" si="118"/>
        <v>-0.98121971518425732</v>
      </c>
      <c r="M224" s="103">
        <f t="shared" si="118"/>
        <v>1.2152662460750367</v>
      </c>
      <c r="N224" s="101">
        <f t="shared" si="126"/>
        <v>10.938244530707191</v>
      </c>
      <c r="O224" s="102">
        <f t="shared" si="126"/>
        <v>11.160719970167987</v>
      </c>
      <c r="P224" s="103">
        <f t="shared" si="126"/>
        <v>37.405888274393497</v>
      </c>
      <c r="Q224" s="375">
        <v>547339379.43692636</v>
      </c>
      <c r="R224" s="358">
        <f t="shared" si="137"/>
        <v>19811448.450899996</v>
      </c>
      <c r="S224" s="358">
        <f t="shared" si="114"/>
        <v>28584293.799601071</v>
      </c>
      <c r="T224" s="341">
        <f t="shared" si="116"/>
        <v>595735121.6874274</v>
      </c>
      <c r="U224" s="342">
        <f t="shared" si="119"/>
        <v>-5.418148933875008</v>
      </c>
      <c r="V224" s="343">
        <f t="shared" si="119"/>
        <v>0.53007023727960534</v>
      </c>
      <c r="W224" s="343">
        <f t="shared" si="119"/>
        <v>1.858913124808798</v>
      </c>
      <c r="X224" s="344">
        <f t="shared" si="117"/>
        <v>-4.9050543789385328</v>
      </c>
      <c r="Y224" s="342">
        <f t="shared" si="127"/>
        <v>13.132390512601916</v>
      </c>
      <c r="Z224" s="345">
        <f t="shared" si="127"/>
        <v>15.844203025032652</v>
      </c>
      <c r="AA224" s="376">
        <f t="shared" si="127"/>
        <v>69.03286689950508</v>
      </c>
      <c r="AB224" s="341">
        <f t="shared" si="125"/>
        <v>15.04751176563073</v>
      </c>
      <c r="AC224" s="375">
        <v>335516846</v>
      </c>
      <c r="AD224" s="358">
        <f t="shared" si="131"/>
        <v>218993671</v>
      </c>
      <c r="AE224" s="377">
        <v>64715578</v>
      </c>
      <c r="AF224" s="377">
        <v>106306070</v>
      </c>
      <c r="AG224" s="378">
        <v>47682453</v>
      </c>
      <c r="AH224" s="379">
        <f t="shared" si="144"/>
        <v>153988523</v>
      </c>
      <c r="AI224" s="377">
        <v>289570</v>
      </c>
      <c r="AJ224" s="380"/>
      <c r="AK224" s="384">
        <v>260915958.84515285</v>
      </c>
      <c r="AL224" s="385">
        <f t="shared" si="128"/>
        <v>286423420.59177291</v>
      </c>
      <c r="AM224" s="384">
        <v>26820843.611414999</v>
      </c>
      <c r="AN224" s="384">
        <v>159696318.115812</v>
      </c>
      <c r="AO224" s="384">
        <v>99812236.71454595</v>
      </c>
      <c r="AP224" s="346">
        <f t="shared" si="145"/>
        <v>259508554.83035797</v>
      </c>
      <c r="AQ224" s="386">
        <v>94022.150000000009</v>
      </c>
      <c r="AR224" s="387"/>
      <c r="AS224" s="358">
        <v>22827538</v>
      </c>
      <c r="AT224" s="358">
        <v>394281</v>
      </c>
      <c r="AU224" s="380"/>
      <c r="AV224" s="358">
        <v>19235850.260599997</v>
      </c>
      <c r="AW224" s="358">
        <v>575598.1902999999</v>
      </c>
      <c r="AX224" s="380"/>
      <c r="AY224" s="352">
        <f t="shared" si="103"/>
        <v>15.970995853579003</v>
      </c>
      <c r="AZ224" s="352">
        <f t="shared" si="103"/>
        <v>11.760758931814712</v>
      </c>
      <c r="BA224" s="353"/>
      <c r="BB224" s="82">
        <f>'[1]11. Breakdown Total UE Bank-NB'!R225+'[1]11. Breakdown Total UE Bank-NB'!S225</f>
        <v>8091829.3899999969</v>
      </c>
      <c r="BC224" s="83">
        <f>'[1]11. Breakdown Total UE Bank-NB'!AN225</f>
        <v>4513675.9306218931</v>
      </c>
      <c r="BD224" s="83">
        <f>'[1]11. Breakdown Total UE Bank-NB'!AT225</f>
        <v>444336707</v>
      </c>
      <c r="BE224" s="84">
        <f>'[1]11. Breakdown Total UE Bank-NB'!AB225+'[1]11. Breakdown Total UE Bank-NB'!AK225</f>
        <v>45023910</v>
      </c>
      <c r="BF224" s="85">
        <f>'[1]11. Breakdown Total UE Bank-NB'!BR225</f>
        <v>1587302.3696010699</v>
      </c>
      <c r="BG224" s="84">
        <f>'[1]11. Breakdown Total UE Bank-NB'!BX225</f>
        <v>24160774.800000001</v>
      </c>
      <c r="BH224" s="84">
        <f>'[1]11. Breakdown Total UE Bank-NB'!BF225+'[1]11. Breakdown Total UE Bank-NB'!BO225</f>
        <v>2836216.6299999994</v>
      </c>
      <c r="BI224" s="354"/>
      <c r="BJ224" s="352"/>
      <c r="BK224" s="352"/>
      <c r="BL224" s="358">
        <f>'[1]11. a Breakdown Digital Banking'!AC38+'[1]11. a Breakdown Digital Banking'!AE38+'[1]11. a Breakdown Digital Banking'!AG38</f>
        <v>10916</v>
      </c>
      <c r="BM224" s="358">
        <f>'[1]11. a Breakdown Digital Banking'!AI38+'[1]11. a Breakdown Digital Banking'!AK38+'[1]11. a Breakdown Digital Banking'!AM38</f>
        <v>531191764.46696103</v>
      </c>
      <c r="BN224" s="358">
        <f>'[1]11. a Breakdown Digital Banking'!AO38+'[1]11. a Breakdown Digital Banking'!AQ38+'[1]11. a Breakdown Digital Banking'!AS38</f>
        <v>99679464.533038914</v>
      </c>
      <c r="BO224" s="345">
        <f t="shared" si="134"/>
        <v>630882145</v>
      </c>
      <c r="BP224" s="351">
        <f t="shared" si="129"/>
        <v>630871229</v>
      </c>
      <c r="BQ224" s="388">
        <f>'[1]11. a Breakdown Digital Banking'!AD38+'[1]11. a Breakdown Digital Banking'!AF38+'[1]11. a Breakdown Digital Banking'!AH38</f>
        <v>130605.21</v>
      </c>
      <c r="BR224" s="382">
        <f>'[1]11. a Breakdown Digital Banking'!AJ38+'[1]11. a Breakdown Digital Banking'!AL38+'[1]11. a Breakdown Digital Banking'!AN38</f>
        <v>752573499.79285705</v>
      </c>
      <c r="BS224" s="382">
        <f>'[1]11. a Breakdown Digital Banking'!AP38+'[1]11. a Breakdown Digital Banking'!AR38+'[1]11. a Breakdown Digital Banking'!AT38</f>
        <v>2694694851.1971421</v>
      </c>
      <c r="BT224" s="345">
        <f t="shared" si="135"/>
        <v>3447398956.1999993</v>
      </c>
      <c r="BU224" s="351">
        <f t="shared" si="130"/>
        <v>3447268350.9899993</v>
      </c>
      <c r="BV224" s="345">
        <f t="shared" si="120"/>
        <v>2.6132731716488062</v>
      </c>
      <c r="BW224" s="345">
        <f t="shared" si="120"/>
        <v>4.9173842978682742</v>
      </c>
      <c r="BX224" s="345">
        <f t="shared" si="120"/>
        <v>5.016043689255171</v>
      </c>
      <c r="BY224" s="345">
        <f t="shared" si="120"/>
        <v>4.9329193877243522</v>
      </c>
      <c r="BZ224" s="353">
        <f t="shared" si="120"/>
        <v>4.9329604320328082</v>
      </c>
      <c r="CA224" s="345">
        <f t="shared" si="121"/>
        <v>-92.558760975077718</v>
      </c>
      <c r="CB224" s="345">
        <f t="shared" si="121"/>
        <v>59.492040539750271</v>
      </c>
      <c r="CC224" s="345">
        <f t="shared" si="121"/>
        <v>58.84216823605751</v>
      </c>
      <c r="CD224" s="345">
        <f t="shared" si="121"/>
        <v>59.332710422206127</v>
      </c>
      <c r="CE224" s="355">
        <f t="shared" si="121"/>
        <v>59.389005354337876</v>
      </c>
      <c r="CF224" s="356">
        <f t="shared" si="122"/>
        <v>4.4871855899198509</v>
      </c>
      <c r="CG224" s="343">
        <f t="shared" si="122"/>
        <v>9.8115513368328457</v>
      </c>
      <c r="CH224" s="343">
        <f t="shared" si="122"/>
        <v>10.795294961166046</v>
      </c>
      <c r="CI224" s="345">
        <f t="shared" si="122"/>
        <v>10.578788563656349</v>
      </c>
      <c r="CJ224" s="351">
        <f t="shared" si="122"/>
        <v>10.579032809260003</v>
      </c>
      <c r="CK224" s="356">
        <f t="shared" si="123"/>
        <v>-98.876880584140238</v>
      </c>
      <c r="CL224" s="345">
        <f t="shared" si="123"/>
        <v>70.300908102447664</v>
      </c>
      <c r="CM224" s="345">
        <f t="shared" si="123"/>
        <v>58.55700805428814</v>
      </c>
      <c r="CN224" s="345">
        <f t="shared" si="123"/>
        <v>60.117102324115557</v>
      </c>
      <c r="CO224" s="383">
        <f t="shared" si="123"/>
        <v>60.980505116921371</v>
      </c>
      <c r="CP224" s="358">
        <f t="shared" si="115"/>
        <v>-91.076265850907987</v>
      </c>
      <c r="CQ224" s="345">
        <f t="shared" si="132"/>
        <v>-24.671623763173471</v>
      </c>
      <c r="CR224" s="345">
        <f t="shared" si="133"/>
        <v>34.663311406392438</v>
      </c>
      <c r="CS224" s="351">
        <f t="shared" si="112"/>
        <v>3.9162854571781196</v>
      </c>
      <c r="CT224" s="359"/>
      <c r="CU224" s="252">
        <f t="shared" si="124"/>
        <v>3.4743217850392805E-2</v>
      </c>
      <c r="CV224" s="253">
        <f t="shared" si="124"/>
        <v>-4.3996621342132669E-2</v>
      </c>
      <c r="CW224" s="254">
        <f t="shared" si="124"/>
        <v>0.44590597573721946</v>
      </c>
      <c r="CY224" s="127">
        <f t="shared" si="138"/>
        <v>0.10747435948964679</v>
      </c>
      <c r="CZ224" s="127">
        <f t="shared" si="139"/>
        <v>-0.14887933258065511</v>
      </c>
      <c r="DA224" s="127">
        <f t="shared" si="139"/>
        <v>9.6654336835590771E-2</v>
      </c>
      <c r="DB224" s="127"/>
      <c r="DC224" s="127">
        <f t="shared" si="140"/>
        <v>0.27426871647102069</v>
      </c>
      <c r="DD224" s="127"/>
      <c r="DE224" s="127">
        <f t="shared" si="141"/>
        <v>0.11231858140488793</v>
      </c>
      <c r="DF224" s="127"/>
      <c r="DG224" s="127">
        <f t="shared" si="142"/>
        <v>0.17065867331502482</v>
      </c>
      <c r="DH224" s="127">
        <f t="shared" si="106"/>
        <v>-0.22977198357573669</v>
      </c>
      <c r="DI224" s="127"/>
      <c r="DJ224" s="127"/>
      <c r="DK224" s="127">
        <f t="shared" si="107"/>
        <v>0.14774619061447591</v>
      </c>
      <c r="DL224" s="127"/>
      <c r="DM224" s="127">
        <f t="shared" si="143"/>
        <v>9.7724485484161905E-2</v>
      </c>
      <c r="DN224" s="127"/>
      <c r="DO224" s="127">
        <f t="shared" si="146"/>
        <v>0.11635006195359643</v>
      </c>
      <c r="DP224" s="127">
        <f t="shared" si="146"/>
        <v>-0.10784244955774636</v>
      </c>
      <c r="DQ224" s="127"/>
      <c r="DR224" s="127">
        <f t="shared" si="147"/>
        <v>0.15970995853578995</v>
      </c>
      <c r="DS224" s="127">
        <f t="shared" si="147"/>
        <v>0.11760758931814719</v>
      </c>
      <c r="DT224" s="127"/>
    </row>
    <row r="225" spans="1:124" x14ac:dyDescent="0.3">
      <c r="B225" s="1">
        <v>7</v>
      </c>
      <c r="C225" s="368">
        <v>44378</v>
      </c>
      <c r="D225" s="362">
        <v>31</v>
      </c>
      <c r="E225" s="61">
        <v>204857447</v>
      </c>
      <c r="F225" s="62">
        <v>17177380</v>
      </c>
      <c r="G225" s="63">
        <v>495280424</v>
      </c>
      <c r="H225" s="369">
        <v>551379019</v>
      </c>
      <c r="I225" s="62">
        <f t="shared" si="136"/>
        <v>20867400</v>
      </c>
      <c r="J225" s="63">
        <f t="shared" si="148"/>
        <v>455128817.42093104</v>
      </c>
      <c r="K225" s="61">
        <f t="shared" si="118"/>
        <v>-0.56473193997148308</v>
      </c>
      <c r="L225" s="62">
        <f t="shared" si="118"/>
        <v>-10.138822458309575</v>
      </c>
      <c r="M225" s="63">
        <f t="shared" si="118"/>
        <v>-7.845210018885056</v>
      </c>
      <c r="N225" s="61">
        <f t="shared" si="126"/>
        <v>-4.8376362080232038</v>
      </c>
      <c r="O225" s="62">
        <f t="shared" si="126"/>
        <v>-3.2202814344977302</v>
      </c>
      <c r="P225" s="63">
        <f t="shared" si="126"/>
        <v>12.433594220184659</v>
      </c>
      <c r="Q225" s="369">
        <v>531135470.99332833</v>
      </c>
      <c r="R225" s="255">
        <f t="shared" si="137"/>
        <v>17124440.957400002</v>
      </c>
      <c r="S225" s="255">
        <f t="shared" si="114"/>
        <v>29791420.346726902</v>
      </c>
      <c r="T225" s="235">
        <f t="shared" si="116"/>
        <v>578051332.29745519</v>
      </c>
      <c r="U225" s="258">
        <f t="shared" si="119"/>
        <v>-2.9604865011298385</v>
      </c>
      <c r="V225" s="330">
        <f t="shared" si="119"/>
        <v>-13.562902784010872</v>
      </c>
      <c r="W225" s="330">
        <f t="shared" si="119"/>
        <v>4.2230413512705995</v>
      </c>
      <c r="X225" s="331">
        <f t="shared" si="117"/>
        <v>-2.9683979920275054</v>
      </c>
      <c r="Y225" s="258">
        <f t="shared" si="127"/>
        <v>-6.7473196819966903</v>
      </c>
      <c r="Z225" s="226">
        <f t="shared" si="127"/>
        <v>-5.2346404678844687</v>
      </c>
      <c r="AA225" s="363">
        <f t="shared" si="127"/>
        <v>63.107326288622566</v>
      </c>
      <c r="AB225" s="235">
        <f t="shared" si="125"/>
        <v>-4.5964341604183883</v>
      </c>
      <c r="AC225" s="369">
        <v>332294697</v>
      </c>
      <c r="AD225" s="255">
        <f t="shared" si="131"/>
        <v>219084322</v>
      </c>
      <c r="AE225" s="370">
        <v>50846892</v>
      </c>
      <c r="AF225" s="370">
        <v>117124375</v>
      </c>
      <c r="AG225" s="371">
        <v>49884234</v>
      </c>
      <c r="AH225" s="65">
        <f t="shared" si="144"/>
        <v>167008609</v>
      </c>
      <c r="AI225" s="370">
        <v>1228821</v>
      </c>
      <c r="AJ225" s="256"/>
      <c r="AK225" s="370">
        <v>260159444.4904961</v>
      </c>
      <c r="AL225" s="255">
        <f t="shared" si="128"/>
        <v>270976026.50283194</v>
      </c>
      <c r="AM225" s="370">
        <v>19375026.380024999</v>
      </c>
      <c r="AN225" s="370">
        <v>160671160.49750787</v>
      </c>
      <c r="AO225" s="370">
        <v>89993290.155299008</v>
      </c>
      <c r="AP225" s="234">
        <f t="shared" si="145"/>
        <v>250664450.65280688</v>
      </c>
      <c r="AQ225" s="370">
        <v>936549.47000000009</v>
      </c>
      <c r="AR225" s="256"/>
      <c r="AS225" s="255">
        <v>20486484</v>
      </c>
      <c r="AT225" s="255">
        <v>380916</v>
      </c>
      <c r="AU225" s="256"/>
      <c r="AV225" s="255">
        <v>16591048.1096</v>
      </c>
      <c r="AW225" s="255">
        <v>533392.84779999987</v>
      </c>
      <c r="AX225" s="256"/>
      <c r="AY225" s="225">
        <f t="shared" si="103"/>
        <v>-5.3997746782650147</v>
      </c>
      <c r="AZ225" s="225">
        <f t="shared" si="103"/>
        <v>0.20620157835539035</v>
      </c>
      <c r="BA225" s="237"/>
      <c r="BB225" s="78">
        <f>'[1]11. Breakdown Total UE Bank-NB'!R226+'[1]11. Breakdown Total UE Bank-NB'!S226</f>
        <v>8296167.2699999996</v>
      </c>
      <c r="BC225" s="65">
        <f>'[1]11. Breakdown Total UE Bank-NB'!AN226</f>
        <v>4563659.4209310282</v>
      </c>
      <c r="BD225" s="65">
        <f>'[1]11. Breakdown Total UE Bank-NB'!AT226</f>
        <v>415258589</v>
      </c>
      <c r="BE225" s="67">
        <f>'[1]11. Breakdown Total UE Bank-NB'!AB226+'[1]11. Breakdown Total UE Bank-NB'!AK226</f>
        <v>35306569</v>
      </c>
      <c r="BF225" s="67">
        <f>'[1]11. Breakdown Total UE Bank-NB'!BR226</f>
        <v>1455457.6967269038</v>
      </c>
      <c r="BG225" s="67">
        <f>'[1]11. Breakdown Total UE Bank-NB'!BX226</f>
        <v>25390247.199999999</v>
      </c>
      <c r="BH225" s="67">
        <f>'[1]11. Breakdown Total UE Bank-NB'!BF226+'[1]11. Breakdown Total UE Bank-NB'!BO226</f>
        <v>2945715.4499999997</v>
      </c>
      <c r="BI225" s="224"/>
      <c r="BJ225" s="225"/>
      <c r="BK225" s="225"/>
      <c r="BL225" s="255">
        <f>'[1]11. a Breakdown Digital Banking'!AC39+'[1]11. a Breakdown Digital Banking'!AE39+'[1]11. a Breakdown Digital Banking'!AG39</f>
        <v>9968</v>
      </c>
      <c r="BM225" s="255">
        <f>'[1]11. a Breakdown Digital Banking'!AI39+'[1]11. a Breakdown Digital Banking'!AK39+'[1]11. a Breakdown Digital Banking'!AM39</f>
        <v>553485162.45728505</v>
      </c>
      <c r="BN225" s="255">
        <f>'[1]11. a Breakdown Digital Banking'!AO39+'[1]11. a Breakdown Digital Banking'!AQ39+'[1]11. a Breakdown Digital Banking'!AS39</f>
        <v>96340558.542714924</v>
      </c>
      <c r="BO225" s="226">
        <f t="shared" si="134"/>
        <v>649835689</v>
      </c>
      <c r="BP225" s="227">
        <f t="shared" si="129"/>
        <v>649825721</v>
      </c>
      <c r="BQ225" s="255">
        <f>'[1]11. a Breakdown Digital Banking'!AD39+'[1]11. a Breakdown Digital Banking'!AF39+'[1]11. a Breakdown Digital Banking'!AH39</f>
        <v>156571.06</v>
      </c>
      <c r="BR225" s="255">
        <f>'[1]11. a Breakdown Digital Banking'!AJ39+'[1]11. a Breakdown Digital Banking'!AL39+'[1]11. a Breakdown Digital Banking'!AN39</f>
        <v>769500130.01361561</v>
      </c>
      <c r="BS225" s="255">
        <f>'[1]11. a Breakdown Digital Banking'!AP39+'[1]11. a Breakdown Digital Banking'!AR39+'[1]11. a Breakdown Digital Banking'!AT39</f>
        <v>2641180319.9792943</v>
      </c>
      <c r="BT225" s="226">
        <f t="shared" si="135"/>
        <v>3410837021.0529099</v>
      </c>
      <c r="BU225" s="227">
        <f t="shared" si="130"/>
        <v>3410680449.9929099</v>
      </c>
      <c r="BV225" s="226">
        <f t="shared" si="120"/>
        <v>-8.6844998167827043</v>
      </c>
      <c r="BW225" s="226">
        <f t="shared" si="120"/>
        <v>4.1968643871380316</v>
      </c>
      <c r="BX225" s="226">
        <f t="shared" si="120"/>
        <v>-3.349642783461487</v>
      </c>
      <c r="BY225" s="226">
        <f t="shared" si="120"/>
        <v>3.004292346869319</v>
      </c>
      <c r="BZ225" s="237">
        <f t="shared" si="120"/>
        <v>3.0044945986909162</v>
      </c>
      <c r="CA225" s="226">
        <f t="shared" si="121"/>
        <v>-93.967525826227458</v>
      </c>
      <c r="CB225" s="226">
        <f t="shared" si="121"/>
        <v>57.774953677177287</v>
      </c>
      <c r="CC225" s="226">
        <f t="shared" si="121"/>
        <v>46.908673653482602</v>
      </c>
      <c r="CD225" s="226">
        <f t="shared" si="121"/>
        <v>56.004055546589058</v>
      </c>
      <c r="CE225" s="236">
        <f t="shared" si="121"/>
        <v>56.063570509918449</v>
      </c>
      <c r="CF225" s="229">
        <f t="shared" si="122"/>
        <v>19.881174724959273</v>
      </c>
      <c r="CG225" s="330">
        <f t="shared" si="122"/>
        <v>2.2491663904479209</v>
      </c>
      <c r="CH225" s="330">
        <f t="shared" si="122"/>
        <v>-1.9859217526642547</v>
      </c>
      <c r="CI225" s="226">
        <f t="shared" si="122"/>
        <v>-1.0605658240202875</v>
      </c>
      <c r="CJ225" s="227">
        <f t="shared" si="122"/>
        <v>-1.0613592349601131</v>
      </c>
      <c r="CK225" s="229">
        <f t="shared" si="123"/>
        <v>-99.221748053647531</v>
      </c>
      <c r="CL225" s="226">
        <f t="shared" si="123"/>
        <v>60.625308750781606</v>
      </c>
      <c r="CM225" s="226">
        <f t="shared" si="123"/>
        <v>51.018901255170967</v>
      </c>
      <c r="CN225" s="226">
        <f t="shared" si="123"/>
        <v>51.721501961914427</v>
      </c>
      <c r="CO225" s="367">
        <f t="shared" si="123"/>
        <v>53.084499780010752</v>
      </c>
      <c r="CP225" s="255">
        <f t="shared" ref="CP225:CP256" si="149">(SUM(Q214:Q214)/SUM(Q202:Q213))*100-100</f>
        <v>-91.401688508839442</v>
      </c>
      <c r="CQ225" s="226">
        <f t="shared" si="132"/>
        <v>-21.949386703898483</v>
      </c>
      <c r="CR225" s="226">
        <f t="shared" si="133"/>
        <v>37.995691887579511</v>
      </c>
      <c r="CS225" s="227">
        <f t="shared" si="112"/>
        <v>4.2780017741287963</v>
      </c>
      <c r="CU225" s="238">
        <f t="shared" si="124"/>
        <v>2.4227681281471902E-2</v>
      </c>
      <c r="CV225" s="239">
        <f t="shared" si="124"/>
        <v>-7.3124121943346498E-4</v>
      </c>
      <c r="CW225" s="240">
        <f t="shared" si="124"/>
        <v>0.37704117061811604</v>
      </c>
      <c r="CY225" s="127">
        <f t="shared" si="138"/>
        <v>-6.7884032099895464E-2</v>
      </c>
      <c r="CZ225" s="127">
        <f t="shared" si="139"/>
        <v>-0.32870795960971966</v>
      </c>
      <c r="DA225" s="127">
        <f t="shared" si="139"/>
        <v>-3.1673022149867225E-2</v>
      </c>
      <c r="DB225" s="127"/>
      <c r="DC225" s="127">
        <f t="shared" si="140"/>
        <v>0.13480932767358311</v>
      </c>
      <c r="DD225" s="127"/>
      <c r="DE225" s="127">
        <f t="shared" si="141"/>
        <v>-1.7178694517913429E-2</v>
      </c>
      <c r="DF225" s="127"/>
      <c r="DG225" s="127">
        <f t="shared" si="142"/>
        <v>-4.983391484928501E-2</v>
      </c>
      <c r="DH225" s="127">
        <f t="shared" si="106"/>
        <v>-0.41421934736550337</v>
      </c>
      <c r="DI225" s="127"/>
      <c r="DJ225" s="127"/>
      <c r="DK225" s="127">
        <f t="shared" si="107"/>
        <v>-4.5764529439176083E-2</v>
      </c>
      <c r="DL225" s="127"/>
      <c r="DM225" s="127">
        <f t="shared" si="143"/>
        <v>-8.3802926830202851E-2</v>
      </c>
      <c r="DN225" s="127"/>
      <c r="DO225" s="127">
        <f t="shared" si="146"/>
        <v>-2.8635238200408919E-2</v>
      </c>
      <c r="DP225" s="127">
        <f t="shared" si="146"/>
        <v>-0.19183766994246143</v>
      </c>
      <c r="DQ225" s="127"/>
      <c r="DR225" s="127">
        <f t="shared" si="147"/>
        <v>-5.3997746782650125E-2</v>
      </c>
      <c r="DS225" s="127">
        <f t="shared" si="147"/>
        <v>2.0620157835538055E-3</v>
      </c>
      <c r="DT225" s="127"/>
    </row>
    <row r="226" spans="1:124" x14ac:dyDescent="0.3">
      <c r="B226" s="1">
        <v>8</v>
      </c>
      <c r="C226" s="76">
        <v>44409</v>
      </c>
      <c r="D226" s="77">
        <v>31</v>
      </c>
      <c r="E226" s="61">
        <v>209745750</v>
      </c>
      <c r="F226" s="62">
        <v>17014797</v>
      </c>
      <c r="G226" s="63">
        <v>513968693</v>
      </c>
      <c r="H226" s="369">
        <v>539863819</v>
      </c>
      <c r="I226" s="62">
        <f t="shared" si="136"/>
        <v>22738002</v>
      </c>
      <c r="J226" s="63">
        <f t="shared" si="148"/>
        <v>482686206.7444669</v>
      </c>
      <c r="K226" s="61">
        <f t="shared" si="118"/>
        <v>-2.0884363755596587</v>
      </c>
      <c r="L226" s="62">
        <f t="shared" si="118"/>
        <v>8.964231288996233</v>
      </c>
      <c r="M226" s="63">
        <f t="shared" si="118"/>
        <v>6.0548548605853485</v>
      </c>
      <c r="N226" s="61">
        <f t="shared" si="126"/>
        <v>-3.446019834278371</v>
      </c>
      <c r="O226" s="62">
        <f t="shared" si="126"/>
        <v>1.0809229668124036</v>
      </c>
      <c r="P226" s="63">
        <f t="shared" si="126"/>
        <v>17.310505186170907</v>
      </c>
      <c r="Q226" s="369">
        <v>516589754.26087713</v>
      </c>
      <c r="R226" s="255">
        <f t="shared" si="137"/>
        <v>19699172.931800004</v>
      </c>
      <c r="S226" s="255">
        <f t="shared" si="114"/>
        <v>29395335.52801653</v>
      </c>
      <c r="T226" s="235">
        <f t="shared" si="116"/>
        <v>565684262.72069371</v>
      </c>
      <c r="U226" s="258">
        <f t="shared" si="119"/>
        <v>-2.7386076673146751</v>
      </c>
      <c r="V226" s="330">
        <f t="shared" si="119"/>
        <v>15.035422066069732</v>
      </c>
      <c r="W226" s="330">
        <f t="shared" si="119"/>
        <v>-1.3295264680251762</v>
      </c>
      <c r="X226" s="331">
        <f t="shared" si="117"/>
        <v>-2.1394414104382005</v>
      </c>
      <c r="Y226" s="258">
        <f t="shared" si="127"/>
        <v>-5.24311419838837</v>
      </c>
      <c r="Z226" s="226">
        <f t="shared" si="127"/>
        <v>8.0187705147710844</v>
      </c>
      <c r="AA226" s="363">
        <f t="shared" si="127"/>
        <v>50.931263017207449</v>
      </c>
      <c r="AB226" s="235">
        <f t="shared" si="125"/>
        <v>-2.9512359089234215</v>
      </c>
      <c r="AC226" s="369">
        <v>321758921</v>
      </c>
      <c r="AD226" s="255">
        <f t="shared" si="131"/>
        <v>218104898</v>
      </c>
      <c r="AE226" s="370">
        <v>56292655</v>
      </c>
      <c r="AF226" s="370">
        <v>115611420</v>
      </c>
      <c r="AG226" s="371">
        <v>43386549</v>
      </c>
      <c r="AH226" s="65">
        <f t="shared" si="144"/>
        <v>158997969</v>
      </c>
      <c r="AI226" s="370">
        <v>2814274</v>
      </c>
      <c r="AJ226" s="256"/>
      <c r="AK226" s="370">
        <v>248270538.53117698</v>
      </c>
      <c r="AL226" s="255">
        <f t="shared" si="128"/>
        <v>268319215.72969997</v>
      </c>
      <c r="AM226" s="370">
        <v>22972415.234377995</v>
      </c>
      <c r="AN226" s="370">
        <v>158763485.17187196</v>
      </c>
      <c r="AO226" s="370">
        <v>85926211.573449999</v>
      </c>
      <c r="AP226" s="234">
        <f t="shared" si="145"/>
        <v>244689696.74532196</v>
      </c>
      <c r="AQ226" s="370">
        <v>657103.75</v>
      </c>
      <c r="AR226" s="256"/>
      <c r="AS226" s="255">
        <v>22314589</v>
      </c>
      <c r="AT226" s="255">
        <v>423413</v>
      </c>
      <c r="AU226" s="256"/>
      <c r="AV226" s="255">
        <v>19106806.227500003</v>
      </c>
      <c r="AW226" s="255">
        <v>592366.7043000001</v>
      </c>
      <c r="AX226" s="256"/>
      <c r="AY226" s="225">
        <f t="shared" si="103"/>
        <v>7.9348709481724535</v>
      </c>
      <c r="AZ226" s="225">
        <f t="shared" si="103"/>
        <v>10.796706615083531</v>
      </c>
      <c r="BA226" s="237"/>
      <c r="BB226" s="78">
        <f>'[1]11. Breakdown Total UE Bank-NB'!R227+'[1]11. Breakdown Total UE Bank-NB'!S227</f>
        <v>7842986.1000000015</v>
      </c>
      <c r="BC226" s="65">
        <f>'[1]11. Breakdown Total UE Bank-NB'!AN227</f>
        <v>4329872.7444669185</v>
      </c>
      <c r="BD226" s="65">
        <f>'[1]11. Breakdown Total UE Bank-NB'!AT227</f>
        <v>439015177</v>
      </c>
      <c r="BE226" s="67">
        <f>'[1]11. Breakdown Total UE Bank-NB'!AB227+'[1]11. Breakdown Total UE Bank-NB'!AK227</f>
        <v>39341157</v>
      </c>
      <c r="BF226" s="67">
        <f>'[1]11. Breakdown Total UE Bank-NB'!BR227</f>
        <v>1385774.1180165324</v>
      </c>
      <c r="BG226" s="67">
        <f>'[1]11. Breakdown Total UE Bank-NB'!BX227</f>
        <v>24754101.869999997</v>
      </c>
      <c r="BH226" s="67">
        <f>'[1]11. Breakdown Total UE Bank-NB'!BF227+'[1]11. Breakdown Total UE Bank-NB'!BO227</f>
        <v>3255459.5399999991</v>
      </c>
      <c r="BI226" s="224"/>
      <c r="BJ226" s="225"/>
      <c r="BK226" s="225"/>
      <c r="BL226" s="255">
        <f>'[1]11. a Breakdown Digital Banking'!AC40+'[1]11. a Breakdown Digital Banking'!AE40+'[1]11. a Breakdown Digital Banking'!AG40</f>
        <v>10675</v>
      </c>
      <c r="BM226" s="255">
        <f>'[1]11. a Breakdown Digital Banking'!AI40+'[1]11. a Breakdown Digital Banking'!AK40+'[1]11. a Breakdown Digital Banking'!AM40</f>
        <v>588266167.59751117</v>
      </c>
      <c r="BN226" s="255">
        <f>'[1]11. a Breakdown Digital Banking'!AO40+'[1]11. a Breakdown Digital Banking'!AQ40+'[1]11. a Breakdown Digital Banking'!AS40</f>
        <v>104555975.40248884</v>
      </c>
      <c r="BO226" s="226">
        <f t="shared" si="134"/>
        <v>692832818</v>
      </c>
      <c r="BP226" s="227">
        <f t="shared" si="129"/>
        <v>692822143</v>
      </c>
      <c r="BQ226" s="255">
        <f>'[1]11. a Breakdown Digital Banking'!AD40+'[1]11. a Breakdown Digital Banking'!AF40+'[1]11. a Breakdown Digital Banking'!AH40</f>
        <v>124865.60000000001</v>
      </c>
      <c r="BR226" s="255">
        <f>'[1]11. a Breakdown Digital Banking'!AJ40+'[1]11. a Breakdown Digital Banking'!AL40+'[1]11. a Breakdown Digital Banking'!AN40</f>
        <v>821992688.34240508</v>
      </c>
      <c r="BS226" s="255">
        <f>'[1]11. a Breakdown Digital Banking'!AP40+'[1]11. a Breakdown Digital Banking'!AR40+'[1]11. a Breakdown Digital Banking'!AT40</f>
        <v>2646419893.6205053</v>
      </c>
      <c r="BT226" s="226">
        <f t="shared" si="135"/>
        <v>3468537447.5629106</v>
      </c>
      <c r="BU226" s="227">
        <f t="shared" si="130"/>
        <v>3468412581.9629107</v>
      </c>
      <c r="BV226" s="226">
        <f t="shared" si="120"/>
        <v>7.0926966292134841</v>
      </c>
      <c r="BW226" s="226">
        <f t="shared" si="120"/>
        <v>6.2839995539917179</v>
      </c>
      <c r="BX226" s="226">
        <f t="shared" si="120"/>
        <v>8.5274748081633902</v>
      </c>
      <c r="BY226" s="226">
        <f t="shared" si="120"/>
        <v>6.6166155118636452</v>
      </c>
      <c r="BZ226" s="237">
        <f t="shared" si="120"/>
        <v>6.616608209018553</v>
      </c>
      <c r="CA226" s="226">
        <f t="shared" si="121"/>
        <v>-94.036246215041501</v>
      </c>
      <c r="CB226" s="226">
        <f t="shared" si="121"/>
        <v>59.351956082739662</v>
      </c>
      <c r="CC226" s="226">
        <f t="shared" si="121"/>
        <v>51.381539296530988</v>
      </c>
      <c r="CD226" s="226">
        <f t="shared" si="121"/>
        <v>58.033651676603668</v>
      </c>
      <c r="CE226" s="236">
        <f t="shared" si="121"/>
        <v>58.095765735814567</v>
      </c>
      <c r="CF226" s="229">
        <f t="shared" si="122"/>
        <v>-20.249885259766387</v>
      </c>
      <c r="CG226" s="330">
        <f t="shared" si="122"/>
        <v>6.8216438544150382</v>
      </c>
      <c r="CH226" s="330">
        <f t="shared" si="122"/>
        <v>0.19838000463565653</v>
      </c>
      <c r="CI226" s="226">
        <f t="shared" si="122"/>
        <v>1.6916793782245421</v>
      </c>
      <c r="CJ226" s="227">
        <f t="shared" si="122"/>
        <v>1.6926866300277732</v>
      </c>
      <c r="CK226" s="229">
        <f t="shared" si="123"/>
        <v>-99.401960627017388</v>
      </c>
      <c r="CL226" s="226">
        <f t="shared" si="123"/>
        <v>65.415418653460279</v>
      </c>
      <c r="CM226" s="226">
        <f t="shared" si="123"/>
        <v>60.711986192375875</v>
      </c>
      <c r="CN226" s="226">
        <f t="shared" si="123"/>
        <v>60.247310701734058</v>
      </c>
      <c r="CO226" s="367">
        <f t="shared" si="123"/>
        <v>61.802323516790715</v>
      </c>
      <c r="CP226" s="255">
        <f t="shared" si="149"/>
        <v>-91.543772598055739</v>
      </c>
      <c r="CQ226" s="226">
        <f t="shared" si="132"/>
        <v>-18.65706505058678</v>
      </c>
      <c r="CR226" s="226">
        <f t="shared" si="133"/>
        <v>40.08000545736374</v>
      </c>
      <c r="CS226" s="227">
        <f t="shared" si="112"/>
        <v>3.9018830232269579</v>
      </c>
      <c r="CU226" s="238">
        <f t="shared" si="124"/>
        <v>3.7787291133406509E-2</v>
      </c>
      <c r="CV226" s="239">
        <f t="shared" si="124"/>
        <v>-1.0932077573147736E-2</v>
      </c>
      <c r="CW226" s="240">
        <f t="shared" si="124"/>
        <v>0.366419983857875</v>
      </c>
      <c r="CY226" s="127">
        <f t="shared" si="138"/>
        <v>-7.0980675980731212E-2</v>
      </c>
      <c r="CZ226" s="127">
        <f t="shared" si="139"/>
        <v>-0.17299186369760611</v>
      </c>
      <c r="DA226" s="127">
        <f t="shared" si="139"/>
        <v>-3.767332394713574E-2</v>
      </c>
      <c r="DB226" s="127"/>
      <c r="DC226" s="127">
        <f t="shared" si="140"/>
        <v>9.8650013854028051E-2</v>
      </c>
      <c r="DD226" s="127"/>
      <c r="DE226" s="127">
        <f t="shared" si="141"/>
        <v>2.4981746552359185E-2</v>
      </c>
      <c r="DF226" s="127"/>
      <c r="DG226" s="127">
        <f t="shared" si="142"/>
        <v>-5.2408198822429419E-2</v>
      </c>
      <c r="DH226" s="127">
        <f t="shared" si="106"/>
        <v>-0.22640499171552919</v>
      </c>
      <c r="DI226" s="127"/>
      <c r="DJ226" s="127"/>
      <c r="DK226" s="127">
        <f t="shared" si="107"/>
        <v>-3.4665583368511443E-2</v>
      </c>
      <c r="DL226" s="127"/>
      <c r="DM226" s="127">
        <f t="shared" si="143"/>
        <v>-5.2452369854262271E-2</v>
      </c>
      <c r="DN226" s="127"/>
      <c r="DO226" s="127">
        <f t="shared" si="146"/>
        <v>1.3835578056168529E-2</v>
      </c>
      <c r="DP226" s="127">
        <f t="shared" si="146"/>
        <v>-0.12659272292964063</v>
      </c>
      <c r="DQ226" s="127"/>
      <c r="DR226" s="127">
        <f t="shared" si="147"/>
        <v>7.9348709481724455E-2</v>
      </c>
      <c r="DS226" s="127">
        <f t="shared" si="147"/>
        <v>0.1079670661508354</v>
      </c>
      <c r="DT226" s="127"/>
    </row>
    <row r="227" spans="1:124" x14ac:dyDescent="0.3">
      <c r="B227" s="1">
        <v>9</v>
      </c>
      <c r="C227" s="336">
        <v>44440</v>
      </c>
      <c r="D227" s="337">
        <v>30</v>
      </c>
      <c r="E227" s="61">
        <v>211222698</v>
      </c>
      <c r="F227" s="62">
        <v>16520839</v>
      </c>
      <c r="G227" s="63">
        <v>530664510</v>
      </c>
      <c r="H227" s="375">
        <v>551810800</v>
      </c>
      <c r="I227" s="62">
        <f t="shared" si="136"/>
        <v>23133248</v>
      </c>
      <c r="J227" s="63">
        <f t="shared" si="148"/>
        <v>518500573.86283106</v>
      </c>
      <c r="K227" s="61">
        <f t="shared" si="118"/>
        <v>2.2129619692109799</v>
      </c>
      <c r="L227" s="62">
        <f t="shared" si="118"/>
        <v>1.7382617874692772</v>
      </c>
      <c r="M227" s="63">
        <f t="shared" si="118"/>
        <v>7.4198033044943017</v>
      </c>
      <c r="N227" s="61">
        <f t="shared" si="126"/>
        <v>-0.90809124297183819</v>
      </c>
      <c r="O227" s="62">
        <f t="shared" si="126"/>
        <v>13.701355505376045</v>
      </c>
      <c r="P227" s="63">
        <f t="shared" si="126"/>
        <v>32.105733244854143</v>
      </c>
      <c r="Q227" s="375">
        <v>537711815.09971094</v>
      </c>
      <c r="R227" s="358">
        <f t="shared" si="137"/>
        <v>20468645.987700004</v>
      </c>
      <c r="S227" s="381">
        <f t="shared" si="114"/>
        <v>30908599.14235238</v>
      </c>
      <c r="T227" s="341">
        <f t="shared" si="116"/>
        <v>589089060.22976327</v>
      </c>
      <c r="U227" s="342">
        <f t="shared" si="119"/>
        <v>4.0887494698873175</v>
      </c>
      <c r="V227" s="343">
        <f t="shared" si="119"/>
        <v>3.9061185896685751</v>
      </c>
      <c r="W227" s="343">
        <f t="shared" si="119"/>
        <v>5.1479719049084061</v>
      </c>
      <c r="X227" s="344">
        <f t="shared" si="117"/>
        <v>4.1374312582964095</v>
      </c>
      <c r="Y227" s="342">
        <f t="shared" si="127"/>
        <v>6.2558537103281978E-2</v>
      </c>
      <c r="Z227" s="345">
        <f t="shared" si="127"/>
        <v>16.781919241274228</v>
      </c>
      <c r="AA227" s="376">
        <f t="shared" si="127"/>
        <v>52.007974337896499</v>
      </c>
      <c r="AB227" s="341">
        <f t="shared" si="125"/>
        <v>2.4081650937010552</v>
      </c>
      <c r="AC227" s="375">
        <v>318836005</v>
      </c>
      <c r="AD227" s="358">
        <f t="shared" si="131"/>
        <v>232974795</v>
      </c>
      <c r="AE227" s="377">
        <v>63714350</v>
      </c>
      <c r="AF227" s="377">
        <v>117116123</v>
      </c>
      <c r="AG227" s="378">
        <v>50184094</v>
      </c>
      <c r="AH227" s="379">
        <f t="shared" si="144"/>
        <v>167300217</v>
      </c>
      <c r="AI227" s="377">
        <v>1960228</v>
      </c>
      <c r="AJ227" s="380"/>
      <c r="AK227" s="377">
        <v>246919098.240888</v>
      </c>
      <c r="AL227" s="358">
        <f t="shared" si="128"/>
        <v>290792716.85882288</v>
      </c>
      <c r="AM227" s="377">
        <v>26586642.104869001</v>
      </c>
      <c r="AN227" s="377">
        <v>158394106.06063098</v>
      </c>
      <c r="AO227" s="377">
        <v>105329312.63332289</v>
      </c>
      <c r="AP227" s="346">
        <f t="shared" si="145"/>
        <v>263723418.69395387</v>
      </c>
      <c r="AQ227" s="377">
        <v>482656.06</v>
      </c>
      <c r="AR227" s="380"/>
      <c r="AS227" s="358">
        <v>22720796</v>
      </c>
      <c r="AT227" s="358">
        <v>412452</v>
      </c>
      <c r="AU227" s="380"/>
      <c r="AV227" s="358">
        <v>19856499.999800004</v>
      </c>
      <c r="AW227" s="358">
        <v>612145.98790000018</v>
      </c>
      <c r="AX227" s="380"/>
      <c r="AY227" s="352">
        <f t="shared" si="103"/>
        <v>16.437189012097456</v>
      </c>
      <c r="AZ227" s="352">
        <f t="shared" si="103"/>
        <v>29.188724292793044</v>
      </c>
      <c r="BA227" s="353"/>
      <c r="BB227" s="82">
        <f>'[1]11. Breakdown Total UE Bank-NB'!R228+'[1]11. Breakdown Total UE Bank-NB'!S228</f>
        <v>8216982.0399999963</v>
      </c>
      <c r="BC227" s="83">
        <f>'[1]11. Breakdown Total UE Bank-NB'!AN228</f>
        <v>4924263.8628310701</v>
      </c>
      <c r="BD227" s="83">
        <f>'[1]11. Breakdown Total UE Bank-NB'!AT228</f>
        <v>470906025</v>
      </c>
      <c r="BE227" s="84">
        <f>'[1]11. Breakdown Total UE Bank-NB'!AB228+'[1]11. Breakdown Total UE Bank-NB'!AK228</f>
        <v>42670285</v>
      </c>
      <c r="BF227" s="85">
        <f>'[1]11. Breakdown Total UE Bank-NB'!BR228</f>
        <v>1701286.4097963753</v>
      </c>
      <c r="BG227" s="381">
        <f>'[1]11. Breakdown Total UE Bank-NB'!BX228</f>
        <v>25512948.862556003</v>
      </c>
      <c r="BH227" s="84">
        <f>'[1]11. Breakdown Total UE Bank-NB'!BF228+'[1]11. Breakdown Total UE Bank-NB'!BO228</f>
        <v>3694363.87</v>
      </c>
      <c r="BI227" s="354"/>
      <c r="BJ227" s="352"/>
      <c r="BK227" s="352"/>
      <c r="BL227" s="358">
        <f>'[1]11. a Breakdown Digital Banking'!AC41+'[1]11. a Breakdown Digital Banking'!AE41+'[1]11. a Breakdown Digital Banking'!AG41</f>
        <v>10744</v>
      </c>
      <c r="BM227" s="358">
        <f>'[1]11. a Breakdown Digital Banking'!AI41+'[1]11. a Breakdown Digital Banking'!AK41+'[1]11. a Breakdown Digital Banking'!AM41</f>
        <v>641621779.73521543</v>
      </c>
      <c r="BN227" s="358">
        <f>'[1]11. a Breakdown Digital Banking'!AO41+'[1]11. a Breakdown Digital Banking'!AQ41+'[1]11. a Breakdown Digital Banking'!AS41</f>
        <v>109219974.26478471</v>
      </c>
      <c r="BO227" s="345">
        <f t="shared" si="134"/>
        <v>750852498.00000012</v>
      </c>
      <c r="BP227" s="351">
        <f t="shared" si="129"/>
        <v>750841754.00000012</v>
      </c>
      <c r="BQ227" s="358">
        <f>'[1]11. a Breakdown Digital Banking'!AD41+'[1]11. a Breakdown Digital Banking'!AF41+'[1]11. a Breakdown Digital Banking'!AH41</f>
        <v>110066.04000000001</v>
      </c>
      <c r="BR227" s="358">
        <f>'[1]11. a Breakdown Digital Banking'!AJ41+'[1]11. a Breakdown Digital Banking'!AL41+'[1]11. a Breakdown Digital Banking'!AN41</f>
        <v>951158107.66420579</v>
      </c>
      <c r="BS227" s="358">
        <f>'[1]11. a Breakdown Digital Banking'!AP41+'[1]11. a Breakdown Digital Banking'!AR41+'[1]11. a Breakdown Digital Banking'!AT41</f>
        <v>2953467823.7750378</v>
      </c>
      <c r="BT227" s="345">
        <f t="shared" si="135"/>
        <v>3904735997.4792433</v>
      </c>
      <c r="BU227" s="351">
        <f t="shared" si="130"/>
        <v>3904625931.4392433</v>
      </c>
      <c r="BV227" s="345">
        <f t="shared" si="120"/>
        <v>0.6463700234192038</v>
      </c>
      <c r="BW227" s="345">
        <f t="shared" si="120"/>
        <v>9.0699780263769814</v>
      </c>
      <c r="BX227" s="345">
        <f t="shared" si="120"/>
        <v>4.4607673969295147</v>
      </c>
      <c r="BY227" s="345">
        <f t="shared" si="120"/>
        <v>8.374268437151331</v>
      </c>
      <c r="BZ227" s="353">
        <f t="shared" si="120"/>
        <v>8.3743875085701642</v>
      </c>
      <c r="CA227" s="345">
        <f t="shared" si="121"/>
        <v>-93.892886781942408</v>
      </c>
      <c r="CB227" s="345">
        <f t="shared" si="121"/>
        <v>73.167409377314073</v>
      </c>
      <c r="CC227" s="345">
        <f t="shared" si="121"/>
        <v>53.803776297787053</v>
      </c>
      <c r="CD227" s="345">
        <f t="shared" si="121"/>
        <v>69.987828925524482</v>
      </c>
      <c r="CE227" s="355">
        <f t="shared" si="121"/>
        <v>70.053126054237367</v>
      </c>
      <c r="CF227" s="356">
        <f t="shared" si="122"/>
        <v>-11.85239169154675</v>
      </c>
      <c r="CG227" s="343">
        <f t="shared" si="122"/>
        <v>15.713694434712089</v>
      </c>
      <c r="CH227" s="343">
        <f t="shared" si="122"/>
        <v>11.602388981986799</v>
      </c>
      <c r="CI227" s="345">
        <f t="shared" si="122"/>
        <v>12.57586393431669</v>
      </c>
      <c r="CJ227" s="351">
        <f t="shared" si="122"/>
        <v>12.576743370866872</v>
      </c>
      <c r="CK227" s="356">
        <f t="shared" si="123"/>
        <v>-99.468740369833668</v>
      </c>
      <c r="CL227" s="345">
        <f t="shared" si="123"/>
        <v>87.285955950102775</v>
      </c>
      <c r="CM227" s="345">
        <f t="shared" si="123"/>
        <v>61.453432805612152</v>
      </c>
      <c r="CN227" s="345">
        <f t="shared" si="123"/>
        <v>65.60352793749162</v>
      </c>
      <c r="CO227" s="383">
        <f t="shared" si="123"/>
        <v>67.066821360390975</v>
      </c>
      <c r="CP227" s="358">
        <f t="shared" si="149"/>
        <v>-91.090079220771557</v>
      </c>
      <c r="CQ227" s="345">
        <f t="shared" si="132"/>
        <v>-14.533402372767085</v>
      </c>
      <c r="CR227" s="345">
        <f t="shared" si="133"/>
        <v>42.355879352654398</v>
      </c>
      <c r="CS227" s="351">
        <f t="shared" si="112"/>
        <v>3.9124664224109438</v>
      </c>
      <c r="CT227" s="359"/>
      <c r="CU227" s="252">
        <f t="shared" si="124"/>
        <v>2.914063503656017E-2</v>
      </c>
      <c r="CV227" s="253">
        <f t="shared" si="124"/>
        <v>-2.9416697896673005E-2</v>
      </c>
      <c r="CW227" s="254">
        <f t="shared" si="124"/>
        <v>0.34719248510501921</v>
      </c>
      <c r="CY227" s="127">
        <f t="shared" si="138"/>
        <v>-6.4490611587889379E-2</v>
      </c>
      <c r="CZ227" s="127">
        <f t="shared" si="139"/>
        <v>-2.1696852305119307E-2</v>
      </c>
      <c r="DA227" s="127">
        <f t="shared" si="139"/>
        <v>-6.0512618995847589E-2</v>
      </c>
      <c r="DB227" s="127"/>
      <c r="DC227" s="127">
        <f t="shared" si="140"/>
        <v>0.10850007715795051</v>
      </c>
      <c r="DD227" s="127"/>
      <c r="DE227" s="127">
        <f t="shared" si="141"/>
        <v>7.8326078809213495E-2</v>
      </c>
      <c r="DF227" s="127"/>
      <c r="DG227" s="127">
        <f t="shared" si="142"/>
        <v>-2.9080539717778797E-2</v>
      </c>
      <c r="DH227" s="127">
        <f t="shared" si="106"/>
        <v>-7.0041935659159504E-2</v>
      </c>
      <c r="DI227" s="127"/>
      <c r="DJ227" s="127"/>
      <c r="DK227" s="127">
        <f t="shared" si="107"/>
        <v>3.6355931732195534E-2</v>
      </c>
      <c r="DL227" s="127"/>
      <c r="DM227" s="127">
        <f t="shared" si="143"/>
        <v>2.731490773031009E-2</v>
      </c>
      <c r="DN227" s="127"/>
      <c r="DO227" s="127">
        <f t="shared" si="146"/>
        <v>0.14068535517749581</v>
      </c>
      <c r="DP227" s="127">
        <f t="shared" si="146"/>
        <v>-3.4237626266173993E-2</v>
      </c>
      <c r="DQ227" s="127"/>
      <c r="DR227" s="127">
        <f t="shared" si="147"/>
        <v>0.16437189012097453</v>
      </c>
      <c r="DS227" s="127">
        <f t="shared" si="147"/>
        <v>0.29188724292793045</v>
      </c>
      <c r="DT227" s="127"/>
    </row>
    <row r="228" spans="1:124" x14ac:dyDescent="0.3">
      <c r="B228" s="1">
        <v>10</v>
      </c>
      <c r="C228" s="76">
        <v>44470</v>
      </c>
      <c r="D228" s="77">
        <v>31</v>
      </c>
      <c r="E228" s="92">
        <v>214157800</v>
      </c>
      <c r="F228" s="93">
        <v>16545925</v>
      </c>
      <c r="G228" s="94">
        <v>544192781</v>
      </c>
      <c r="H228" s="369">
        <v>546279994</v>
      </c>
      <c r="I228" s="93">
        <f t="shared" si="136"/>
        <v>24764344</v>
      </c>
      <c r="J228" s="94">
        <f t="shared" si="148"/>
        <v>569322816.41569352</v>
      </c>
      <c r="K228" s="92">
        <f t="shared" si="118"/>
        <v>-1.0023011510466993</v>
      </c>
      <c r="L228" s="93">
        <f t="shared" si="118"/>
        <v>7.0508732712328159</v>
      </c>
      <c r="M228" s="94">
        <f t="shared" si="118"/>
        <v>9.8017717076447166</v>
      </c>
      <c r="N228" s="92">
        <f t="shared" si="126"/>
        <v>-5.9739733585563313</v>
      </c>
      <c r="O228" s="93">
        <f t="shared" si="126"/>
        <v>22.19120664804877</v>
      </c>
      <c r="P228" s="94">
        <f t="shared" si="126"/>
        <v>35.051487360929741</v>
      </c>
      <c r="Q228" s="369">
        <v>538519275.38765693</v>
      </c>
      <c r="R228" s="255">
        <f t="shared" si="137"/>
        <v>21428798.487299997</v>
      </c>
      <c r="S228" s="316">
        <f t="shared" si="114"/>
        <v>33734016.433758527</v>
      </c>
      <c r="T228" s="235">
        <f t="shared" si="116"/>
        <v>593682090.30871546</v>
      </c>
      <c r="U228" s="258">
        <f t="shared" si="119"/>
        <v>0.15016599324607624</v>
      </c>
      <c r="V228" s="330">
        <f t="shared" si="119"/>
        <v>4.6908452087009911</v>
      </c>
      <c r="W228" s="330">
        <f t="shared" si="119"/>
        <v>9.1412013802160015</v>
      </c>
      <c r="X228" s="331">
        <f t="shared" si="117"/>
        <v>0.77968347895660584</v>
      </c>
      <c r="Y228" s="258">
        <f t="shared" si="127"/>
        <v>-5.1708325727922535</v>
      </c>
      <c r="Z228" s="226">
        <f t="shared" si="127"/>
        <v>24.499172053198983</v>
      </c>
      <c r="AA228" s="363">
        <f t="shared" si="127"/>
        <v>54.30984158647103</v>
      </c>
      <c r="AB228" s="235">
        <f t="shared" si="125"/>
        <v>-2.1870941565618818</v>
      </c>
      <c r="AC228" s="369">
        <v>331055245</v>
      </c>
      <c r="AD228" s="255">
        <f t="shared" si="131"/>
        <v>215224749</v>
      </c>
      <c r="AE228" s="370">
        <v>73281541</v>
      </c>
      <c r="AF228" s="370">
        <v>90417798</v>
      </c>
      <c r="AG228" s="370">
        <v>51149809</v>
      </c>
      <c r="AH228" s="65">
        <f t="shared" si="144"/>
        <v>141567607</v>
      </c>
      <c r="AI228" s="370">
        <v>375601</v>
      </c>
      <c r="AJ228" s="256"/>
      <c r="AK228" s="370">
        <v>253060129.38659298</v>
      </c>
      <c r="AL228" s="255">
        <f t="shared" si="128"/>
        <v>285459146.00106394</v>
      </c>
      <c r="AM228" s="370">
        <v>30507436.206607997</v>
      </c>
      <c r="AN228" s="370">
        <v>152372538.08386099</v>
      </c>
      <c r="AO228" s="370">
        <v>102465451.31059499</v>
      </c>
      <c r="AP228" s="234">
        <f t="shared" si="145"/>
        <v>254837989.39445597</v>
      </c>
      <c r="AQ228" s="370">
        <v>113720.40000000001</v>
      </c>
      <c r="AR228" s="256"/>
      <c r="AS228" s="255">
        <v>24344801</v>
      </c>
      <c r="AT228" s="255">
        <v>419543</v>
      </c>
      <c r="AU228" s="256"/>
      <c r="AV228" s="255">
        <v>20823733.489399996</v>
      </c>
      <c r="AW228" s="255">
        <v>605064.99789999996</v>
      </c>
      <c r="AX228" s="256"/>
      <c r="AY228" s="225">
        <f t="shared" si="103"/>
        <v>24.308441266254118</v>
      </c>
      <c r="AZ228" s="225">
        <f t="shared" si="103"/>
        <v>31.43988219161481</v>
      </c>
      <c r="BA228" s="237"/>
      <c r="BB228" s="67">
        <f>'[1]11. Breakdown Total UE Bank-NB'!R229+'[1]11. Breakdown Total UE Bank-NB'!S229</f>
        <v>8390372.3900000006</v>
      </c>
      <c r="BC228" s="65">
        <f>'[1]11. Breakdown Total UE Bank-NB'!AN229</f>
        <v>5934602.4156934638</v>
      </c>
      <c r="BD228" s="65">
        <f>'[1]11. Breakdown Total UE Bank-NB'!AT229</f>
        <v>514266736</v>
      </c>
      <c r="BE228" s="67">
        <f>'[1]11. Breakdown Total UE Bank-NB'!AB229+'[1]11. Breakdown Total UE Bank-NB'!AK229</f>
        <v>49121478</v>
      </c>
      <c r="BF228" s="67">
        <f>'[1]11. Breakdown Total UE Bank-NB'!BR229</f>
        <v>1991064.1300565349</v>
      </c>
      <c r="BG228" s="316">
        <f>'[1]11. Breakdown Total UE Bank-NB'!BX229</f>
        <v>27441044.483701997</v>
      </c>
      <c r="BH228" s="67">
        <f>'[1]11. Breakdown Total UE Bank-NB'!BF229+'[1]11. Breakdown Total UE Bank-NB'!BO229</f>
        <v>4301907.82</v>
      </c>
      <c r="BI228" s="224"/>
      <c r="BJ228" s="225"/>
      <c r="BK228" s="225"/>
      <c r="BL228" s="255">
        <f>'[1]11. a Breakdown Digital Banking'!AC42+'[1]11. a Breakdown Digital Banking'!AE42+'[1]11. a Breakdown Digital Banking'!AG42</f>
        <v>10802</v>
      </c>
      <c r="BM228" s="255">
        <f>'[1]11. a Breakdown Digital Banking'!AI42+'[1]11. a Breakdown Digital Banking'!AK42+'[1]11. a Breakdown Digital Banking'!AM42</f>
        <v>628122052.93415439</v>
      </c>
      <c r="BN228" s="255">
        <f>'[1]11. a Breakdown Digital Banking'!AO42+'[1]11. a Breakdown Digital Banking'!AQ42+'[1]11. a Breakdown Digital Banking'!AS42</f>
        <v>116190922.06584556</v>
      </c>
      <c r="BO228" s="226">
        <f t="shared" si="134"/>
        <v>744323777</v>
      </c>
      <c r="BP228" s="227">
        <f t="shared" si="129"/>
        <v>744312975</v>
      </c>
      <c r="BQ228" s="255">
        <f>'[1]11. a Breakdown Digital Banking'!AD42+'[1]11. a Breakdown Digital Banking'!AF42+'[1]11. a Breakdown Digital Banking'!AH42</f>
        <v>138094.57</v>
      </c>
      <c r="BR228" s="255">
        <f>'[1]11. a Breakdown Digital Banking'!AJ42+'[1]11. a Breakdown Digital Banking'!AL42+'[1]11. a Breakdown Digital Banking'!AN42</f>
        <v>880182820.54698491</v>
      </c>
      <c r="BS228" s="255">
        <f>'[1]11. a Breakdown Digital Banking'!AP42+'[1]11. a Breakdown Digital Banking'!AR42+'[1]11. a Breakdown Digital Banking'!AT42</f>
        <v>2865998702.4598079</v>
      </c>
      <c r="BT228" s="226">
        <f t="shared" si="135"/>
        <v>3746319617.5767927</v>
      </c>
      <c r="BU228" s="227">
        <f t="shared" si="130"/>
        <v>3746181523.006793</v>
      </c>
      <c r="BV228" s="226">
        <f t="shared" si="120"/>
        <v>0.53983618763961283</v>
      </c>
      <c r="BW228" s="226">
        <f t="shared" si="120"/>
        <v>-2.1040007099871367</v>
      </c>
      <c r="BX228" s="226">
        <f t="shared" si="120"/>
        <v>6.3824843834526206</v>
      </c>
      <c r="BY228" s="226">
        <f t="shared" si="120"/>
        <v>-0.86950779512491116</v>
      </c>
      <c r="BZ228" s="237">
        <f t="shared" si="120"/>
        <v>-0.86952796181339143</v>
      </c>
      <c r="CA228" s="226">
        <f t="shared" si="121"/>
        <v>-93.923677519519387</v>
      </c>
      <c r="CB228" s="226">
        <f t="shared" si="121"/>
        <v>71.98312707728158</v>
      </c>
      <c r="CC228" s="226">
        <f t="shared" si="121"/>
        <v>69.325752867578032</v>
      </c>
      <c r="CD228" s="226">
        <f t="shared" si="121"/>
        <v>71.495035127342049</v>
      </c>
      <c r="CE228" s="236">
        <f t="shared" si="121"/>
        <v>71.562817313936634</v>
      </c>
      <c r="CF228" s="229">
        <f t="shared" si="122"/>
        <v>25.465193442046253</v>
      </c>
      <c r="CG228" s="330">
        <f t="shared" si="122"/>
        <v>-7.461986240281071</v>
      </c>
      <c r="CH228" s="330">
        <f t="shared" si="122"/>
        <v>-2.9615735309900693</v>
      </c>
      <c r="CI228" s="226">
        <f t="shared" si="122"/>
        <v>-4.057031768721842</v>
      </c>
      <c r="CJ228" s="227">
        <f t="shared" si="122"/>
        <v>-4.0578639596866033</v>
      </c>
      <c r="CK228" s="229">
        <f t="shared" si="123"/>
        <v>-99.415742439081143</v>
      </c>
      <c r="CL228" s="226">
        <f t="shared" si="123"/>
        <v>79.243998079974403</v>
      </c>
      <c r="CM228" s="226">
        <f t="shared" si="123"/>
        <v>50.575447289238525</v>
      </c>
      <c r="CN228" s="226">
        <f t="shared" si="123"/>
        <v>54.931265036097379</v>
      </c>
      <c r="CO228" s="367">
        <f t="shared" si="123"/>
        <v>56.454864204280739</v>
      </c>
      <c r="CP228" s="255">
        <f t="shared" si="149"/>
        <v>-91.359889137189967</v>
      </c>
      <c r="CQ228" s="226">
        <f t="shared" si="132"/>
        <v>-8.923522405347299</v>
      </c>
      <c r="CR228" s="226">
        <f t="shared" si="133"/>
        <v>45.832356746726902</v>
      </c>
      <c r="CS228" s="227">
        <f t="shared" si="112"/>
        <v>3.4299552924014023</v>
      </c>
      <c r="CU228" s="238">
        <f t="shared" si="124"/>
        <v>2.8461277420425146E-2</v>
      </c>
      <c r="CV228" s="239">
        <f t="shared" si="124"/>
        <v>-2.3925380981124067E-2</v>
      </c>
      <c r="CW228" s="240">
        <f t="shared" si="124"/>
        <v>0.32517701386616471</v>
      </c>
      <c r="CY228" s="127">
        <f t="shared" si="138"/>
        <v>-6.102154962485673E-2</v>
      </c>
      <c r="CZ228" s="127">
        <f t="shared" si="139"/>
        <v>4.9264503641526458E-2</v>
      </c>
      <c r="DA228" s="127">
        <f t="shared" si="139"/>
        <v>-0.31889267783209696</v>
      </c>
      <c r="DB228" s="127"/>
      <c r="DC228" s="127">
        <f t="shared" si="140"/>
        <v>-0.10726612621607801</v>
      </c>
      <c r="DD228" s="127"/>
      <c r="DE228" s="127">
        <f t="shared" si="141"/>
        <v>-5.7761218734741937E-2</v>
      </c>
      <c r="DF228" s="127"/>
      <c r="DG228" s="127">
        <f t="shared" si="142"/>
        <v>-5.6066564172522315E-2</v>
      </c>
      <c r="DH228" s="127">
        <f t="shared" si="106"/>
        <v>-1.1299683685554451E-2</v>
      </c>
      <c r="DI228" s="127"/>
      <c r="DJ228" s="127"/>
      <c r="DK228" s="127">
        <f t="shared" si="107"/>
        <v>-5.2422876377340555E-2</v>
      </c>
      <c r="DL228" s="127"/>
      <c r="DM228" s="127">
        <f t="shared" si="143"/>
        <v>-4.78109474068249E-2</v>
      </c>
      <c r="DN228" s="127"/>
      <c r="DO228" s="127">
        <f t="shared" si="146"/>
        <v>0.22615344988862041</v>
      </c>
      <c r="DP228" s="127">
        <f t="shared" si="146"/>
        <v>1.7648756752298933E-2</v>
      </c>
      <c r="DQ228" s="127"/>
      <c r="DR228" s="127">
        <f t="shared" si="147"/>
        <v>0.24308441266254111</v>
      </c>
      <c r="DS228" s="127">
        <f t="shared" si="147"/>
        <v>0.31439882191614821</v>
      </c>
      <c r="DT228" s="127"/>
    </row>
    <row r="229" spans="1:124" x14ac:dyDescent="0.3">
      <c r="B229" s="1">
        <v>11</v>
      </c>
      <c r="C229" s="76">
        <v>44501</v>
      </c>
      <c r="D229" s="77">
        <v>30</v>
      </c>
      <c r="E229" s="61">
        <v>216308770</v>
      </c>
      <c r="F229" s="62">
        <v>16608890</v>
      </c>
      <c r="G229" s="63">
        <v>558959664</v>
      </c>
      <c r="H229" s="369">
        <v>547686298</v>
      </c>
      <c r="I229" s="62">
        <f t="shared" si="136"/>
        <v>26389765</v>
      </c>
      <c r="J229" s="63">
        <f t="shared" si="148"/>
        <v>591334689.55664468</v>
      </c>
      <c r="K229" s="61">
        <f t="shared" si="118"/>
        <v>0.25743282116240196</v>
      </c>
      <c r="L229" s="62">
        <f t="shared" si="118"/>
        <v>6.5635536317860872</v>
      </c>
      <c r="M229" s="63">
        <f t="shared" si="118"/>
        <v>3.8663254846401749</v>
      </c>
      <c r="N229" s="61">
        <f t="shared" si="126"/>
        <v>-3.303538502187279</v>
      </c>
      <c r="O229" s="62">
        <f t="shared" si="126"/>
        <v>14.598965621133228</v>
      </c>
      <c r="P229" s="63">
        <f t="shared" si="126"/>
        <v>36.208302103836601</v>
      </c>
      <c r="Q229" s="369">
        <v>545601760.24821508</v>
      </c>
      <c r="R229" s="255">
        <f t="shared" si="137"/>
        <v>23476698.758000001</v>
      </c>
      <c r="S229" s="316">
        <f t="shared" si="114"/>
        <v>34899977.629782677</v>
      </c>
      <c r="T229" s="235">
        <f t="shared" si="116"/>
        <v>603978436.63599777</v>
      </c>
      <c r="U229" s="258">
        <f t="shared" si="119"/>
        <v>1.3151775960962169</v>
      </c>
      <c r="V229" s="330">
        <f t="shared" si="119"/>
        <v>9.5567666657265633</v>
      </c>
      <c r="W229" s="330">
        <f t="shared" si="119"/>
        <v>3.4563367167193921</v>
      </c>
      <c r="X229" s="331">
        <f t="shared" si="117"/>
        <v>1.7343198481746682</v>
      </c>
      <c r="Y229" s="258">
        <f t="shared" si="127"/>
        <v>-1.3631171370818205</v>
      </c>
      <c r="Z229" s="226">
        <f t="shared" si="127"/>
        <v>18.012531448799677</v>
      </c>
      <c r="AA229" s="363">
        <f t="shared" si="127"/>
        <v>54.534303871155707</v>
      </c>
      <c r="AB229" s="235">
        <f t="shared" si="125"/>
        <v>1.4034714596251374</v>
      </c>
      <c r="AC229" s="369">
        <v>327981583</v>
      </c>
      <c r="AD229" s="255">
        <f t="shared" si="131"/>
        <v>219704715</v>
      </c>
      <c r="AE229" s="370">
        <v>72222298</v>
      </c>
      <c r="AF229" s="370">
        <v>94559396</v>
      </c>
      <c r="AG229" s="370">
        <v>52578288</v>
      </c>
      <c r="AH229" s="65">
        <f t="shared" si="144"/>
        <v>147137684</v>
      </c>
      <c r="AI229" s="370">
        <v>344733</v>
      </c>
      <c r="AJ229" s="256"/>
      <c r="AK229" s="370">
        <v>250557399.19940299</v>
      </c>
      <c r="AL229" s="255">
        <f t="shared" si="128"/>
        <v>295044361.04881191</v>
      </c>
      <c r="AM229" s="370">
        <v>31988434.752777003</v>
      </c>
      <c r="AN229" s="370">
        <v>159137886.04756701</v>
      </c>
      <c r="AO229" s="370">
        <v>103799253.12846792</v>
      </c>
      <c r="AP229" s="234">
        <f t="shared" si="145"/>
        <v>262937139.17603493</v>
      </c>
      <c r="AQ229" s="370">
        <v>118787.12000000001</v>
      </c>
      <c r="AR229" s="256"/>
      <c r="AS229" s="255">
        <v>25968946</v>
      </c>
      <c r="AT229" s="255">
        <v>420819</v>
      </c>
      <c r="AU229" s="256"/>
      <c r="AV229" s="255">
        <v>22867397.731200002</v>
      </c>
      <c r="AW229" s="255">
        <v>609301.02679999988</v>
      </c>
      <c r="AX229" s="256"/>
      <c r="AY229" s="225">
        <f t="shared" si="103"/>
        <v>17.915267745424778</v>
      </c>
      <c r="AZ229" s="225">
        <f t="shared" si="103"/>
        <v>21.782614246550295</v>
      </c>
      <c r="BA229" s="237"/>
      <c r="BB229" s="67">
        <f>'[1]11. Breakdown Total UE Bank-NB'!R230+'[1]11. Breakdown Total UE Bank-NB'!S230</f>
        <v>8399024.5800000001</v>
      </c>
      <c r="BC229" s="65">
        <f>'[1]11. Breakdown Total UE Bank-NB'!AN230</f>
        <v>5041908.5566447228</v>
      </c>
      <c r="BD229" s="65">
        <f>'[1]11. Breakdown Total UE Bank-NB'!AT230</f>
        <v>530022350</v>
      </c>
      <c r="BE229" s="67">
        <f>'[1]11. Breakdown Total UE Bank-NB'!AB230+'[1]11. Breakdown Total UE Bank-NB'!AK230</f>
        <v>56270431</v>
      </c>
      <c r="BF229" s="67">
        <f>'[1]11. Breakdown Total UE Bank-NB'!BR230</f>
        <v>1763424.5029186739</v>
      </c>
      <c r="BG229" s="316">
        <f>'[1]11. Breakdown Total UE Bank-NB'!BX230</f>
        <v>28309332.916864</v>
      </c>
      <c r="BH229" s="67">
        <f>'[1]11. Breakdown Total UE Bank-NB'!BF230+'[1]11. Breakdown Total UE Bank-NB'!BO230</f>
        <v>4827220.21</v>
      </c>
      <c r="BI229" s="224"/>
      <c r="BJ229" s="225"/>
      <c r="BK229" s="225"/>
      <c r="BL229" s="255">
        <f>'[1]11. a Breakdown Digital Banking'!AC43+'[1]11. a Breakdown Digital Banking'!AE43+'[1]11. a Breakdown Digital Banking'!AG43</f>
        <v>10651</v>
      </c>
      <c r="BM229" s="255">
        <f>'[1]11. a Breakdown Digital Banking'!AI43+'[1]11. a Breakdown Digital Banking'!AK43+'[1]11. a Breakdown Digital Banking'!AM43</f>
        <v>704284301.7599709</v>
      </c>
      <c r="BN229" s="255">
        <f>'[1]11. a Breakdown Digital Banking'!AO43+'[1]11. a Breakdown Digital Banking'!AQ43+'[1]11. a Breakdown Digital Banking'!AS43</f>
        <v>116626689.24002902</v>
      </c>
      <c r="BO229" s="226">
        <f t="shared" si="134"/>
        <v>820921641.99999988</v>
      </c>
      <c r="BP229" s="227">
        <f t="shared" si="129"/>
        <v>820910990.99999988</v>
      </c>
      <c r="BQ229" s="255">
        <f>'[1]11. a Breakdown Digital Banking'!AD43+'[1]11. a Breakdown Digital Banking'!AF43+'[1]11. a Breakdown Digital Banking'!AH43</f>
        <v>140891.67000000001</v>
      </c>
      <c r="BR229" s="255">
        <f>'[1]11. a Breakdown Digital Banking'!AJ43+'[1]11. a Breakdown Digital Banking'!AL43+'[1]11. a Breakdown Digital Banking'!AN43</f>
        <v>951167549.72994959</v>
      </c>
      <c r="BS229" s="255">
        <f>'[1]11. a Breakdown Digital Banking'!AP43+'[1]11. a Breakdown Digital Banking'!AR43+'[1]11. a Breakdown Digital Banking'!AT43</f>
        <v>3054002222.3545847</v>
      </c>
      <c r="BT229" s="226">
        <f t="shared" si="135"/>
        <v>4005310663.7545342</v>
      </c>
      <c r="BU229" s="227">
        <f t="shared" si="130"/>
        <v>4005169772.0845342</v>
      </c>
      <c r="BV229" s="226">
        <f t="shared" si="120"/>
        <v>-1.3978892797630069</v>
      </c>
      <c r="BW229" s="226">
        <f t="shared" si="120"/>
        <v>12.125390036862875</v>
      </c>
      <c r="BX229" s="226">
        <f t="shared" si="120"/>
        <v>0.37504407955081742</v>
      </c>
      <c r="BY229" s="226">
        <f t="shared" si="120"/>
        <v>10.290933511317867</v>
      </c>
      <c r="BZ229" s="237">
        <f t="shared" si="120"/>
        <v>10.291103147839104</v>
      </c>
      <c r="CA229" s="226">
        <f t="shared" si="121"/>
        <v>-94.371905499162466</v>
      </c>
      <c r="CB229" s="226">
        <f t="shared" si="121"/>
        <v>65.870151907339675</v>
      </c>
      <c r="CC229" s="226">
        <f t="shared" si="121"/>
        <v>39.167922187953842</v>
      </c>
      <c r="CD229" s="226">
        <f t="shared" si="121"/>
        <v>61.410685594487482</v>
      </c>
      <c r="CE229" s="236">
        <f t="shared" si="121"/>
        <v>61.46867386214209</v>
      </c>
      <c r="CF229" s="229">
        <f t="shared" si="122"/>
        <v>2.025496006106553</v>
      </c>
      <c r="CG229" s="330">
        <f t="shared" si="122"/>
        <v>8.0647710368684002</v>
      </c>
      <c r="CH229" s="330">
        <f t="shared" si="122"/>
        <v>6.5597908238206326</v>
      </c>
      <c r="CI229" s="226">
        <f t="shared" si="122"/>
        <v>6.9132127692100864</v>
      </c>
      <c r="CJ229" s="227">
        <f t="shared" si="122"/>
        <v>6.9133929439134434</v>
      </c>
      <c r="CK229" s="229">
        <f t="shared" si="123"/>
        <v>-99.358680584437593</v>
      </c>
      <c r="CL229" s="226">
        <f t="shared" si="123"/>
        <v>64.105475285938169</v>
      </c>
      <c r="CM229" s="226">
        <f t="shared" si="123"/>
        <v>48.493074704644947</v>
      </c>
      <c r="CN229" s="226">
        <f t="shared" si="123"/>
        <v>50.67530978832788</v>
      </c>
      <c r="CO229" s="367">
        <f t="shared" si="123"/>
        <v>51.925599384917852</v>
      </c>
      <c r="CP229" s="255">
        <f t="shared" si="149"/>
        <v>-90.639361314891701</v>
      </c>
      <c r="CQ229" s="226">
        <f t="shared" si="132"/>
        <v>-4.2920021799650385</v>
      </c>
      <c r="CR229" s="226">
        <f t="shared" si="133"/>
        <v>48.738436835333374</v>
      </c>
      <c r="CS229" s="227">
        <f t="shared" si="112"/>
        <v>3.1772862617027897</v>
      </c>
      <c r="CU229" s="238">
        <f t="shared" si="124"/>
        <v>1.3587040268292938E-2</v>
      </c>
      <c r="CV229" s="239">
        <f t="shared" si="124"/>
        <v>-1.9890413946646368E-2</v>
      </c>
      <c r="CW229" s="240">
        <f t="shared" si="124"/>
        <v>0.32954913647734463</v>
      </c>
      <c r="CY229" s="127">
        <f t="shared" si="138"/>
        <v>-4.0801242624041278E-2</v>
      </c>
      <c r="CZ229" s="127">
        <f t="shared" si="139"/>
        <v>9.3611295322752586E-2</v>
      </c>
      <c r="DA229" s="127">
        <f t="shared" si="139"/>
        <v>-0.29542890487999962</v>
      </c>
      <c r="DB229" s="127"/>
      <c r="DC229" s="127">
        <f t="shared" si="140"/>
        <v>-7.1243527297556453E-2</v>
      </c>
      <c r="DD229" s="127"/>
      <c r="DE229" s="127">
        <f t="shared" si="141"/>
        <v>-2.1205447818029022E-2</v>
      </c>
      <c r="DF229" s="127"/>
      <c r="DG229" s="127">
        <f t="shared" si="142"/>
        <v>-3.0811055717831937E-2</v>
      </c>
      <c r="DH229" s="127">
        <f t="shared" si="106"/>
        <v>8.6559626802832801E-2</v>
      </c>
      <c r="DI229" s="127"/>
      <c r="DJ229" s="127"/>
      <c r="DK229" s="127">
        <f t="shared" si="107"/>
        <v>-8.4536249518926132E-3</v>
      </c>
      <c r="DL229" s="127"/>
      <c r="DM229" s="127">
        <f t="shared" si="143"/>
        <v>1.4438628808401965E-3</v>
      </c>
      <c r="DN229" s="127"/>
      <c r="DO229" s="127">
        <f t="shared" si="146"/>
        <v>0.14972420773282669</v>
      </c>
      <c r="DP229" s="127">
        <f t="shared" si="146"/>
        <v>-4.5365764024527189E-2</v>
      </c>
      <c r="DQ229" s="127"/>
      <c r="DR229" s="127">
        <f t="shared" si="147"/>
        <v>0.17915267745424779</v>
      </c>
      <c r="DS229" s="127">
        <f t="shared" si="147"/>
        <v>0.21782614246550303</v>
      </c>
      <c r="DT229" s="127"/>
    </row>
    <row r="230" spans="1:124" s="405" customFormat="1" ht="15" thickBot="1" x14ac:dyDescent="0.35">
      <c r="A230" s="389"/>
      <c r="B230" s="389">
        <v>12</v>
      </c>
      <c r="C230" s="390" t="s">
        <v>64</v>
      </c>
      <c r="D230" s="105">
        <v>31</v>
      </c>
      <c r="E230" s="106">
        <v>221299848</v>
      </c>
      <c r="F230" s="107">
        <v>16513623</v>
      </c>
      <c r="G230" s="108">
        <v>575323419</v>
      </c>
      <c r="H230" s="391">
        <v>589423104</v>
      </c>
      <c r="I230" s="107">
        <f t="shared" si="136"/>
        <v>27857966</v>
      </c>
      <c r="J230" s="108">
        <f t="shared" si="148"/>
        <v>673898049.23105466</v>
      </c>
      <c r="K230" s="106">
        <f t="shared" si="118"/>
        <v>7.6205678601804276</v>
      </c>
      <c r="L230" s="107">
        <f t="shared" si="118"/>
        <v>5.5635243436233708</v>
      </c>
      <c r="M230" s="108">
        <f t="shared" si="118"/>
        <v>13.962204675716244</v>
      </c>
      <c r="N230" s="106">
        <f t="shared" si="126"/>
        <v>-2.7234503365095515</v>
      </c>
      <c r="O230" s="107">
        <f t="shared" si="126"/>
        <v>18.063330132478765</v>
      </c>
      <c r="P230" s="108">
        <f t="shared" si="126"/>
        <v>43.085165149323153</v>
      </c>
      <c r="Q230" s="391">
        <v>606360581.01044297</v>
      </c>
      <c r="R230" s="277">
        <f t="shared" si="137"/>
        <v>25918793.359500006</v>
      </c>
      <c r="S230" s="318">
        <f t="shared" si="114"/>
        <v>37987051.548388764</v>
      </c>
      <c r="T230" s="392">
        <f t="shared" si="116"/>
        <v>670266425.91833174</v>
      </c>
      <c r="U230" s="276">
        <f t="shared" si="119"/>
        <v>11.136111572401523</v>
      </c>
      <c r="V230" s="393">
        <f t="shared" si="119"/>
        <v>10.402206147778029</v>
      </c>
      <c r="W230" s="393">
        <f t="shared" si="119"/>
        <v>8.8454896772531573</v>
      </c>
      <c r="X230" s="394">
        <f t="shared" si="117"/>
        <v>10.975224488400739</v>
      </c>
      <c r="Y230" s="276">
        <f t="shared" si="127"/>
        <v>0.71341085189548936</v>
      </c>
      <c r="Z230" s="395">
        <f t="shared" si="127"/>
        <v>22.306105572093681</v>
      </c>
      <c r="AA230" s="396">
        <f t="shared" si="127"/>
        <v>48.027089073052558</v>
      </c>
      <c r="AB230" s="392">
        <f t="shared" si="125"/>
        <v>3.289634336570634</v>
      </c>
      <c r="AC230" s="391">
        <v>352500878</v>
      </c>
      <c r="AD230" s="277">
        <f t="shared" si="131"/>
        <v>236922226</v>
      </c>
      <c r="AE230" s="397">
        <v>83071794</v>
      </c>
      <c r="AF230" s="397">
        <v>98908354</v>
      </c>
      <c r="AG230" s="397">
        <v>54550124</v>
      </c>
      <c r="AH230" s="110">
        <f t="shared" si="144"/>
        <v>153458478</v>
      </c>
      <c r="AI230" s="397">
        <v>391954</v>
      </c>
      <c r="AJ230" s="278"/>
      <c r="AK230" s="397">
        <v>274377481.76364017</v>
      </c>
      <c r="AL230" s="277">
        <f t="shared" si="128"/>
        <v>331983099.24680305</v>
      </c>
      <c r="AM230" s="397">
        <v>37372111.330670007</v>
      </c>
      <c r="AN230" s="397">
        <v>169027376.10304603</v>
      </c>
      <c r="AO230" s="397">
        <v>125441680.71308699</v>
      </c>
      <c r="AP230" s="279">
        <f t="shared" si="145"/>
        <v>294469056.81613302</v>
      </c>
      <c r="AQ230" s="397">
        <v>141931.1</v>
      </c>
      <c r="AR230" s="278"/>
      <c r="AS230" s="277">
        <v>27453130</v>
      </c>
      <c r="AT230" s="277">
        <v>404836</v>
      </c>
      <c r="AU230" s="278">
        <v>0</v>
      </c>
      <c r="AV230" s="277">
        <v>25329128.099500004</v>
      </c>
      <c r="AW230" s="277">
        <v>589665.26000000013</v>
      </c>
      <c r="AX230" s="278">
        <v>0</v>
      </c>
      <c r="AY230" s="398">
        <f t="shared" si="103"/>
        <v>22.124768947844998</v>
      </c>
      <c r="AZ230" s="398">
        <f t="shared" si="103"/>
        <v>30.638455635916088</v>
      </c>
      <c r="BA230" s="399"/>
      <c r="BB230" s="113">
        <f>'[1]11. Breakdown Total UE Bank-NB'!R231+'[1]11. Breakdown Total UE Bank-NB'!S231</f>
        <v>11111525.670000002</v>
      </c>
      <c r="BC230" s="110">
        <f>'[1]11. Breakdown Total UE Bank-NB'!AN231</f>
        <v>4830016.2310546562</v>
      </c>
      <c r="BD230" s="110">
        <f>'[1]11. Breakdown Total UE Bank-NB'!AT231</f>
        <v>602293039</v>
      </c>
      <c r="BE230" s="112">
        <f>'[1]11. Breakdown Total UE Bank-NB'!AB231+'[1]11. Breakdown Total UE Bank-NB'!AK231</f>
        <v>66774994</v>
      </c>
      <c r="BF230" s="112">
        <f>'[1]11. Breakdown Total UE Bank-NB'!BR231</f>
        <v>1836532.3211867579</v>
      </c>
      <c r="BG230" s="318">
        <f>'[1]11. Breakdown Total UE Bank-NB'!BX231</f>
        <v>30327302.837202005</v>
      </c>
      <c r="BH230" s="112">
        <f>'[1]11. Breakdown Total UE Bank-NB'!BF231+'[1]11. Breakdown Total UE Bank-NB'!BO231</f>
        <v>5823216.3899999997</v>
      </c>
      <c r="BI230" s="400"/>
      <c r="BJ230" s="398"/>
      <c r="BK230" s="398"/>
      <c r="BL230" s="277">
        <f>'[1]11. a Breakdown Digital Banking'!AC44+'[1]11. a Breakdown Digital Banking'!AE44+'[1]11. a Breakdown Digital Banking'!AG44</f>
        <v>55268</v>
      </c>
      <c r="BM230" s="277">
        <f>'[1]11. a Breakdown Digital Banking'!AI44+'[1]11. a Breakdown Digital Banking'!AK44+'[1]11. a Breakdown Digital Banking'!AM44</f>
        <v>690550077.90830314</v>
      </c>
      <c r="BN230" s="277">
        <f>'[1]11. a Breakdown Digital Banking'!AO44+'[1]11. a Breakdown Digital Banking'!AQ44+'[1]11. a Breakdown Digital Banking'!AS44</f>
        <v>124488156.09169683</v>
      </c>
      <c r="BO230" s="395">
        <f t="shared" si="134"/>
        <v>815093502</v>
      </c>
      <c r="BP230" s="401">
        <f t="shared" si="129"/>
        <v>815038234</v>
      </c>
      <c r="BQ230" s="277">
        <f>'[1]11. a Breakdown Digital Banking'!AD44+'[1]11. a Breakdown Digital Banking'!AF44+'[1]11. a Breakdown Digital Banking'!AH44</f>
        <v>163413.24</v>
      </c>
      <c r="BR230" s="277">
        <f>'[1]11. a Breakdown Digital Banking'!AJ44+'[1]11. a Breakdown Digital Banking'!AL44+'[1]11. a Breakdown Digital Banking'!AN44</f>
        <v>971715099.36261475</v>
      </c>
      <c r="BS230" s="277">
        <f>'[1]11. a Breakdown Digital Banking'!AP44+'[1]11. a Breakdown Digital Banking'!AR44+'[1]11. a Breakdown Digital Banking'!AT44</f>
        <v>3411711992.1073852</v>
      </c>
      <c r="BT230" s="395">
        <f t="shared" si="135"/>
        <v>4383590504.71</v>
      </c>
      <c r="BU230" s="401">
        <f t="shared" si="130"/>
        <v>4383427091.4700003</v>
      </c>
      <c r="BV230" s="395">
        <f t="shared" si="120"/>
        <v>418.89963383719839</v>
      </c>
      <c r="BW230" s="395">
        <f t="shared" si="120"/>
        <v>-1.9500965472816347</v>
      </c>
      <c r="BX230" s="395">
        <f t="shared" si="120"/>
        <v>6.7407099548956131</v>
      </c>
      <c r="BY230" s="395">
        <f t="shared" si="120"/>
        <v>-0.70995082865654091</v>
      </c>
      <c r="BZ230" s="399">
        <f t="shared" si="120"/>
        <v>-0.71539509939389778</v>
      </c>
      <c r="CA230" s="395">
        <f t="shared" si="121"/>
        <v>-74.128011759143533</v>
      </c>
      <c r="CB230" s="395">
        <f t="shared" si="121"/>
        <v>59.815936046299726</v>
      </c>
      <c r="CC230" s="395">
        <f t="shared" si="121"/>
        <v>52.447539257695567</v>
      </c>
      <c r="CD230" s="395">
        <f t="shared" si="121"/>
        <v>58.58955855688972</v>
      </c>
      <c r="CE230" s="402">
        <f t="shared" si="121"/>
        <v>58.644743432826893</v>
      </c>
      <c r="CF230" s="403">
        <f t="shared" si="122"/>
        <v>15.985025942271802</v>
      </c>
      <c r="CG230" s="393">
        <f t="shared" si="122"/>
        <v>2.1602450208166646</v>
      </c>
      <c r="CH230" s="393">
        <f t="shared" si="122"/>
        <v>11.712819562947541</v>
      </c>
      <c r="CI230" s="395">
        <f t="shared" si="122"/>
        <v>9.4444569400983891</v>
      </c>
      <c r="CJ230" s="401">
        <f t="shared" si="122"/>
        <v>9.4442268595420273</v>
      </c>
      <c r="CK230" s="403">
        <f t="shared" si="123"/>
        <v>-99.134269483008381</v>
      </c>
      <c r="CL230" s="395">
        <f t="shared" si="123"/>
        <v>63.288226916308886</v>
      </c>
      <c r="CM230" s="395">
        <f t="shared" si="123"/>
        <v>56.544397574358115</v>
      </c>
      <c r="CN230" s="395">
        <f t="shared" si="123"/>
        <v>56.929112067815346</v>
      </c>
      <c r="CO230" s="404">
        <f t="shared" si="123"/>
        <v>57.99086560911455</v>
      </c>
      <c r="CP230" s="277">
        <f t="shared" si="149"/>
        <v>-91.732503715025928</v>
      </c>
      <c r="CQ230" s="395">
        <f t="shared" si="132"/>
        <v>2.349221815990262</v>
      </c>
      <c r="CR230" s="395">
        <f t="shared" si="133"/>
        <v>50.131070290760817</v>
      </c>
      <c r="CS230" s="401">
        <f t="shared" si="112"/>
        <v>2.9204499542594675</v>
      </c>
      <c r="CT230" s="366"/>
      <c r="CU230" s="287">
        <f t="shared" si="124"/>
        <v>3.6012721083944044E-2</v>
      </c>
      <c r="CV230" s="288">
        <f t="shared" si="124"/>
        <v>-2.5172136547493396E-2</v>
      </c>
      <c r="CW230" s="289">
        <f t="shared" si="124"/>
        <v>0.33090030155821193</v>
      </c>
      <c r="CY230" s="127">
        <f t="shared" si="138"/>
        <v>-4.9863736171918527E-2</v>
      </c>
      <c r="CZ230" s="127">
        <f t="shared" si="139"/>
        <v>0.20905165852723218</v>
      </c>
      <c r="DA230" s="127">
        <f t="shared" si="139"/>
        <v>-0.30457367030476568</v>
      </c>
      <c r="DB230" s="127"/>
      <c r="DC230" s="127">
        <f t="shared" si="140"/>
        <v>-7.6756051625235799E-2</v>
      </c>
      <c r="DD230" s="127"/>
      <c r="DE230" s="127">
        <f t="shared" si="141"/>
        <v>8.5022595157642211E-3</v>
      </c>
      <c r="DF230" s="127"/>
      <c r="DG230" s="127">
        <f t="shared" si="142"/>
        <v>-4.2630283377438682E-2</v>
      </c>
      <c r="DH230" s="127">
        <f t="shared" si="106"/>
        <v>0.20194802798706513</v>
      </c>
      <c r="DI230" s="127"/>
      <c r="DJ230" s="127"/>
      <c r="DK230" s="127">
        <f t="shared" si="107"/>
        <v>3.5487145917930007E-2</v>
      </c>
      <c r="DL230" s="127"/>
      <c r="DM230" s="127">
        <f t="shared" si="143"/>
        <v>5.2343540022863344E-2</v>
      </c>
      <c r="DN230" s="127"/>
      <c r="DO230" s="127">
        <f t="shared" si="146"/>
        <v>0.18290275196262984</v>
      </c>
      <c r="DP230" s="127">
        <f t="shared" si="146"/>
        <v>4.4713800195608444E-2</v>
      </c>
      <c r="DQ230" s="127"/>
      <c r="DR230" s="127">
        <f t="shared" si="147"/>
        <v>0.22124768947845008</v>
      </c>
      <c r="DS230" s="127">
        <f t="shared" si="147"/>
        <v>0.30638455635916095</v>
      </c>
      <c r="DT230" s="127"/>
    </row>
    <row r="231" spans="1:124" x14ac:dyDescent="0.3">
      <c r="A231" s="1">
        <v>2022</v>
      </c>
      <c r="B231" s="1">
        <v>1</v>
      </c>
      <c r="C231" s="76">
        <v>44562</v>
      </c>
      <c r="D231" s="77">
        <v>31</v>
      </c>
      <c r="E231" s="61">
        <v>224660153</v>
      </c>
      <c r="F231" s="62">
        <v>16549026</v>
      </c>
      <c r="G231" s="63">
        <v>583341612</v>
      </c>
      <c r="H231" s="61">
        <f>SUM(AC231,AE231,AH231,AI231,AJ231)</f>
        <v>615999703</v>
      </c>
      <c r="I231" s="62">
        <f t="shared" si="136"/>
        <v>27595841</v>
      </c>
      <c r="J231" s="63">
        <f t="shared" si="148"/>
        <v>613405876</v>
      </c>
      <c r="K231" s="61">
        <f t="shared" si="118"/>
        <v>4.5089170783505628</v>
      </c>
      <c r="L231" s="62">
        <f t="shared" si="118"/>
        <v>-0.94093373507599232</v>
      </c>
      <c r="M231" s="63">
        <f t="shared" si="118"/>
        <v>-8.976457685265407</v>
      </c>
      <c r="N231" s="61">
        <f t="shared" si="126"/>
        <v>12.68528924592205</v>
      </c>
      <c r="O231" s="62">
        <f t="shared" si="126"/>
        <v>29.146706749362966</v>
      </c>
      <c r="P231" s="63">
        <f t="shared" si="126"/>
        <v>49.762757956442719</v>
      </c>
      <c r="Q231" s="258">
        <f>SUM(AK231,AM231,AP231,AQ231,AR231)</f>
        <v>628906642.10802794</v>
      </c>
      <c r="R231" s="255">
        <f t="shared" si="137"/>
        <v>24745638.458352003</v>
      </c>
      <c r="S231" s="255">
        <f t="shared" si="114"/>
        <v>36413998.854123667</v>
      </c>
      <c r="T231" s="235">
        <f t="shared" si="116"/>
        <v>690066279.42050362</v>
      </c>
      <c r="U231" s="258">
        <f t="shared" si="119"/>
        <v>3.7182596962378507</v>
      </c>
      <c r="V231" s="330">
        <f t="shared" si="119"/>
        <v>-4.5262712846082653</v>
      </c>
      <c r="W231" s="330">
        <f t="shared" si="119"/>
        <v>-4.1410234017802283</v>
      </c>
      <c r="X231" s="331">
        <f t="shared" si="117"/>
        <v>2.954027344431597</v>
      </c>
      <c r="Y231" s="258">
        <f t="shared" si="127"/>
        <v>17.474835231973678</v>
      </c>
      <c r="Z231" s="226">
        <f t="shared" si="127"/>
        <v>35.817510285367561</v>
      </c>
      <c r="AA231" s="363">
        <f t="shared" si="127"/>
        <v>51.099061673305982</v>
      </c>
      <c r="AB231" s="235">
        <f t="shared" si="125"/>
        <v>19.456099091556826</v>
      </c>
      <c r="AC231" s="258">
        <v>350015129</v>
      </c>
      <c r="AD231" s="255">
        <f t="shared" si="131"/>
        <v>229307573</v>
      </c>
      <c r="AE231" s="255">
        <v>78547658</v>
      </c>
      <c r="AF231" s="255">
        <v>98265797</v>
      </c>
      <c r="AG231" s="255">
        <v>44224640</v>
      </c>
      <c r="AH231" s="65">
        <f t="shared" si="144"/>
        <v>142490437</v>
      </c>
      <c r="AI231" s="255">
        <v>8269478</v>
      </c>
      <c r="AJ231" s="256">
        <v>36677001</v>
      </c>
      <c r="AK231" s="255">
        <v>264813912.50310001</v>
      </c>
      <c r="AL231" s="255">
        <f t="shared" si="128"/>
        <v>293125453.22945893</v>
      </c>
      <c r="AM231" s="255">
        <v>32713162.779456016</v>
      </c>
      <c r="AN231" s="255">
        <v>164919818.63087896</v>
      </c>
      <c r="AO231" s="255">
        <v>89763746.595911935</v>
      </c>
      <c r="AP231" s="255">
        <f t="shared" si="145"/>
        <v>254683565.2267909</v>
      </c>
      <c r="AQ231" s="255">
        <v>5728725.2232120009</v>
      </c>
      <c r="AR231" s="256">
        <v>70967276.375469029</v>
      </c>
      <c r="AS231" s="255">
        <v>25558099</v>
      </c>
      <c r="AT231" s="255">
        <v>431893</v>
      </c>
      <c r="AU231" s="256">
        <v>1605849</v>
      </c>
      <c r="AV231" s="255">
        <v>22985648.717303004</v>
      </c>
      <c r="AW231" s="255">
        <v>605490.89592100005</v>
      </c>
      <c r="AX231" s="256">
        <v>1154498.845128</v>
      </c>
      <c r="AY231" s="225">
        <f t="shared" si="103"/>
        <v>29.444197308639303</v>
      </c>
      <c r="AZ231" s="225">
        <f t="shared" si="103"/>
        <v>30.893481763397869</v>
      </c>
      <c r="BA231" s="237"/>
      <c r="BB231" s="123">
        <f>'[1]11. Breakdown Total UE Bank-NB'!R232+'[1]11. Breakdown Total UE Bank-NB'!S232</f>
        <v>10644548.556764001</v>
      </c>
      <c r="BC231" s="118">
        <f>'[1]11. Breakdown Total UE Bank-NB'!AN232</f>
        <v>3822058</v>
      </c>
      <c r="BD231" s="118">
        <f>'[1]11. Breakdown Total UE Bank-NB'!AT232</f>
        <v>536220213</v>
      </c>
      <c r="BE231" s="122">
        <f>'[1]11. Breakdown Total UE Bank-NB'!AB232+'[1]11. Breakdown Total UE Bank-NB'!AK232</f>
        <v>73363605</v>
      </c>
      <c r="BF231" s="67">
        <f>'[1]11. Breakdown Total UE Bank-NB'!BR232</f>
        <v>1356384.1109156648</v>
      </c>
      <c r="BG231" s="316">
        <f>'[1]11. Breakdown Total UE Bank-NB'!BX232</f>
        <v>29005592.925726999</v>
      </c>
      <c r="BH231" s="67">
        <f>'[1]11. Breakdown Total UE Bank-NB'!BF232+'[1]11. Breakdown Total UE Bank-NB'!BO232</f>
        <v>6052021.8174810018</v>
      </c>
      <c r="BI231" s="406">
        <v>297705160</v>
      </c>
      <c r="BJ231" s="226"/>
      <c r="BK231" s="226"/>
      <c r="BL231" s="255">
        <f>'[1]11. a Breakdown Digital Banking'!AC45+'[1]11. a Breakdown Digital Banking'!AE45+'[1]11. a Breakdown Digital Banking'!AG45</f>
        <v>10264</v>
      </c>
      <c r="BM231" s="255">
        <f>'[1]11. a Breakdown Digital Banking'!AI45+'[1]11. a Breakdown Digital Banking'!AK45+'[1]11. a Breakdown Digital Banking'!AM45</f>
        <v>685497661.90830314</v>
      </c>
      <c r="BN231" s="255">
        <f>'[1]11. a Breakdown Digital Banking'!AO45+'[1]11. a Breakdown Digital Banking'!AQ45+'[1]11. a Breakdown Digital Banking'!AS45</f>
        <v>122134055.09169683</v>
      </c>
      <c r="BO231" s="226">
        <f t="shared" si="134"/>
        <v>807641981</v>
      </c>
      <c r="BP231" s="227">
        <f t="shared" si="129"/>
        <v>807631717</v>
      </c>
      <c r="BQ231" s="255">
        <f>'[1]11. a Breakdown Digital Banking'!AD45+'[1]11. a Breakdown Digital Banking'!AF45+'[1]11. a Breakdown Digital Banking'!AH45</f>
        <v>132391.04126599999</v>
      </c>
      <c r="BR231" s="255">
        <f>'[1]11. a Breakdown Digital Banking'!AJ45+'[1]11. a Breakdown Digital Banking'!AL45+'[1]11. a Breakdown Digital Banking'!AN45</f>
        <v>900545869.00296235</v>
      </c>
      <c r="BS231" s="255">
        <f>'[1]11. a Breakdown Digital Banking'!AP45+'[1]11. a Breakdown Digital Banking'!AR45+'[1]11. a Breakdown Digital Banking'!AT45</f>
        <v>2929339431.326992</v>
      </c>
      <c r="BT231" s="226">
        <f t="shared" si="135"/>
        <v>3830017691.3712206</v>
      </c>
      <c r="BU231" s="227">
        <f t="shared" si="130"/>
        <v>3829885300.3299541</v>
      </c>
      <c r="BV231" s="226">
        <f t="shared" ref="BV231:BZ256" si="150">(BL231-BL230)/BL230*100</f>
        <v>-81.428674820872843</v>
      </c>
      <c r="BW231" s="226">
        <f t="shared" si="150"/>
        <v>-0.73165092027850021</v>
      </c>
      <c r="BX231" s="226">
        <f t="shared" si="150"/>
        <v>-1.8910240732186527</v>
      </c>
      <c r="BY231" s="226">
        <f t="shared" si="150"/>
        <v>-0.91419217325572555</v>
      </c>
      <c r="BZ231" s="237">
        <f t="shared" si="150"/>
        <v>-0.90873246076453396</v>
      </c>
      <c r="CA231" s="226">
        <f t="shared" ref="CA231:CE256" si="151">(BL231-BL219)/BL219*100</f>
        <v>-94.350444192472395</v>
      </c>
      <c r="CB231" s="226">
        <f t="shared" si="151"/>
        <v>72.937798371514191</v>
      </c>
      <c r="CC231" s="226">
        <f t="shared" si="151"/>
        <v>55.232730988059387</v>
      </c>
      <c r="CD231" s="226">
        <f t="shared" si="151"/>
        <v>69.942719066314723</v>
      </c>
      <c r="CE231" s="236">
        <f t="shared" si="151"/>
        <v>70.005549718048158</v>
      </c>
      <c r="CF231" s="229">
        <f t="shared" ref="CF231:CJ255" si="152">(BQ231/BQ230-1)*100</f>
        <v>-18.983895511771266</v>
      </c>
      <c r="CG231" s="330">
        <f t="shared" si="152"/>
        <v>-7.3240840248685046</v>
      </c>
      <c r="CH231" s="330">
        <f t="shared" si="152"/>
        <v>-14.138724543464054</v>
      </c>
      <c r="CI231" s="226">
        <f t="shared" si="152"/>
        <v>-12.628296661013083</v>
      </c>
      <c r="CJ231" s="227">
        <f t="shared" si="152"/>
        <v>-12.628059725624718</v>
      </c>
      <c r="CK231" s="229">
        <f t="shared" ref="CK231:CO255" si="153">(BQ231/BQ219-1)*100</f>
        <v>-99.24123291741752</v>
      </c>
      <c r="CL231" s="226">
        <f t="shared" si="153"/>
        <v>65.231923639733253</v>
      </c>
      <c r="CM231" s="226">
        <f t="shared" si="153"/>
        <v>39.179614093239891</v>
      </c>
      <c r="CN231" s="226">
        <f t="shared" si="153"/>
        <v>43.597685681003838</v>
      </c>
      <c r="CO231" s="367">
        <f t="shared" si="153"/>
        <v>44.538261324482711</v>
      </c>
      <c r="CP231" s="255">
        <f t="shared" si="149"/>
        <v>-92.458502109187435</v>
      </c>
      <c r="CQ231" s="226">
        <f t="shared" si="132"/>
        <v>9.8494778756279828</v>
      </c>
      <c r="CR231" s="226">
        <f t="shared" si="133"/>
        <v>51.444180331108527</v>
      </c>
      <c r="CS231" s="227">
        <f t="shared" si="112"/>
        <v>4.3514478033461756</v>
      </c>
      <c r="CU231" s="230">
        <f t="shared" si="124"/>
        <v>8.7361073031531067E-2</v>
      </c>
      <c r="CV231" s="231">
        <f t="shared" si="124"/>
        <v>-1.7097336016647202E-2</v>
      </c>
      <c r="CW231" s="232">
        <f t="shared" si="124"/>
        <v>0.31795085700763659</v>
      </c>
      <c r="CY231" s="127">
        <f t="shared" si="138"/>
        <v>6.0193677196669571E-2</v>
      </c>
      <c r="CZ231" s="127">
        <f t="shared" si="139"/>
        <v>0.29326329736140955</v>
      </c>
      <c r="DA231" s="127">
        <f t="shared" si="139"/>
        <v>-0.26643354873130165</v>
      </c>
      <c r="DB231" s="127"/>
      <c r="DC231" s="127">
        <f t="shared" si="140"/>
        <v>-8.528807812687389E-2</v>
      </c>
      <c r="DD231" s="127"/>
      <c r="DE231" s="127">
        <f t="shared" si="141"/>
        <v>5.9097150542224197E-2</v>
      </c>
      <c r="DF231" s="127"/>
      <c r="DG231" s="127">
        <f t="shared" si="142"/>
        <v>6.8621456472303777E-2</v>
      </c>
      <c r="DH231" s="127">
        <f t="shared" si="106"/>
        <v>0.2289733683872901</v>
      </c>
      <c r="DI231" s="127"/>
      <c r="DJ231" s="127"/>
      <c r="DK231" s="127">
        <f t="shared" si="107"/>
        <v>-2.3928505445273474E-2</v>
      </c>
      <c r="DL231" s="127"/>
      <c r="DM231" s="127">
        <f t="shared" si="143"/>
        <v>1.9405650581861833E-2</v>
      </c>
      <c r="DN231" s="127"/>
      <c r="DO231" s="127">
        <f t="shared" si="146"/>
        <v>0.21910048019246053</v>
      </c>
      <c r="DP231" s="127">
        <f t="shared" si="146"/>
        <v>7.1415636124583015E-2</v>
      </c>
      <c r="DQ231" s="127"/>
      <c r="DR231" s="127">
        <f t="shared" si="147"/>
        <v>0.29444197308639297</v>
      </c>
      <c r="DS231" s="127">
        <f t="shared" si="147"/>
        <v>0.30893481763397856</v>
      </c>
      <c r="DT231" s="127"/>
    </row>
    <row r="232" spans="1:124" x14ac:dyDescent="0.3">
      <c r="B232" s="1">
        <v>2</v>
      </c>
      <c r="C232" s="76">
        <v>44593</v>
      </c>
      <c r="D232" s="362">
        <v>28</v>
      </c>
      <c r="E232" s="61">
        <v>226798257</v>
      </c>
      <c r="F232" s="62">
        <v>16526544</v>
      </c>
      <c r="G232" s="63">
        <v>594170222</v>
      </c>
      <c r="H232" s="61">
        <f t="shared" ref="H232:H258" si="154">SUM(AC232,AE232,AH232,AI232,AJ232)</f>
        <v>551260389</v>
      </c>
      <c r="I232" s="62">
        <f t="shared" si="136"/>
        <v>24170959</v>
      </c>
      <c r="J232" s="63">
        <f t="shared" si="148"/>
        <v>554136808</v>
      </c>
      <c r="K232" s="61">
        <f t="shared" si="118"/>
        <v>-10.509633963248843</v>
      </c>
      <c r="L232" s="62">
        <f t="shared" si="118"/>
        <v>-12.410862926772189</v>
      </c>
      <c r="M232" s="63">
        <f t="shared" si="118"/>
        <v>-9.6622921818896952</v>
      </c>
      <c r="N232" s="61">
        <f t="shared" si="126"/>
        <v>10.45449007123514</v>
      </c>
      <c r="O232" s="62">
        <f t="shared" si="126"/>
        <v>17.66166336420633</v>
      </c>
      <c r="P232" s="63">
        <f t="shared" si="126"/>
        <v>42.994497698972964</v>
      </c>
      <c r="Q232" s="258">
        <f t="shared" ref="Q232:Q258" si="155">SUM(AK232,AM232,AP232,AQ232,AR232)</f>
        <v>577176349.79936695</v>
      </c>
      <c r="R232" s="255">
        <f t="shared" si="137"/>
        <v>20244973.34137401</v>
      </c>
      <c r="S232" s="255">
        <f t="shared" si="114"/>
        <v>34236859.072527148</v>
      </c>
      <c r="T232" s="235">
        <f t="shared" si="116"/>
        <v>631658182.21326816</v>
      </c>
      <c r="U232" s="258">
        <f t="shared" ref="U232:V258" si="156">(Q232-Q231)/Q231*100</f>
        <v>-8.2254326548796755</v>
      </c>
      <c r="V232" s="234">
        <f>SUM(V220:V231)/10^6</f>
        <v>3.6894282471627438E-5</v>
      </c>
      <c r="W232" s="330">
        <f t="shared" ref="W232:W258" si="157">(S232-S231)/S231*100</f>
        <v>-5.9788538751765552</v>
      </c>
      <c r="X232" s="331">
        <f t="shared" si="117"/>
        <v>-8.464128584327403</v>
      </c>
      <c r="Y232" s="258">
        <f t="shared" si="127"/>
        <v>17.886905535352383</v>
      </c>
      <c r="Z232" s="226">
        <f t="shared" si="127"/>
        <v>17.718899812181867</v>
      </c>
      <c r="AA232" s="363">
        <f t="shared" si="127"/>
        <v>55.743718366606608</v>
      </c>
      <c r="AB232" s="235">
        <f t="shared" si="125"/>
        <v>19.455244992408268</v>
      </c>
      <c r="AC232" s="258">
        <v>310780952</v>
      </c>
      <c r="AD232" s="255">
        <f t="shared" si="131"/>
        <v>206508903</v>
      </c>
      <c r="AE232" s="255">
        <v>68593800</v>
      </c>
      <c r="AF232" s="255">
        <v>86738349</v>
      </c>
      <c r="AG232" s="255">
        <v>43462876</v>
      </c>
      <c r="AH232" s="65">
        <f t="shared" si="144"/>
        <v>130201225</v>
      </c>
      <c r="AI232" s="255">
        <v>7713878</v>
      </c>
      <c r="AJ232" s="256">
        <v>33970534</v>
      </c>
      <c r="AK232" s="255">
        <v>230860325.65643191</v>
      </c>
      <c r="AL232" s="255">
        <f t="shared" si="128"/>
        <v>280772092.25606894</v>
      </c>
      <c r="AM232" s="255">
        <v>27217928.391277991</v>
      </c>
      <c r="AN232" s="255">
        <v>163477336.21918699</v>
      </c>
      <c r="AO232" s="255">
        <v>84909389.695627019</v>
      </c>
      <c r="AP232" s="255">
        <f t="shared" si="145"/>
        <v>248386725.914814</v>
      </c>
      <c r="AQ232" s="255">
        <v>5167437.9499769984</v>
      </c>
      <c r="AR232" s="256">
        <v>65543931.886866011</v>
      </c>
      <c r="AS232" s="255">
        <v>21951975</v>
      </c>
      <c r="AT232" s="255">
        <v>391395</v>
      </c>
      <c r="AU232" s="256">
        <v>1827589</v>
      </c>
      <c r="AV232" s="255">
        <v>18484045.938003007</v>
      </c>
      <c r="AW232" s="255">
        <v>543499.24111200008</v>
      </c>
      <c r="AX232" s="256">
        <v>1217428.1622590001</v>
      </c>
      <c r="AY232" s="225">
        <f t="shared" si="103"/>
        <v>10.323477714891512</v>
      </c>
      <c r="AZ232" s="225">
        <f t="shared" si="103"/>
        <v>22.598261843177564</v>
      </c>
      <c r="BA232" s="407"/>
      <c r="BB232" s="78">
        <f>'[1]11. Breakdown Total UE Bank-NB'!R233+'[1]11. Breakdown Total UE Bank-NB'!S233</f>
        <v>13441673.510998003</v>
      </c>
      <c r="BC232" s="65">
        <f>'[1]11. Breakdown Total UE Bank-NB'!AN233</f>
        <v>3232702</v>
      </c>
      <c r="BD232" s="65">
        <f>'[1]11. Breakdown Total UE Bank-NB'!AT233</f>
        <v>477599945</v>
      </c>
      <c r="BE232" s="67">
        <f>'[1]11. Breakdown Total UE Bank-NB'!AB233+'[1]11. Breakdown Total UE Bank-NB'!AK233</f>
        <v>73304161</v>
      </c>
      <c r="BF232" s="67">
        <f>'[1]11. Breakdown Total UE Bank-NB'!BR233</f>
        <v>1082091.6778641376</v>
      </c>
      <c r="BG232" s="255">
        <v>27251386.313717011</v>
      </c>
      <c r="BH232" s="67">
        <f>'[1]11. Breakdown Total UE Bank-NB'!BF233+'[1]11. Breakdown Total UE Bank-NB'!BO233</f>
        <v>5903381.0809460003</v>
      </c>
      <c r="BI232" s="406">
        <v>301603153</v>
      </c>
      <c r="BJ232" s="408">
        <f t="shared" ref="BJ232:BJ248" si="158">(BI232-BI231)/BI231</f>
        <v>1.3093468047379495E-2</v>
      </c>
      <c r="BK232" s="226"/>
      <c r="BL232" s="255">
        <f>'[1]11. a Breakdown Digital Banking'!AC46+'[1]11. a Breakdown Digital Banking'!AE46+'[1]11. a Breakdown Digital Banking'!AG46</f>
        <v>551109</v>
      </c>
      <c r="BM232" s="255">
        <f>'[1]11. a Breakdown Digital Banking'!AI46+'[1]11. a Breakdown Digital Banking'!AK46+'[1]11. a Breakdown Digital Banking'!AM46</f>
        <v>654313130.20077705</v>
      </c>
      <c r="BN232" s="255">
        <f>'[1]11. a Breakdown Digital Banking'!AO46+'[1]11. a Breakdown Digital Banking'!AQ46+'[1]11. a Breakdown Digital Banking'!AS46</f>
        <v>114219094.79922295</v>
      </c>
      <c r="BO232" s="226">
        <f t="shared" si="134"/>
        <v>769083334</v>
      </c>
      <c r="BP232" s="227">
        <f t="shared" si="129"/>
        <v>768532225</v>
      </c>
      <c r="BQ232" s="255">
        <f>'[1]11. a Breakdown Digital Banking'!AD46+'[1]11. a Breakdown Digital Banking'!AF46+'[1]11. a Breakdown Digital Banking'!AH46</f>
        <v>1024290.656821</v>
      </c>
      <c r="BR232" s="255">
        <f>'[1]11. a Breakdown Digital Banking'!AJ46+'[1]11. a Breakdown Digital Banking'!AL46+'[1]11. a Breakdown Digital Banking'!AN46</f>
        <v>812865517.21809983</v>
      </c>
      <c r="BS232" s="255">
        <f>'[1]11. a Breakdown Digital Banking'!AP46+'[1]11. a Breakdown Digital Banking'!AR46+'[1]11. a Breakdown Digital Banking'!AT46</f>
        <v>2563555452.2584081</v>
      </c>
      <c r="BT232" s="226">
        <f t="shared" si="135"/>
        <v>3377445260.1333289</v>
      </c>
      <c r="BU232" s="227">
        <f t="shared" si="130"/>
        <v>3376420969.4765081</v>
      </c>
      <c r="BV232" s="226">
        <f t="shared" si="150"/>
        <v>5269.3394388152765</v>
      </c>
      <c r="BW232" s="226">
        <f t="shared" si="150"/>
        <v>-4.5491813379368677</v>
      </c>
      <c r="BX232" s="226">
        <f t="shared" si="150"/>
        <v>-6.4805514616962672</v>
      </c>
      <c r="BY232" s="226">
        <f t="shared" si="150"/>
        <v>-4.7742252021443647</v>
      </c>
      <c r="BZ232" s="237">
        <f t="shared" si="150"/>
        <v>-4.8412526621957817</v>
      </c>
      <c r="CA232" s="226">
        <f t="shared" si="151"/>
        <v>234.34587944088526</v>
      </c>
      <c r="CB232" s="226">
        <f t="shared" si="151"/>
        <v>68.786534660340067</v>
      </c>
      <c r="CC232" s="226">
        <f t="shared" si="151"/>
        <v>47.949134315807072</v>
      </c>
      <c r="CD232" s="226">
        <f t="shared" si="151"/>
        <v>65.385866264017579</v>
      </c>
      <c r="CE232" s="236">
        <f t="shared" si="151"/>
        <v>65.32595556014266</v>
      </c>
      <c r="CF232" s="229">
        <f t="shared" si="152"/>
        <v>673.68577739561397</v>
      </c>
      <c r="CG232" s="330">
        <f t="shared" si="152"/>
        <v>-9.7363560039354429</v>
      </c>
      <c r="CH232" s="330">
        <f t="shared" si="152"/>
        <v>-12.48691002335921</v>
      </c>
      <c r="CI232" s="226">
        <f t="shared" si="152"/>
        <v>-11.816457982883676</v>
      </c>
      <c r="CJ232" s="227">
        <f t="shared" si="152"/>
        <v>-11.840154346512122</v>
      </c>
      <c r="CK232" s="229">
        <f t="shared" si="153"/>
        <v>-92.662642826386019</v>
      </c>
      <c r="CL232" s="226">
        <f t="shared" si="153"/>
        <v>47.368453628393212</v>
      </c>
      <c r="CM232" s="226">
        <f t="shared" si="153"/>
        <v>28.437250632099122</v>
      </c>
      <c r="CN232" s="226">
        <f t="shared" si="153"/>
        <v>31.853857839717303</v>
      </c>
      <c r="CO232" s="367">
        <f t="shared" si="153"/>
        <v>32.536178170656505</v>
      </c>
      <c r="CP232" s="255">
        <f t="shared" si="149"/>
        <v>-91.287937092516742</v>
      </c>
      <c r="CQ232" s="226">
        <f t="shared" si="132"/>
        <v>15.568402462915202</v>
      </c>
      <c r="CR232" s="226">
        <f t="shared" si="133"/>
        <v>53.467252478841431</v>
      </c>
      <c r="CS232" s="227">
        <f t="shared" si="112"/>
        <v>6.3108040121752822</v>
      </c>
      <c r="CU232" s="238">
        <f t="shared" si="124"/>
        <v>9.0598009730853857E-2</v>
      </c>
      <c r="CV232" s="239">
        <f t="shared" si="124"/>
        <v>-1.6074676795099996E-2</v>
      </c>
      <c r="CW232" s="240">
        <f t="shared" si="124"/>
        <v>0.30090381329846716</v>
      </c>
      <c r="CY232" s="127">
        <f t="shared" si="138"/>
        <v>1.6415830683995436E-2</v>
      </c>
      <c r="CZ232" s="127">
        <f t="shared" si="139"/>
        <v>0.27395727433414718</v>
      </c>
      <c r="DA232" s="127">
        <f t="shared" si="139"/>
        <v>-7.0880276606584469E-2</v>
      </c>
      <c r="DB232" s="127"/>
      <c r="DC232" s="127">
        <f t="shared" si="140"/>
        <v>-6.4901918578414985E-2</v>
      </c>
      <c r="DD232" s="127"/>
      <c r="DE232" s="127">
        <f t="shared" si="141"/>
        <v>6.821151532130254E-2</v>
      </c>
      <c r="DF232" s="127"/>
      <c r="DG232" s="127">
        <f t="shared" si="142"/>
        <v>1.0661061845070652E-2</v>
      </c>
      <c r="DH232" s="127">
        <f t="shared" si="106"/>
        <v>0.1589739911830399</v>
      </c>
      <c r="DI232" s="127">
        <f t="shared" si="106"/>
        <v>0.15305624591950395</v>
      </c>
      <c r="DJ232" s="127">
        <f t="shared" si="106"/>
        <v>-0.11406960130424748</v>
      </c>
      <c r="DK232" s="127">
        <f t="shared" si="107"/>
        <v>4.5313013136128344E-2</v>
      </c>
      <c r="DL232" s="127"/>
      <c r="DM232" s="127">
        <f t="shared" si="143"/>
        <v>7.5027436275535209E-2</v>
      </c>
      <c r="DN232" s="127"/>
      <c r="DO232" s="127">
        <f t="shared" si="146"/>
        <v>8.9099742340695842E-2</v>
      </c>
      <c r="DP232" s="127">
        <f t="shared" si="146"/>
        <v>1.2164751700970644E-2</v>
      </c>
      <c r="DQ232" s="127"/>
      <c r="DR232" s="127">
        <f t="shared" si="147"/>
        <v>0.10323477714891505</v>
      </c>
      <c r="DS232" s="127">
        <f t="shared" si="147"/>
        <v>0.22598261843177569</v>
      </c>
      <c r="DT232" s="127"/>
    </row>
    <row r="233" spans="1:124" x14ac:dyDescent="0.3">
      <c r="B233" s="1">
        <v>3</v>
      </c>
      <c r="C233" s="336">
        <v>44621</v>
      </c>
      <c r="D233" s="374">
        <v>31</v>
      </c>
      <c r="E233" s="61">
        <v>228592586</v>
      </c>
      <c r="F233" s="62">
        <v>16545160</v>
      </c>
      <c r="G233" s="63">
        <v>604413623</v>
      </c>
      <c r="H233" s="61">
        <f t="shared" si="154"/>
        <v>637264927</v>
      </c>
      <c r="I233" s="62">
        <f t="shared" si="136"/>
        <v>29034372</v>
      </c>
      <c r="J233" s="63">
        <f t="shared" si="148"/>
        <v>630062736</v>
      </c>
      <c r="K233" s="61">
        <f t="shared" si="118"/>
        <v>15.601436220733067</v>
      </c>
      <c r="L233" s="62">
        <f t="shared" si="118"/>
        <v>20.12089383793171</v>
      </c>
      <c r="M233" s="63">
        <f t="shared" si="118"/>
        <v>13.701657587777493</v>
      </c>
      <c r="N233" s="61">
        <f t="shared" si="126"/>
        <v>10.722079930524769</v>
      </c>
      <c r="O233" s="62">
        <f t="shared" si="126"/>
        <v>19.407063556611892</v>
      </c>
      <c r="P233" s="63">
        <f t="shared" si="126"/>
        <v>39.11419449138279</v>
      </c>
      <c r="Q233" s="342">
        <f t="shared" si="155"/>
        <v>677587017.65765691</v>
      </c>
      <c r="R233" s="358">
        <f t="shared" si="137"/>
        <v>26319096.620748993</v>
      </c>
      <c r="S233" s="358">
        <f t="shared" si="114"/>
        <v>39006756.883935191</v>
      </c>
      <c r="T233" s="341">
        <f t="shared" si="116"/>
        <v>742912871.16234112</v>
      </c>
      <c r="U233" s="342">
        <f t="shared" si="156"/>
        <v>17.396878422546912</v>
      </c>
      <c r="V233" s="343">
        <f t="shared" si="156"/>
        <v>30.003118191128909</v>
      </c>
      <c r="W233" s="343">
        <f t="shared" si="157"/>
        <v>13.9320543432548</v>
      </c>
      <c r="X233" s="344">
        <f t="shared" si="117"/>
        <v>17.613116093778359</v>
      </c>
      <c r="Y233" s="342">
        <f t="shared" si="127"/>
        <v>20.313260780698307</v>
      </c>
      <c r="Z233" s="345">
        <f t="shared" si="127"/>
        <v>22.785738273533649</v>
      </c>
      <c r="AA233" s="376">
        <f t="shared" si="127"/>
        <v>56.587434500175895</v>
      </c>
      <c r="AB233" s="341">
        <f t="shared" si="125"/>
        <v>21.882674121276548</v>
      </c>
      <c r="AC233" s="342">
        <v>345851570</v>
      </c>
      <c r="AD233" s="358">
        <f t="shared" si="131"/>
        <v>252421986</v>
      </c>
      <c r="AE233" s="358">
        <v>98594050</v>
      </c>
      <c r="AF233" s="358">
        <v>91963531</v>
      </c>
      <c r="AG233" s="358">
        <v>52692748</v>
      </c>
      <c r="AH233" s="379">
        <f t="shared" si="144"/>
        <v>144656279</v>
      </c>
      <c r="AI233" s="358">
        <v>9171657</v>
      </c>
      <c r="AJ233" s="380">
        <v>38991371</v>
      </c>
      <c r="AK233" s="358">
        <v>259975596.11910182</v>
      </c>
      <c r="AL233" s="358">
        <f t="shared" si="128"/>
        <v>340163504.81335503</v>
      </c>
      <c r="AM233" s="358">
        <v>42917899.248150989</v>
      </c>
      <c r="AN233" s="358">
        <v>184119774.72844297</v>
      </c>
      <c r="AO233" s="358">
        <v>107316181.38338104</v>
      </c>
      <c r="AP233" s="358">
        <f t="shared" si="145"/>
        <v>291435956.11182404</v>
      </c>
      <c r="AQ233" s="358">
        <v>5809649.4533800026</v>
      </c>
      <c r="AR233" s="380">
        <v>77447916.725200012</v>
      </c>
      <c r="AS233" s="358">
        <v>26907876</v>
      </c>
      <c r="AT233" s="358">
        <v>461867</v>
      </c>
      <c r="AU233" s="380">
        <v>1664629</v>
      </c>
      <c r="AV233" s="358">
        <v>24396979.406145994</v>
      </c>
      <c r="AW233" s="358">
        <v>666058.62238000007</v>
      </c>
      <c r="AX233" s="380">
        <v>1256058.592223</v>
      </c>
      <c r="AY233" s="352">
        <f t="shared" si="103"/>
        <v>17.400837115684677</v>
      </c>
      <c r="AZ233" s="352">
        <f t="shared" si="103"/>
        <v>1.8354259684656582</v>
      </c>
      <c r="BA233" s="353"/>
      <c r="BB233" s="82">
        <f>'[1]11. Breakdown Total UE Bank-NB'!R234+'[1]11. Breakdown Total UE Bank-NB'!S234</f>
        <v>11179020.137613</v>
      </c>
      <c r="BC233" s="83">
        <f>'[1]11. Breakdown Total UE Bank-NB'!AN234</f>
        <v>3587654</v>
      </c>
      <c r="BD233" s="83">
        <f>'[1]11. Breakdown Total UE Bank-NB'!AT234</f>
        <v>534026413</v>
      </c>
      <c r="BE233" s="84">
        <f>'[1]11. Breakdown Total UE Bank-NB'!AB234+'[1]11. Breakdown Total UE Bank-NB'!AK234</f>
        <v>92448669</v>
      </c>
      <c r="BF233" s="85">
        <f>'[1]11. Breakdown Total UE Bank-NB'!BR234</f>
        <v>1211291.9949431864</v>
      </c>
      <c r="BG233" s="358">
        <v>30581254.065042</v>
      </c>
      <c r="BH233" s="84">
        <f>'[1]11. Breakdown Total UE Bank-NB'!BF234+'[1]11. Breakdown Total UE Bank-NB'!BO234</f>
        <v>7214210.823950002</v>
      </c>
      <c r="BI233" s="409">
        <v>305078813</v>
      </c>
      <c r="BJ233" s="408">
        <f t="shared" si="158"/>
        <v>1.1523951143839667E-2</v>
      </c>
      <c r="BK233" s="410">
        <f t="shared" ref="BK233:BK248" si="159">BJ233-BJ232</f>
        <v>-1.569516903539828E-3</v>
      </c>
      <c r="BL233" s="358">
        <f>'[1]11. a Breakdown Digital Banking'!AC47+'[1]11. a Breakdown Digital Banking'!AE47+'[1]11. a Breakdown Digital Banking'!AG47</f>
        <v>161855</v>
      </c>
      <c r="BM233" s="358">
        <f>'[1]11. a Breakdown Digital Banking'!AI47+'[1]11. a Breakdown Digital Banking'!AK47+'[1]11. a Breakdown Digital Banking'!AM47</f>
        <v>804387364.16152775</v>
      </c>
      <c r="BN233" s="358">
        <f>'[1]11. a Breakdown Digital Banking'!AO47+'[1]11. a Breakdown Digital Banking'!AQ47+'[1]11. a Breakdown Digital Banking'!AS47</f>
        <v>134566966.83847222</v>
      </c>
      <c r="BO233" s="345">
        <f t="shared" si="134"/>
        <v>939116186</v>
      </c>
      <c r="BP233" s="351">
        <f t="shared" si="129"/>
        <v>938954331</v>
      </c>
      <c r="BQ233" s="358">
        <f>'[1]11. a Breakdown Digital Banking'!AD47+'[1]11. a Breakdown Digital Banking'!AF47+'[1]11. a Breakdown Digital Banking'!AH47</f>
        <v>337325.33902000001</v>
      </c>
      <c r="BR233" s="358">
        <f>'[1]11. a Breakdown Digital Banking'!AJ47+'[1]11. a Breakdown Digital Banking'!AL47+'[1]11. a Breakdown Digital Banking'!AN47</f>
        <v>1012952208.5917522</v>
      </c>
      <c r="BS233" s="358">
        <f>'[1]11. a Breakdown Digital Banking'!AP47+'[1]11. a Breakdown Digital Banking'!AR47+'[1]11. a Breakdown Digital Banking'!AT47</f>
        <v>3486575738.0635185</v>
      </c>
      <c r="BT233" s="345">
        <f t="shared" si="135"/>
        <v>4499865271.9942904</v>
      </c>
      <c r="BU233" s="351">
        <f t="shared" si="130"/>
        <v>4499527946.6552706</v>
      </c>
      <c r="BV233" s="345">
        <f t="shared" si="150"/>
        <v>-70.631036691471195</v>
      </c>
      <c r="BW233" s="345">
        <f t="shared" si="150"/>
        <v>22.936148922259925</v>
      </c>
      <c r="BX233" s="345">
        <f t="shared" si="150"/>
        <v>17.814772630633474</v>
      </c>
      <c r="BY233" s="345">
        <f t="shared" si="150"/>
        <v>22.108508204911899</v>
      </c>
      <c r="BZ233" s="353">
        <f t="shared" si="150"/>
        <v>22.175011073868763</v>
      </c>
      <c r="CA233" s="345">
        <f t="shared" si="151"/>
        <v>1326.4122675597073</v>
      </c>
      <c r="CB233" s="345">
        <f t="shared" si="151"/>
        <v>74.063018037655297</v>
      </c>
      <c r="CC233" s="345">
        <f t="shared" si="151"/>
        <v>47.090828403350415</v>
      </c>
      <c r="CD233" s="345">
        <f t="shared" si="151"/>
        <v>69.631545211399555</v>
      </c>
      <c r="CE233" s="355">
        <f t="shared" si="151"/>
        <v>69.605785751133865</v>
      </c>
      <c r="CF233" s="356">
        <f t="shared" si="152"/>
        <v>-67.067420094709561</v>
      </c>
      <c r="CG233" s="343">
        <f t="shared" si="152"/>
        <v>24.614980846821567</v>
      </c>
      <c r="CH233" s="343">
        <f t="shared" si="152"/>
        <v>36.005473764648222</v>
      </c>
      <c r="CI233" s="345">
        <f t="shared" si="152"/>
        <v>33.232811353296434</v>
      </c>
      <c r="CJ233" s="351">
        <f t="shared" si="152"/>
        <v>33.263239013495792</v>
      </c>
      <c r="CK233" s="356">
        <f t="shared" si="153"/>
        <v>73.415014835625584</v>
      </c>
      <c r="CL233" s="345">
        <f t="shared" si="153"/>
        <v>45.660852443771759</v>
      </c>
      <c r="CM233" s="345">
        <f t="shared" si="153"/>
        <v>49.623742951006264</v>
      </c>
      <c r="CN233" s="345">
        <f t="shared" si="153"/>
        <v>48.714495567078167</v>
      </c>
      <c r="CO233" s="383">
        <f t="shared" si="153"/>
        <v>48.712907568670083</v>
      </c>
      <c r="CP233" s="358">
        <f t="shared" si="149"/>
        <v>-91.305501763550694</v>
      </c>
      <c r="CQ233" s="345">
        <f t="shared" si="132"/>
        <v>19.267106893554555</v>
      </c>
      <c r="CR233" s="345">
        <f t="shared" si="133"/>
        <v>54.360575764247699</v>
      </c>
      <c r="CS233" s="351">
        <f t="shared" si="112"/>
        <v>7.5605108715139693</v>
      </c>
      <c r="CT233" s="359"/>
      <c r="CU233" s="252">
        <f t="shared" si="124"/>
        <v>8.7297221112547563E-2</v>
      </c>
      <c r="CV233" s="253">
        <f t="shared" si="124"/>
        <v>-1.2916558458429761E-2</v>
      </c>
      <c r="CW233" s="254">
        <f t="shared" si="124"/>
        <v>0.28377028658342596</v>
      </c>
      <c r="CY233" s="127">
        <f t="shared" si="138"/>
        <v>-2.2959074945863023E-2</v>
      </c>
      <c r="CZ233" s="127">
        <f t="shared" si="139"/>
        <v>0.58655808118518205</v>
      </c>
      <c r="DA233" s="127">
        <f t="shared" si="139"/>
        <v>-0.14616433978457721</v>
      </c>
      <c r="DB233" s="127"/>
      <c r="DC233" s="127">
        <f t="shared" si="140"/>
        <v>-9.1083378380821256E-2</v>
      </c>
      <c r="DD233" s="127"/>
      <c r="DE233" s="127">
        <f t="shared" si="141"/>
        <v>0.13921681369331984</v>
      </c>
      <c r="DF233" s="127"/>
      <c r="DG233" s="127">
        <f t="shared" si="142"/>
        <v>-1.3812033806520296E-2</v>
      </c>
      <c r="DH233" s="127">
        <f t="shared" ref="DH233:DL258" si="160">AM233/AM221-1</f>
        <v>0.58317248809008326</v>
      </c>
      <c r="DI233" s="127">
        <f t="shared" si="160"/>
        <v>0.1056989579635581</v>
      </c>
      <c r="DJ233" s="127">
        <f t="shared" si="160"/>
        <v>1.3821687976326213E-2</v>
      </c>
      <c r="DK233" s="127">
        <f t="shared" si="107"/>
        <v>6.9992297426855865E-2</v>
      </c>
      <c r="DL233" s="127"/>
      <c r="DM233" s="127">
        <f t="shared" si="143"/>
        <v>0.13550981333892165</v>
      </c>
      <c r="DN233" s="127"/>
      <c r="DO233" s="127">
        <f t="shared" si="146"/>
        <v>0.12777288055007818</v>
      </c>
      <c r="DP233" s="127">
        <f t="shared" si="146"/>
        <v>1.252871849734305E-2</v>
      </c>
      <c r="DQ233" s="127"/>
      <c r="DR233" s="127">
        <f t="shared" si="147"/>
        <v>0.17400837115684675</v>
      </c>
      <c r="DS233" s="127">
        <f t="shared" si="147"/>
        <v>1.8354259684656649E-2</v>
      </c>
      <c r="DT233" s="127"/>
    </row>
    <row r="234" spans="1:124" x14ac:dyDescent="0.3">
      <c r="B234" s="1">
        <v>4</v>
      </c>
      <c r="C234" s="76">
        <v>44652</v>
      </c>
      <c r="D234" s="362">
        <v>30</v>
      </c>
      <c r="E234" s="92">
        <v>232100446</v>
      </c>
      <c r="F234" s="93">
        <v>16557240</v>
      </c>
      <c r="G234" s="94">
        <v>620782075</v>
      </c>
      <c r="H234" s="92">
        <f t="shared" si="154"/>
        <v>653620096</v>
      </c>
      <c r="I234" s="93">
        <f t="shared" si="136"/>
        <v>26687561</v>
      </c>
      <c r="J234" s="411">
        <f t="shared" si="148"/>
        <v>683005995.51868105</v>
      </c>
      <c r="K234" s="92">
        <f t="shared" si="118"/>
        <v>2.5664630685065144</v>
      </c>
      <c r="L234" s="93">
        <f t="shared" si="118"/>
        <v>-8.0828715702891731</v>
      </c>
      <c r="M234" s="94">
        <f t="shared" si="118"/>
        <v>8.4028552227664282</v>
      </c>
      <c r="N234" s="92">
        <f t="shared" si="126"/>
        <v>17.143335323472172</v>
      </c>
      <c r="O234" s="93">
        <f t="shared" si="126"/>
        <v>14.780572948043089</v>
      </c>
      <c r="P234" s="94">
        <f t="shared" si="126"/>
        <v>51.16913406488289</v>
      </c>
      <c r="Q234" s="258">
        <f t="shared" si="155"/>
        <v>738911073.18475688</v>
      </c>
      <c r="R234" s="255">
        <f t="shared" si="137"/>
        <v>25606345.578983001</v>
      </c>
      <c r="S234" s="316">
        <f t="shared" si="114"/>
        <v>43442968.162277609</v>
      </c>
      <c r="T234" s="235">
        <f t="shared" si="116"/>
        <v>807960386.9260174</v>
      </c>
      <c r="U234" s="258">
        <f t="shared" si="156"/>
        <v>9.0503586888500944</v>
      </c>
      <c r="V234" s="330">
        <f t="shared" si="156"/>
        <v>-2.7081136257696827</v>
      </c>
      <c r="W234" s="330">
        <f t="shared" si="157"/>
        <v>11.372930314464206</v>
      </c>
      <c r="X234" s="331">
        <f t="shared" si="117"/>
        <v>8.7557395070978821</v>
      </c>
      <c r="Y234" s="258">
        <f t="shared" si="127"/>
        <v>30.688605043428829</v>
      </c>
      <c r="Z234" s="226">
        <f t="shared" si="127"/>
        <v>27.849393394744471</v>
      </c>
      <c r="AA234" s="363">
        <f t="shared" si="127"/>
        <v>62.693756097176404</v>
      </c>
      <c r="AB234" s="235">
        <f t="shared" si="125"/>
        <v>31.991836420185233</v>
      </c>
      <c r="AC234" s="258">
        <v>356633248</v>
      </c>
      <c r="AD234" s="255">
        <f t="shared" si="131"/>
        <v>255789016</v>
      </c>
      <c r="AE234" s="255">
        <v>102974600</v>
      </c>
      <c r="AF234" s="255">
        <v>85582008</v>
      </c>
      <c r="AG234" s="255">
        <v>56435934</v>
      </c>
      <c r="AH234" s="65">
        <f t="shared" si="144"/>
        <v>142017942</v>
      </c>
      <c r="AI234" s="255">
        <v>10796474</v>
      </c>
      <c r="AJ234" s="256">
        <v>41197832</v>
      </c>
      <c r="AK234" s="255">
        <v>301025692.91813606</v>
      </c>
      <c r="AL234" s="255">
        <f t="shared" si="128"/>
        <v>349808950.59743887</v>
      </c>
      <c r="AM234" s="255">
        <v>47064212.494329035</v>
      </c>
      <c r="AN234" s="255">
        <v>178394798.2895779</v>
      </c>
      <c r="AO234" s="255">
        <v>118428611.04397699</v>
      </c>
      <c r="AP234" s="255">
        <f t="shared" si="145"/>
        <v>296823409.33355486</v>
      </c>
      <c r="AQ234" s="255">
        <v>5921328.7695549997</v>
      </c>
      <c r="AR234" s="256">
        <v>88076429.669181973</v>
      </c>
      <c r="AS234" s="255">
        <v>24778941</v>
      </c>
      <c r="AT234" s="255">
        <v>361332</v>
      </c>
      <c r="AU234" s="256">
        <v>1547288</v>
      </c>
      <c r="AV234" s="255">
        <v>23830270.863349002</v>
      </c>
      <c r="AW234" s="255">
        <v>619324.2872560001</v>
      </c>
      <c r="AX234" s="256">
        <v>1156750.4283779999</v>
      </c>
      <c r="AY234" s="225">
        <f t="shared" si="103"/>
        <v>22.617041171183054</v>
      </c>
      <c r="AZ234" s="225">
        <f t="shared" si="103"/>
        <v>4.296769395897214</v>
      </c>
      <c r="BA234" s="237"/>
      <c r="BB234" s="78">
        <f>'[1]11. Breakdown Total UE Bank-NB'!R235+'[1]11. Breakdown Total UE Bank-NB'!S235</f>
        <v>9940338.4732669983</v>
      </c>
      <c r="BC234" s="65">
        <f>'[1]11. Breakdown Total UE Bank-NB'!AN235</f>
        <v>3686077</v>
      </c>
      <c r="BD234" s="411">
        <v>576948550.51868105</v>
      </c>
      <c r="BE234" s="67">
        <f>'[1]11. Breakdown Total UE Bank-NB'!AB235+'[1]11. Breakdown Total UE Bank-NB'!AK235</f>
        <v>102371368</v>
      </c>
      <c r="BF234" s="67">
        <f>'[1]11. Breakdown Total UE Bank-NB'!BR235</f>
        <v>1459291.3563863181</v>
      </c>
      <c r="BG234" s="316">
        <v>33829573.094339289</v>
      </c>
      <c r="BH234" s="67">
        <f>'[1]11. Breakdown Total UE Bank-NB'!BF235+'[1]11. Breakdown Total UE Bank-NB'!BO235</f>
        <v>8154103.7115520043</v>
      </c>
      <c r="BI234" s="406">
        <v>314485796</v>
      </c>
      <c r="BJ234" s="408">
        <f t="shared" si="158"/>
        <v>3.0834599451519434E-2</v>
      </c>
      <c r="BK234" s="410">
        <f t="shared" si="159"/>
        <v>1.9310648307679767E-2</v>
      </c>
      <c r="BL234" s="255">
        <f>'[1]11. a Breakdown Digital Banking'!AC48+'[1]11. a Breakdown Digital Banking'!AE48+'[1]11. a Breakdown Digital Banking'!AG48</f>
        <v>202907</v>
      </c>
      <c r="BM234" s="255">
        <f>'[1]11. a Breakdown Digital Banking'!AI48+'[1]11. a Breakdown Digital Banking'!AK48+'[1]11. a Breakdown Digital Banking'!AM48</f>
        <v>720268195.4497695</v>
      </c>
      <c r="BN234" s="255">
        <f>'[1]11. a Breakdown Digital Banking'!AO48+'[1]11. a Breakdown Digital Banking'!AQ48+'[1]11. a Breakdown Digital Banking'!AS48</f>
        <v>152571643.55023059</v>
      </c>
      <c r="BO234" s="226">
        <f t="shared" si="134"/>
        <v>873042746.00000012</v>
      </c>
      <c r="BP234" s="227">
        <f t="shared" si="129"/>
        <v>872839839.00000012</v>
      </c>
      <c r="BQ234" s="255">
        <f>'[1]11. a Breakdown Digital Banking'!AD48+'[1]11. a Breakdown Digital Banking'!AF48+'[1]11. a Breakdown Digital Banking'!AH48</f>
        <v>405234.84169700003</v>
      </c>
      <c r="BR234" s="255">
        <f>'[1]11. a Breakdown Digital Banking'!AJ48+'[1]11. a Breakdown Digital Banking'!AL48+'[1]11. a Breakdown Digital Banking'!AN48</f>
        <v>895628259.05237758</v>
      </c>
      <c r="BS234" s="255">
        <f>'[1]11. a Breakdown Digital Banking'!AP48+'[1]11. a Breakdown Digital Banking'!AR48+'[1]11. a Breakdown Digital Banking'!AT48</f>
        <v>3426879998.0262442</v>
      </c>
      <c r="BT234" s="226">
        <f t="shared" si="135"/>
        <v>4322913491.9203186</v>
      </c>
      <c r="BU234" s="153">
        <f t="shared" si="130"/>
        <v>4322508257.0786219</v>
      </c>
      <c r="BV234" s="226">
        <f t="shared" si="150"/>
        <v>25.363442587501154</v>
      </c>
      <c r="BW234" s="226">
        <f t="shared" si="150"/>
        <v>-10.457544767556346</v>
      </c>
      <c r="BX234" s="226">
        <f t="shared" si="150"/>
        <v>13.379715048025369</v>
      </c>
      <c r="BY234" s="226">
        <f t="shared" si="150"/>
        <v>-7.0357045257017736</v>
      </c>
      <c r="BZ234" s="237">
        <f t="shared" si="150"/>
        <v>-7.0412894234788803</v>
      </c>
      <c r="CA234" s="226">
        <f t="shared" si="151"/>
        <v>1762.2154919236418</v>
      </c>
      <c r="CB234" s="226">
        <f t="shared" si="151"/>
        <v>48.656270295045616</v>
      </c>
      <c r="CC234" s="226">
        <f t="shared" si="151"/>
        <v>72.733482664370314</v>
      </c>
      <c r="CD234" s="226">
        <f t="shared" si="151"/>
        <v>52.401278622177252</v>
      </c>
      <c r="CE234" s="236">
        <f t="shared" si="151"/>
        <v>52.36875661206232</v>
      </c>
      <c r="CF234" s="229">
        <f t="shared" si="152"/>
        <v>20.131752590626959</v>
      </c>
      <c r="CG234" s="330">
        <f t="shared" si="152"/>
        <v>-11.582377583487691</v>
      </c>
      <c r="CH234" s="330">
        <f t="shared" si="152"/>
        <v>-1.7121595663494804</v>
      </c>
      <c r="CI234" s="226">
        <f t="shared" si="152"/>
        <v>-3.9323795131214867</v>
      </c>
      <c r="CJ234" s="227">
        <f t="shared" si="152"/>
        <v>-3.9341835782626178</v>
      </c>
      <c r="CK234" s="229">
        <f t="shared" si="153"/>
        <v>139.70306921730136</v>
      </c>
      <c r="CL234" s="226">
        <f t="shared" si="153"/>
        <v>20.705364119768198</v>
      </c>
      <c r="CM234" s="226">
        <f t="shared" si="153"/>
        <v>44.466488420485682</v>
      </c>
      <c r="CN234" s="226">
        <f t="shared" si="153"/>
        <v>38.810391325830594</v>
      </c>
      <c r="CO234" s="367">
        <f t="shared" si="153"/>
        <v>38.804914084925038</v>
      </c>
      <c r="CP234" s="255">
        <f t="shared" si="149"/>
        <v>-91.217998173532237</v>
      </c>
      <c r="CQ234" s="226">
        <f t="shared" si="132"/>
        <v>19.596455474379539</v>
      </c>
      <c r="CR234" s="226">
        <f t="shared" si="133"/>
        <v>56.440179363409214</v>
      </c>
      <c r="CS234" s="227">
        <f t="shared" si="112"/>
        <v>8.8391797588563037</v>
      </c>
      <c r="CU234" s="238">
        <f t="shared" si="124"/>
        <v>0.10077232048486784</v>
      </c>
      <c r="CV234" s="239">
        <f t="shared" si="124"/>
        <v>-9.326033753029872E-3</v>
      </c>
      <c r="CW234" s="240">
        <f t="shared" si="124"/>
        <v>0.28432172729775385</v>
      </c>
      <c r="CY234" s="127">
        <f t="shared" si="138"/>
        <v>5.3823792716263696E-2</v>
      </c>
      <c r="CZ234" s="127">
        <f t="shared" si="139"/>
        <v>0.61531480305804642</v>
      </c>
      <c r="DA234" s="127">
        <f t="shared" si="139"/>
        <v>-0.19136749973985567</v>
      </c>
      <c r="DB234" s="127"/>
      <c r="DC234" s="127">
        <f t="shared" si="140"/>
        <v>-8.6854886935153863E-2</v>
      </c>
      <c r="DD234" s="127"/>
      <c r="DE234" s="127">
        <f t="shared" si="141"/>
        <v>0.16507207166111271</v>
      </c>
      <c r="DF234" s="127"/>
      <c r="DG234" s="127">
        <f t="shared" si="142"/>
        <v>0.12914446571024252</v>
      </c>
      <c r="DH234" s="127">
        <f t="shared" si="160"/>
        <v>0.64102381210037596</v>
      </c>
      <c r="DI234" s="127">
        <f t="shared" si="160"/>
        <v>7.5285594025112257E-2</v>
      </c>
      <c r="DJ234" s="127">
        <f t="shared" si="160"/>
        <v>0.13737528356329443</v>
      </c>
      <c r="DK234" s="127">
        <f t="shared" si="107"/>
        <v>9.9227672032968561E-2</v>
      </c>
      <c r="DL234" s="127"/>
      <c r="DM234" s="127">
        <f t="shared" si="143"/>
        <v>0.17070493193996716</v>
      </c>
      <c r="DN234" s="127"/>
      <c r="DO234" s="127">
        <f t="shared" si="146"/>
        <v>8.4668470789347694E-2</v>
      </c>
      <c r="DP234" s="127">
        <f t="shared" si="146"/>
        <v>-0.11051264693211893</v>
      </c>
      <c r="DQ234" s="127"/>
      <c r="DR234" s="127">
        <f t="shared" si="147"/>
        <v>0.22617041171183061</v>
      </c>
      <c r="DS234" s="127">
        <f t="shared" si="147"/>
        <v>4.2967693958972042E-2</v>
      </c>
      <c r="DT234" s="127"/>
    </row>
    <row r="235" spans="1:124" x14ac:dyDescent="0.3">
      <c r="B235" s="1">
        <v>5</v>
      </c>
      <c r="C235" s="76">
        <v>44682</v>
      </c>
      <c r="D235" s="362">
        <v>31</v>
      </c>
      <c r="E235" s="61">
        <v>234174464</v>
      </c>
      <c r="F235" s="62">
        <v>16588263</v>
      </c>
      <c r="G235" s="63">
        <v>632955587</v>
      </c>
      <c r="H235" s="61">
        <f t="shared" si="154"/>
        <v>586711348</v>
      </c>
      <c r="I235" s="62">
        <f t="shared" si="136"/>
        <v>28359760</v>
      </c>
      <c r="J235" s="412">
        <f t="shared" si="148"/>
        <v>669023475.4882952</v>
      </c>
      <c r="K235" s="61">
        <f t="shared" si="118"/>
        <v>-10.236641806068338</v>
      </c>
      <c r="L235" s="62">
        <f t="shared" si="118"/>
        <v>6.2658367319516381</v>
      </c>
      <c r="M235" s="63">
        <f t="shared" si="118"/>
        <v>-2.0472031171215996</v>
      </c>
      <c r="N235" s="61">
        <f t="shared" si="126"/>
        <v>2.0726957037937517</v>
      </c>
      <c r="O235" s="62">
        <f t="shared" si="126"/>
        <v>20.927169588657378</v>
      </c>
      <c r="P235" s="63">
        <f t="shared" si="126"/>
        <v>37.110576852670327</v>
      </c>
      <c r="Q235" s="258">
        <f t="shared" si="155"/>
        <v>605275164.19785094</v>
      </c>
      <c r="R235" s="255">
        <f t="shared" si="137"/>
        <v>25643878.577497996</v>
      </c>
      <c r="S235" s="316">
        <f t="shared" si="114"/>
        <v>41399792.897955082</v>
      </c>
      <c r="T235" s="235">
        <f t="shared" si="116"/>
        <v>672318835.67330396</v>
      </c>
      <c r="U235" s="258">
        <f t="shared" si="156"/>
        <v>-18.085519873308449</v>
      </c>
      <c r="V235" s="330">
        <f t="shared" si="156"/>
        <v>0.14657694280983638</v>
      </c>
      <c r="W235" s="330">
        <f t="shared" si="157"/>
        <v>-4.7031207828397337</v>
      </c>
      <c r="X235" s="331">
        <f t="shared" si="117"/>
        <v>-16.788143756500002</v>
      </c>
      <c r="Y235" s="258">
        <f t="shared" si="127"/>
        <v>4.5933246993469243</v>
      </c>
      <c r="Z235" s="226">
        <f t="shared" si="127"/>
        <v>30.125816945758487</v>
      </c>
      <c r="AA235" s="363">
        <f t="shared" si="127"/>
        <v>47.526398159143454</v>
      </c>
      <c r="AB235" s="235">
        <f t="shared" si="125"/>
        <v>7.3197144013835773</v>
      </c>
      <c r="AC235" s="258">
        <v>315147342</v>
      </c>
      <c r="AD235" s="255">
        <f t="shared" si="131"/>
        <v>233007043</v>
      </c>
      <c r="AE235" s="255">
        <v>101275892</v>
      </c>
      <c r="AF235" s="255">
        <v>78155054</v>
      </c>
      <c r="AG235" s="255">
        <v>45212321</v>
      </c>
      <c r="AH235" s="65">
        <f t="shared" si="144"/>
        <v>123367375</v>
      </c>
      <c r="AI235" s="255">
        <v>8363776</v>
      </c>
      <c r="AJ235" s="256">
        <v>38556963</v>
      </c>
      <c r="AK235" s="255">
        <v>237717743.78980896</v>
      </c>
      <c r="AL235" s="255">
        <f t="shared" si="128"/>
        <v>289458062.93804193</v>
      </c>
      <c r="AM235" s="255">
        <v>41410055.654962026</v>
      </c>
      <c r="AN235" s="255">
        <v>152183035.85790089</v>
      </c>
      <c r="AO235" s="255">
        <v>90693264.705124021</v>
      </c>
      <c r="AP235" s="255">
        <f t="shared" si="145"/>
        <v>242876300.56302491</v>
      </c>
      <c r="AQ235" s="255">
        <v>5171706.720054999</v>
      </c>
      <c r="AR235" s="256">
        <v>78099357.470000014</v>
      </c>
      <c r="AS235" s="255">
        <v>26434103</v>
      </c>
      <c r="AT235" s="255">
        <v>400214</v>
      </c>
      <c r="AU235" s="256">
        <v>1525443</v>
      </c>
      <c r="AV235" s="255">
        <v>23887136.161503997</v>
      </c>
      <c r="AW235" s="255">
        <v>607560.66138900002</v>
      </c>
      <c r="AX235" s="256">
        <v>1149181.7546049999</v>
      </c>
      <c r="AY235" s="225">
        <f t="shared" si="103"/>
        <v>24.342149753596708</v>
      </c>
      <c r="AZ235" s="225">
        <f t="shared" si="103"/>
        <v>22.448632003078906</v>
      </c>
      <c r="BA235" s="237"/>
      <c r="BB235" s="78">
        <f>'[1]11. Breakdown Total UE Bank-NB'!R236+'[1]11. Breakdown Total UE Bank-NB'!S236</f>
        <v>9413220.4806459993</v>
      </c>
      <c r="BC235" s="65">
        <f>'[1]11. Breakdown Total UE Bank-NB'!AN236</f>
        <v>3348307</v>
      </c>
      <c r="BD235" s="412">
        <v>545485178.4882952</v>
      </c>
      <c r="BE235" s="67">
        <f>'[1]11. Breakdown Total UE Bank-NB'!AB236+'[1]11. Breakdown Total UE Bank-NB'!AK236</f>
        <v>120189990</v>
      </c>
      <c r="BF235" s="67">
        <f>'[1]11. Breakdown Total UE Bank-NB'!BR236</f>
        <v>1273525.8595469433</v>
      </c>
      <c r="BG235" s="316">
        <v>31293442.739595138</v>
      </c>
      <c r="BH235" s="67">
        <f>'[1]11. Breakdown Total UE Bank-NB'!BF236+'[1]11. Breakdown Total UE Bank-NB'!BO236</f>
        <v>8832824.2988130003</v>
      </c>
      <c r="BI235" s="406">
        <v>289406123</v>
      </c>
      <c r="BJ235" s="408">
        <f t="shared" si="158"/>
        <v>-7.974818996276703E-2</v>
      </c>
      <c r="BK235" s="410">
        <f t="shared" si="159"/>
        <v>-0.11058278941428647</v>
      </c>
      <c r="BL235" s="255">
        <f>'[1]11. a Breakdown Digital Banking'!AC49+'[1]11. a Breakdown Digital Banking'!AE49+'[1]11. a Breakdown Digital Banking'!AG49</f>
        <v>162515</v>
      </c>
      <c r="BM235" s="255">
        <f>'[1]11. a Breakdown Digital Banking'!AI49+'[1]11. a Breakdown Digital Banking'!AK49+'[1]11. a Breakdown Digital Banking'!AM49</f>
        <v>774462274.52542269</v>
      </c>
      <c r="BN235" s="255">
        <f>'[1]11. a Breakdown Digital Banking'!AO49+'[1]11. a Breakdown Digital Banking'!AQ49+'[1]11. a Breakdown Digital Banking'!AS49</f>
        <v>127427184.47457723</v>
      </c>
      <c r="BO235" s="226">
        <f t="shared" si="134"/>
        <v>902051973.99999988</v>
      </c>
      <c r="BP235" s="227">
        <f t="shared" si="129"/>
        <v>901889458.99999988</v>
      </c>
      <c r="BQ235" s="255">
        <f>'[1]11. a Breakdown Digital Banking'!AD49+'[1]11. a Breakdown Digital Banking'!AF49+'[1]11. a Breakdown Digital Banking'!AH49</f>
        <v>308787.62099999998</v>
      </c>
      <c r="BR235" s="255">
        <f>'[1]11. a Breakdown Digital Banking'!AJ49+'[1]11. a Breakdown Digital Banking'!AL49+'[1]11. a Breakdown Digital Banking'!AN49</f>
        <v>883994586.39959049</v>
      </c>
      <c r="BS235" s="255">
        <f>'[1]11. a Breakdown Digital Banking'!AP49+'[1]11. a Breakdown Digital Banking'!AR49+'[1]11. a Breakdown Digital Banking'!AT49</f>
        <v>2882672292.5113144</v>
      </c>
      <c r="BT235" s="226">
        <f t="shared" si="135"/>
        <v>3766975666.5319052</v>
      </c>
      <c r="BU235" s="227">
        <f t="shared" si="130"/>
        <v>3766666878.9109049</v>
      </c>
      <c r="BV235" s="226">
        <f t="shared" si="150"/>
        <v>-19.906656744222722</v>
      </c>
      <c r="BW235" s="226">
        <f t="shared" si="150"/>
        <v>7.5241527278338101</v>
      </c>
      <c r="BX235" s="226">
        <f t="shared" si="150"/>
        <v>-16.480427483482632</v>
      </c>
      <c r="BY235" s="226">
        <f t="shared" si="150"/>
        <v>3.3227729264014476</v>
      </c>
      <c r="BZ235" s="237">
        <f t="shared" si="150"/>
        <v>3.3281730166305756</v>
      </c>
      <c r="CA235" s="226">
        <f t="shared" si="151"/>
        <v>1427.6837751457042</v>
      </c>
      <c r="CB235" s="226">
        <f t="shared" si="151"/>
        <v>52.966520785807077</v>
      </c>
      <c r="CC235" s="226">
        <f t="shared" si="151"/>
        <v>34.249304354414242</v>
      </c>
      <c r="CD235" s="226">
        <f t="shared" si="151"/>
        <v>50.035862991937442</v>
      </c>
      <c r="CE235" s="236">
        <f t="shared" si="151"/>
        <v>50.011486599770848</v>
      </c>
      <c r="CF235" s="229">
        <f t="shared" si="152"/>
        <v>-23.800327803282773</v>
      </c>
      <c r="CG235" s="330">
        <f t="shared" si="152"/>
        <v>-1.2989398821667497</v>
      </c>
      <c r="CH235" s="330">
        <f t="shared" si="152"/>
        <v>-15.880559162514396</v>
      </c>
      <c r="CI235" s="226">
        <f t="shared" si="152"/>
        <v>-12.860257935475261</v>
      </c>
      <c r="CJ235" s="227">
        <f t="shared" si="152"/>
        <v>-12.859232304703195</v>
      </c>
      <c r="CK235" s="229">
        <f t="shared" si="153"/>
        <v>147.0372312352381</v>
      </c>
      <c r="CL235" s="226">
        <f t="shared" si="153"/>
        <v>28.98782236236044</v>
      </c>
      <c r="CM235" s="226">
        <f t="shared" si="153"/>
        <v>18.524190886875935</v>
      </c>
      <c r="CN235" s="226">
        <f t="shared" si="153"/>
        <v>20.829532945331721</v>
      </c>
      <c r="CO235" s="367">
        <f t="shared" si="153"/>
        <v>20.824472590022115</v>
      </c>
      <c r="CP235" s="255">
        <f t="shared" si="149"/>
        <v>-91.695962727984053</v>
      </c>
      <c r="CQ235" s="226">
        <f t="shared" si="132"/>
        <v>19.779620466764953</v>
      </c>
      <c r="CR235" s="226">
        <f t="shared" si="133"/>
        <v>54.993909452681834</v>
      </c>
      <c r="CS235" s="227">
        <f t="shared" si="112"/>
        <v>9.2197437792272297</v>
      </c>
      <c r="CU235" s="238">
        <f t="shared" ref="CU235:CW258" si="161">E235/E223-1</f>
        <v>0.10574388362279041</v>
      </c>
      <c r="CV235" s="239">
        <f t="shared" si="161"/>
        <v>-5.1644508217608687E-3</v>
      </c>
      <c r="CW235" s="240">
        <f t="shared" si="161"/>
        <v>0.27047875857751769</v>
      </c>
      <c r="CY235" s="127">
        <f t="shared" si="138"/>
        <v>-8.9411187851150098E-2</v>
      </c>
      <c r="CZ235" s="127">
        <f t="shared" si="139"/>
        <v>0.36863576628974726</v>
      </c>
      <c r="DA235" s="127">
        <f t="shared" si="139"/>
        <v>-0.24561262583072319</v>
      </c>
      <c r="DB235" s="127"/>
      <c r="DC235" s="127">
        <f t="shared" si="140"/>
        <v>-0.20100575160511591</v>
      </c>
      <c r="DD235" s="127"/>
      <c r="DE235" s="127">
        <f t="shared" si="141"/>
        <v>1.8807233947593316E-2</v>
      </c>
      <c r="DF235" s="127"/>
      <c r="DG235" s="127">
        <f t="shared" si="142"/>
        <v>-0.15780328735463089</v>
      </c>
      <c r="DH235" s="127">
        <f t="shared" si="160"/>
        <v>0.31422140665133602</v>
      </c>
      <c r="DI235" s="127">
        <f t="shared" si="160"/>
        <v>-5.3242488726645165E-2</v>
      </c>
      <c r="DJ235" s="127">
        <f t="shared" si="160"/>
        <v>-0.12865804369869371</v>
      </c>
      <c r="DK235" s="127">
        <f t="shared" si="107"/>
        <v>-8.2883082935892416E-2</v>
      </c>
      <c r="DL235" s="127"/>
      <c r="DM235" s="127">
        <f t="shared" si="143"/>
        <v>-2.353517965289853E-2</v>
      </c>
      <c r="DN235" s="127"/>
      <c r="DO235" s="127">
        <f t="shared" si="146"/>
        <v>0.14383151428310437</v>
      </c>
      <c r="DP235" s="127">
        <f t="shared" si="146"/>
        <v>0.17091138892383495</v>
      </c>
      <c r="DQ235" s="127"/>
      <c r="DR235" s="127">
        <f t="shared" si="147"/>
        <v>0.24342149753596698</v>
      </c>
      <c r="DS235" s="127">
        <f t="shared" si="147"/>
        <v>0.22448632003078894</v>
      </c>
      <c r="DT235" s="127"/>
    </row>
    <row r="236" spans="1:124" ht="15.75" customHeight="1" x14ac:dyDescent="0.3">
      <c r="B236" s="1">
        <v>6</v>
      </c>
      <c r="C236" s="336">
        <v>44713</v>
      </c>
      <c r="D236" s="374">
        <v>30</v>
      </c>
      <c r="E236" s="101">
        <v>236047903</v>
      </c>
      <c r="F236" s="102">
        <v>16697988</v>
      </c>
      <c r="G236" s="103">
        <v>728372626</v>
      </c>
      <c r="H236" s="101">
        <f t="shared" si="154"/>
        <v>597486344</v>
      </c>
      <c r="I236" s="102">
        <f t="shared" si="136"/>
        <v>27926832</v>
      </c>
      <c r="J236" s="413">
        <f t="shared" si="148"/>
        <v>716404412.67103696</v>
      </c>
      <c r="K236" s="101">
        <f t="shared" si="118"/>
        <v>1.8365071745638026</v>
      </c>
      <c r="L236" s="102">
        <f t="shared" si="118"/>
        <v>-1.52655734745287</v>
      </c>
      <c r="M236" s="103">
        <f t="shared" si="118"/>
        <v>7.0821038302370756</v>
      </c>
      <c r="N236" s="101">
        <f t="shared" si="126"/>
        <v>7.7502275759361288</v>
      </c>
      <c r="O236" s="102">
        <f t="shared" si="126"/>
        <v>20.261173338746634</v>
      </c>
      <c r="P236" s="103">
        <f t="shared" si="126"/>
        <v>45.058048763772248</v>
      </c>
      <c r="Q236" s="342">
        <f t="shared" si="155"/>
        <v>631219190.50178921</v>
      </c>
      <c r="R236" s="358">
        <f t="shared" si="137"/>
        <v>26617701.275713008</v>
      </c>
      <c r="S236" s="381">
        <f t="shared" si="114"/>
        <v>47112388.2373254</v>
      </c>
      <c r="T236" s="341">
        <f t="shared" si="116"/>
        <v>704949280.01482761</v>
      </c>
      <c r="U236" s="342">
        <f t="shared" si="156"/>
        <v>4.2863193202914474</v>
      </c>
      <c r="V236" s="343">
        <f t="shared" si="156"/>
        <v>3.7974859975726214</v>
      </c>
      <c r="W236" s="343">
        <f t="shared" si="157"/>
        <v>13.798608494132075</v>
      </c>
      <c r="X236" s="344">
        <f t="shared" si="117"/>
        <v>4.8534181418322744</v>
      </c>
      <c r="Y236" s="342">
        <f t="shared" si="127"/>
        <v>15.32500934815871</v>
      </c>
      <c r="Z236" s="345">
        <f t="shared" si="127"/>
        <v>34.355149961303397</v>
      </c>
      <c r="AA236" s="376">
        <f t="shared" si="127"/>
        <v>64.81914357451403</v>
      </c>
      <c r="AB236" s="341">
        <f t="shared" si="125"/>
        <v>18.332670737634153</v>
      </c>
      <c r="AC236" s="414">
        <v>342370785</v>
      </c>
      <c r="AD236" s="346">
        <f t="shared" si="131"/>
        <v>216671522</v>
      </c>
      <c r="AE236" s="346">
        <v>81556354</v>
      </c>
      <c r="AF236" s="346">
        <v>78874500</v>
      </c>
      <c r="AG236" s="346">
        <v>47903589</v>
      </c>
      <c r="AH236" s="346">
        <f t="shared" si="144"/>
        <v>126778089</v>
      </c>
      <c r="AI236" s="346">
        <v>8337079</v>
      </c>
      <c r="AJ236" s="341">
        <v>38444037</v>
      </c>
      <c r="AK236" s="346">
        <v>259419488.24302828</v>
      </c>
      <c r="AL236" s="346">
        <f t="shared" si="128"/>
        <v>295182101.13212103</v>
      </c>
      <c r="AM236" s="346">
        <v>32767940.520955008</v>
      </c>
      <c r="AN236" s="346">
        <v>156820980.02745298</v>
      </c>
      <c r="AO236" s="346">
        <v>99762507.415482029</v>
      </c>
      <c r="AP236" s="346">
        <f t="shared" si="145"/>
        <v>256583487.44293499</v>
      </c>
      <c r="AQ236" s="346">
        <v>5830673.1682309993</v>
      </c>
      <c r="AR236" s="341">
        <v>76617601.126639992</v>
      </c>
      <c r="AS236" s="346">
        <v>25877719</v>
      </c>
      <c r="AT236" s="346">
        <v>425411</v>
      </c>
      <c r="AU236" s="341">
        <v>1623702</v>
      </c>
      <c r="AV236" s="346">
        <v>24723750.304939006</v>
      </c>
      <c r="AW236" s="346">
        <v>656670.85742699995</v>
      </c>
      <c r="AX236" s="341">
        <v>1237280.113347</v>
      </c>
      <c r="AY236" s="352">
        <f t="shared" si="103"/>
        <v>28.529542338867387</v>
      </c>
      <c r="AZ236" s="352">
        <f t="shared" si="103"/>
        <v>14.084941282519537</v>
      </c>
      <c r="BA236" s="353"/>
      <c r="BB236" s="82">
        <f>'[1]11. Breakdown Total UE Bank-NB'!R237+'[1]11. Breakdown Total UE Bank-NB'!S237</f>
        <v>9363952.6100399978</v>
      </c>
      <c r="BC236" s="83">
        <f>'[1]11. Breakdown Total UE Bank-NB'!AN237</f>
        <v>3660050</v>
      </c>
      <c r="BD236" s="413">
        <v>561494885.67103696</v>
      </c>
      <c r="BE236" s="84">
        <f>'[1]11. Breakdown Total UE Bank-NB'!AB237+'[1]11. Breakdown Total UE Bank-NB'!AK237</f>
        <v>151249477</v>
      </c>
      <c r="BF236" s="85">
        <f>'[1]11. Breakdown Total UE Bank-NB'!BR237</f>
        <v>1406159.5776929068</v>
      </c>
      <c r="BG236" s="381">
        <v>31858463.495813489</v>
      </c>
      <c r="BH236" s="84">
        <f>'[1]11. Breakdown Total UE Bank-NB'!BF237+'[1]11. Breakdown Total UE Bank-NB'!BO237</f>
        <v>13847765.163819004</v>
      </c>
      <c r="BI236" s="409">
        <v>265109188</v>
      </c>
      <c r="BJ236" s="408">
        <f t="shared" si="158"/>
        <v>-8.395446076999552E-2</v>
      </c>
      <c r="BK236" s="410">
        <f t="shared" si="159"/>
        <v>-4.2062708072284904E-3</v>
      </c>
      <c r="BL236" s="358">
        <f>'[1]11. a Breakdown Digital Banking'!AC50+'[1]11. a Breakdown Digital Banking'!AE50+'[1]11. a Breakdown Digital Banking'!AG50</f>
        <v>10028</v>
      </c>
      <c r="BM236" s="346">
        <f>'[1]11. a Breakdown Digital Banking'!AI50+'[1]11. a Breakdown Digital Banking'!AK50+'[1]11. a Breakdown Digital Banking'!AM50</f>
        <v>815178712.53315353</v>
      </c>
      <c r="BN236" s="346">
        <f>'[1]11. a Breakdown Digital Banking'!AO50+'[1]11. a Breakdown Digital Banking'!AQ50+'[1]11. a Breakdown Digital Banking'!AS50</f>
        <v>137487141.46684653</v>
      </c>
      <c r="BO236" s="345">
        <f t="shared" si="134"/>
        <v>952675882</v>
      </c>
      <c r="BP236" s="351">
        <f t="shared" si="129"/>
        <v>952665854</v>
      </c>
      <c r="BQ236" s="358">
        <f>'[1]11. a Breakdown Digital Banking'!AD50+'[1]11. a Breakdown Digital Banking'!AF50+'[1]11. a Breakdown Digital Banking'!AH50</f>
        <v>163410.98514400001</v>
      </c>
      <c r="BR236" s="346">
        <f>'[1]11. a Breakdown Digital Banking'!AJ50+'[1]11. a Breakdown Digital Banking'!AL50+'[1]11. a Breakdown Digital Banking'!AN50</f>
        <v>1003936755.5617483</v>
      </c>
      <c r="BS236" s="346">
        <f>'[1]11. a Breakdown Digital Banking'!AP50+'[1]11. a Breakdown Digital Banking'!AR50+'[1]11. a Breakdown Digital Banking'!AT50</f>
        <v>3291218782.2145996</v>
      </c>
      <c r="BT236" s="345">
        <f t="shared" si="135"/>
        <v>4295318948.7614918</v>
      </c>
      <c r="BU236" s="351">
        <f t="shared" si="130"/>
        <v>4295155537.7763481</v>
      </c>
      <c r="BV236" s="345">
        <f t="shared" si="150"/>
        <v>-93.829492662215799</v>
      </c>
      <c r="BW236" s="345">
        <f t="shared" si="150"/>
        <v>5.2573817146459696</v>
      </c>
      <c r="BX236" s="345">
        <f t="shared" si="150"/>
        <v>7.8946710105458981</v>
      </c>
      <c r="BY236" s="345">
        <f t="shared" si="150"/>
        <v>5.6120832789175994</v>
      </c>
      <c r="BZ236" s="353">
        <f t="shared" si="150"/>
        <v>5.6300020466255525</v>
      </c>
      <c r="CA236" s="345">
        <f t="shared" si="151"/>
        <v>-8.1348479296445575</v>
      </c>
      <c r="CB236" s="345">
        <f t="shared" si="151"/>
        <v>53.462227214905525</v>
      </c>
      <c r="CC236" s="345">
        <f t="shared" si="151"/>
        <v>37.929253644090551</v>
      </c>
      <c r="CD236" s="345">
        <f t="shared" si="151"/>
        <v>51.006949483409457</v>
      </c>
      <c r="CE236" s="355">
        <f t="shared" si="151"/>
        <v>51.007972817222893</v>
      </c>
      <c r="CF236" s="356">
        <f t="shared" si="152"/>
        <v>-47.079813428142572</v>
      </c>
      <c r="CG236" s="343">
        <f t="shared" si="152"/>
        <v>13.568201774930388</v>
      </c>
      <c r="CH236" s="343">
        <f t="shared" si="152"/>
        <v>14.172491641336361</v>
      </c>
      <c r="CI236" s="345">
        <f t="shared" si="152"/>
        <v>14.025662202272994</v>
      </c>
      <c r="CJ236" s="351">
        <f t="shared" si="152"/>
        <v>14.030671568658892</v>
      </c>
      <c r="CK236" s="356">
        <f t="shared" si="153"/>
        <v>25.118274488437329</v>
      </c>
      <c r="CL236" s="345">
        <f t="shared" si="153"/>
        <v>33.400492554956827</v>
      </c>
      <c r="CM236" s="345">
        <f t="shared" si="153"/>
        <v>22.136975203424104</v>
      </c>
      <c r="CN236" s="345">
        <f t="shared" si="153"/>
        <v>24.595934596909498</v>
      </c>
      <c r="CO236" s="383">
        <f t="shared" si="153"/>
        <v>24.595914807237129</v>
      </c>
      <c r="CP236" s="358">
        <f t="shared" si="149"/>
        <v>-92.01873653283026</v>
      </c>
      <c r="CQ236" s="345">
        <f t="shared" si="132"/>
        <v>21.337680987972576</v>
      </c>
      <c r="CR236" s="345">
        <f t="shared" si="133"/>
        <v>55.147672280659918</v>
      </c>
      <c r="CS236" s="351">
        <f t="shared" si="112"/>
        <v>9.5562259750386715</v>
      </c>
      <c r="CT236" s="359"/>
      <c r="CU236" s="252">
        <f t="shared" si="161"/>
        <v>0.15381952850912728</v>
      </c>
      <c r="CV236" s="253">
        <f t="shared" si="161"/>
        <v>8.3584265684097936E-3</v>
      </c>
      <c r="CW236" s="254">
        <f t="shared" si="161"/>
        <v>0.42467712339563146</v>
      </c>
      <c r="CY236" s="127">
        <f t="shared" si="138"/>
        <v>2.0428002592752126E-2</v>
      </c>
      <c r="CZ236" s="127">
        <f t="shared" si="139"/>
        <v>0.26022754521330249</v>
      </c>
      <c r="DA236" s="127">
        <f t="shared" si="139"/>
        <v>-0.25804330834542188</v>
      </c>
      <c r="DB236" s="127"/>
      <c r="DC236" s="127">
        <f t="shared" si="140"/>
        <v>-0.17670429893012218</v>
      </c>
      <c r="DD236" s="127"/>
      <c r="DE236" s="127">
        <f t="shared" si="141"/>
        <v>-1.0603726534179181E-2</v>
      </c>
      <c r="DF236" s="127"/>
      <c r="DG236" s="127">
        <f t="shared" si="142"/>
        <v>-5.7354506360903779E-3</v>
      </c>
      <c r="DH236" s="127">
        <f t="shared" si="160"/>
        <v>0.22173414810147563</v>
      </c>
      <c r="DI236" s="127">
        <f t="shared" si="160"/>
        <v>-1.8005036824166654E-2</v>
      </c>
      <c r="DJ236" s="127">
        <f t="shared" si="160"/>
        <v>-4.9822848080383064E-4</v>
      </c>
      <c r="DK236" s="127">
        <f t="shared" si="107"/>
        <v>-1.1271564397309031E-2</v>
      </c>
      <c r="DL236" s="127"/>
      <c r="DM236" s="127">
        <f t="shared" si="143"/>
        <v>3.0579484464824835E-2</v>
      </c>
      <c r="DN236" s="127"/>
      <c r="DO236" s="127">
        <f t="shared" si="146"/>
        <v>0.13361848307951574</v>
      </c>
      <c r="DP236" s="127">
        <f t="shared" si="146"/>
        <v>7.8953842564059684E-2</v>
      </c>
      <c r="DQ236" s="127"/>
      <c r="DR236" s="127">
        <f t="shared" si="147"/>
        <v>0.28529542338867397</v>
      </c>
      <c r="DS236" s="127">
        <f t="shared" si="147"/>
        <v>0.14084941282519536</v>
      </c>
      <c r="DT236" s="127"/>
    </row>
    <row r="237" spans="1:124" ht="15.75" customHeight="1" x14ac:dyDescent="0.3">
      <c r="B237" s="1">
        <v>7</v>
      </c>
      <c r="C237" s="76">
        <v>44743</v>
      </c>
      <c r="D237" s="362">
        <v>31</v>
      </c>
      <c r="E237" s="61">
        <v>239476765</v>
      </c>
      <c r="F237" s="62">
        <v>16727698</v>
      </c>
      <c r="G237" s="63">
        <v>715893784</v>
      </c>
      <c r="H237" s="61">
        <f t="shared" si="154"/>
        <v>669154457</v>
      </c>
      <c r="I237" s="62">
        <f t="shared" si="136"/>
        <v>28130124</v>
      </c>
      <c r="J237" s="63">
        <f t="shared" si="148"/>
        <v>793161034</v>
      </c>
      <c r="K237" s="61">
        <f t="shared" si="118"/>
        <v>11.994937410653188</v>
      </c>
      <c r="L237" s="62">
        <f t="shared" si="118"/>
        <v>0.7279450816333195</v>
      </c>
      <c r="M237" s="63">
        <f t="shared" si="118"/>
        <v>10.714146921957699</v>
      </c>
      <c r="N237" s="61">
        <f t="shared" si="126"/>
        <v>21.36015951669717</v>
      </c>
      <c r="O237" s="62">
        <f t="shared" si="126"/>
        <v>34.804163431956063</v>
      </c>
      <c r="P237" s="63">
        <f t="shared" si="126"/>
        <v>74.271767385460024</v>
      </c>
      <c r="Q237" s="258">
        <f t="shared" si="155"/>
        <v>712991164.34918988</v>
      </c>
      <c r="R237" s="255">
        <f t="shared" si="137"/>
        <v>26429982.121800002</v>
      </c>
      <c r="S237" s="255">
        <f t="shared" si="114"/>
        <v>54392662.178106256</v>
      </c>
      <c r="T237" s="235">
        <f t="shared" si="116"/>
        <v>793813808.64909613</v>
      </c>
      <c r="U237" s="258">
        <f t="shared" si="156"/>
        <v>12.954608332233347</v>
      </c>
      <c r="V237" s="330">
        <f t="shared" si="156"/>
        <v>-0.70524179367918671</v>
      </c>
      <c r="W237" s="330">
        <f t="shared" si="157"/>
        <v>15.452992754489497</v>
      </c>
      <c r="X237" s="331">
        <f t="shared" si="117"/>
        <v>12.605804581061403</v>
      </c>
      <c r="Y237" s="258">
        <f t="shared" si="127"/>
        <v>34.239041315722233</v>
      </c>
      <c r="Z237" s="226">
        <f t="shared" si="127"/>
        <v>54.340700450012569</v>
      </c>
      <c r="AA237" s="363">
        <f t="shared" si="127"/>
        <v>82.57827772243904</v>
      </c>
      <c r="AB237" s="235">
        <f t="shared" si="125"/>
        <v>37.325833242888073</v>
      </c>
      <c r="AC237" s="415">
        <v>364045245</v>
      </c>
      <c r="AD237" s="234">
        <f t="shared" si="131"/>
        <v>240915795</v>
      </c>
      <c r="AE237" s="234">
        <v>95991379</v>
      </c>
      <c r="AF237" s="234">
        <v>78297872</v>
      </c>
      <c r="AG237" s="234">
        <v>50277050</v>
      </c>
      <c r="AH237" s="416">
        <f t="shared" si="144"/>
        <v>128574922</v>
      </c>
      <c r="AI237" s="234">
        <v>16349494</v>
      </c>
      <c r="AJ237" s="235">
        <v>64193417</v>
      </c>
      <c r="AK237" s="234">
        <v>281787992.68041599</v>
      </c>
      <c r="AL237" s="234">
        <f t="shared" si="128"/>
        <v>311303434.09326887</v>
      </c>
      <c r="AM237" s="234">
        <v>37157324.531256996</v>
      </c>
      <c r="AN237" s="234">
        <v>156622652.28707692</v>
      </c>
      <c r="AO237" s="234">
        <v>106229344.77670498</v>
      </c>
      <c r="AP237" s="234">
        <f t="shared" si="145"/>
        <v>262851997.06378192</v>
      </c>
      <c r="AQ237" s="234">
        <v>11294112.498230001</v>
      </c>
      <c r="AR237" s="417">
        <v>119899737.575505</v>
      </c>
      <c r="AS237" s="234">
        <v>26114877</v>
      </c>
      <c r="AT237" s="234">
        <v>434684</v>
      </c>
      <c r="AU237" s="235">
        <v>1580563</v>
      </c>
      <c r="AV237" s="234">
        <v>24568247.781943001</v>
      </c>
      <c r="AW237" s="234">
        <v>655885.38394400012</v>
      </c>
      <c r="AX237" s="235">
        <v>1205848.9559129998</v>
      </c>
      <c r="AY237" s="225">
        <f t="shared" si="103"/>
        <v>48.081348566081196</v>
      </c>
      <c r="AZ237" s="225">
        <f t="shared" si="103"/>
        <v>22.964787894930652</v>
      </c>
      <c r="BA237" s="237"/>
      <c r="BB237" s="78">
        <f>'[1]11. Breakdown Total UE Bank-NB'!R238+'[1]11. Breakdown Total UE Bank-NB'!S238</f>
        <v>9861577.3138499986</v>
      </c>
      <c r="BC237" s="65">
        <f>'[1]11. Breakdown Total UE Bank-NB'!AN238</f>
        <v>3735906</v>
      </c>
      <c r="BD237" s="63">
        <v>606896650</v>
      </c>
      <c r="BE237" s="67">
        <f>'[1]11. Breakdown Total UE Bank-NB'!AB238+'[1]11. Breakdown Total UE Bank-NB'!AK238</f>
        <v>182528478</v>
      </c>
      <c r="BF237" s="67">
        <f>'[1]11. Breakdown Total UE Bank-NB'!BR238</f>
        <v>1444223.3518432423</v>
      </c>
      <c r="BG237" s="255">
        <v>35484550.546826005</v>
      </c>
      <c r="BH237" s="67">
        <f>'[1]11. Breakdown Total UE Bank-NB'!BF238+'[1]11. Breakdown Total UE Bank-NB'!BO238</f>
        <v>17463888.279437006</v>
      </c>
      <c r="BI237" s="406">
        <v>271364635</v>
      </c>
      <c r="BJ237" s="408">
        <f t="shared" si="158"/>
        <v>2.3595738220887313E-2</v>
      </c>
      <c r="BK237" s="410">
        <f t="shared" si="159"/>
        <v>0.10755019899088283</v>
      </c>
      <c r="BL237" s="255">
        <f>'[1]11. a Breakdown Digital Banking'!AC51+'[1]11. a Breakdown Digital Banking'!AE51+'[1]11. a Breakdown Digital Banking'!AG51</f>
        <v>9780</v>
      </c>
      <c r="BM237" s="234">
        <f>'[1]11. a Breakdown Digital Banking'!AI51+'[1]11. a Breakdown Digital Banking'!AK51+'[1]11. a Breakdown Digital Banking'!AM51</f>
        <v>901978978.31748247</v>
      </c>
      <c r="BN237" s="234">
        <f>'[1]11. a Breakdown Digital Banking'!AO51+'[1]11. a Breakdown Digital Banking'!AQ51+'[1]11. a Breakdown Digital Banking'!AS51</f>
        <v>143402574.68251741</v>
      </c>
      <c r="BO237" s="226">
        <f t="shared" si="134"/>
        <v>1045391332.9999999</v>
      </c>
      <c r="BP237" s="227">
        <f t="shared" si="129"/>
        <v>1045381552.9999999</v>
      </c>
      <c r="BQ237" s="255">
        <f>'[1]11. a Breakdown Digital Banking'!AD51+'[1]11. a Breakdown Digital Banking'!AF51+'[1]11. a Breakdown Digital Banking'!AH51</f>
        <v>140207.74039699999</v>
      </c>
      <c r="BR237" s="234">
        <f>'[1]11. a Breakdown Digital Banking'!AJ51+'[1]11. a Breakdown Digital Banking'!AL51+'[1]11. a Breakdown Digital Banking'!AN51</f>
        <v>1128090226.8183596</v>
      </c>
      <c r="BS237" s="234">
        <f>'[1]11. a Breakdown Digital Banking'!AP51+'[1]11. a Breakdown Digital Banking'!AR51+'[1]11. a Breakdown Digital Banking'!AT51</f>
        <v>3231457809.0451837</v>
      </c>
      <c r="BT237" s="226">
        <f t="shared" si="135"/>
        <v>4359688243.60394</v>
      </c>
      <c r="BU237" s="227">
        <f t="shared" si="130"/>
        <v>4359548035.8635435</v>
      </c>
      <c r="BV237" s="226">
        <f t="shared" si="150"/>
        <v>-2.4730753889110493</v>
      </c>
      <c r="BW237" s="226">
        <f t="shared" si="150"/>
        <v>10.648004474331602</v>
      </c>
      <c r="BX237" s="226">
        <f t="shared" si="150"/>
        <v>4.302535606282369</v>
      </c>
      <c r="BY237" s="226">
        <f t="shared" si="150"/>
        <v>9.7321085535783389</v>
      </c>
      <c r="BZ237" s="237">
        <f t="shared" si="150"/>
        <v>9.7322370284093207</v>
      </c>
      <c r="CA237" s="226">
        <f t="shared" si="151"/>
        <v>-1.886035313001605</v>
      </c>
      <c r="CB237" s="226">
        <f t="shared" si="151"/>
        <v>62.963533532317996</v>
      </c>
      <c r="CC237" s="226">
        <f t="shared" si="151"/>
        <v>48.849640122167656</v>
      </c>
      <c r="CD237" s="226">
        <f t="shared" si="151"/>
        <v>60.870101580401183</v>
      </c>
      <c r="CE237" s="236">
        <f t="shared" si="151"/>
        <v>60.871064228003966</v>
      </c>
      <c r="CF237" s="229">
        <f t="shared" si="152"/>
        <v>-14.199317583547399</v>
      </c>
      <c r="CG237" s="330">
        <f t="shared" si="152"/>
        <v>12.366662597898603</v>
      </c>
      <c r="CH237" s="330">
        <f t="shared" si="152"/>
        <v>-1.8157703004236025</v>
      </c>
      <c r="CI237" s="226">
        <f t="shared" si="152"/>
        <v>1.4985917369653823</v>
      </c>
      <c r="CJ237" s="227">
        <f t="shared" si="152"/>
        <v>1.4991889704774719</v>
      </c>
      <c r="CK237" s="229">
        <f t="shared" si="153"/>
        <v>-10.451049895810893</v>
      </c>
      <c r="CL237" s="226">
        <f t="shared" si="153"/>
        <v>46.600394570225625</v>
      </c>
      <c r="CM237" s="226">
        <f t="shared" si="153"/>
        <v>22.349003761716535</v>
      </c>
      <c r="CN237" s="226">
        <f t="shared" si="153"/>
        <v>27.818720645236937</v>
      </c>
      <c r="CO237" s="367">
        <f t="shared" si="153"/>
        <v>27.820477461399417</v>
      </c>
      <c r="CP237" s="255">
        <f t="shared" si="149"/>
        <v>-92.192223192431101</v>
      </c>
      <c r="CQ237" s="226">
        <f t="shared" si="132"/>
        <v>25.930819367413676</v>
      </c>
      <c r="CR237" s="226">
        <f t="shared" si="133"/>
        <v>57.432363588072803</v>
      </c>
      <c r="CS237" s="227">
        <f t="shared" si="112"/>
        <v>13.006411765101646</v>
      </c>
      <c r="CU237" s="238">
        <f t="shared" si="161"/>
        <v>0.16899223585462342</v>
      </c>
      <c r="CV237" s="239">
        <f t="shared" si="161"/>
        <v>-2.6178730400095995E-2</v>
      </c>
      <c r="CW237" s="240">
        <f t="shared" si="161"/>
        <v>0.44543121292433718</v>
      </c>
      <c r="CY237" s="127">
        <f t="shared" si="138"/>
        <v>9.554936713299389E-2</v>
      </c>
      <c r="CZ237" s="127">
        <f t="shared" si="139"/>
        <v>0.88785145412624233</v>
      </c>
      <c r="DA237" s="127">
        <f t="shared" si="139"/>
        <v>-0.33149805922123388</v>
      </c>
      <c r="DB237" s="127"/>
      <c r="DC237" s="127">
        <f t="shared" si="140"/>
        <v>-0.23012997491644283</v>
      </c>
      <c r="DD237" s="127"/>
      <c r="DE237" s="127">
        <f t="shared" si="141"/>
        <v>9.9648723380580284E-2</v>
      </c>
      <c r="DF237" s="127"/>
      <c r="DG237" s="127">
        <f t="shared" si="142"/>
        <v>8.3135740977145378E-2</v>
      </c>
      <c r="DH237" s="127">
        <f t="shared" si="160"/>
        <v>0.91779478398878189</v>
      </c>
      <c r="DI237" s="127">
        <f t="shared" si="160"/>
        <v>-2.5197479111341514E-2</v>
      </c>
      <c r="DJ237" s="127">
        <f t="shared" si="160"/>
        <v>0.18041405746348249</v>
      </c>
      <c r="DK237" s="127">
        <f t="shared" si="107"/>
        <v>4.8620960727518092E-2</v>
      </c>
      <c r="DL237" s="127"/>
      <c r="DM237" s="127">
        <f t="shared" si="143"/>
        <v>0.14882278742844979</v>
      </c>
      <c r="DN237" s="127"/>
      <c r="DO237" s="127">
        <f t="shared" si="146"/>
        <v>0.27473689482294761</v>
      </c>
      <c r="DP237" s="127">
        <f t="shared" si="146"/>
        <v>0.14115448025286415</v>
      </c>
      <c r="DQ237" s="127"/>
      <c r="DR237" s="127">
        <f t="shared" si="147"/>
        <v>0.48081348566081195</v>
      </c>
      <c r="DS237" s="127">
        <f t="shared" si="147"/>
        <v>0.22964787894930661</v>
      </c>
      <c r="DT237" s="127"/>
    </row>
    <row r="238" spans="1:124" ht="15.75" customHeight="1" x14ac:dyDescent="0.3">
      <c r="B238" s="1">
        <v>8</v>
      </c>
      <c r="C238" s="76">
        <v>44774</v>
      </c>
      <c r="D238" s="362">
        <v>31</v>
      </c>
      <c r="E238" s="61">
        <v>242466568</v>
      </c>
      <c r="F238" s="62">
        <v>17058774</v>
      </c>
      <c r="G238" s="63">
        <v>729543621</v>
      </c>
      <c r="H238" s="61">
        <f t="shared" si="154"/>
        <v>659060254</v>
      </c>
      <c r="I238" s="62">
        <f t="shared" si="136"/>
        <v>29952766</v>
      </c>
      <c r="J238" s="63">
        <f t="shared" si="148"/>
        <v>780791087</v>
      </c>
      <c r="K238" s="61">
        <f t="shared" si="118"/>
        <v>-1.5085011979528666</v>
      </c>
      <c r="L238" s="62">
        <f t="shared" si="118"/>
        <v>6.4793244423664822</v>
      </c>
      <c r="M238" s="63">
        <f t="shared" si="118"/>
        <v>-1.5595757317548709</v>
      </c>
      <c r="N238" s="61">
        <f t="shared" si="126"/>
        <v>22.078981921920573</v>
      </c>
      <c r="O238" s="62">
        <f t="shared" si="126"/>
        <v>31.729982256136662</v>
      </c>
      <c r="P238" s="63">
        <f t="shared" si="126"/>
        <v>61.759560577903407</v>
      </c>
      <c r="Q238" s="258">
        <f t="shared" si="155"/>
        <v>694130020.89116895</v>
      </c>
      <c r="R238" s="255">
        <f t="shared" si="137"/>
        <v>28377114.16445199</v>
      </c>
      <c r="S238" s="255">
        <f t="shared" si="114"/>
        <v>54029012.591950029</v>
      </c>
      <c r="T238" s="235">
        <f t="shared" si="116"/>
        <v>776536147.64757097</v>
      </c>
      <c r="U238" s="258">
        <f t="shared" si="156"/>
        <v>-2.6453544449231936</v>
      </c>
      <c r="V238" s="330">
        <f t="shared" si="156"/>
        <v>7.3671334081075805</v>
      </c>
      <c r="W238" s="330">
        <f t="shared" si="157"/>
        <v>-0.66856368413348277</v>
      </c>
      <c r="X238" s="331">
        <f t="shared" si="117"/>
        <v>-2.1765382276390608</v>
      </c>
      <c r="Y238" s="418">
        <f t="shared" si="127"/>
        <v>34.367748327550885</v>
      </c>
      <c r="Z238" s="330">
        <f t="shared" si="127"/>
        <v>44.052312565079063</v>
      </c>
      <c r="AA238" s="363">
        <f t="shared" si="127"/>
        <v>83.801312764248877</v>
      </c>
      <c r="AB238" s="235">
        <f t="shared" si="125"/>
        <v>37.273775995247235</v>
      </c>
      <c r="AC238" s="415">
        <v>357369362</v>
      </c>
      <c r="AD238" s="234">
        <f t="shared" si="131"/>
        <v>235957209</v>
      </c>
      <c r="AE238" s="234">
        <v>91038156</v>
      </c>
      <c r="AF238" s="234">
        <v>78397171</v>
      </c>
      <c r="AG238" s="234">
        <v>48237155</v>
      </c>
      <c r="AH238" s="234">
        <f t="shared" si="144"/>
        <v>126634326</v>
      </c>
      <c r="AI238" s="234">
        <v>18284727</v>
      </c>
      <c r="AJ238" s="235">
        <v>65733683</v>
      </c>
      <c r="AK238" s="234">
        <v>268006772.66886389</v>
      </c>
      <c r="AL238" s="234">
        <f t="shared" si="128"/>
        <v>308616653.837897</v>
      </c>
      <c r="AM238" s="234">
        <v>35151168.98076199</v>
      </c>
      <c r="AN238" s="234">
        <v>159967334.02348706</v>
      </c>
      <c r="AO238" s="234">
        <v>101283254.59188594</v>
      </c>
      <c r="AP238" s="234">
        <f t="shared" si="145"/>
        <v>261250588.61537302</v>
      </c>
      <c r="AQ238" s="234">
        <v>12214896.241761997</v>
      </c>
      <c r="AR238" s="419">
        <v>117506594.384408</v>
      </c>
      <c r="AS238" s="234">
        <v>27894983</v>
      </c>
      <c r="AT238" s="234">
        <v>471307</v>
      </c>
      <c r="AU238" s="235">
        <v>1586476</v>
      </c>
      <c r="AV238" s="234">
        <v>26418831.703635991</v>
      </c>
      <c r="AW238" s="234">
        <v>711088.13611499988</v>
      </c>
      <c r="AX238" s="235">
        <v>1247194.3247010002</v>
      </c>
      <c r="AY238" s="225">
        <f t="shared" si="103"/>
        <v>38.269218775097805</v>
      </c>
      <c r="AZ238" s="225">
        <f t="shared" si="103"/>
        <v>20.041881313247163</v>
      </c>
      <c r="BA238" s="237"/>
      <c r="BB238" s="78">
        <f>'[1]11. Breakdown Total UE Bank-NB'!R239+'[1]11. Breakdown Total UE Bank-NB'!S239</f>
        <v>9499601.0119210053</v>
      </c>
      <c r="BC238" s="65">
        <f>'[1]11. Breakdown Total UE Bank-NB'!AN239</f>
        <v>3644315</v>
      </c>
      <c r="BD238" s="63">
        <v>597443720</v>
      </c>
      <c r="BE238" s="67">
        <f>'[1]11. Breakdown Total UE Bank-NB'!AB239+'[1]11. Breakdown Total UE Bank-NB'!AK239</f>
        <v>179703052</v>
      </c>
      <c r="BF238" s="67">
        <f>'[1]11. Breakdown Total UE Bank-NB'!BR239</f>
        <v>1430053.0656200477</v>
      </c>
      <c r="BG238" s="255">
        <v>35456995.238894977</v>
      </c>
      <c r="BH238" s="67">
        <f>'[1]11. Breakdown Total UE Bank-NB'!BF239+'[1]11. Breakdown Total UE Bank-NB'!BO239</f>
        <v>17141964.287435003</v>
      </c>
      <c r="BI238" s="406">
        <v>278068161</v>
      </c>
      <c r="BJ238" s="408">
        <f t="shared" si="158"/>
        <v>2.4703019979003527E-2</v>
      </c>
      <c r="BK238" s="410">
        <f t="shared" si="159"/>
        <v>1.1072817581162138E-3</v>
      </c>
      <c r="BL238" s="255">
        <f>'[1]11. a Breakdown Digital Banking'!AC52+'[1]11. a Breakdown Digital Banking'!AE52+'[1]11. a Breakdown Digital Banking'!AG52</f>
        <v>9638</v>
      </c>
      <c r="BM238" s="234">
        <f>'[1]11. a Breakdown Digital Banking'!AI52+'[1]11. a Breakdown Digital Banking'!AK52+'[1]11. a Breakdown Digital Banking'!AM52</f>
        <v>895993863.13397217</v>
      </c>
      <c r="BN238" s="234">
        <f>'[1]11. a Breakdown Digital Banking'!AO52+'[1]11. a Breakdown Digital Banking'!AQ52+'[1]11. a Breakdown Digital Banking'!AS52</f>
        <v>145033317.86602798</v>
      </c>
      <c r="BO238" s="226">
        <f t="shared" si="134"/>
        <v>1041036819.0000001</v>
      </c>
      <c r="BP238" s="227">
        <f t="shared" si="129"/>
        <v>1041027181.0000001</v>
      </c>
      <c r="BQ238" s="255">
        <f>'[1]11. a Breakdown Digital Banking'!AD52+'[1]11. a Breakdown Digital Banking'!AF52+'[1]11. a Breakdown Digital Banking'!AH52</f>
        <v>134597.427043</v>
      </c>
      <c r="BR238" s="234">
        <f>'[1]11. a Breakdown Digital Banking'!AJ52+'[1]11. a Breakdown Digital Banking'!AL52+'[1]11. a Breakdown Digital Banking'!AN52</f>
        <v>1151757075.0055923</v>
      </c>
      <c r="BS238" s="234">
        <f>'[1]11. a Breakdown Digital Banking'!AP52+'[1]11. a Breakdown Digital Banking'!AR52+'[1]11. a Breakdown Digital Banking'!AT52</f>
        <v>3405607867.8847413</v>
      </c>
      <c r="BT238" s="226">
        <f t="shared" si="135"/>
        <v>4557499540.3173771</v>
      </c>
      <c r="BU238" s="227">
        <f t="shared" si="130"/>
        <v>4557364942.8903332</v>
      </c>
      <c r="BV238" s="226">
        <f t="shared" si="150"/>
        <v>-1.4519427402862985</v>
      </c>
      <c r="BW238" s="226">
        <f t="shared" si="150"/>
        <v>-0.66355373322277544</v>
      </c>
      <c r="BX238" s="226">
        <f t="shared" si="150"/>
        <v>1.1371784552131754</v>
      </c>
      <c r="BY238" s="226">
        <f t="shared" si="150"/>
        <v>-0.41654391638234123</v>
      </c>
      <c r="BZ238" s="237">
        <f t="shared" si="150"/>
        <v>-0.41653422977512228</v>
      </c>
      <c r="CA238" s="226">
        <f t="shared" si="151"/>
        <v>-9.7142857142857135</v>
      </c>
      <c r="CB238" s="226">
        <f t="shared" si="151"/>
        <v>52.310962704727018</v>
      </c>
      <c r="CC238" s="330">
        <f t="shared" si="151"/>
        <v>38.713562096973767</v>
      </c>
      <c r="CD238" s="226">
        <f t="shared" si="151"/>
        <v>50.258012027369084</v>
      </c>
      <c r="CE238" s="333">
        <f t="shared" si="151"/>
        <v>50.258936080222853</v>
      </c>
      <c r="CF238" s="229">
        <f t="shared" si="152"/>
        <v>-4.001429120898969</v>
      </c>
      <c r="CG238" s="330">
        <f t="shared" si="152"/>
        <v>2.0979570272479098</v>
      </c>
      <c r="CH238" s="330">
        <f t="shared" si="152"/>
        <v>5.389210354289431</v>
      </c>
      <c r="CI238" s="226">
        <f t="shared" si="152"/>
        <v>4.5372807792769088</v>
      </c>
      <c r="CJ238" s="227">
        <f t="shared" si="152"/>
        <v>4.5375553933449497</v>
      </c>
      <c r="CK238" s="229">
        <f t="shared" si="153"/>
        <v>7.7938415728591393</v>
      </c>
      <c r="CL238" s="226">
        <f t="shared" si="153"/>
        <v>40.117678823661549</v>
      </c>
      <c r="CM238" s="226">
        <f t="shared" si="153"/>
        <v>28.687358952158149</v>
      </c>
      <c r="CN238" s="226">
        <f t="shared" si="153"/>
        <v>31.395425571074664</v>
      </c>
      <c r="CO238" s="333">
        <f t="shared" si="153"/>
        <v>31.396275246791472</v>
      </c>
      <c r="CP238" s="255">
        <f t="shared" si="149"/>
        <v>-91.837719908633758</v>
      </c>
      <c r="CQ238" s="226">
        <f t="shared" si="132"/>
        <v>28.915515579336926</v>
      </c>
      <c r="CR238" s="226">
        <f t="shared" si="133"/>
        <v>60.398907196006121</v>
      </c>
      <c r="CS238" s="227">
        <f t="shared" si="112"/>
        <v>16.240489933891737</v>
      </c>
      <c r="CU238" s="238">
        <f t="shared" si="161"/>
        <v>0.15600229325266435</v>
      </c>
      <c r="CV238" s="239">
        <f t="shared" si="161"/>
        <v>2.5846326582679158E-3</v>
      </c>
      <c r="CW238" s="240">
        <f t="shared" si="161"/>
        <v>0.41943202170876193</v>
      </c>
      <c r="CY238" s="127">
        <f t="shared" si="138"/>
        <v>0.11067429269505791</v>
      </c>
      <c r="CZ238" s="127">
        <f t="shared" si="139"/>
        <v>0.61722974338304004</v>
      </c>
      <c r="DA238" s="127">
        <f t="shared" si="139"/>
        <v>-0.32189076996026866</v>
      </c>
      <c r="DB238" s="127"/>
      <c r="DC238" s="127">
        <f t="shared" si="140"/>
        <v>-0.20354752455988923</v>
      </c>
      <c r="DD238" s="127"/>
      <c r="DE238" s="127">
        <f t="shared" si="141"/>
        <v>8.1851949056183093E-2</v>
      </c>
      <c r="DF238" s="127"/>
      <c r="DG238" s="127">
        <f t="shared" si="142"/>
        <v>7.9494869807955393E-2</v>
      </c>
      <c r="DH238" s="127">
        <f t="shared" si="160"/>
        <v>0.53014685753018287</v>
      </c>
      <c r="DI238" s="127">
        <f t="shared" si="160"/>
        <v>7.5826557366882597E-3</v>
      </c>
      <c r="DJ238" s="127">
        <f t="shared" si="160"/>
        <v>0.17872361340297993</v>
      </c>
      <c r="DK238" s="127">
        <f t="shared" si="107"/>
        <v>6.7681198229151418E-2</v>
      </c>
      <c r="DL238" s="127"/>
      <c r="DM238" s="127">
        <f t="shared" si="143"/>
        <v>0.15018468952589648</v>
      </c>
      <c r="DN238" s="127"/>
      <c r="DO238" s="127">
        <f t="shared" si="146"/>
        <v>0.25007827838549934</v>
      </c>
      <c r="DP238" s="127">
        <f t="shared" si="146"/>
        <v>0.11311414623547211</v>
      </c>
      <c r="DQ238" s="127"/>
      <c r="DR238" s="127">
        <f t="shared" si="147"/>
        <v>0.38269218775097813</v>
      </c>
      <c r="DS238" s="127">
        <f t="shared" si="147"/>
        <v>0.20041881313247156</v>
      </c>
      <c r="DT238" s="127"/>
    </row>
    <row r="239" spans="1:124" ht="15.75" customHeight="1" x14ac:dyDescent="0.3">
      <c r="B239" s="1">
        <v>9</v>
      </c>
      <c r="C239" s="99">
        <v>44805</v>
      </c>
      <c r="D239" s="420">
        <v>30</v>
      </c>
      <c r="E239" s="61">
        <v>245174921</v>
      </c>
      <c r="F239" s="62">
        <v>16888422</v>
      </c>
      <c r="G239" s="63">
        <v>759146866</v>
      </c>
      <c r="H239" s="61">
        <f t="shared" si="154"/>
        <v>640407624</v>
      </c>
      <c r="I239" s="62">
        <f t="shared" si="136"/>
        <v>28620417</v>
      </c>
      <c r="J239" s="63">
        <f t="shared" si="148"/>
        <v>757427572</v>
      </c>
      <c r="K239" s="61">
        <f t="shared" si="118"/>
        <v>-2.8301858421582193</v>
      </c>
      <c r="L239" s="62">
        <f t="shared" si="118"/>
        <v>-4.4481668237250611</v>
      </c>
      <c r="M239" s="63">
        <f t="shared" si="118"/>
        <v>-2.9922876155987677</v>
      </c>
      <c r="N239" s="61">
        <f t="shared" si="126"/>
        <v>16.05565240839795</v>
      </c>
      <c r="O239" s="62">
        <f t="shared" si="126"/>
        <v>23.719838217270659</v>
      </c>
      <c r="P239" s="63">
        <f t="shared" si="126"/>
        <v>46.080372940990593</v>
      </c>
      <c r="Q239" s="267">
        <f t="shared" si="155"/>
        <v>657971476.95736992</v>
      </c>
      <c r="R239" s="265">
        <f t="shared" si="137"/>
        <v>27823225.343793008</v>
      </c>
      <c r="S239" s="265">
        <f t="shared" si="114"/>
        <v>54108184.210881561</v>
      </c>
      <c r="T239" s="244">
        <f t="shared" si="116"/>
        <v>739902886.51204455</v>
      </c>
      <c r="U239" s="267">
        <f t="shared" si="156"/>
        <v>-5.2091888904871677</v>
      </c>
      <c r="V239" s="421">
        <f t="shared" si="156"/>
        <v>-1.9518856549297685</v>
      </c>
      <c r="W239" s="421">
        <f t="shared" si="157"/>
        <v>0.14653538003640651</v>
      </c>
      <c r="X239" s="422">
        <f t="shared" si="117"/>
        <v>-4.7175216822169537</v>
      </c>
      <c r="Y239" s="423">
        <f t="shared" si="127"/>
        <v>22.365077069277074</v>
      </c>
      <c r="Z239" s="421">
        <f t="shared" si="127"/>
        <v>35.930951957020071</v>
      </c>
      <c r="AA239" s="424">
        <f t="shared" si="127"/>
        <v>75.058675295122143</v>
      </c>
      <c r="AB239" s="244">
        <f t="shared" si="125"/>
        <v>25.601192835504214</v>
      </c>
      <c r="AC239" s="425">
        <v>350699440</v>
      </c>
      <c r="AD239" s="243">
        <f t="shared" si="131"/>
        <v>224876413</v>
      </c>
      <c r="AE239" s="243">
        <v>90973801</v>
      </c>
      <c r="AF239" s="243">
        <v>73572367</v>
      </c>
      <c r="AG239" s="243">
        <v>42559189</v>
      </c>
      <c r="AH239" s="243">
        <f t="shared" si="144"/>
        <v>116131556</v>
      </c>
      <c r="AI239" s="243">
        <v>17771056</v>
      </c>
      <c r="AJ239" s="244">
        <v>64831771</v>
      </c>
      <c r="AK239" s="243">
        <v>259871890.12037793</v>
      </c>
      <c r="AL239" s="243">
        <f t="shared" si="128"/>
        <v>286744282.13281</v>
      </c>
      <c r="AM239" s="243">
        <v>35171807.914675012</v>
      </c>
      <c r="AN239" s="243">
        <v>151911492.35305005</v>
      </c>
      <c r="AO239" s="243">
        <v>88376512.947463945</v>
      </c>
      <c r="AP239" s="243">
        <f t="shared" si="145"/>
        <v>240288005.30051398</v>
      </c>
      <c r="AQ239" s="243">
        <v>11284468.917621002</v>
      </c>
      <c r="AR239" s="426">
        <v>111355304.704182</v>
      </c>
      <c r="AS239" s="243">
        <v>26606383</v>
      </c>
      <c r="AT239" s="243">
        <v>460784</v>
      </c>
      <c r="AU239" s="426">
        <v>1553250</v>
      </c>
      <c r="AV239" s="243">
        <v>25875115.480667006</v>
      </c>
      <c r="AW239" s="243">
        <v>696093.7660790002</v>
      </c>
      <c r="AX239" s="426">
        <v>1252016.097047</v>
      </c>
      <c r="AY239" s="246">
        <f t="shared" si="103"/>
        <v>30.310555641364907</v>
      </c>
      <c r="AZ239" s="246">
        <f t="shared" si="103"/>
        <v>13.71368592433112</v>
      </c>
      <c r="BA239" s="248"/>
      <c r="BB239" s="82">
        <f>'[1]11. Breakdown Total UE Bank-NB'!R240+'[1]11. Breakdown Total UE Bank-NB'!S240</f>
        <v>9776948.1497269981</v>
      </c>
      <c r="BC239" s="83">
        <f>'[1]11. Breakdown Total UE Bank-NB'!AN240</f>
        <v>3603413</v>
      </c>
      <c r="BD239" s="63">
        <v>580038722</v>
      </c>
      <c r="BE239" s="84">
        <f>'[1]11. Breakdown Total UE Bank-NB'!AB240+'[1]11. Breakdown Total UE Bank-NB'!AK240</f>
        <v>173785437</v>
      </c>
      <c r="BF239" s="84">
        <f>'[1]11. Breakdown Total UE Bank-NB'!BR240</f>
        <v>1439884.6670605824</v>
      </c>
      <c r="BG239" s="265">
        <v>34682119.209277973</v>
      </c>
      <c r="BH239" s="84">
        <f>'[1]11. Breakdown Total UE Bank-NB'!BF240+'[1]11. Breakdown Total UE Bank-NB'!BO240</f>
        <v>17986180.334543001</v>
      </c>
      <c r="BI239" s="427">
        <v>288084038</v>
      </c>
      <c r="BJ239" s="408">
        <f t="shared" si="158"/>
        <v>3.6019503146208817E-2</v>
      </c>
      <c r="BK239" s="410">
        <f t="shared" si="159"/>
        <v>1.131648316720529E-2</v>
      </c>
      <c r="BL239" s="265">
        <f>'[1]11. a Breakdown Digital Banking'!AC53+'[1]11. a Breakdown Digital Banking'!AE53+'[1]11. a Breakdown Digital Banking'!AG53</f>
        <v>10287</v>
      </c>
      <c r="BM239" s="243">
        <f>'[1]11. a Breakdown Digital Banking'!AI53+'[1]11. a Breakdown Digital Banking'!AK53+'[1]11. a Breakdown Digital Banking'!AM53</f>
        <v>884151575.95791852</v>
      </c>
      <c r="BN239" s="243">
        <f>'[1]11. a Breakdown Digital Banking'!AO53+'[1]11. a Breakdown Digital Banking'!AQ53+'[1]11. a Breakdown Digital Banking'!AS53</f>
        <v>138875884.04208142</v>
      </c>
      <c r="BO239" s="242">
        <f t="shared" si="134"/>
        <v>1023037747</v>
      </c>
      <c r="BP239" s="250">
        <f>BM239+BN239</f>
        <v>1023027460</v>
      </c>
      <c r="BQ239" s="265">
        <f>'[1]11. a Breakdown Digital Banking'!AD53+'[1]11. a Breakdown Digital Banking'!AF53+'[1]11. a Breakdown Digital Banking'!AH53</f>
        <v>157849.09789</v>
      </c>
      <c r="BR239" s="243">
        <f>'[1]11. a Breakdown Digital Banking'!AJ53+'[1]11. a Breakdown Digital Banking'!AL53+'[1]11. a Breakdown Digital Banking'!AN53</f>
        <v>1119129035.8940649</v>
      </c>
      <c r="BS239" s="243">
        <f>'[1]11. a Breakdown Digital Banking'!AP53+'[1]11. a Breakdown Digital Banking'!AR53+'[1]11. a Breakdown Digital Banking'!AT53</f>
        <v>3390492560.6784749</v>
      </c>
      <c r="BT239" s="242">
        <f t="shared" si="135"/>
        <v>4509779445.6704292</v>
      </c>
      <c r="BU239" s="250">
        <f t="shared" si="130"/>
        <v>4509621596.5725403</v>
      </c>
      <c r="BV239" s="242">
        <f t="shared" si="150"/>
        <v>6.7337621913260008</v>
      </c>
      <c r="BW239" s="242">
        <f t="shared" si="150"/>
        <v>-1.3216928891267352</v>
      </c>
      <c r="BX239" s="242">
        <f t="shared" si="150"/>
        <v>-4.2455305543202062</v>
      </c>
      <c r="BY239" s="242">
        <f t="shared" si="150"/>
        <v>-1.7289563319469989</v>
      </c>
      <c r="BZ239" s="248">
        <f t="shared" si="150"/>
        <v>-1.729034681179964</v>
      </c>
      <c r="CA239" s="242">
        <f t="shared" si="151"/>
        <v>-4.2535368577810875</v>
      </c>
      <c r="CB239" s="242">
        <f t="shared" si="151"/>
        <v>37.799495572421236</v>
      </c>
      <c r="CC239" s="421">
        <f t="shared" si="151"/>
        <v>27.152459957004883</v>
      </c>
      <c r="CD239" s="242">
        <f t="shared" si="151"/>
        <v>36.250162278876751</v>
      </c>
      <c r="CE239" s="428">
        <f t="shared" si="151"/>
        <v>36.250741857384753</v>
      </c>
      <c r="CF239" s="251">
        <f t="shared" si="152"/>
        <v>17.274974238230989</v>
      </c>
      <c r="CG239" s="421">
        <f t="shared" si="152"/>
        <v>-2.8328924405668587</v>
      </c>
      <c r="CH239" s="421">
        <f t="shared" si="152"/>
        <v>-0.44383580825042568</v>
      </c>
      <c r="CI239" s="242">
        <f t="shared" si="152"/>
        <v>-1.0470674593556772</v>
      </c>
      <c r="CJ239" s="250">
        <f t="shared" si="152"/>
        <v>-1.0476085833826976</v>
      </c>
      <c r="CK239" s="251">
        <f t="shared" si="153"/>
        <v>43.413079901848015</v>
      </c>
      <c r="CL239" s="242">
        <f t="shared" si="153"/>
        <v>17.659622188612943</v>
      </c>
      <c r="CM239" s="242">
        <f t="shared" si="153"/>
        <v>14.797003488084215</v>
      </c>
      <c r="CN239" s="242">
        <f t="shared" si="153"/>
        <v>15.495117943486591</v>
      </c>
      <c r="CO239" s="428">
        <f t="shared" si="153"/>
        <v>15.494330974498638</v>
      </c>
      <c r="CP239" s="265">
        <f t="shared" si="149"/>
        <v>-91.825880065873861</v>
      </c>
      <c r="CQ239" s="242">
        <f t="shared" si="132"/>
        <v>30.451214193995355</v>
      </c>
      <c r="CR239" s="242">
        <f t="shared" si="133"/>
        <v>62.381868974803126</v>
      </c>
      <c r="CS239" s="250">
        <f t="shared" si="112"/>
        <v>18.128623730093977</v>
      </c>
      <c r="CT239" s="429"/>
      <c r="CU239" s="252">
        <f t="shared" si="161"/>
        <v>0.16074135649947996</v>
      </c>
      <c r="CV239" s="253">
        <f t="shared" si="161"/>
        <v>2.2249656933282846E-2</v>
      </c>
      <c r="CW239" s="254">
        <f t="shared" si="161"/>
        <v>0.43055895333946492</v>
      </c>
      <c r="CY239" s="127">
        <f t="shared" si="138"/>
        <v>9.9936752751622171E-2</v>
      </c>
      <c r="CZ239" s="127">
        <f t="shared" si="139"/>
        <v>0.42783848536475699</v>
      </c>
      <c r="DA239" s="127">
        <f t="shared" si="139"/>
        <v>-0.37179984176901071</v>
      </c>
      <c r="DB239" s="127"/>
      <c r="DC239" s="127">
        <f t="shared" si="140"/>
        <v>-0.30584934029105293</v>
      </c>
      <c r="DD239" s="127"/>
      <c r="DE239" s="127">
        <f t="shared" si="141"/>
        <v>-3.4760764571120206E-2</v>
      </c>
      <c r="DF239" s="127"/>
      <c r="DG239" s="127">
        <f t="shared" si="142"/>
        <v>5.2457634795237684E-2</v>
      </c>
      <c r="DH239" s="127">
        <f t="shared" si="160"/>
        <v>0.32291275355279825</v>
      </c>
      <c r="DI239" s="127">
        <f t="shared" si="160"/>
        <v>-4.0927114453990332E-2</v>
      </c>
      <c r="DJ239" s="127">
        <f t="shared" si="160"/>
        <v>-0.16095044448714668</v>
      </c>
      <c r="DK239" s="127">
        <f t="shared" si="107"/>
        <v>-8.8863603806972669E-2</v>
      </c>
      <c r="DL239" s="127"/>
      <c r="DM239" s="127">
        <f t="shared" si="143"/>
        <v>-1.392206369452631E-2</v>
      </c>
      <c r="DN239" s="127"/>
      <c r="DO239" s="127">
        <f t="shared" si="146"/>
        <v>0.17101456304611862</v>
      </c>
      <c r="DP239" s="127">
        <f t="shared" si="146"/>
        <v>0.11718212058615296</v>
      </c>
      <c r="DQ239" s="127"/>
      <c r="DR239" s="127">
        <f t="shared" si="147"/>
        <v>0.30310555641364911</v>
      </c>
      <c r="DS239" s="127">
        <f t="shared" si="147"/>
        <v>0.13713685924331132</v>
      </c>
      <c r="DT239" s="127"/>
    </row>
    <row r="240" spans="1:124" ht="15.75" customHeight="1" x14ac:dyDescent="0.3">
      <c r="B240" s="1">
        <v>10</v>
      </c>
      <c r="C240" s="76">
        <v>44835</v>
      </c>
      <c r="D240" s="362">
        <v>31</v>
      </c>
      <c r="E240" s="92">
        <v>248510779</v>
      </c>
      <c r="F240" s="93">
        <v>16958771</v>
      </c>
      <c r="G240" s="94">
        <v>759909923</v>
      </c>
      <c r="H240" s="92">
        <f t="shared" si="154"/>
        <v>648646274</v>
      </c>
      <c r="I240" s="93">
        <f t="shared" si="136"/>
        <v>29893452</v>
      </c>
      <c r="J240" s="94">
        <f t="shared" si="148"/>
        <v>799398526</v>
      </c>
      <c r="K240" s="92">
        <f t="shared" si="118"/>
        <v>1.2864696938711024</v>
      </c>
      <c r="L240" s="93">
        <f t="shared" si="118"/>
        <v>4.447995988318409</v>
      </c>
      <c r="M240" s="94">
        <f t="shared" si="118"/>
        <v>5.5412498239501637</v>
      </c>
      <c r="N240" s="92">
        <f t="shared" si="126"/>
        <v>18.738793498632131</v>
      </c>
      <c r="O240" s="93">
        <f t="shared" si="126"/>
        <v>20.711665126279946</v>
      </c>
      <c r="P240" s="94">
        <f t="shared" si="126"/>
        <v>40.412170907325049</v>
      </c>
      <c r="Q240" s="255">
        <f t="shared" si="155"/>
        <v>660831026.07282293</v>
      </c>
      <c r="R240" s="255">
        <f t="shared" si="137"/>
        <v>28339118.754754998</v>
      </c>
      <c r="S240" s="255">
        <f t="shared" si="114"/>
        <v>57555468.900320828</v>
      </c>
      <c r="T240" s="430">
        <f t="shared" si="116"/>
        <v>746725613.72789884</v>
      </c>
      <c r="U240" s="255">
        <f t="shared" si="156"/>
        <v>0.4346007715526361</v>
      </c>
      <c r="V240" s="330">
        <f t="shared" si="156"/>
        <v>1.8541826283165919</v>
      </c>
      <c r="W240" s="330">
        <f t="shared" si="157"/>
        <v>6.3710966089784105</v>
      </c>
      <c r="X240" s="431">
        <f t="shared" si="117"/>
        <v>0.92211117705150658</v>
      </c>
      <c r="Y240" s="432">
        <f t="shared" si="127"/>
        <v>22.712604037639885</v>
      </c>
      <c r="Z240" s="330">
        <f t="shared" si="127"/>
        <v>32.247819547841075</v>
      </c>
      <c r="AA240" s="363">
        <f t="shared" si="127"/>
        <v>70.61552398700897</v>
      </c>
      <c r="AB240" s="430">
        <f t="shared" si="125"/>
        <v>25.778699731299042</v>
      </c>
      <c r="AC240" s="234">
        <v>357063777</v>
      </c>
      <c r="AD240" s="234">
        <f t="shared" si="131"/>
        <v>227526021</v>
      </c>
      <c r="AE240" s="234">
        <v>95759434</v>
      </c>
      <c r="AF240" s="234">
        <v>73474576</v>
      </c>
      <c r="AG240" s="234">
        <v>40790853</v>
      </c>
      <c r="AH240" s="433">
        <f t="shared" si="144"/>
        <v>114265429</v>
      </c>
      <c r="AI240" s="234">
        <v>17501158</v>
      </c>
      <c r="AJ240" s="430">
        <v>64056476</v>
      </c>
      <c r="AK240" s="234">
        <v>265574632.52429393</v>
      </c>
      <c r="AL240" s="234">
        <f t="shared" si="128"/>
        <v>284422827.88635796</v>
      </c>
      <c r="AM240" s="234">
        <v>36972954.271936998</v>
      </c>
      <c r="AN240" s="234">
        <v>152012310.10978398</v>
      </c>
      <c r="AO240" s="234">
        <v>84318728.730903983</v>
      </c>
      <c r="AP240" s="234">
        <f t="shared" si="145"/>
        <v>236331038.84068796</v>
      </c>
      <c r="AQ240" s="234">
        <v>11118834.773732999</v>
      </c>
      <c r="AR240" s="430">
        <v>110833565.66217098</v>
      </c>
      <c r="AS240" s="234">
        <v>27912649</v>
      </c>
      <c r="AT240" s="234">
        <v>494649</v>
      </c>
      <c r="AU240" s="430">
        <v>1486154</v>
      </c>
      <c r="AV240" s="234">
        <v>26335665.948510997</v>
      </c>
      <c r="AW240" s="234">
        <v>723931.76533300022</v>
      </c>
      <c r="AX240" s="430">
        <v>1279521.040911</v>
      </c>
      <c r="AY240" s="225">
        <f t="shared" si="103"/>
        <v>26.46947273848259</v>
      </c>
      <c r="AZ240" s="225">
        <f t="shared" si="103"/>
        <v>19.645288993009238</v>
      </c>
      <c r="BA240" s="434"/>
      <c r="BB240" s="67">
        <f>'[1]11. Breakdown Total UE Bank-NB'!R241+'[1]11. Breakdown Total UE Bank-NB'!S241</f>
        <v>9768811.5833569989</v>
      </c>
      <c r="BC240" s="65">
        <f>'[1]11. Breakdown Total UE Bank-NB'!AN241</f>
        <v>3671532</v>
      </c>
      <c r="BD240" s="94">
        <v>601727824</v>
      </c>
      <c r="BE240" s="67">
        <f>'[1]11. Breakdown Total UE Bank-NB'!AB241+'[1]11. Breakdown Total UE Bank-NB'!AK241</f>
        <v>193999170</v>
      </c>
      <c r="BF240" s="67">
        <f>'[1]11. Breakdown Total UE Bank-NB'!BR241</f>
        <v>1459608.2321478471</v>
      </c>
      <c r="BG240" s="255">
        <v>35448075.252082974</v>
      </c>
      <c r="BH240" s="67">
        <f>'[1]11. Breakdown Total UE Bank-NB'!BF241+'[1]11. Breakdown Total UE Bank-NB'!BO241</f>
        <v>20647785.41609</v>
      </c>
      <c r="BI240" s="406">
        <v>295965563</v>
      </c>
      <c r="BJ240" s="408">
        <f t="shared" si="158"/>
        <v>2.735842310013719E-2</v>
      </c>
      <c r="BK240" s="410">
        <f t="shared" si="159"/>
        <v>-8.6610800460716272E-3</v>
      </c>
      <c r="BL240" s="255">
        <f>'[1]11. a Breakdown Digital Banking'!AC54+'[1]11. a Breakdown Digital Banking'!AE54+'[1]11. a Breakdown Digital Banking'!AG54</f>
        <v>10034</v>
      </c>
      <c r="BM240" s="234">
        <f>'[1]11. a Breakdown Digital Banking'!AI54+'[1]11. a Breakdown Digital Banking'!AK54+'[1]11. a Breakdown Digital Banking'!AM54</f>
        <v>939542493.96681476</v>
      </c>
      <c r="BN240" s="234">
        <f>'[1]11. a Breakdown Digital Banking'!AO54+'[1]11. a Breakdown Digital Banking'!AQ54+'[1]11. a Breakdown Digital Banking'!AS54</f>
        <v>146057870.0331853</v>
      </c>
      <c r="BO240" s="226">
        <f t="shared" si="134"/>
        <v>1085610398</v>
      </c>
      <c r="BP240" s="227">
        <f t="shared" ref="BP240:BP258" si="162">BM240+BN240</f>
        <v>1085600364</v>
      </c>
      <c r="BQ240" s="255">
        <f>'[1]11. a Breakdown Digital Banking'!AD54+'[1]11. a Breakdown Digital Banking'!AF54+'[1]11. a Breakdown Digital Banking'!AH54</f>
        <v>114528.98438600001</v>
      </c>
      <c r="BR240" s="234">
        <f>'[1]11. a Breakdown Digital Banking'!AJ54+'[1]11. a Breakdown Digital Banking'!AL54+'[1]11. a Breakdown Digital Banking'!AN54</f>
        <v>1136851418.1549559</v>
      </c>
      <c r="BS240" s="234">
        <f>'[1]11. a Breakdown Digital Banking'!AP54+'[1]11. a Breakdown Digital Banking'!AR54+'[1]11. a Breakdown Digital Banking'!AT54</f>
        <v>3292335426.5194931</v>
      </c>
      <c r="BT240" s="226">
        <f t="shared" si="135"/>
        <v>4429301373.6588345</v>
      </c>
      <c r="BU240" s="227">
        <f t="shared" si="130"/>
        <v>4429186844.674449</v>
      </c>
      <c r="BV240" s="226">
        <f t="shared" si="150"/>
        <v>-2.4594147953728007</v>
      </c>
      <c r="BW240" s="226">
        <f t="shared" si="150"/>
        <v>6.2648667394936117</v>
      </c>
      <c r="BX240" s="226">
        <f t="shared" si="150"/>
        <v>5.1715141477894324</v>
      </c>
      <c r="BY240" s="226">
        <f t="shared" si="150"/>
        <v>6.1163579920184503</v>
      </c>
      <c r="BZ240" s="434">
        <f t="shared" si="150"/>
        <v>6.1164442252605813</v>
      </c>
      <c r="CA240" s="226">
        <f t="shared" si="151"/>
        <v>-7.10979448250324</v>
      </c>
      <c r="CB240" s="226">
        <f t="shared" si="151"/>
        <v>49.579606316625593</v>
      </c>
      <c r="CC240" s="330">
        <f t="shared" si="151"/>
        <v>25.705061493886845</v>
      </c>
      <c r="CD240" s="226">
        <f t="shared" si="151"/>
        <v>45.851903640047226</v>
      </c>
      <c r="CE240" s="431">
        <f t="shared" si="151"/>
        <v>45.852672257930202</v>
      </c>
      <c r="CF240" s="226">
        <f t="shared" si="152"/>
        <v>-27.444004484706277</v>
      </c>
      <c r="CG240" s="330">
        <f t="shared" si="152"/>
        <v>1.5835870299560906</v>
      </c>
      <c r="CH240" s="330">
        <f t="shared" si="152"/>
        <v>-2.8950700348783331</v>
      </c>
      <c r="CI240" s="226">
        <f t="shared" si="152"/>
        <v>-1.7845234557724798</v>
      </c>
      <c r="CJ240" s="325">
        <f t="shared" si="152"/>
        <v>-1.7836253037111671</v>
      </c>
      <c r="CK240" s="226">
        <f t="shared" si="153"/>
        <v>-17.064816968545536</v>
      </c>
      <c r="CL240" s="226">
        <f t="shared" si="153"/>
        <v>29.16082791169061</v>
      </c>
      <c r="CM240" s="226">
        <f t="shared" si="153"/>
        <v>14.875677497473117</v>
      </c>
      <c r="CN240" s="226">
        <f t="shared" si="153"/>
        <v>18.230739120006277</v>
      </c>
      <c r="CO240" s="431">
        <f t="shared" si="153"/>
        <v>18.232040211427236</v>
      </c>
      <c r="CP240" s="255">
        <f t="shared" si="149"/>
        <v>-91.681297973242437</v>
      </c>
      <c r="CQ240" s="226">
        <f t="shared" si="132"/>
        <v>31.047921602237153</v>
      </c>
      <c r="CR240" s="226">
        <f t="shared" si="133"/>
        <v>63.773395315636208</v>
      </c>
      <c r="CS240" s="226">
        <f t="shared" si="112"/>
        <v>20.497901046853698</v>
      </c>
      <c r="CT240" s="435"/>
      <c r="CU240" s="239">
        <f t="shared" si="161"/>
        <v>0.16040965587057765</v>
      </c>
      <c r="CV240" s="239">
        <f t="shared" si="161"/>
        <v>2.4951521296029178E-2</v>
      </c>
      <c r="CW240" s="240">
        <f t="shared" si="161"/>
        <v>0.39639838956261353</v>
      </c>
      <c r="CY240" s="127">
        <f t="shared" si="138"/>
        <v>7.856251303313444E-2</v>
      </c>
      <c r="CZ240" s="127">
        <f t="shared" si="139"/>
        <v>0.30673335594839624</v>
      </c>
      <c r="DA240" s="127">
        <f t="shared" si="139"/>
        <v>-0.18738812904954838</v>
      </c>
      <c r="DB240" s="127"/>
      <c r="DC240" s="127">
        <f t="shared" si="140"/>
        <v>-0.19285611008456194</v>
      </c>
      <c r="DD240" s="127"/>
      <c r="DE240" s="127">
        <f t="shared" si="141"/>
        <v>5.7155471464854557E-2</v>
      </c>
      <c r="DF240" s="127"/>
      <c r="DG240" s="127">
        <f t="shared" si="142"/>
        <v>4.9452686079136887E-2</v>
      </c>
      <c r="DH240" s="127">
        <f t="shared" si="160"/>
        <v>0.21193252758252257</v>
      </c>
      <c r="DI240" s="127">
        <f t="shared" si="160"/>
        <v>-2.3641266241739567E-3</v>
      </c>
      <c r="DJ240" s="127">
        <f t="shared" si="160"/>
        <v>-0.17710088959335535</v>
      </c>
      <c r="DK240" s="127">
        <f t="shared" si="107"/>
        <v>-7.2622416295718195E-2</v>
      </c>
      <c r="DL240" s="127"/>
      <c r="DM240" s="127">
        <f t="shared" si="143"/>
        <v>-3.630355268778529E-3</v>
      </c>
      <c r="DN240" s="127"/>
      <c r="DO240" s="127">
        <f t="shared" si="146"/>
        <v>0.14655482293734923</v>
      </c>
      <c r="DP240" s="127">
        <f t="shared" si="146"/>
        <v>0.17901859880870385</v>
      </c>
      <c r="DQ240" s="127"/>
      <c r="DR240" s="127">
        <f t="shared" si="147"/>
        <v>0.26469472738482591</v>
      </c>
      <c r="DS240" s="127">
        <f t="shared" si="147"/>
        <v>0.19645288993009236</v>
      </c>
      <c r="DT240" s="127"/>
    </row>
    <row r="241" spans="1:124" ht="15.75" customHeight="1" x14ac:dyDescent="0.3">
      <c r="B241" s="1">
        <v>11</v>
      </c>
      <c r="C241" s="76">
        <v>44866</v>
      </c>
      <c r="D241" s="362">
        <v>30</v>
      </c>
      <c r="E241" s="61">
        <v>249301751</v>
      </c>
      <c r="F241" s="62">
        <v>17048868</v>
      </c>
      <c r="G241" s="63">
        <v>772565666</v>
      </c>
      <c r="H241" s="61">
        <f t="shared" si="154"/>
        <v>621842383</v>
      </c>
      <c r="I241" s="62">
        <f t="shared" si="136"/>
        <v>30205708</v>
      </c>
      <c r="J241" s="63">
        <f t="shared" si="148"/>
        <v>809413583</v>
      </c>
      <c r="K241" s="61">
        <f t="shared" si="118"/>
        <v>-4.1322816571054561</v>
      </c>
      <c r="L241" s="62">
        <f t="shared" si="118"/>
        <v>1.0445632040086905</v>
      </c>
      <c r="M241" s="63">
        <f t="shared" si="118"/>
        <v>1.2528240513668398</v>
      </c>
      <c r="N241" s="61">
        <f t="shared" si="126"/>
        <v>13.539883190577829</v>
      </c>
      <c r="O241" s="62">
        <f t="shared" si="126"/>
        <v>14.459935509088467</v>
      </c>
      <c r="P241" s="63">
        <f t="shared" si="126"/>
        <v>36.879096947087739</v>
      </c>
      <c r="Q241" s="255">
        <f t="shared" si="155"/>
        <v>635201058.16801417</v>
      </c>
      <c r="R241" s="255">
        <f t="shared" si="137"/>
        <v>29773271.565369006</v>
      </c>
      <c r="S241" s="255">
        <f t="shared" si="114"/>
        <v>58168813.052780867</v>
      </c>
      <c r="T241" s="419">
        <f t="shared" si="116"/>
        <v>723143142.78616405</v>
      </c>
      <c r="U241" s="255">
        <f t="shared" si="156"/>
        <v>-3.8784450023665142</v>
      </c>
      <c r="V241" s="330">
        <f t="shared" si="156"/>
        <v>5.0606824546136364</v>
      </c>
      <c r="W241" s="330">
        <f t="shared" si="157"/>
        <v>1.0656574677938548</v>
      </c>
      <c r="X241" s="333">
        <f t="shared" si="117"/>
        <v>-3.1581173202300334</v>
      </c>
      <c r="Y241" s="432">
        <f t="shared" si="127"/>
        <v>16.422105727634921</v>
      </c>
      <c r="Z241" s="330">
        <f t="shared" si="127"/>
        <v>26.820520518130188</v>
      </c>
      <c r="AA241" s="363">
        <f t="shared" si="127"/>
        <v>66.67292360422951</v>
      </c>
      <c r="AB241" s="419">
        <f t="shared" si="125"/>
        <v>19.729960363135245</v>
      </c>
      <c r="AC241" s="234">
        <v>343889637</v>
      </c>
      <c r="AD241" s="234">
        <f t="shared" si="131"/>
        <v>216670999</v>
      </c>
      <c r="AE241" s="234">
        <v>91958378</v>
      </c>
      <c r="AF241" s="234">
        <v>69350061</v>
      </c>
      <c r="AG241" s="234">
        <v>38356003</v>
      </c>
      <c r="AH241" s="234">
        <f t="shared" si="144"/>
        <v>107706064</v>
      </c>
      <c r="AI241" s="234">
        <v>17006557</v>
      </c>
      <c r="AJ241" s="419">
        <v>61281747</v>
      </c>
      <c r="AK241" s="234">
        <v>255671864.171812</v>
      </c>
      <c r="AL241" s="234">
        <f t="shared" si="128"/>
        <v>270914818.89786714</v>
      </c>
      <c r="AM241" s="234">
        <v>36092765.388516016</v>
      </c>
      <c r="AN241" s="234">
        <v>143954195.10708711</v>
      </c>
      <c r="AO241" s="234">
        <v>80474487.294081032</v>
      </c>
      <c r="AP241" s="234">
        <f t="shared" si="145"/>
        <v>224428682.40116814</v>
      </c>
      <c r="AQ241" s="234">
        <v>10393371.108182998</v>
      </c>
      <c r="AR241" s="419">
        <v>108614375.09833503</v>
      </c>
      <c r="AS241" s="234">
        <v>28294265</v>
      </c>
      <c r="AT241" s="234">
        <v>485091</v>
      </c>
      <c r="AU241" s="419">
        <v>1426352</v>
      </c>
      <c r="AV241" s="234">
        <v>27784829.493209004</v>
      </c>
      <c r="AW241" s="234">
        <v>710424.96436600015</v>
      </c>
      <c r="AX241" s="419">
        <v>1278017.1077940001</v>
      </c>
      <c r="AY241" s="225">
        <f t="shared" si="103"/>
        <v>21.504116121178569</v>
      </c>
      <c r="AZ241" s="225">
        <f t="shared" si="103"/>
        <v>16.596712153448205</v>
      </c>
      <c r="BA241" s="236"/>
      <c r="BB241" s="67">
        <f>'[1]11. Breakdown Total UE Bank-NB'!R242+'[1]11. Breakdown Total UE Bank-NB'!S242</f>
        <v>10135857.261596004</v>
      </c>
      <c r="BC241" s="65">
        <f>'[1]11. Breakdown Total UE Bank-NB'!AN242</f>
        <v>3685470</v>
      </c>
      <c r="BD241" s="63">
        <v>599085339</v>
      </c>
      <c r="BE241" s="67">
        <f>'[1]11. Breakdown Total UE Bank-NB'!AB242+'[1]11. Breakdown Total UE Bank-NB'!AK242</f>
        <v>206642774</v>
      </c>
      <c r="BF241" s="67">
        <f>'[1]11. Breakdown Total UE Bank-NB'!BR242</f>
        <v>1440597.6096448775</v>
      </c>
      <c r="BG241" s="255">
        <v>35316064.944682993</v>
      </c>
      <c r="BH241" s="67">
        <f>'[1]11. Breakdown Total UE Bank-NB'!BF242+'[1]11. Breakdown Total UE Bank-NB'!BO242</f>
        <v>21412150.498452999</v>
      </c>
      <c r="BI241" s="406">
        <v>305155272</v>
      </c>
      <c r="BJ241" s="408">
        <f t="shared" si="158"/>
        <v>3.1049926575410395E-2</v>
      </c>
      <c r="BK241" s="410">
        <f t="shared" si="159"/>
        <v>3.691503475273205E-3</v>
      </c>
      <c r="BL241" s="255">
        <f>'[1]11. a Breakdown Digital Banking'!AC55+'[1]11. a Breakdown Digital Banking'!AE55+'[1]11. a Breakdown Digital Banking'!AG55</f>
        <v>9842</v>
      </c>
      <c r="BM241" s="234">
        <f>'[1]11. a Breakdown Digital Banking'!AI55+'[1]11. a Breakdown Digital Banking'!AK55+'[1]11. a Breakdown Digital Banking'!AM55</f>
        <v>954477572.32346284</v>
      </c>
      <c r="BN241" s="234">
        <f>'[1]11. a Breakdown Digital Banking'!AO55+'[1]11. a Breakdown Digital Banking'!AQ55+'[1]11. a Breakdown Digital Banking'!AS55</f>
        <v>158308405.67653722</v>
      </c>
      <c r="BO241" s="226">
        <f t="shared" si="134"/>
        <v>1112795820</v>
      </c>
      <c r="BP241" s="227">
        <f t="shared" si="162"/>
        <v>1112785978</v>
      </c>
      <c r="BQ241" s="255">
        <f>'[1]11. a Breakdown Digital Banking'!AD55+'[1]11. a Breakdown Digital Banking'!AF55+'[1]11. a Breakdown Digital Banking'!AH55</f>
        <v>107484.84890899999</v>
      </c>
      <c r="BR241" s="234">
        <f>'[1]11. a Breakdown Digital Banking'!AJ55+'[1]11. a Breakdown Digital Banking'!AL55+'[1]11. a Breakdown Digital Banking'!AN55</f>
        <v>1160543389.2425241</v>
      </c>
      <c r="BS241" s="234">
        <f>'[1]11. a Breakdown Digital Banking'!AP55+'[1]11. a Breakdown Digital Banking'!AR55+'[1]11. a Breakdown Digital Banking'!AT55</f>
        <v>3400698263.736928</v>
      </c>
      <c r="BT241" s="226">
        <f t="shared" si="135"/>
        <v>4561349137.8283615</v>
      </c>
      <c r="BU241" s="227">
        <f t="shared" si="130"/>
        <v>4561241652.9794521</v>
      </c>
      <c r="BV241" s="226">
        <f t="shared" si="150"/>
        <v>-1.913494119992027</v>
      </c>
      <c r="BW241" s="226">
        <f t="shared" si="150"/>
        <v>1.5896118006957973</v>
      </c>
      <c r="BX241" s="226">
        <f t="shared" si="150"/>
        <v>8.3874533022893676</v>
      </c>
      <c r="BY241" s="226">
        <f t="shared" si="150"/>
        <v>2.5041600605597738</v>
      </c>
      <c r="BZ241" s="236">
        <f t="shared" si="150"/>
        <v>2.5042008921065539</v>
      </c>
      <c r="CA241" s="226">
        <f t="shared" si="151"/>
        <v>-7.5955309360623415</v>
      </c>
      <c r="CB241" s="226">
        <f t="shared" si="151"/>
        <v>35.524470719888484</v>
      </c>
      <c r="CC241" s="330">
        <f t="shared" si="151"/>
        <v>35.739432121513097</v>
      </c>
      <c r="CD241" s="226">
        <f t="shared" si="151"/>
        <v>35.554450396618989</v>
      </c>
      <c r="CE241" s="333">
        <f t="shared" si="151"/>
        <v>35.55501025080077</v>
      </c>
      <c r="CF241" s="226">
        <f t="shared" si="152"/>
        <v>-6.1505264494959526</v>
      </c>
      <c r="CG241" s="330">
        <f t="shared" si="152"/>
        <v>2.083998903393991</v>
      </c>
      <c r="CH241" s="330">
        <f t="shared" si="152"/>
        <v>3.2913668620937253</v>
      </c>
      <c r="CI241" s="226">
        <f t="shared" si="152"/>
        <v>2.9812323215308467</v>
      </c>
      <c r="CJ241" s="227">
        <f t="shared" si="152"/>
        <v>2.9814684486336951</v>
      </c>
      <c r="CK241" s="226">
        <f t="shared" si="153"/>
        <v>-23.71099802493648</v>
      </c>
      <c r="CL241" s="226">
        <f t="shared" si="153"/>
        <v>22.012508687036213</v>
      </c>
      <c r="CM241" s="226">
        <f t="shared" si="153"/>
        <v>11.352186938326669</v>
      </c>
      <c r="CN241" s="226">
        <f t="shared" si="153"/>
        <v>13.882530488973433</v>
      </c>
      <c r="CO241" s="333">
        <f t="shared" si="153"/>
        <v>13.883852933542551</v>
      </c>
      <c r="CP241" s="255">
        <f t="shared" si="149"/>
        <v>-90.744277590715882</v>
      </c>
      <c r="CQ241" s="226">
        <f t="shared" si="132"/>
        <v>31.715478436922979</v>
      </c>
      <c r="CR241" s="226">
        <f t="shared" si="133"/>
        <v>64.688122537524293</v>
      </c>
      <c r="CS241" s="226">
        <f t="shared" si="112"/>
        <v>22.028001588476016</v>
      </c>
      <c r="CT241" s="436"/>
      <c r="CU241" s="239">
        <f t="shared" si="161"/>
        <v>0.15252724612136626</v>
      </c>
      <c r="CV241" s="239">
        <f t="shared" si="161"/>
        <v>2.6490512008930267E-2</v>
      </c>
      <c r="CW241" s="240">
        <f t="shared" si="161"/>
        <v>0.38214922427747844</v>
      </c>
      <c r="CY241" s="127">
        <f t="shared" si="138"/>
        <v>4.850288804173486E-2</v>
      </c>
      <c r="CZ241" s="127">
        <f t="shared" si="139"/>
        <v>0.27326851327826751</v>
      </c>
      <c r="DA241" s="127">
        <f t="shared" si="139"/>
        <v>-0.266597885206458</v>
      </c>
      <c r="DB241" s="127"/>
      <c r="DC241" s="127">
        <f t="shared" si="140"/>
        <v>-0.26799130534092142</v>
      </c>
      <c r="DD241" s="127"/>
      <c r="DE241" s="127">
        <f t="shared" si="141"/>
        <v>-1.3808151545587011E-2</v>
      </c>
      <c r="DF241" s="127"/>
      <c r="DG241" s="127">
        <f t="shared" si="142"/>
        <v>2.0412348582604434E-2</v>
      </c>
      <c r="DH241" s="127">
        <f t="shared" si="160"/>
        <v>0.12830670420292156</v>
      </c>
      <c r="DI241" s="127">
        <f t="shared" si="160"/>
        <v>-9.5412169393411683E-2</v>
      </c>
      <c r="DJ241" s="127">
        <f t="shared" si="160"/>
        <v>-0.22471034358521647</v>
      </c>
      <c r="DK241" s="127">
        <f t="shared" si="107"/>
        <v>-0.14645499260979478</v>
      </c>
      <c r="DL241" s="127"/>
      <c r="DM241" s="127">
        <f t="shared" si="143"/>
        <v>-8.1782759938776817E-2</v>
      </c>
      <c r="DN241" s="127"/>
      <c r="DO241" s="127">
        <f t="shared" si="146"/>
        <v>8.9542294092336272E-2</v>
      </c>
      <c r="DP241" s="127">
        <f t="shared" si="146"/>
        <v>0.15273074647294926</v>
      </c>
      <c r="DQ241" s="127"/>
      <c r="DR241" s="127">
        <f t="shared" si="147"/>
        <v>0.21504116121178574</v>
      </c>
      <c r="DS241" s="127">
        <f t="shared" si="147"/>
        <v>0.16596712153448201</v>
      </c>
      <c r="DT241" s="127"/>
    </row>
    <row r="242" spans="1:124" ht="15.75" customHeight="1" thickBot="1" x14ac:dyDescent="0.35">
      <c r="B242" s="1">
        <v>12</v>
      </c>
      <c r="C242" s="437">
        <v>44896</v>
      </c>
      <c r="D242" s="105">
        <v>31</v>
      </c>
      <c r="E242" s="106">
        <v>251463991</v>
      </c>
      <c r="F242" s="107">
        <v>17198882</v>
      </c>
      <c r="G242" s="108">
        <v>730701038</v>
      </c>
      <c r="H242" s="106">
        <f t="shared" si="154"/>
        <v>676563913</v>
      </c>
      <c r="I242" s="438">
        <f t="shared" si="136"/>
        <v>32188297</v>
      </c>
      <c r="J242" s="108">
        <f t="shared" si="148"/>
        <v>875430296</v>
      </c>
      <c r="K242" s="106">
        <f t="shared" si="118"/>
        <v>8.7999035601277118</v>
      </c>
      <c r="L242" s="107">
        <f t="shared" si="118"/>
        <v>6.5636236700692461</v>
      </c>
      <c r="M242" s="108">
        <f t="shared" si="118"/>
        <v>8.156116278073382</v>
      </c>
      <c r="N242" s="106">
        <f t="shared" si="126"/>
        <v>14.784084371419551</v>
      </c>
      <c r="O242" s="107">
        <f t="shared" si="126"/>
        <v>15.544318634030926</v>
      </c>
      <c r="P242" s="108">
        <f t="shared" si="126"/>
        <v>29.905450386583237</v>
      </c>
      <c r="Q242" s="255">
        <f t="shared" si="155"/>
        <v>701426876.76838136</v>
      </c>
      <c r="R242" s="316">
        <f t="shared" si="137"/>
        <v>33681265.516151994</v>
      </c>
      <c r="S242" s="255">
        <f t="shared" si="114"/>
        <v>62805445.532899246</v>
      </c>
      <c r="T242" s="439">
        <f t="shared" si="116"/>
        <v>797913587.81743264</v>
      </c>
      <c r="U242" s="255">
        <f t="shared" si="156"/>
        <v>10.425961630380359</v>
      </c>
      <c r="V242" s="330">
        <f t="shared" si="156"/>
        <v>13.125846590969195</v>
      </c>
      <c r="W242" s="330">
        <f t="shared" si="157"/>
        <v>7.9709937968155193</v>
      </c>
      <c r="X242" s="440">
        <f t="shared" si="117"/>
        <v>10.339646552297941</v>
      </c>
      <c r="Y242" s="432">
        <f t="shared" si="127"/>
        <v>15.678178749601324</v>
      </c>
      <c r="Z242" s="330">
        <f t="shared" si="127"/>
        <v>29.949203456289808</v>
      </c>
      <c r="AA242" s="363">
        <f t="shared" si="127"/>
        <v>65.333825534988549</v>
      </c>
      <c r="AB242" s="439">
        <f t="shared" si="125"/>
        <v>19.044242253997965</v>
      </c>
      <c r="AC242" s="234">
        <v>370667994</v>
      </c>
      <c r="AD242" s="234">
        <f t="shared" si="131"/>
        <v>240383895</v>
      </c>
      <c r="AE242" s="234">
        <v>106481965</v>
      </c>
      <c r="AF242" s="234">
        <v>74064283</v>
      </c>
      <c r="AG242" s="234">
        <v>41526162</v>
      </c>
      <c r="AH242" s="279">
        <f t="shared" si="144"/>
        <v>115590445</v>
      </c>
      <c r="AI242" s="234">
        <v>18311485</v>
      </c>
      <c r="AJ242" s="439">
        <v>65512024</v>
      </c>
      <c r="AK242" s="234">
        <v>284329760.0140183</v>
      </c>
      <c r="AL242" s="234">
        <f t="shared" si="128"/>
        <v>296752874.729496</v>
      </c>
      <c r="AM242" s="234">
        <v>43445790.109221004</v>
      </c>
      <c r="AN242" s="234">
        <v>153047457.67273504</v>
      </c>
      <c r="AO242" s="234">
        <v>89671362.56567502</v>
      </c>
      <c r="AP242" s="234">
        <f t="shared" si="145"/>
        <v>242718820.23841006</v>
      </c>
      <c r="AQ242" s="234">
        <v>10588264.381864995</v>
      </c>
      <c r="AR242" s="439">
        <v>120344242.024867</v>
      </c>
      <c r="AS242" s="234">
        <v>30242683</v>
      </c>
      <c r="AT242" s="234">
        <v>461203</v>
      </c>
      <c r="AU242" s="419">
        <v>1484411</v>
      </c>
      <c r="AV242" s="234">
        <v>31590728.361101992</v>
      </c>
      <c r="AW242" s="234">
        <v>709941.04242800013</v>
      </c>
      <c r="AX242" s="439">
        <v>1380596.1126220003</v>
      </c>
      <c r="AY242" s="225">
        <f t="shared" si="103"/>
        <v>24.720946717962992</v>
      </c>
      <c r="AZ242" s="225">
        <f t="shared" si="103"/>
        <v>20.397298363481678</v>
      </c>
      <c r="BA242" s="402"/>
      <c r="BB242" s="113">
        <f>'[1]11. Breakdown Total UE Bank-NB'!R243+'[1]11. Breakdown Total UE Bank-NB'!S243</f>
        <v>10606468.592904996</v>
      </c>
      <c r="BC242" s="110">
        <f>'[1]11. Breakdown Total UE Bank-NB'!AN243</f>
        <v>3614440</v>
      </c>
      <c r="BD242" s="108">
        <v>636206611</v>
      </c>
      <c r="BE242" s="112">
        <f>'[1]11. Breakdown Total UE Bank-NB'!AB243+'[1]11. Breakdown Total UE Bank-NB'!AK243</f>
        <v>235609245</v>
      </c>
      <c r="BF242" s="112">
        <f>'[1]11. Breakdown Total UE Bank-NB'!BR243</f>
        <v>1525797.0701542313</v>
      </c>
      <c r="BG242" s="255">
        <v>37590911.701089017</v>
      </c>
      <c r="BH242" s="112">
        <f>'[1]11. Breakdown Total UE Bank-NB'!BF243+'[1]11. Breakdown Total UE Bank-NB'!BO243</f>
        <v>23688736.761655997</v>
      </c>
      <c r="BI242" s="400">
        <v>312644543</v>
      </c>
      <c r="BJ242" s="398">
        <f t="shared" si="158"/>
        <v>2.4542492583906596E-2</v>
      </c>
      <c r="BK242" s="398">
        <f t="shared" si="159"/>
        <v>-6.5074339915037992E-3</v>
      </c>
      <c r="BL242" s="398">
        <f>'[1]11. a Breakdown Digital Banking'!AC56+'[1]11. a Breakdown Digital Banking'!AE56+'[1]11. a Breakdown Digital Banking'!AG56</f>
        <v>9961</v>
      </c>
      <c r="BM242" s="398">
        <f>'[1]11. a Breakdown Digital Banking'!AI56+'[1]11. a Breakdown Digital Banking'!AK56+'[1]11. a Breakdown Digital Banking'!AM56</f>
        <v>1045795666.4986302</v>
      </c>
      <c r="BN242" s="398">
        <f>'[1]11. a Breakdown Digital Banking'!AO56+'[1]11. a Breakdown Digital Banking'!AQ56+'[1]11. a Breakdown Digital Banking'!AS56</f>
        <v>170184129.5013698</v>
      </c>
      <c r="BO242" s="398">
        <f t="shared" si="134"/>
        <v>1215989757</v>
      </c>
      <c r="BP242" s="401">
        <f t="shared" si="162"/>
        <v>1215979796</v>
      </c>
      <c r="BQ242" s="398">
        <f>'[1]11. a Breakdown Digital Banking'!AD56+'[1]11. a Breakdown Digital Banking'!AF56+'[1]11. a Breakdown Digital Banking'!AH56</f>
        <v>105718.15908299999</v>
      </c>
      <c r="BR242" s="398">
        <f>'[1]11. a Breakdown Digital Banking'!AJ56+'[1]11. a Breakdown Digital Banking'!AL56+'[1]11. a Breakdown Digital Banking'!AN56</f>
        <v>1286371174.766819</v>
      </c>
      <c r="BS242" s="395">
        <f>'[1]11. a Breakdown Digital Banking'!AP56+'[1]11. a Breakdown Digital Banking'!AR56+'[1]11. a Breakdown Digital Banking'!AT56</f>
        <v>3737611952.4984918</v>
      </c>
      <c r="BT242" s="398">
        <f t="shared" si="135"/>
        <v>5024088845.4243937</v>
      </c>
      <c r="BU242" s="401">
        <f t="shared" si="130"/>
        <v>5023983127.2653103</v>
      </c>
      <c r="BV242" s="398">
        <f t="shared" si="150"/>
        <v>1.2091038406827881</v>
      </c>
      <c r="BW242" s="398">
        <f t="shared" si="150"/>
        <v>9.5673378634632318</v>
      </c>
      <c r="BX242" s="398">
        <f t="shared" si="150"/>
        <v>7.5016381941825614</v>
      </c>
      <c r="BY242" s="398">
        <f t="shared" si="150"/>
        <v>9.2733936581465581</v>
      </c>
      <c r="BZ242" s="402">
        <f t="shared" si="150"/>
        <v>9.273464982499986</v>
      </c>
      <c r="CA242" s="398">
        <f t="shared" si="151"/>
        <v>-81.97691249909532</v>
      </c>
      <c r="CB242" s="398">
        <f t="shared" si="151"/>
        <v>51.443856130807561</v>
      </c>
      <c r="CC242" s="398">
        <f t="shared" si="151"/>
        <v>36.707085110983364</v>
      </c>
      <c r="CD242" s="398">
        <f t="shared" si="151"/>
        <v>49.184081828197421</v>
      </c>
      <c r="CE242" s="402">
        <f t="shared" si="151"/>
        <v>49.192975896637506</v>
      </c>
      <c r="CF242" s="398">
        <f t="shared" si="152"/>
        <v>-1.6436640549178594</v>
      </c>
      <c r="CG242" s="398">
        <f t="shared" si="152"/>
        <v>10.842144006905375</v>
      </c>
      <c r="CH242" s="398">
        <f t="shared" si="152"/>
        <v>9.9071914834143229</v>
      </c>
      <c r="CI242" s="398">
        <f t="shared" si="152"/>
        <v>10.144799128802063</v>
      </c>
      <c r="CJ242" s="402">
        <f t="shared" si="152"/>
        <v>10.1450769218419</v>
      </c>
      <c r="CK242" s="398">
        <f t="shared" si="153"/>
        <v>-35.306246248468</v>
      </c>
      <c r="CL242" s="398">
        <f t="shared" si="153"/>
        <v>32.381515488500611</v>
      </c>
      <c r="CM242" s="398">
        <f t="shared" si="153"/>
        <v>9.5523878083800575</v>
      </c>
      <c r="CN242" s="398">
        <f t="shared" si="153"/>
        <v>14.611272198582469</v>
      </c>
      <c r="CO242" s="402">
        <f t="shared" si="153"/>
        <v>14.613133113170985</v>
      </c>
      <c r="CP242" s="398">
        <f t="shared" si="149"/>
        <v>-90.406415693087894</v>
      </c>
      <c r="CQ242" s="398">
        <f t="shared" si="132"/>
        <v>32.343745250587205</v>
      </c>
      <c r="CR242" s="398">
        <f t="shared" si="133"/>
        <v>65.975907221562977</v>
      </c>
      <c r="CS242" s="398">
        <f t="shared" si="112"/>
        <v>23.44873732775217</v>
      </c>
      <c r="CT242" s="400"/>
      <c r="CU242" s="288">
        <f t="shared" si="161"/>
        <v>0.13630439999217714</v>
      </c>
      <c r="CV242" s="288">
        <f t="shared" si="161"/>
        <v>4.1496587393329731E-2</v>
      </c>
      <c r="CW242" s="289">
        <f t="shared" si="161"/>
        <v>0.27007004037845372</v>
      </c>
      <c r="CY242" s="127">
        <f t="shared" si="138"/>
        <v>5.1537789361194131E-2</v>
      </c>
      <c r="CZ242" s="127">
        <f t="shared" si="139"/>
        <v>0.28180649379017875</v>
      </c>
      <c r="DA242" s="127">
        <f t="shared" si="139"/>
        <v>-0.2511827362934379</v>
      </c>
      <c r="DB242" s="127"/>
      <c r="DC242" s="127">
        <f t="shared" si="140"/>
        <v>-0.24676403346056908</v>
      </c>
      <c r="DD242" s="127"/>
      <c r="DE242" s="127">
        <f t="shared" si="141"/>
        <v>1.4610993060651056E-2</v>
      </c>
      <c r="DF242" s="127"/>
      <c r="DG242" s="127">
        <f t="shared" si="142"/>
        <v>3.6272212232603795E-2</v>
      </c>
      <c r="DH242" s="127">
        <f t="shared" si="160"/>
        <v>0.16251901651503808</v>
      </c>
      <c r="DI242" s="127">
        <f t="shared" si="160"/>
        <v>-9.4540415870675187E-2</v>
      </c>
      <c r="DJ242" s="127">
        <f t="shared" si="160"/>
        <v>-0.28515496559095566</v>
      </c>
      <c r="DK242" s="127">
        <f t="shared" si="107"/>
        <v>-0.17574083041952993</v>
      </c>
      <c r="DL242" s="127"/>
      <c r="DM242" s="127">
        <f t="shared" si="143"/>
        <v>-0.10612053624788942</v>
      </c>
      <c r="DN242" s="127"/>
      <c r="DO242" s="127">
        <f t="shared" si="146"/>
        <v>0.10161147381009017</v>
      </c>
      <c r="DP242" s="127">
        <f t="shared" si="146"/>
        <v>0.1392341590174786</v>
      </c>
      <c r="DQ242" s="127"/>
      <c r="DR242" s="127">
        <f t="shared" si="147"/>
        <v>0.24720946717962988</v>
      </c>
      <c r="DS242" s="127">
        <f t="shared" si="147"/>
        <v>0.20397298363481675</v>
      </c>
      <c r="DT242" s="127"/>
    </row>
    <row r="243" spans="1:124" x14ac:dyDescent="0.3">
      <c r="A243" s="1">
        <v>2023</v>
      </c>
      <c r="B243" s="1">
        <v>1</v>
      </c>
      <c r="C243" s="76">
        <v>44927</v>
      </c>
      <c r="D243" s="77">
        <v>31</v>
      </c>
      <c r="E243" s="61">
        <v>253229249</v>
      </c>
      <c r="F243" s="62">
        <v>17212966</v>
      </c>
      <c r="G243" s="63">
        <v>709074721</v>
      </c>
      <c r="H243" s="61">
        <f t="shared" si="154"/>
        <v>629178698</v>
      </c>
      <c r="I243" s="62">
        <f t="shared" si="136"/>
        <v>32149776</v>
      </c>
      <c r="J243" s="412">
        <f t="shared" si="148"/>
        <v>847539564.38967395</v>
      </c>
      <c r="K243" s="61">
        <f t="shared" si="118"/>
        <v>-7.0038046797213678</v>
      </c>
      <c r="L243" s="62">
        <f t="shared" si="118"/>
        <v>-0.1196739299379523</v>
      </c>
      <c r="M243" s="63">
        <f t="shared" si="118"/>
        <v>-3.1859454416603894</v>
      </c>
      <c r="N243" s="61">
        <f t="shared" si="126"/>
        <v>2.1394482717794427</v>
      </c>
      <c r="O243" s="62">
        <f t="shared" si="126"/>
        <v>16.502251190677612</v>
      </c>
      <c r="P243" s="63">
        <f t="shared" si="126"/>
        <v>38.169456399154868</v>
      </c>
      <c r="Q243" s="117">
        <f t="shared" si="155"/>
        <v>642860097.14033699</v>
      </c>
      <c r="R243" s="118">
        <f t="shared" si="137"/>
        <v>32034620.936083999</v>
      </c>
      <c r="S243" s="441">
        <f t="shared" si="114"/>
        <v>60032069.312315598</v>
      </c>
      <c r="T243" s="120">
        <f t="shared" si="116"/>
        <v>734926787.38873661</v>
      </c>
      <c r="U243" s="117">
        <f t="shared" si="156"/>
        <v>-8.3496628897189726</v>
      </c>
      <c r="V243" s="118">
        <f t="shared" si="156"/>
        <v>-4.888903533860212</v>
      </c>
      <c r="W243" s="119">
        <f t="shared" si="157"/>
        <v>-4.4158212668531673</v>
      </c>
      <c r="X243" s="120">
        <f t="shared" si="117"/>
        <v>-7.8939375629617423</v>
      </c>
      <c r="Y243" s="117">
        <f t="shared" si="127"/>
        <v>2.2186846342628157</v>
      </c>
      <c r="Z243" s="118">
        <f t="shared" si="127"/>
        <v>29.455625038730254</v>
      </c>
      <c r="AA243" s="119">
        <f t="shared" si="127"/>
        <v>64.859864890991844</v>
      </c>
      <c r="AB243" s="120">
        <f t="shared" si="125"/>
        <v>6.5008984362930278</v>
      </c>
      <c r="AC243" s="117">
        <v>349788717</v>
      </c>
      <c r="AD243" s="118">
        <f t="shared" si="131"/>
        <v>220067490</v>
      </c>
      <c r="AE243" s="118">
        <v>98206439</v>
      </c>
      <c r="AF243" s="118">
        <v>67108811</v>
      </c>
      <c r="AG243" s="118">
        <v>36995967</v>
      </c>
      <c r="AH243" s="65">
        <f t="shared" si="144"/>
        <v>104104778</v>
      </c>
      <c r="AI243" s="118">
        <v>17756273</v>
      </c>
      <c r="AJ243" s="121">
        <v>59322491</v>
      </c>
      <c r="AK243" s="118">
        <v>261701680.67716208</v>
      </c>
      <c r="AL243" s="118">
        <f t="shared" si="128"/>
        <v>267682859.67737803</v>
      </c>
      <c r="AM243" s="118">
        <v>39427033.032013997</v>
      </c>
      <c r="AN243" s="118">
        <v>140688718.11347896</v>
      </c>
      <c r="AO243" s="118">
        <v>76618537.802597031</v>
      </c>
      <c r="AP243" s="118">
        <f t="shared" si="145"/>
        <v>217307255.916076</v>
      </c>
      <c r="AQ243" s="118">
        <v>10948570.729288001</v>
      </c>
      <c r="AR243" s="121">
        <v>113475556.78579697</v>
      </c>
      <c r="AS243" s="118">
        <v>30154669</v>
      </c>
      <c r="AT243" s="118">
        <v>504937</v>
      </c>
      <c r="AU243" s="122">
        <v>1490170</v>
      </c>
      <c r="AV243" s="118">
        <v>29945389.346421</v>
      </c>
      <c r="AW243" s="118">
        <v>748083.54082000023</v>
      </c>
      <c r="AX243" s="121">
        <v>1341148.0488430001</v>
      </c>
      <c r="AY243" s="128">
        <f t="shared" ref="AY243:AZ258" si="163">(AV243-AV231)/AV231*100</f>
        <v>30.278634789536664</v>
      </c>
      <c r="AZ243" s="128">
        <f t="shared" si="163"/>
        <v>23.549923848500708</v>
      </c>
      <c r="BA243" s="129">
        <f>(AX243-AX231)/AX231*100</f>
        <v>16.167119135949086</v>
      </c>
      <c r="BB243" s="123">
        <f>'[1]11. Breakdown Total UE Bank-NB'!R244+'[1]11. Breakdown Total UE Bank-NB'!S244</f>
        <v>10597536.993753003</v>
      </c>
      <c r="BC243" s="118">
        <f>'[1]11. Breakdown Total UE Bank-NB'!AN244</f>
        <v>3195682.3896739734</v>
      </c>
      <c r="BD243" s="412">
        <v>603293793</v>
      </c>
      <c r="BE243" s="122">
        <f>'[1]11. Breakdown Total UE Bank-NB'!AB244+'[1]11. Breakdown Total UE Bank-NB'!AK244</f>
        <v>241050089</v>
      </c>
      <c r="BF243" s="153">
        <f>'[1]11. Breakdown Total UE Bank-NB'!BR244</f>
        <v>1331551.4858035867</v>
      </c>
      <c r="BG243" s="441">
        <v>35284825.505520001</v>
      </c>
      <c r="BH243" s="67">
        <f>'[1]11. Breakdown Total UE Bank-NB'!BF244+'[1]11. Breakdown Total UE Bank-NB'!BO244</f>
        <v>23415692.320992004</v>
      </c>
      <c r="BI243" s="442">
        <v>316129852</v>
      </c>
      <c r="BJ243" s="408">
        <f t="shared" si="158"/>
        <v>1.1147832508306406E-2</v>
      </c>
      <c r="BK243" s="410">
        <f t="shared" si="159"/>
        <v>-1.339466007560019E-2</v>
      </c>
      <c r="BL243" s="255">
        <f>'[1]11. a Breakdown Digital Banking'!AC57+'[1]11. a Breakdown Digital Banking'!AE57+'[1]11. a Breakdown Digital Banking'!AG57</f>
        <v>9113</v>
      </c>
      <c r="BM243" s="234">
        <f>'[1]11. a Breakdown Digital Banking'!AI57+'[1]11. a Breakdown Digital Banking'!AK57+'[1]11. a Breakdown Digital Banking'!AM57</f>
        <v>1006917679.0220702</v>
      </c>
      <c r="BN243" s="234">
        <f>'[1]11. a Breakdown Digital Banking'!AO57+'[1]11. a Breakdown Digital Banking'!AQ57+'[1]11. a Breakdown Digital Banking'!AS57</f>
        <v>163137758.97792986</v>
      </c>
      <c r="BO243" s="226">
        <f t="shared" si="134"/>
        <v>1170064551</v>
      </c>
      <c r="BP243" s="227">
        <f t="shared" si="162"/>
        <v>1170055438</v>
      </c>
      <c r="BQ243" s="255">
        <f>'[1]11. a Breakdown Digital Banking'!AD57+'[1]11. a Breakdown Digital Banking'!AF57+'[1]11. a Breakdown Digital Banking'!AH57</f>
        <v>102870.847414</v>
      </c>
      <c r="BR243" s="234">
        <f>'[1]11. a Breakdown Digital Banking'!AJ57+'[1]11. a Breakdown Digital Banking'!AL57+'[1]11. a Breakdown Digital Banking'!AN57</f>
        <v>1227394400.3664627</v>
      </c>
      <c r="BS243" s="234">
        <f>'[1]11. a Breakdown Digital Banking'!AP57+'[1]11. a Breakdown Digital Banking'!AR57+'[1]11. a Breakdown Digital Banking'!AT57</f>
        <v>3325227540.0954762</v>
      </c>
      <c r="BT243" s="226">
        <f t="shared" si="135"/>
        <v>4552724811.3093529</v>
      </c>
      <c r="BU243" s="227">
        <f t="shared" si="130"/>
        <v>4552621940.4619389</v>
      </c>
      <c r="BV243" s="226">
        <f t="shared" si="150"/>
        <v>-8.5132014857945979</v>
      </c>
      <c r="BW243" s="226">
        <f t="shared" si="150"/>
        <v>-3.7175510209107294</v>
      </c>
      <c r="BX243" s="226">
        <f t="shared" si="150"/>
        <v>-4.1404392666257568</v>
      </c>
      <c r="BY243" s="226">
        <f t="shared" si="150"/>
        <v>-3.7767757282185723</v>
      </c>
      <c r="BZ243" s="236">
        <f t="shared" si="150"/>
        <v>-3.7767369286125869</v>
      </c>
      <c r="CA243" s="226">
        <f t="shared" si="151"/>
        <v>-11.213951675759938</v>
      </c>
      <c r="CB243" s="226">
        <f t="shared" si="151"/>
        <v>46.888565049075595</v>
      </c>
      <c r="CC243" s="330">
        <f t="shared" si="151"/>
        <v>33.572703252543221</v>
      </c>
      <c r="CD243" s="226">
        <f t="shared" si="151"/>
        <v>44.874161884360987</v>
      </c>
      <c r="CE243" s="333">
        <f t="shared" si="151"/>
        <v>44.874874694897599</v>
      </c>
      <c r="CF243" s="226">
        <f t="shared" si="152"/>
        <v>-2.6933042475366431</v>
      </c>
      <c r="CG243" s="330">
        <f t="shared" si="152"/>
        <v>-4.5847400468256749</v>
      </c>
      <c r="CH243" s="330">
        <f t="shared" si="152"/>
        <v>-11.033366161175396</v>
      </c>
      <c r="CI243" s="226">
        <f t="shared" si="152"/>
        <v>-9.3820799873857279</v>
      </c>
      <c r="CJ243" s="227">
        <f t="shared" si="152"/>
        <v>-9.3822207372727835</v>
      </c>
      <c r="CK243" s="226">
        <f t="shared" si="153"/>
        <v>-22.29772767833137</v>
      </c>
      <c r="CL243" s="226">
        <f t="shared" si="153"/>
        <v>36.294490110245036</v>
      </c>
      <c r="CM243" s="226">
        <f t="shared" si="153"/>
        <v>13.514586412717167</v>
      </c>
      <c r="CN243" s="226">
        <f t="shared" si="153"/>
        <v>18.869550434880345</v>
      </c>
      <c r="CO243" s="333">
        <f t="shared" si="153"/>
        <v>18.870973500687317</v>
      </c>
      <c r="CP243" s="255">
        <f t="shared" si="149"/>
        <v>-91.319408725776015</v>
      </c>
      <c r="CQ243" s="226">
        <f t="shared" si="132"/>
        <v>31.806944002260877</v>
      </c>
      <c r="CR243" s="226">
        <f t="shared" si="133"/>
        <v>66.850721324292039</v>
      </c>
      <c r="CS243" s="226">
        <f t="shared" si="112"/>
        <v>22.156145101645322</v>
      </c>
      <c r="CT243" s="436"/>
      <c r="CU243" s="231">
        <f t="shared" si="161"/>
        <v>0.12716583523380764</v>
      </c>
      <c r="CV243" s="231">
        <f t="shared" si="161"/>
        <v>4.0119581659971981E-2</v>
      </c>
      <c r="CW243" s="232">
        <f t="shared" si="161"/>
        <v>0.21553941363607021</v>
      </c>
      <c r="CY243" s="127">
        <f t="shared" si="138"/>
        <v>-6.4686346743603185E-4</v>
      </c>
      <c r="CZ243" s="127">
        <f t="shared" si="139"/>
        <v>0.25027838513020972</v>
      </c>
      <c r="DA243" s="127">
        <f t="shared" si="139"/>
        <v>-0.31706847093500901</v>
      </c>
      <c r="DB243" s="127"/>
      <c r="DC243" s="127">
        <f t="shared" si="140"/>
        <v>-0.26939112412154365</v>
      </c>
      <c r="DD243" s="127">
        <f t="shared" si="140"/>
        <v>1.1472060267891155</v>
      </c>
      <c r="DE243" s="127">
        <f t="shared" si="141"/>
        <v>-4.0295585876703677E-2</v>
      </c>
      <c r="DF243" s="127">
        <f t="shared" ref="DF243:DF258" si="164">AJ243/AJ231-1</f>
        <v>0.61743025281701747</v>
      </c>
      <c r="DG243" s="127">
        <f t="shared" si="142"/>
        <v>-1.1752523862965436E-2</v>
      </c>
      <c r="DH243" s="127">
        <f t="shared" si="160"/>
        <v>0.20523451975038975</v>
      </c>
      <c r="DI243" s="127">
        <f t="shared" si="160"/>
        <v>-0.14692655327031179</v>
      </c>
      <c r="DJ243" s="127">
        <f t="shared" si="160"/>
        <v>-0.14644229203678949</v>
      </c>
      <c r="DK243" s="127">
        <f t="shared" si="107"/>
        <v>-0.14675587440215077</v>
      </c>
      <c r="DL243" s="127">
        <f t="shared" si="107"/>
        <v>0.91117051397855642</v>
      </c>
      <c r="DM243" s="127">
        <f t="shared" si="143"/>
        <v>-8.6797626312459464E-2</v>
      </c>
      <c r="DN243" s="127">
        <f t="shared" ref="DN243:DT258" si="165">AR243/AR231-1</f>
        <v>0.59898424430758634</v>
      </c>
      <c r="DO243" s="127">
        <f t="shared" si="146"/>
        <v>0.17984788305264798</v>
      </c>
      <c r="DP243" s="127">
        <f t="shared" si="146"/>
        <v>0.16912522314554757</v>
      </c>
      <c r="DQ243" s="127">
        <f t="shared" si="146"/>
        <v>-7.2036038257644375E-2</v>
      </c>
      <c r="DR243" s="127">
        <f t="shared" si="147"/>
        <v>0.30278634789536674</v>
      </c>
      <c r="DS243" s="127">
        <f t="shared" si="147"/>
        <v>0.23549923848500698</v>
      </c>
      <c r="DT243" s="127">
        <f t="shared" si="147"/>
        <v>0.16167119135949082</v>
      </c>
    </row>
    <row r="244" spans="1:124" ht="15.75" customHeight="1" x14ac:dyDescent="0.3">
      <c r="B244" s="1">
        <v>2</v>
      </c>
      <c r="C244" s="76">
        <v>44958</v>
      </c>
      <c r="D244" s="362">
        <v>28</v>
      </c>
      <c r="E244" s="61">
        <v>256078188</v>
      </c>
      <c r="F244" s="62">
        <v>17294419</v>
      </c>
      <c r="G244" s="63">
        <v>742926784</v>
      </c>
      <c r="H244" s="61">
        <f t="shared" si="154"/>
        <v>577349265</v>
      </c>
      <c r="I244" s="62">
        <f t="shared" si="136"/>
        <v>29188226</v>
      </c>
      <c r="J244" s="412">
        <f t="shared" si="148"/>
        <v>781795978.78215659</v>
      </c>
      <c r="K244" s="61">
        <f t="shared" si="118"/>
        <v>-8.2376331501293123</v>
      </c>
      <c r="L244" s="62">
        <f t="shared" si="118"/>
        <v>-9.2117282558982687</v>
      </c>
      <c r="M244" s="63">
        <f t="shared" si="118"/>
        <v>-7.7569931092078646</v>
      </c>
      <c r="N244" s="61">
        <f t="shared" si="126"/>
        <v>4.7325867268145032</v>
      </c>
      <c r="O244" s="62">
        <f t="shared" si="126"/>
        <v>20.75741802383596</v>
      </c>
      <c r="P244" s="63">
        <f t="shared" si="126"/>
        <v>41.083567721088215</v>
      </c>
      <c r="Q244" s="64">
        <f t="shared" si="155"/>
        <v>590221058.72438705</v>
      </c>
      <c r="R244" s="65">
        <f t="shared" si="137"/>
        <v>31195994.569102999</v>
      </c>
      <c r="S244" s="364">
        <f t="shared" si="114"/>
        <v>55483311.696889065</v>
      </c>
      <c r="T244" s="63">
        <f t="shared" si="116"/>
        <v>676900364.9903791</v>
      </c>
      <c r="U244" s="64">
        <f t="shared" si="156"/>
        <v>-8.1882572351443965</v>
      </c>
      <c r="V244" s="65">
        <f t="shared" si="156"/>
        <v>-2.6178751066049473</v>
      </c>
      <c r="W244" s="62">
        <f t="shared" si="157"/>
        <v>-7.5772127590033849</v>
      </c>
      <c r="X244" s="63">
        <f t="shared" si="117"/>
        <v>-7.895537813301214</v>
      </c>
      <c r="Y244" s="64">
        <f t="shared" si="127"/>
        <v>2.2600906862442627</v>
      </c>
      <c r="Z244" s="65">
        <f t="shared" si="127"/>
        <v>54.092544569316544</v>
      </c>
      <c r="AA244" s="62">
        <f t="shared" si="127"/>
        <v>62.057248240422894</v>
      </c>
      <c r="AB244" s="63">
        <f t="shared" si="125"/>
        <v>7.1624470403576144</v>
      </c>
      <c r="AC244" s="64">
        <v>322658211</v>
      </c>
      <c r="AD244" s="65">
        <f t="shared" si="131"/>
        <v>202103207</v>
      </c>
      <c r="AE244" s="65">
        <v>86623235</v>
      </c>
      <c r="AF244" s="65">
        <v>62171529</v>
      </c>
      <c r="AG244" s="65">
        <v>35658943</v>
      </c>
      <c r="AH244" s="65">
        <f t="shared" si="144"/>
        <v>97830472</v>
      </c>
      <c r="AI244" s="65">
        <v>17649500</v>
      </c>
      <c r="AJ244" s="66">
        <v>52587847</v>
      </c>
      <c r="AK244" s="65">
        <v>241492709.87986207</v>
      </c>
      <c r="AL244" s="65">
        <f t="shared" si="128"/>
        <v>247335536.27425104</v>
      </c>
      <c r="AM244" s="65">
        <v>33954426.226491995</v>
      </c>
      <c r="AN244" s="65">
        <v>132328041.40300001</v>
      </c>
      <c r="AO244" s="65">
        <v>71094756.037543029</v>
      </c>
      <c r="AP244" s="65">
        <f t="shared" si="145"/>
        <v>203422797.44054306</v>
      </c>
      <c r="AQ244" s="65">
        <v>9958312.6072160006</v>
      </c>
      <c r="AR244" s="66">
        <v>101392812.57027397</v>
      </c>
      <c r="AS244" s="65">
        <v>27251713</v>
      </c>
      <c r="AT244" s="65">
        <v>447865</v>
      </c>
      <c r="AU244" s="66">
        <v>1488648</v>
      </c>
      <c r="AV244" s="65">
        <v>29123899.523491997</v>
      </c>
      <c r="AW244" s="65">
        <v>687698.70024200005</v>
      </c>
      <c r="AX244" s="66">
        <v>1384396.345369</v>
      </c>
      <c r="AY244" s="132">
        <f t="shared" si="163"/>
        <v>57.562362813725542</v>
      </c>
      <c r="AZ244" s="132">
        <f t="shared" si="163"/>
        <v>26.531676260479724</v>
      </c>
      <c r="BA244" s="133">
        <f>(AX244-AX232)/AX232*100</f>
        <v>13.714828380524882</v>
      </c>
      <c r="BB244" s="78">
        <f>'[1]11. Breakdown Total UE Bank-NB'!R245+'[1]11. Breakdown Total UE Bank-NB'!S245</f>
        <v>10788741.423151001</v>
      </c>
      <c r="BC244" s="65">
        <f>'[1]11. Breakdown Total UE Bank-NB'!AN245</f>
        <v>2776198.7821565317</v>
      </c>
      <c r="BD244" s="412">
        <v>548615280</v>
      </c>
      <c r="BE244" s="67">
        <f>'[1]11. Breakdown Total UE Bank-NB'!AB245+'[1]11. Breakdown Total UE Bank-NB'!AK245</f>
        <v>230404500</v>
      </c>
      <c r="BF244" s="67">
        <f>'[1]11. Breakdown Total UE Bank-NB'!BR245</f>
        <v>1131358.4413620611</v>
      </c>
      <c r="BG244" s="364">
        <v>31955740.960103001</v>
      </c>
      <c r="BH244" s="67">
        <f>'[1]11. Breakdown Total UE Bank-NB'!BF245+'[1]11. Breakdown Total UE Bank-NB'!BO245</f>
        <v>22396212.295424003</v>
      </c>
      <c r="BI244" s="442">
        <v>321076977</v>
      </c>
      <c r="BJ244" s="408">
        <f t="shared" si="158"/>
        <v>1.5649028298662538E-2</v>
      </c>
      <c r="BK244" s="410">
        <f t="shared" si="159"/>
        <v>4.5011957903561325E-3</v>
      </c>
      <c r="BL244" s="255">
        <f>'[1]11. a Breakdown Digital Banking'!AC58+'[1]11. a Breakdown Digital Banking'!AE58+'[1]11. a Breakdown Digital Banking'!AG58</f>
        <v>9030</v>
      </c>
      <c r="BM244" s="234">
        <f>'[1]11. a Breakdown Digital Banking'!AI58+'[1]11. a Breakdown Digital Banking'!AK58+'[1]11. a Breakdown Digital Banking'!AM58</f>
        <v>936127031.28195381</v>
      </c>
      <c r="BN244" s="234">
        <f>'[1]11. a Breakdown Digital Banking'!AO58+'[1]11. a Breakdown Digital Banking'!AQ58+'[1]11. a Breakdown Digital Banking'!AS58</f>
        <v>158959476.71804625</v>
      </c>
      <c r="BO244" s="226">
        <f t="shared" si="134"/>
        <v>1095095538</v>
      </c>
      <c r="BP244" s="227">
        <f t="shared" si="162"/>
        <v>1095086508</v>
      </c>
      <c r="BQ244" s="255">
        <f>'[1]11. a Breakdown Digital Banking'!AD58+'[1]11. a Breakdown Digital Banking'!AF58+'[1]11. a Breakdown Digital Banking'!AH58</f>
        <v>132656.05769799999</v>
      </c>
      <c r="BR244" s="234">
        <f>'[1]11. a Breakdown Digital Banking'!AJ58+'[1]11. a Breakdown Digital Banking'!AL58+'[1]11. a Breakdown Digital Banking'!AN58</f>
        <v>1133309551.5915594</v>
      </c>
      <c r="BS244" s="234">
        <f>'[1]11. a Breakdown Digital Banking'!AP58+'[1]11. a Breakdown Digital Banking'!AR58+'[1]11. a Breakdown Digital Banking'!AT58</f>
        <v>3129309797.4836946</v>
      </c>
      <c r="BT244" s="226">
        <f t="shared" si="135"/>
        <v>4262752005.1329517</v>
      </c>
      <c r="BU244" s="227">
        <f t="shared" si="130"/>
        <v>4262619349.075254</v>
      </c>
      <c r="BV244" s="226">
        <f t="shared" si="150"/>
        <v>-0.91078678810490499</v>
      </c>
      <c r="BW244" s="226">
        <f t="shared" si="150"/>
        <v>-7.0304305123402964</v>
      </c>
      <c r="BX244" s="226">
        <f t="shared" si="150"/>
        <v>-2.5611987599074917</v>
      </c>
      <c r="BY244" s="226">
        <f t="shared" si="150"/>
        <v>-6.4072544489897982</v>
      </c>
      <c r="BZ244" s="236">
        <f t="shared" si="150"/>
        <v>-6.4072972583372581</v>
      </c>
      <c r="CA244" s="226">
        <f t="shared" si="151"/>
        <v>-98.361485658916834</v>
      </c>
      <c r="CB244" s="226">
        <f t="shared" si="151"/>
        <v>43.070188885664223</v>
      </c>
      <c r="CC244" s="330">
        <f t="shared" si="151"/>
        <v>39.170667564358666</v>
      </c>
      <c r="CD244" s="226">
        <f t="shared" si="151"/>
        <v>42.38971117790468</v>
      </c>
      <c r="CE244" s="333">
        <f t="shared" si="151"/>
        <v>42.490642861462312</v>
      </c>
      <c r="CF244" s="226">
        <f t="shared" si="152"/>
        <v>28.953985538906359</v>
      </c>
      <c r="CG244" s="330">
        <f t="shared" si="152"/>
        <v>-7.6654129061377807</v>
      </c>
      <c r="CH244" s="330">
        <f t="shared" si="152"/>
        <v>-5.8918597373987858</v>
      </c>
      <c r="CI244" s="226">
        <f t="shared" si="152"/>
        <v>-6.3692144417796577</v>
      </c>
      <c r="CJ244" s="227">
        <f t="shared" si="152"/>
        <v>-6.3700126032705251</v>
      </c>
      <c r="CK244" s="226">
        <f t="shared" si="153"/>
        <v>-87.048982941061595</v>
      </c>
      <c r="CL244" s="226">
        <f t="shared" si="153"/>
        <v>39.421531309401246</v>
      </c>
      <c r="CM244" s="226">
        <f t="shared" si="153"/>
        <v>22.0691284335931</v>
      </c>
      <c r="CN244" s="226">
        <f t="shared" si="153"/>
        <v>26.212319573305965</v>
      </c>
      <c r="CO244" s="333">
        <f t="shared" si="153"/>
        <v>26.246679179229982</v>
      </c>
      <c r="CP244" s="255">
        <f t="shared" si="149"/>
        <v>-89.941734295180822</v>
      </c>
      <c r="CQ244" s="226">
        <f t="shared" si="132"/>
        <v>34.536119346088014</v>
      </c>
      <c r="CR244" s="226">
        <f t="shared" si="133"/>
        <v>67.063831048775398</v>
      </c>
      <c r="CS244" s="226">
        <f t="shared" si="112"/>
        <v>21.064326168832409</v>
      </c>
      <c r="CT244" s="436"/>
      <c r="CU244" s="239">
        <f t="shared" si="161"/>
        <v>0.1291012170344854</v>
      </c>
      <c r="CV244" s="239">
        <f t="shared" si="161"/>
        <v>4.646313227980392E-2</v>
      </c>
      <c r="CW244" s="240">
        <f t="shared" si="161"/>
        <v>0.25036017708743397</v>
      </c>
      <c r="CY244" s="127">
        <f t="shared" si="138"/>
        <v>3.8217461281217835E-2</v>
      </c>
      <c r="CZ244" s="127">
        <f t="shared" si="139"/>
        <v>0.26284350772227238</v>
      </c>
      <c r="DA244" s="127">
        <f t="shared" si="139"/>
        <v>-0.28322904785748226</v>
      </c>
      <c r="DB244" s="127"/>
      <c r="DC244" s="127">
        <f t="shared" si="140"/>
        <v>-0.24862095575521659</v>
      </c>
      <c r="DD244" s="127">
        <f t="shared" si="140"/>
        <v>1.2880190741932918</v>
      </c>
      <c r="DE244" s="127">
        <f t="shared" si="141"/>
        <v>-2.1334169791217161E-2</v>
      </c>
      <c r="DF244" s="127">
        <f t="shared" si="164"/>
        <v>0.54804298925651262</v>
      </c>
      <c r="DG244" s="127">
        <f t="shared" si="142"/>
        <v>4.6055484818354309E-2</v>
      </c>
      <c r="DH244" s="127">
        <f t="shared" si="160"/>
        <v>0.24750222494422913</v>
      </c>
      <c r="DI244" s="127">
        <f t="shared" si="160"/>
        <v>-0.19054197686719498</v>
      </c>
      <c r="DJ244" s="127">
        <f t="shared" si="160"/>
        <v>-0.16269853908507681</v>
      </c>
      <c r="DK244" s="127">
        <f t="shared" si="107"/>
        <v>-0.18102387842453238</v>
      </c>
      <c r="DL244" s="127">
        <f t="shared" si="107"/>
        <v>0.92712766048024386</v>
      </c>
      <c r="DM244" s="127">
        <f t="shared" si="143"/>
        <v>-0.11908788980111029</v>
      </c>
      <c r="DN244" s="127">
        <f t="shared" si="165"/>
        <v>0.54694431126417542</v>
      </c>
      <c r="DO244" s="127">
        <f t="shared" si="146"/>
        <v>0.24142419987267671</v>
      </c>
      <c r="DP244" s="127">
        <f t="shared" si="146"/>
        <v>0.14427879763410356</v>
      </c>
      <c r="DQ244" s="127">
        <f t="shared" si="146"/>
        <v>-0.1854579995830572</v>
      </c>
      <c r="DR244" s="127">
        <f t="shared" si="147"/>
        <v>0.57562362813725554</v>
      </c>
      <c r="DS244" s="127">
        <f t="shared" si="147"/>
        <v>0.2653167626047972</v>
      </c>
      <c r="DT244" s="127">
        <f t="shared" si="147"/>
        <v>0.13714828380524891</v>
      </c>
    </row>
    <row r="245" spans="1:124" ht="15.75" customHeight="1" x14ac:dyDescent="0.3">
      <c r="B245" s="1">
        <v>3</v>
      </c>
      <c r="C245" s="336">
        <v>44986</v>
      </c>
      <c r="D245" s="374">
        <v>31</v>
      </c>
      <c r="E245" s="61">
        <v>259555105</v>
      </c>
      <c r="F245" s="62">
        <v>17381097</v>
      </c>
      <c r="G245" s="63">
        <v>745813419</v>
      </c>
      <c r="H245" s="61">
        <f t="shared" si="154"/>
        <v>649407136</v>
      </c>
      <c r="I245" s="62">
        <f t="shared" si="136"/>
        <v>32185792</v>
      </c>
      <c r="J245" s="412">
        <f t="shared" si="148"/>
        <v>887146386.24025595</v>
      </c>
      <c r="K245" s="61">
        <f t="shared" si="118"/>
        <v>12.480811073692109</v>
      </c>
      <c r="L245" s="62">
        <f t="shared" si="118"/>
        <v>10.269777957728571</v>
      </c>
      <c r="M245" s="63">
        <f t="shared" si="118"/>
        <v>13.475434808734763</v>
      </c>
      <c r="N245" s="61">
        <f t="shared" si="126"/>
        <v>1.905362822517298</v>
      </c>
      <c r="O245" s="62">
        <f t="shared" si="126"/>
        <v>10.854100787852412</v>
      </c>
      <c r="P245" s="63">
        <f t="shared" si="126"/>
        <v>40.802865421365908</v>
      </c>
      <c r="Q245" s="88">
        <f t="shared" si="155"/>
        <v>671114358.64518392</v>
      </c>
      <c r="R245" s="83">
        <f t="shared" si="137"/>
        <v>34373154.017035</v>
      </c>
      <c r="S245" s="443">
        <f t="shared" si="114"/>
        <v>63307612.867472254</v>
      </c>
      <c r="T245" s="103">
        <f t="shared" si="116"/>
        <v>768795125.52969122</v>
      </c>
      <c r="U245" s="88">
        <f t="shared" si="156"/>
        <v>13.705593645815892</v>
      </c>
      <c r="V245" s="83">
        <f t="shared" si="156"/>
        <v>10.184510838063519</v>
      </c>
      <c r="W245" s="102">
        <f t="shared" si="157"/>
        <v>14.102080303584142</v>
      </c>
      <c r="X245" s="103">
        <f t="shared" si="117"/>
        <v>13.575817844420609</v>
      </c>
      <c r="Y245" s="88">
        <f t="shared" si="127"/>
        <v>-0.95525133212384306</v>
      </c>
      <c r="Z245" s="83">
        <f t="shared" si="127"/>
        <v>30.601572357679213</v>
      </c>
      <c r="AA245" s="102">
        <f t="shared" si="127"/>
        <v>62.299093605357626</v>
      </c>
      <c r="AB245" s="103">
        <f t="shared" si="125"/>
        <v>3.4838882690046056</v>
      </c>
      <c r="AC245" s="88">
        <v>361934240</v>
      </c>
      <c r="AD245" s="83">
        <f t="shared" si="131"/>
        <v>229360116</v>
      </c>
      <c r="AE245" s="83">
        <v>96727360</v>
      </c>
      <c r="AF245" s="83">
        <v>72179541</v>
      </c>
      <c r="AG245" s="83">
        <v>41669472</v>
      </c>
      <c r="AH245" s="83">
        <f t="shared" si="144"/>
        <v>113849013</v>
      </c>
      <c r="AI245" s="83">
        <v>18783743</v>
      </c>
      <c r="AJ245" s="86">
        <v>58112780</v>
      </c>
      <c r="AK245" s="83">
        <v>275159934.96895903</v>
      </c>
      <c r="AL245" s="83">
        <f t="shared" si="128"/>
        <v>279113023.37904602</v>
      </c>
      <c r="AM245" s="83">
        <v>38758195.48262199</v>
      </c>
      <c r="AN245" s="83">
        <v>149803063.49871507</v>
      </c>
      <c r="AO245" s="83">
        <v>79483256.583594948</v>
      </c>
      <c r="AP245" s="83">
        <f t="shared" si="145"/>
        <v>229286320.08231002</v>
      </c>
      <c r="AQ245" s="83">
        <v>11068507.814113999</v>
      </c>
      <c r="AR245" s="86">
        <v>116841400.297179</v>
      </c>
      <c r="AS245" s="83">
        <v>30251556</v>
      </c>
      <c r="AT245" s="83">
        <v>467180</v>
      </c>
      <c r="AU245" s="86">
        <v>1467056</v>
      </c>
      <c r="AV245" s="83">
        <v>32216956.999740995</v>
      </c>
      <c r="AW245" s="83">
        <v>734693.45085299981</v>
      </c>
      <c r="AX245" s="86">
        <v>1421503.566441</v>
      </c>
      <c r="AY245" s="137">
        <f t="shared" si="163"/>
        <v>32.053056501023327</v>
      </c>
      <c r="AZ245" s="137">
        <f t="shared" si="163"/>
        <v>10.304622771453616</v>
      </c>
      <c r="BA245" s="145">
        <f t="shared" ref="BA245:BA258" si="166">(AU245-AX233)/AX233*100</f>
        <v>16.798373028408822</v>
      </c>
      <c r="BB245" s="82">
        <f>'[1]11. Breakdown Total UE Bank-NB'!R246+'[1]11. Breakdown Total UE Bank-NB'!S246</f>
        <v>11433829.694503002</v>
      </c>
      <c r="BC245" s="83">
        <f>'[1]11. Breakdown Total UE Bank-NB'!AN246</f>
        <v>3082768.2402559523</v>
      </c>
      <c r="BD245" s="412">
        <v>618723444</v>
      </c>
      <c r="BE245" s="84">
        <f>'[1]11. Breakdown Total UE Bank-NB'!AB246+'[1]11. Breakdown Total UE Bank-NB'!AK246</f>
        <v>265340174</v>
      </c>
      <c r="BF245" s="85">
        <f>'[1]11. Breakdown Total UE Bank-NB'!BR246</f>
        <v>1245575.7306262655</v>
      </c>
      <c r="BG245" s="443">
        <v>36638743.650699988</v>
      </c>
      <c r="BH245" s="84">
        <f>'[1]11. Breakdown Total UE Bank-NB'!BF246+'[1]11. Breakdown Total UE Bank-NB'!BO246</f>
        <v>25423293.486146003</v>
      </c>
      <c r="BI245" s="442">
        <v>326950854</v>
      </c>
      <c r="BJ245" s="408">
        <f t="shared" si="158"/>
        <v>1.829429520261118E-2</v>
      </c>
      <c r="BK245" s="408">
        <f t="shared" si="159"/>
        <v>2.6452669039486419E-3</v>
      </c>
      <c r="BL245" s="255">
        <f>'[1]11. a Breakdown Digital Banking'!AC59+'[1]11. a Breakdown Digital Banking'!AE59+'[1]11. a Breakdown Digital Banking'!AG59</f>
        <v>9384</v>
      </c>
      <c r="BM245" s="292">
        <f>'[1]11. a Breakdown Digital Banking'!AI59+'[1]11. a Breakdown Digital Banking'!AK59+'[1]11. a Breakdown Digital Banking'!AM59</f>
        <v>1047612011</v>
      </c>
      <c r="BN245" s="292">
        <f>'[1]11. a Breakdown Digital Banking'!AO59+'[1]11. a Breakdown Digital Banking'!AQ59+'[1]11. a Breakdown Digital Banking'!AS59</f>
        <v>186277085</v>
      </c>
      <c r="BO245" s="226">
        <f t="shared" si="134"/>
        <v>1233898480</v>
      </c>
      <c r="BP245" s="153">
        <f t="shared" si="162"/>
        <v>1233889096</v>
      </c>
      <c r="BQ245" s="255">
        <f>'[1]11. a Breakdown Digital Banking'!AD59+'[1]11. a Breakdown Digital Banking'!AF59+'[1]11. a Breakdown Digital Banking'!AH59</f>
        <v>135723.16679400002</v>
      </c>
      <c r="BR245" s="364">
        <f>'[1]11. a Breakdown Digital Banking'!AJ59+'[1]11. a Breakdown Digital Banking'!AL59+'[1]11. a Breakdown Digital Banking'!AN59</f>
        <v>1306376515.1190012</v>
      </c>
      <c r="BS245" s="364">
        <f>'[1]11. a Breakdown Digital Banking'!AP59+'[1]11. a Breakdown Digital Banking'!AR59+'[1]11. a Breakdown Digital Banking'!AT59</f>
        <v>3551167422.7860923</v>
      </c>
      <c r="BT245" s="226">
        <f t="shared" si="135"/>
        <v>4857679661.071888</v>
      </c>
      <c r="BU245" s="153">
        <f t="shared" si="130"/>
        <v>4857543937.9050932</v>
      </c>
      <c r="BV245" s="226">
        <f t="shared" si="150"/>
        <v>3.9202657807308974</v>
      </c>
      <c r="BW245" s="226">
        <f t="shared" si="150"/>
        <v>11.909172152135817</v>
      </c>
      <c r="BX245" s="226">
        <f t="shared" si="150"/>
        <v>17.185265607289494</v>
      </c>
      <c r="BY245" s="226">
        <f t="shared" si="150"/>
        <v>12.674961880814456</v>
      </c>
      <c r="BZ245" s="236">
        <f t="shared" si="150"/>
        <v>12.675034071372195</v>
      </c>
      <c r="CA245" s="226">
        <f t="shared" si="151"/>
        <v>-94.20221803466066</v>
      </c>
      <c r="CB245" s="226">
        <f t="shared" si="151"/>
        <v>30.237253551589937</v>
      </c>
      <c r="CC245" s="330">
        <f t="shared" si="151"/>
        <v>38.427051880866237</v>
      </c>
      <c r="CD245" s="226">
        <f t="shared" si="151"/>
        <v>31.389331628450922</v>
      </c>
      <c r="CE245" s="333">
        <f t="shared" si="151"/>
        <v>31.410980839280029</v>
      </c>
      <c r="CF245" s="226">
        <f t="shared" si="152"/>
        <v>2.3120761684193081</v>
      </c>
      <c r="CG245" s="330">
        <f t="shared" si="152"/>
        <v>15.270934872506437</v>
      </c>
      <c r="CH245" s="330">
        <f t="shared" si="152"/>
        <v>13.480852092100859</v>
      </c>
      <c r="CI245" s="226">
        <f t="shared" si="152"/>
        <v>13.956421936405405</v>
      </c>
      <c r="CJ245" s="227">
        <f t="shared" si="152"/>
        <v>13.956784317579384</v>
      </c>
      <c r="CK245" s="226">
        <f t="shared" si="153"/>
        <v>-59.764906132369447</v>
      </c>
      <c r="CL245" s="226">
        <f t="shared" si="153"/>
        <v>28.967240906180503</v>
      </c>
      <c r="CM245" s="226">
        <f t="shared" si="153"/>
        <v>1.8525822920585355</v>
      </c>
      <c r="CN245" s="226">
        <f t="shared" si="153"/>
        <v>7.9516689378350769</v>
      </c>
      <c r="CO245" s="333">
        <f t="shared" si="153"/>
        <v>7.9567455851886404</v>
      </c>
      <c r="CP245" s="255">
        <f t="shared" si="149"/>
        <v>-89.214583292181828</v>
      </c>
      <c r="CQ245" s="226">
        <f t="shared" si="132"/>
        <v>35.108825066425823</v>
      </c>
      <c r="CR245" s="226">
        <f t="shared" si="133"/>
        <v>67.256571968765712</v>
      </c>
      <c r="CS245" s="226">
        <f t="shared" si="112"/>
        <v>19.256318898976588</v>
      </c>
      <c r="CT245" s="436"/>
      <c r="CU245" s="253">
        <f t="shared" si="161"/>
        <v>0.13544848300548118</v>
      </c>
      <c r="CV245" s="253">
        <f t="shared" si="161"/>
        <v>5.0524564283451978E-2</v>
      </c>
      <c r="CW245" s="254">
        <f t="shared" si="161"/>
        <v>0.23394541522436874</v>
      </c>
      <c r="CY245" s="127">
        <f t="shared" si="138"/>
        <v>4.6501653874232884E-2</v>
      </c>
      <c r="CZ245" s="127">
        <f t="shared" si="139"/>
        <v>-1.8933089775701517E-2</v>
      </c>
      <c r="DA245" s="127">
        <f t="shared" si="139"/>
        <v>-0.21512864702857049</v>
      </c>
      <c r="DB245" s="127"/>
      <c r="DC245" s="127">
        <f t="shared" si="140"/>
        <v>-0.21296874365197793</v>
      </c>
      <c r="DD245" s="127">
        <f t="shared" si="140"/>
        <v>1.0480206575540274</v>
      </c>
      <c r="DE245" s="127">
        <f t="shared" si="141"/>
        <v>-9.1362366509547988E-2</v>
      </c>
      <c r="DF245" s="127">
        <f t="shared" si="164"/>
        <v>0.49040104283586228</v>
      </c>
      <c r="DG245" s="127">
        <f t="shared" si="142"/>
        <v>5.8406785392659977E-2</v>
      </c>
      <c r="DH245" s="127">
        <f t="shared" si="160"/>
        <v>-9.6922352640739007E-2</v>
      </c>
      <c r="DI245" s="127">
        <f t="shared" si="160"/>
        <v>-0.18638253973719765</v>
      </c>
      <c r="DJ245" s="127">
        <f t="shared" si="160"/>
        <v>-0.25935440900896878</v>
      </c>
      <c r="DK245" s="127">
        <f t="shared" si="107"/>
        <v>-0.21325315125381161</v>
      </c>
      <c r="DL245" s="127">
        <f t="shared" si="107"/>
        <v>0.90519374756327831</v>
      </c>
      <c r="DM245" s="127">
        <f t="shared" si="143"/>
        <v>-0.17947393112558296</v>
      </c>
      <c r="DN245" s="127">
        <f t="shared" si="165"/>
        <v>0.50864484466063287</v>
      </c>
      <c r="DO245" s="127">
        <f t="shared" si="146"/>
        <v>0.12426398872954514</v>
      </c>
      <c r="DP245" s="127">
        <f t="shared" si="146"/>
        <v>1.1503311559388329E-2</v>
      </c>
      <c r="DQ245" s="127">
        <f t="shared" si="146"/>
        <v>-0.11868890906021701</v>
      </c>
      <c r="DR245" s="127">
        <f t="shared" si="147"/>
        <v>0.32053056501023325</v>
      </c>
      <c r="DS245" s="127">
        <f t="shared" si="147"/>
        <v>0.10304622771453609</v>
      </c>
      <c r="DT245" s="127">
        <f t="shared" si="147"/>
        <v>0.13171756098192189</v>
      </c>
    </row>
    <row r="246" spans="1:124" ht="15.75" customHeight="1" x14ac:dyDescent="0.3">
      <c r="B246" s="1">
        <v>4</v>
      </c>
      <c r="C246" s="76">
        <v>45017</v>
      </c>
      <c r="D246" s="362">
        <v>30</v>
      </c>
      <c r="E246" s="92">
        <v>260553050</v>
      </c>
      <c r="F246" s="93">
        <v>17416384</v>
      </c>
      <c r="G246" s="94">
        <v>744589565</v>
      </c>
      <c r="H246" s="92">
        <f t="shared" si="154"/>
        <v>659958213</v>
      </c>
      <c r="I246" s="93">
        <f t="shared" si="136"/>
        <v>30467521</v>
      </c>
      <c r="J246" s="411">
        <f t="shared" si="148"/>
        <v>918139029.54712355</v>
      </c>
      <c r="K246" s="92">
        <f t="shared" si="118"/>
        <v>1.6247245241234922</v>
      </c>
      <c r="L246" s="93">
        <f t="shared" si="118"/>
        <v>-5.3386009578387874</v>
      </c>
      <c r="M246" s="94">
        <f t="shared" si="118"/>
        <v>3.4935207748762909</v>
      </c>
      <c r="N246" s="92">
        <f t="shared" si="126"/>
        <v>0.96969432837022196</v>
      </c>
      <c r="O246" s="93">
        <f t="shared" si="126"/>
        <v>14.163752169034854</v>
      </c>
      <c r="P246" s="94">
        <f t="shared" si="126"/>
        <v>34.426203513759837</v>
      </c>
      <c r="Q246" s="64">
        <f t="shared" si="155"/>
        <v>707542259.19813097</v>
      </c>
      <c r="R246" s="65">
        <f t="shared" si="137"/>
        <v>30792195.894599993</v>
      </c>
      <c r="S246" s="364">
        <f t="shared" si="114"/>
        <v>67494316.727679387</v>
      </c>
      <c r="T246" s="63">
        <f t="shared" si="116"/>
        <v>805828771.82041037</v>
      </c>
      <c r="U246" s="64">
        <f t="shared" si="156"/>
        <v>5.4279721605846856</v>
      </c>
      <c r="V246" s="65">
        <f t="shared" si="156"/>
        <v>-10.417892174399588</v>
      </c>
      <c r="W246" s="62">
        <f t="shared" si="157"/>
        <v>6.6132707751460353</v>
      </c>
      <c r="X246" s="63">
        <f t="shared" si="117"/>
        <v>4.8171021200483528</v>
      </c>
      <c r="Y246" s="64">
        <f t="shared" si="127"/>
        <v>-4.2452759371197661</v>
      </c>
      <c r="Z246" s="65">
        <f t="shared" si="127"/>
        <v>20.252207795998025</v>
      </c>
      <c r="AA246" s="62">
        <f t="shared" si="127"/>
        <v>55.363041667779136</v>
      </c>
      <c r="AB246" s="63">
        <f t="shared" si="125"/>
        <v>-0.26382668508254709</v>
      </c>
      <c r="AC246" s="64">
        <v>363457908</v>
      </c>
      <c r="AD246" s="65">
        <f t="shared" si="131"/>
        <v>236903476</v>
      </c>
      <c r="AE246" s="65">
        <v>108141360</v>
      </c>
      <c r="AF246" s="65">
        <v>67757690</v>
      </c>
      <c r="AG246" s="65">
        <v>43453871</v>
      </c>
      <c r="AH246" s="65">
        <f t="shared" si="144"/>
        <v>111211561</v>
      </c>
      <c r="AI246" s="65">
        <v>17550555</v>
      </c>
      <c r="AJ246" s="66">
        <v>59596829</v>
      </c>
      <c r="AK246" s="65">
        <v>304755403.39333403</v>
      </c>
      <c r="AL246" s="65">
        <f t="shared" si="128"/>
        <v>276131379.33913589</v>
      </c>
      <c r="AM246" s="65">
        <v>43829460.573106982</v>
      </c>
      <c r="AN246" s="65">
        <v>139453699.9112469</v>
      </c>
      <c r="AO246" s="65">
        <v>83292685.347252995</v>
      </c>
      <c r="AP246" s="65">
        <f t="shared" si="145"/>
        <v>222746385.25849989</v>
      </c>
      <c r="AQ246" s="65">
        <v>9555533.507528998</v>
      </c>
      <c r="AR246" s="66">
        <v>126655476.46566102</v>
      </c>
      <c r="AS246" s="65">
        <v>28743008</v>
      </c>
      <c r="AT246" s="65">
        <v>341227</v>
      </c>
      <c r="AU246" s="66">
        <v>1383286</v>
      </c>
      <c r="AV246" s="65">
        <v>28900631.581843995</v>
      </c>
      <c r="AW246" s="65">
        <v>578381.92052100005</v>
      </c>
      <c r="AX246" s="66">
        <v>1313182.3922349999</v>
      </c>
      <c r="AY246" s="132">
        <f t="shared" si="163"/>
        <v>21.276974766968412</v>
      </c>
      <c r="AZ246" s="138">
        <f t="shared" si="163"/>
        <v>-6.6108123930357605</v>
      </c>
      <c r="BA246" s="134">
        <f t="shared" si="166"/>
        <v>19.583789732384123</v>
      </c>
      <c r="BB246" s="78">
        <f>'[1]11. Breakdown Total UE Bank-NB'!R247+'[1]11. Breakdown Total UE Bank-NB'!S247</f>
        <v>11106522.982434999</v>
      </c>
      <c r="BC246" s="65">
        <f>'[1]11. Breakdown Total UE Bank-NB'!AN247</f>
        <v>2874737.5471236035</v>
      </c>
      <c r="BD246" s="411">
        <v>609024516</v>
      </c>
      <c r="BE246" s="67">
        <f>'[1]11. Breakdown Total UE Bank-NB'!AB247+'[1]11. Breakdown Total UE Bank-NB'!AK247</f>
        <v>306239776</v>
      </c>
      <c r="BF246" s="67">
        <f>'[1]11. Breakdown Total UE Bank-NB'!BR247</f>
        <v>1148003.2983123872</v>
      </c>
      <c r="BG246" s="364">
        <v>37439009.894446</v>
      </c>
      <c r="BH246" s="67">
        <f>'[1]11. Breakdown Total UE Bank-NB'!BF247+'[1]11. Breakdown Total UE Bank-NB'!BO247</f>
        <v>28907303.534920998</v>
      </c>
      <c r="BI246" s="444">
        <v>334251523</v>
      </c>
      <c r="BJ246" s="445">
        <f t="shared" si="158"/>
        <v>2.2329560882566161E-2</v>
      </c>
      <c r="BK246" s="446">
        <f t="shared" si="159"/>
        <v>4.0352656799549809E-3</v>
      </c>
      <c r="BL246" s="257">
        <f>'[1]11. a Breakdown Digital Banking'!AC60+'[1]11. a Breakdown Digital Banking'!AE60+'[1]11. a Breakdown Digital Banking'!AG60</f>
        <v>8704</v>
      </c>
      <c r="BM246" s="447">
        <f>'[1]11. a Breakdown Digital Banking'!AI60+'[1]11. a Breakdown Digital Banking'!AK60+'[1]11. a Breakdown Digital Banking'!AM60</f>
        <v>1113512124</v>
      </c>
      <c r="BN246" s="447">
        <f>'[1]11. a Breakdown Digital Banking'!AO60+'[1]11. a Breakdown Digital Banking'!AQ60+'[1]11. a Breakdown Digital Banking'!AS60</f>
        <v>183647932</v>
      </c>
      <c r="BO246" s="448">
        <f t="shared" si="134"/>
        <v>1297168760</v>
      </c>
      <c r="BP246" s="449">
        <f t="shared" si="162"/>
        <v>1297160056</v>
      </c>
      <c r="BQ246" s="257">
        <f>'[1]11. a Breakdown Digital Banking'!AD60+'[1]11. a Breakdown Digital Banking'!AF60+'[1]11. a Breakdown Digital Banking'!AH60</f>
        <v>109111.60344600001</v>
      </c>
      <c r="BR246" s="450">
        <f>'[1]11. a Breakdown Digital Banking'!AJ60+'[1]11. a Breakdown Digital Banking'!AL60+'[1]11. a Breakdown Digital Banking'!AN60</f>
        <v>1290346297.3213983</v>
      </c>
      <c r="BS246" s="450">
        <f>'[1]11. a Breakdown Digital Banking'!AP60+'[1]11. a Breakdown Digital Banking'!AR60+'[1]11. a Breakdown Digital Banking'!AT60</f>
        <v>3194717228.110785</v>
      </c>
      <c r="BT246" s="448">
        <f t="shared" si="135"/>
        <v>4485172637.0356293</v>
      </c>
      <c r="BU246" s="449">
        <f t="shared" si="130"/>
        <v>4485063525.4321833</v>
      </c>
      <c r="BV246" s="448">
        <f t="shared" si="150"/>
        <v>-7.2463768115942031</v>
      </c>
      <c r="BW246" s="448">
        <f t="shared" si="150"/>
        <v>6.2905075837279609</v>
      </c>
      <c r="BX246" s="448">
        <f t="shared" si="150"/>
        <v>-1.4114205190616977</v>
      </c>
      <c r="BY246" s="448">
        <f t="shared" si="150"/>
        <v>5.1276730643188735</v>
      </c>
      <c r="BZ246" s="434">
        <f t="shared" si="150"/>
        <v>5.1277671717102198</v>
      </c>
      <c r="CA246" s="448">
        <f t="shared" si="151"/>
        <v>-95.710350061850988</v>
      </c>
      <c r="CB246" s="448">
        <f t="shared" si="151"/>
        <v>54.596875307630434</v>
      </c>
      <c r="CC246" s="451">
        <f t="shared" si="151"/>
        <v>20.368325153119475</v>
      </c>
      <c r="CD246" s="448">
        <f t="shared" si="151"/>
        <v>48.58021167270541</v>
      </c>
      <c r="CE246" s="431">
        <f t="shared" si="151"/>
        <v>48.613754556178066</v>
      </c>
      <c r="CF246" s="448">
        <f t="shared" si="152"/>
        <v>-19.607237273199583</v>
      </c>
      <c r="CG246" s="451">
        <f t="shared" si="152"/>
        <v>-1.2270748602781434</v>
      </c>
      <c r="CH246" s="451">
        <f t="shared" si="152"/>
        <v>-10.03754969107179</v>
      </c>
      <c r="CI246" s="448">
        <f t="shared" si="152"/>
        <v>-7.6684147582111617</v>
      </c>
      <c r="CJ246" s="325">
        <f t="shared" si="152"/>
        <v>-7.6680811791802199</v>
      </c>
      <c r="CK246" s="448">
        <f t="shared" si="153"/>
        <v>-73.074476274282375</v>
      </c>
      <c r="CL246" s="448">
        <f t="shared" si="153"/>
        <v>44.071637342780299</v>
      </c>
      <c r="CM246" s="448">
        <f t="shared" si="153"/>
        <v>-6.7747563395618275</v>
      </c>
      <c r="CN246" s="448">
        <f t="shared" si="153"/>
        <v>3.7534673182467948</v>
      </c>
      <c r="CO246" s="431">
        <f t="shared" si="153"/>
        <v>3.7606699324948201</v>
      </c>
      <c r="CP246" s="257">
        <f t="shared" si="149"/>
        <v>-91.383410617371624</v>
      </c>
      <c r="CQ246" s="448">
        <f t="shared" si="132"/>
        <v>34.22042191013287</v>
      </c>
      <c r="CR246" s="448">
        <f t="shared" si="133"/>
        <v>66.285138619409139</v>
      </c>
      <c r="CS246" s="448">
        <f t="shared" si="112"/>
        <v>16.193861890598285</v>
      </c>
      <c r="CT246" s="435"/>
      <c r="CU246" s="239">
        <f t="shared" si="161"/>
        <v>0.12258745939678195</v>
      </c>
      <c r="CV246" s="239">
        <f t="shared" si="161"/>
        <v>5.1889324549260651E-2</v>
      </c>
      <c r="CW246" s="240">
        <f t="shared" si="161"/>
        <v>0.19943792674748217</v>
      </c>
      <c r="CY246" s="127">
        <f t="shared" si="138"/>
        <v>1.9136353770358605E-2</v>
      </c>
      <c r="CZ246" s="127">
        <f t="shared" si="139"/>
        <v>5.0175091721647913E-2</v>
      </c>
      <c r="DA246" s="127">
        <f t="shared" si="139"/>
        <v>-0.20827179002390317</v>
      </c>
      <c r="DB246" s="127"/>
      <c r="DC246" s="127">
        <f t="shared" si="140"/>
        <v>-0.21691893690446518</v>
      </c>
      <c r="DD246" s="127">
        <f t="shared" si="140"/>
        <v>0.62558211134487052</v>
      </c>
      <c r="DE246" s="127">
        <f t="shared" si="141"/>
        <v>-7.3832490133196371E-2</v>
      </c>
      <c r="DF246" s="127">
        <f t="shared" si="164"/>
        <v>0.4466010978441779</v>
      </c>
      <c r="DG246" s="127">
        <f t="shared" si="142"/>
        <v>1.2390007108835865E-2</v>
      </c>
      <c r="DH246" s="127">
        <f t="shared" si="160"/>
        <v>-6.873060760576466E-2</v>
      </c>
      <c r="DI246" s="127">
        <f t="shared" si="160"/>
        <v>-0.21828606412122054</v>
      </c>
      <c r="DJ246" s="127">
        <f t="shared" si="160"/>
        <v>-0.2966844361931823</v>
      </c>
      <c r="DK246" s="127">
        <f t="shared" si="107"/>
        <v>-0.24956597675829206</v>
      </c>
      <c r="DL246" s="127">
        <f t="shared" si="107"/>
        <v>0.61374817704086326</v>
      </c>
      <c r="DM246" s="127">
        <f t="shared" si="143"/>
        <v>-0.21062231578828683</v>
      </c>
      <c r="DN246" s="127">
        <f t="shared" si="165"/>
        <v>0.43801783225527235</v>
      </c>
      <c r="DO246" s="127">
        <f t="shared" si="146"/>
        <v>0.15997725649372985</v>
      </c>
      <c r="DP246" s="127">
        <f t="shared" si="146"/>
        <v>-5.5641349230070913E-2</v>
      </c>
      <c r="DQ246" s="127">
        <f t="shared" si="146"/>
        <v>-0.10599319583684486</v>
      </c>
      <c r="DR246" s="127">
        <f t="shared" si="147"/>
        <v>0.21276974766968415</v>
      </c>
      <c r="DS246" s="127">
        <f t="shared" si="147"/>
        <v>-6.6108123930357587E-2</v>
      </c>
      <c r="DT246" s="127">
        <f t="shared" si="147"/>
        <v>0.13523397962026218</v>
      </c>
    </row>
    <row r="247" spans="1:124" ht="15.75" customHeight="1" x14ac:dyDescent="0.3">
      <c r="B247" s="1">
        <v>5</v>
      </c>
      <c r="C247" s="76">
        <v>45047</v>
      </c>
      <c r="D247" s="362">
        <v>31</v>
      </c>
      <c r="E247" s="61">
        <v>263626188</v>
      </c>
      <c r="F247" s="62">
        <v>17516037</v>
      </c>
      <c r="G247" s="63">
        <v>754634318</v>
      </c>
      <c r="H247" s="61">
        <f t="shared" si="154"/>
        <v>627746830</v>
      </c>
      <c r="I247" s="62">
        <f t="shared" si="136"/>
        <v>32199494</v>
      </c>
      <c r="J247" s="412">
        <f t="shared" si="148"/>
        <v>967775966.96798551</v>
      </c>
      <c r="K247" s="61">
        <f t="shared" si="118"/>
        <v>-4.8808215983214076</v>
      </c>
      <c r="L247" s="62">
        <f t="shared" si="118"/>
        <v>5.6846535036440935</v>
      </c>
      <c r="M247" s="63">
        <f t="shared" si="118"/>
        <v>5.4062550249438379</v>
      </c>
      <c r="N247" s="61">
        <f t="shared" si="126"/>
        <v>6.9941517476835982</v>
      </c>
      <c r="O247" s="62">
        <f t="shared" si="126"/>
        <v>13.539374099075591</v>
      </c>
      <c r="P247" s="63">
        <f t="shared" si="126"/>
        <v>44.655008744146393</v>
      </c>
      <c r="Q247" s="155">
        <f t="shared" si="155"/>
        <v>650335413.65518379</v>
      </c>
      <c r="R247" s="65">
        <f t="shared" si="137"/>
        <v>32998106.231675003</v>
      </c>
      <c r="S247" s="364">
        <f t="shared" si="114"/>
        <v>68610124.257837117</v>
      </c>
      <c r="T247" s="63">
        <f t="shared" si="116"/>
        <v>751943644.144696</v>
      </c>
      <c r="U247" s="155">
        <f t="shared" si="156"/>
        <v>-8.0852902846793366</v>
      </c>
      <c r="V247" s="65">
        <f t="shared" si="156"/>
        <v>7.1638617285552497</v>
      </c>
      <c r="W247" s="62">
        <f t="shared" si="157"/>
        <v>1.6531873856278894</v>
      </c>
      <c r="X247" s="63">
        <f t="shared" si="117"/>
        <v>-6.6869202937473906</v>
      </c>
      <c r="Y247" s="155">
        <f t="shared" si="127"/>
        <v>7.4445891922642407</v>
      </c>
      <c r="Z247" s="65">
        <f t="shared" si="127"/>
        <v>28.678296974273611</v>
      </c>
      <c r="AA247" s="62">
        <f t="shared" si="127"/>
        <v>65.72576685818656</v>
      </c>
      <c r="AB247" s="63">
        <f t="shared" si="125"/>
        <v>11.843310680363514</v>
      </c>
      <c r="AC247" s="155">
        <v>348143105</v>
      </c>
      <c r="AD247" s="65">
        <f t="shared" si="131"/>
        <v>220280523</v>
      </c>
      <c r="AE247" s="65">
        <v>95683969</v>
      </c>
      <c r="AF247" s="65">
        <v>66076862</v>
      </c>
      <c r="AG247" s="65">
        <v>40939684</v>
      </c>
      <c r="AH247" s="65">
        <f t="shared" si="144"/>
        <v>107016546</v>
      </c>
      <c r="AI247" s="65">
        <v>17580008</v>
      </c>
      <c r="AJ247" s="66">
        <v>59323202</v>
      </c>
      <c r="AK247" s="65">
        <v>264604216.14071193</v>
      </c>
      <c r="AL247" s="65">
        <f t="shared" si="128"/>
        <v>267502203.2100479</v>
      </c>
      <c r="AM247" s="65">
        <v>36209500.420050971</v>
      </c>
      <c r="AN247" s="65">
        <v>143340672.46954992</v>
      </c>
      <c r="AO247" s="65">
        <v>77537643.653860003</v>
      </c>
      <c r="AP247" s="65">
        <f t="shared" si="145"/>
        <v>220878316.12340993</v>
      </c>
      <c r="AQ247" s="65">
        <v>10414386.666586999</v>
      </c>
      <c r="AR247" s="66">
        <v>118228994.30442399</v>
      </c>
      <c r="AS247" s="65">
        <v>30400681</v>
      </c>
      <c r="AT247" s="65">
        <v>448243</v>
      </c>
      <c r="AU247" s="66">
        <v>1350570</v>
      </c>
      <c r="AV247" s="65">
        <v>30895019.945559002</v>
      </c>
      <c r="AW247" s="65">
        <v>734552.1910450001</v>
      </c>
      <c r="AX247" s="66">
        <v>1368534.095071</v>
      </c>
      <c r="AY247" s="132">
        <f t="shared" si="163"/>
        <v>29.3374799585593</v>
      </c>
      <c r="AZ247" s="132">
        <f t="shared" si="163"/>
        <v>20.901868360876612</v>
      </c>
      <c r="BA247" s="134">
        <f t="shared" si="166"/>
        <v>17.524490324354467</v>
      </c>
      <c r="BB247" s="78">
        <f>'[1]11. Breakdown Total UE Bank-NB'!R248+'[1]11. Breakdown Total UE Bank-NB'!S248</f>
        <v>11196051.784249002</v>
      </c>
      <c r="BC247" s="65">
        <f>'[1]11. Breakdown Total UE Bank-NB'!AN248</f>
        <v>2900136.7913500215</v>
      </c>
      <c r="BD247" s="412">
        <v>637913189.1766355</v>
      </c>
      <c r="BE247" s="67">
        <f>'[1]11. Breakdown Total UE Bank-NB'!AB248+'[1]11. Breakdown Total UE Bank-NB'!AK248</f>
        <v>326962641</v>
      </c>
      <c r="BF247" s="67">
        <f>'[1]11. Breakdown Total UE Bank-NB'!BR248</f>
        <v>1039996.0405365345</v>
      </c>
      <c r="BG247" s="364">
        <v>37732618.14135959</v>
      </c>
      <c r="BH247" s="67">
        <f>'[1]11. Breakdown Total UE Bank-NB'!BF248+'[1]11. Breakdown Total UE Bank-NB'!BO248</f>
        <v>29837510.075940996</v>
      </c>
      <c r="BI247" s="442">
        <v>337258467</v>
      </c>
      <c r="BJ247" s="408">
        <f t="shared" si="158"/>
        <v>8.9960517547140687E-3</v>
      </c>
      <c r="BK247" s="410">
        <f t="shared" si="159"/>
        <v>-1.3333509127852092E-2</v>
      </c>
      <c r="BL247" s="255">
        <f>'[1]11. a Breakdown Digital Banking'!AC61+'[1]11. a Breakdown Digital Banking'!AE61+'[1]11. a Breakdown Digital Banking'!AG61</f>
        <v>9160</v>
      </c>
      <c r="BM247" s="234">
        <f>'[1]11. a Breakdown Digital Banking'!AI61+'[1]11. a Breakdown Digital Banking'!AK61+'[1]11. a Breakdown Digital Banking'!AM61</f>
        <v>1123351118</v>
      </c>
      <c r="BN247" s="234">
        <f>'[1]11. a Breakdown Digital Banking'!AO61+'[1]11. a Breakdown Digital Banking'!AQ61+'[1]11. a Breakdown Digital Banking'!AS61</f>
        <v>205617074</v>
      </c>
      <c r="BO247" s="226">
        <f t="shared" si="134"/>
        <v>1328977352</v>
      </c>
      <c r="BP247" s="227">
        <f t="shared" si="162"/>
        <v>1328968192</v>
      </c>
      <c r="BQ247" s="255">
        <f>'[1]11. a Breakdown Digital Banking'!AD61+'[1]11. a Breakdown Digital Banking'!AF61+'[1]11. a Breakdown Digital Banking'!AH61</f>
        <v>140202.08091999998</v>
      </c>
      <c r="BR247" s="364">
        <f>'[1]11. a Breakdown Digital Banking'!AJ61+'[1]11. a Breakdown Digital Banking'!AL61+'[1]11. a Breakdown Digital Banking'!AN61</f>
        <v>1363861637.8704307</v>
      </c>
      <c r="BS247" s="364">
        <f>'[1]11. a Breakdown Digital Banking'!AP61+'[1]11. a Breakdown Digital Banking'!AR61+'[1]11. a Breakdown Digital Banking'!AT61</f>
        <v>3662680863.5824103</v>
      </c>
      <c r="BT247" s="226">
        <f t="shared" si="135"/>
        <v>5026682703.533761</v>
      </c>
      <c r="BU247" s="153">
        <f t="shared" si="130"/>
        <v>5026542501.4528408</v>
      </c>
      <c r="BV247" s="226">
        <f t="shared" si="150"/>
        <v>5.2389705882352944</v>
      </c>
      <c r="BW247" s="226">
        <f t="shared" si="150"/>
        <v>0.88360007834095211</v>
      </c>
      <c r="BX247" s="226">
        <f t="shared" si="150"/>
        <v>11.962640559437391</v>
      </c>
      <c r="BY247" s="226">
        <f t="shared" si="150"/>
        <v>2.4521552615867805</v>
      </c>
      <c r="BZ247" s="236">
        <f t="shared" si="150"/>
        <v>2.4521365619355766</v>
      </c>
      <c r="CA247" s="226">
        <f t="shared" si="151"/>
        <v>-94.363597206411725</v>
      </c>
      <c r="CB247" s="226">
        <f t="shared" si="151"/>
        <v>45.049172174121779</v>
      </c>
      <c r="CC247" s="330">
        <f t="shared" si="151"/>
        <v>61.360446632972796</v>
      </c>
      <c r="CD247" s="226">
        <f t="shared" si="151"/>
        <v>47.328246077315292</v>
      </c>
      <c r="CE247" s="333">
        <f t="shared" si="151"/>
        <v>47.353778086456174</v>
      </c>
      <c r="CF247" s="226">
        <f t="shared" si="152"/>
        <v>28.494199051328973</v>
      </c>
      <c r="CG247" s="330">
        <f t="shared" si="152"/>
        <v>5.6973341731317628</v>
      </c>
      <c r="CH247" s="330">
        <f t="shared" si="152"/>
        <v>14.648045572044532</v>
      </c>
      <c r="CI247" s="226">
        <f t="shared" si="152"/>
        <v>12.073338315379312</v>
      </c>
      <c r="CJ247" s="227">
        <f t="shared" si="152"/>
        <v>12.072938832421109</v>
      </c>
      <c r="CK247" s="226">
        <f t="shared" si="153"/>
        <v>-54.595951590948012</v>
      </c>
      <c r="CL247" s="226">
        <f t="shared" si="153"/>
        <v>54.283935541424988</v>
      </c>
      <c r="CM247" s="226">
        <f t="shared" si="153"/>
        <v>27.058523894562136</v>
      </c>
      <c r="CN247" s="226">
        <f t="shared" si="153"/>
        <v>33.44080632624884</v>
      </c>
      <c r="CO247" s="333">
        <f t="shared" si="153"/>
        <v>33.448023492489384</v>
      </c>
      <c r="CP247" s="255">
        <f t="shared" si="149"/>
        <v>-91.047951215466924</v>
      </c>
      <c r="CQ247" s="226">
        <f t="shared" ref="CQ247:CQ258" si="167">(SUM(R236:R247)/SUM(R224:R235))*100-100</f>
        <v>33.993316584524393</v>
      </c>
      <c r="CR247" s="226">
        <f t="shared" si="133"/>
        <v>67.483948781963392</v>
      </c>
      <c r="CS247" s="226">
        <f t="shared" si="112"/>
        <v>16.534158326090662</v>
      </c>
      <c r="CT247" s="436"/>
      <c r="CU247" s="239">
        <f t="shared" si="161"/>
        <v>0.12576829897217134</v>
      </c>
      <c r="CV247" s="239">
        <f t="shared" si="161"/>
        <v>5.5929544883632554E-2</v>
      </c>
      <c r="CW247" s="240">
        <f t="shared" si="161"/>
        <v>0.19223897142091273</v>
      </c>
      <c r="CY247" s="127">
        <f t="shared" si="138"/>
        <v>0.10469948053694833</v>
      </c>
      <c r="CZ247" s="127">
        <f t="shared" si="139"/>
        <v>-5.5214749429212673E-2</v>
      </c>
      <c r="DA247" s="127">
        <f t="shared" si="139"/>
        <v>-0.15454140688073736</v>
      </c>
      <c r="DB247" s="127"/>
      <c r="DC247" s="127">
        <f t="shared" si="140"/>
        <v>-0.13253770699100953</v>
      </c>
      <c r="DD247" s="127">
        <f t="shared" si="140"/>
        <v>1.1019223852958282</v>
      </c>
      <c r="DE247" s="127">
        <f t="shared" si="141"/>
        <v>-5.4618606528558877E-2</v>
      </c>
      <c r="DF247" s="127">
        <f t="shared" si="164"/>
        <v>0.53858596176260054</v>
      </c>
      <c r="DG247" s="127">
        <f t="shared" si="142"/>
        <v>0.11310250519067733</v>
      </c>
      <c r="DH247" s="127">
        <f t="shared" si="160"/>
        <v>-0.1255867724072447</v>
      </c>
      <c r="DI247" s="127">
        <f t="shared" si="160"/>
        <v>-5.8103476110224372E-2</v>
      </c>
      <c r="DJ247" s="127">
        <f t="shared" si="160"/>
        <v>-0.14505620780151218</v>
      </c>
      <c r="DK247" s="127">
        <f t="shared" si="160"/>
        <v>-9.0572791122971785E-2</v>
      </c>
      <c r="DL247" s="127">
        <f t="shared" si="160"/>
        <v>1.0137233664472465</v>
      </c>
      <c r="DM247" s="127">
        <f t="shared" si="143"/>
        <v>-7.585160871021801E-2</v>
      </c>
      <c r="DN247" s="127">
        <f t="shared" si="165"/>
        <v>0.51382800236018333</v>
      </c>
      <c r="DO247" s="127">
        <f t="shared" si="146"/>
        <v>0.15005532814939859</v>
      </c>
      <c r="DP247" s="127">
        <f t="shared" si="146"/>
        <v>0.12000829556187442</v>
      </c>
      <c r="DQ247" s="127">
        <f t="shared" si="146"/>
        <v>-0.1146375184126841</v>
      </c>
      <c r="DR247" s="127">
        <f t="shared" si="147"/>
        <v>0.29337479958559287</v>
      </c>
      <c r="DS247" s="127">
        <f t="shared" si="147"/>
        <v>0.20901868360876619</v>
      </c>
      <c r="DT247" s="127">
        <f t="shared" si="147"/>
        <v>0.19087697797760161</v>
      </c>
    </row>
    <row r="248" spans="1:124" ht="15.75" customHeight="1" x14ac:dyDescent="0.3">
      <c r="B248" s="1">
        <v>6</v>
      </c>
      <c r="C248" s="336">
        <v>45078</v>
      </c>
      <c r="D248" s="374">
        <v>30</v>
      </c>
      <c r="E248" s="101">
        <v>266054764</v>
      </c>
      <c r="F248" s="102">
        <v>17585938</v>
      </c>
      <c r="G248" s="103">
        <v>756193282</v>
      </c>
      <c r="H248" s="101">
        <f t="shared" si="154"/>
        <v>634003164</v>
      </c>
      <c r="I248" s="102">
        <f t="shared" si="136"/>
        <v>31870823</v>
      </c>
      <c r="J248" s="413">
        <f t="shared" si="148"/>
        <v>957036040.48647594</v>
      </c>
      <c r="K248" s="101">
        <f t="shared" si="118"/>
        <v>0.99663330836732378</v>
      </c>
      <c r="L248" s="102">
        <f t="shared" si="118"/>
        <v>-1.0207334314011269</v>
      </c>
      <c r="M248" s="103">
        <f t="shared" si="118"/>
        <v>-1.1097533776497313</v>
      </c>
      <c r="N248" s="101">
        <f t="shared" si="126"/>
        <v>6.1117413588953919</v>
      </c>
      <c r="O248" s="102">
        <f t="shared" si="126"/>
        <v>14.122586478838702</v>
      </c>
      <c r="P248" s="103">
        <f t="shared" si="126"/>
        <v>33.588797550572004</v>
      </c>
      <c r="Q248" s="157">
        <f t="shared" si="155"/>
        <v>660231529.40784085</v>
      </c>
      <c r="R248" s="156">
        <f t="shared" si="137"/>
        <v>33670988.098819986</v>
      </c>
      <c r="S248" s="316">
        <f t="shared" si="114"/>
        <v>67928863.606805056</v>
      </c>
      <c r="T248" s="159">
        <f t="shared" si="116"/>
        <v>761831381.11346591</v>
      </c>
      <c r="U248" s="157">
        <f t="shared" si="156"/>
        <v>1.5216941204287706</v>
      </c>
      <c r="V248" s="156">
        <f t="shared" si="156"/>
        <v>2.0391529817522724</v>
      </c>
      <c r="W248" s="158">
        <f t="shared" si="157"/>
        <v>-0.99294478533791908</v>
      </c>
      <c r="X248" s="159">
        <f t="shared" si="117"/>
        <v>1.3149571840608867</v>
      </c>
      <c r="Y248" s="157">
        <f t="shared" si="127"/>
        <v>4.5962384133137979</v>
      </c>
      <c r="Z248" s="156">
        <f t="shared" si="127"/>
        <v>26.498482156844481</v>
      </c>
      <c r="AA248" s="158">
        <f t="shared" si="127"/>
        <v>44.184716904220814</v>
      </c>
      <c r="AB248" s="159">
        <f t="shared" si="125"/>
        <v>8.0689636419575983</v>
      </c>
      <c r="AC248" s="157">
        <v>355372973</v>
      </c>
      <c r="AD248" s="156">
        <f t="shared" si="131"/>
        <v>220104318</v>
      </c>
      <c r="AE248" s="156">
        <v>98459682</v>
      </c>
      <c r="AF248" s="156">
        <v>64354164</v>
      </c>
      <c r="AG248" s="156">
        <v>39773202</v>
      </c>
      <c r="AH248" s="83">
        <f t="shared" si="144"/>
        <v>104127366</v>
      </c>
      <c r="AI248" s="156">
        <v>17517270</v>
      </c>
      <c r="AJ248" s="160">
        <v>58525873</v>
      </c>
      <c r="AK248" s="156">
        <v>276851290.47305989</v>
      </c>
      <c r="AL248" s="156">
        <f t="shared" si="128"/>
        <v>263254624.40156192</v>
      </c>
      <c r="AM248" s="156">
        <v>37084134.904826015</v>
      </c>
      <c r="AN248" s="156">
        <v>139666883.05624992</v>
      </c>
      <c r="AO248" s="156">
        <v>76934227.065366983</v>
      </c>
      <c r="AP248" s="156">
        <f t="shared" si="145"/>
        <v>216601110.1216169</v>
      </c>
      <c r="AQ248" s="156">
        <v>9569379.3751190007</v>
      </c>
      <c r="AR248" s="160">
        <v>120125614.53321898</v>
      </c>
      <c r="AS248" s="156">
        <v>30126346</v>
      </c>
      <c r="AT248" s="156">
        <v>416822</v>
      </c>
      <c r="AU248" s="160">
        <v>1327655</v>
      </c>
      <c r="AV248" s="156">
        <v>31637126.48184799</v>
      </c>
      <c r="AW248" s="156">
        <v>654724.56082199991</v>
      </c>
      <c r="AX248" s="160">
        <v>1379137.0561500001</v>
      </c>
      <c r="AY248" s="161">
        <f t="shared" si="163"/>
        <v>27.962489879732832</v>
      </c>
      <c r="AZ248" s="452">
        <f t="shared" si="163"/>
        <v>-0.296388454426943</v>
      </c>
      <c r="BA248" s="163">
        <f t="shared" si="166"/>
        <v>7.3043190202519677</v>
      </c>
      <c r="BB248" s="82">
        <f>'[1]11. Breakdown Total UE Bank-NB'!R249+'[1]11. Breakdown Total UE Bank-NB'!S249</f>
        <v>11455552.024475001</v>
      </c>
      <c r="BC248" s="83">
        <f>'[1]11. Breakdown Total UE Bank-NB'!AN249</f>
        <v>2795192.4772758661</v>
      </c>
      <c r="BD248" s="413">
        <v>613188716.0092001</v>
      </c>
      <c r="BE248" s="84">
        <f>'[1]11. Breakdown Total UE Bank-NB'!AB249+'[1]11. Breakdown Total UE Bank-NB'!AK249</f>
        <v>341052132</v>
      </c>
      <c r="BF248" s="84">
        <f>'[1]11. Breakdown Total UE Bank-NB'!BR249</f>
        <v>992700.10516619531</v>
      </c>
      <c r="BG248" s="316">
        <v>36181472.387878858</v>
      </c>
      <c r="BH248" s="84">
        <f>'[1]11. Breakdown Total UE Bank-NB'!BF249+'[1]11. Breakdown Total UE Bank-NB'!BO249</f>
        <v>30754691.113760002</v>
      </c>
      <c r="BI248" s="453">
        <v>340113259.59218401</v>
      </c>
      <c r="BJ248" s="454">
        <f t="shared" si="158"/>
        <v>8.4647025101493075E-3</v>
      </c>
      <c r="BK248" s="454">
        <f t="shared" si="159"/>
        <v>-5.3134924456476121E-4</v>
      </c>
      <c r="BL248" s="265">
        <f>'[1]11. a Breakdown Digital Banking'!AC62+'[1]11. a Breakdown Digital Banking'!AE62+'[1]11. a Breakdown Digital Banking'!AG62</f>
        <v>8327</v>
      </c>
      <c r="BM248" s="243">
        <f>'[1]11. a Breakdown Digital Banking'!AI62+'[1]11. a Breakdown Digital Banking'!AK62+'[1]11. a Breakdown Digital Banking'!AM62</f>
        <v>1157491201</v>
      </c>
      <c r="BN248" s="243">
        <f>'[1]11. a Breakdown Digital Banking'!AO62+'[1]11. a Breakdown Digital Banking'!AQ62+'[1]11. a Breakdown Digital Banking'!AS62</f>
        <v>204054366</v>
      </c>
      <c r="BO248" s="242">
        <f t="shared" si="134"/>
        <v>1361553894</v>
      </c>
      <c r="BP248" s="250">
        <f t="shared" si="162"/>
        <v>1361545567</v>
      </c>
      <c r="BQ248" s="265">
        <f>'[1]11. a Breakdown Digital Banking'!AD62+'[1]11. a Breakdown Digital Banking'!AF62+'[1]11. a Breakdown Digital Banking'!AH62</f>
        <v>105294.519248</v>
      </c>
      <c r="BR248" s="243">
        <f>'[1]11. a Breakdown Digital Banking'!AJ62+'[1]11. a Breakdown Digital Banking'!AL62+'[1]11. a Breakdown Digital Banking'!AN62</f>
        <v>1361470326.6055412</v>
      </c>
      <c r="BS248" s="243">
        <f>'[1]11. a Breakdown Digital Banking'!AP62+'[1]11. a Breakdown Digital Banking'!AR62+'[1]11. a Breakdown Digital Banking'!AT62</f>
        <v>3254720281.469645</v>
      </c>
      <c r="BT248" s="242">
        <f t="shared" si="135"/>
        <v>4616295902.5944347</v>
      </c>
      <c r="BU248" s="250">
        <f t="shared" si="130"/>
        <v>4616190608.0751858</v>
      </c>
      <c r="BV248" s="242">
        <f t="shared" si="150"/>
        <v>-9.0938864628820966</v>
      </c>
      <c r="BW248" s="242">
        <f t="shared" si="150"/>
        <v>3.0391284125645921</v>
      </c>
      <c r="BX248" s="242">
        <f t="shared" si="150"/>
        <v>-0.76000886969143422</v>
      </c>
      <c r="BY248" s="242">
        <f t="shared" si="150"/>
        <v>2.4512488456612918</v>
      </c>
      <c r="BZ248" s="247">
        <f t="shared" si="150"/>
        <v>2.451328421259912</v>
      </c>
      <c r="CA248" s="242">
        <f t="shared" si="151"/>
        <v>-16.96250498603909</v>
      </c>
      <c r="CB248" s="242">
        <f t="shared" si="151"/>
        <v>41.992324284710087</v>
      </c>
      <c r="CC248" s="421">
        <f t="shared" si="151"/>
        <v>48.417054731773163</v>
      </c>
      <c r="CD248" s="242">
        <f t="shared" si="151"/>
        <v>42.918900302338081</v>
      </c>
      <c r="CE248" s="428">
        <f t="shared" si="151"/>
        <v>42.919530629046768</v>
      </c>
      <c r="CF248" s="242">
        <f t="shared" si="152"/>
        <v>-24.898033925700723</v>
      </c>
      <c r="CG248" s="421">
        <f t="shared" si="152"/>
        <v>-0.17533386074436441</v>
      </c>
      <c r="CH248" s="421">
        <f t="shared" si="152"/>
        <v>-11.138305446403141</v>
      </c>
      <c r="CI248" s="242">
        <f t="shared" si="152"/>
        <v>-8.164167606020257</v>
      </c>
      <c r="CJ248" s="250">
        <f t="shared" si="152"/>
        <v>-8.1637008591700866</v>
      </c>
      <c r="CK248" s="242">
        <f t="shared" si="153"/>
        <v>-35.564601636044834</v>
      </c>
      <c r="CL248" s="242">
        <f t="shared" si="153"/>
        <v>35.613156811231271</v>
      </c>
      <c r="CM248" s="242">
        <f t="shared" si="153"/>
        <v>-1.108966105267406</v>
      </c>
      <c r="CN248" s="242">
        <f t="shared" si="153"/>
        <v>7.4727152433113897</v>
      </c>
      <c r="CO248" s="428">
        <f t="shared" si="153"/>
        <v>7.4743526159949392</v>
      </c>
      <c r="CP248" s="265">
        <f t="shared" si="149"/>
        <v>-90.00712327283037</v>
      </c>
      <c r="CQ248" s="242">
        <f t="shared" si="167"/>
        <v>33.248029741618325</v>
      </c>
      <c r="CR248" s="242">
        <f t="shared" si="133"/>
        <v>65.153483540163307</v>
      </c>
      <c r="CS248" s="242">
        <f t="shared" si="112"/>
        <v>15.637544784703408</v>
      </c>
      <c r="CT248" s="455"/>
      <c r="CU248" s="253">
        <f t="shared" si="161"/>
        <v>0.12712191304660725</v>
      </c>
      <c r="CV248" s="253">
        <f t="shared" si="161"/>
        <v>5.3177065404526491E-2</v>
      </c>
      <c r="CW248" s="254">
        <f t="shared" si="161"/>
        <v>3.8195636418659085E-2</v>
      </c>
      <c r="CY248" s="127">
        <f t="shared" si="138"/>
        <v>3.7976920256207025E-2</v>
      </c>
      <c r="CZ248" s="127">
        <f t="shared" si="139"/>
        <v>0.20725948587647758</v>
      </c>
      <c r="DA248" s="127">
        <f t="shared" si="139"/>
        <v>-0.18409417492345437</v>
      </c>
      <c r="DB248" s="127"/>
      <c r="DC248" s="127">
        <f t="shared" si="140"/>
        <v>-0.17866433528588688</v>
      </c>
      <c r="DD248" s="127">
        <f t="shared" si="140"/>
        <v>1.1011279849933051</v>
      </c>
      <c r="DE248" s="127">
        <f t="shared" si="141"/>
        <v>1.5843318809566576E-2</v>
      </c>
      <c r="DF248" s="127">
        <f t="shared" si="164"/>
        <v>0.52236543212150166</v>
      </c>
      <c r="DG248" s="127">
        <f t="shared" si="142"/>
        <v>6.719542293484615E-2</v>
      </c>
      <c r="DH248" s="127">
        <f t="shared" si="160"/>
        <v>0.13172003840494084</v>
      </c>
      <c r="DI248" s="127">
        <f t="shared" si="160"/>
        <v>-0.10938649259939626</v>
      </c>
      <c r="DJ248" s="127">
        <f t="shared" si="160"/>
        <v>-0.22882624887365599</v>
      </c>
      <c r="DK248" s="127">
        <f t="shared" si="160"/>
        <v>-0.15582599535057884</v>
      </c>
      <c r="DL248" s="127">
        <f t="shared" si="160"/>
        <v>0.64121347553121533</v>
      </c>
      <c r="DM248" s="127">
        <f t="shared" si="143"/>
        <v>-0.10816196716571458</v>
      </c>
      <c r="DN248" s="127">
        <f t="shared" si="165"/>
        <v>0.56785924861658477</v>
      </c>
      <c r="DO248" s="127">
        <f t="shared" si="146"/>
        <v>0.16418089245037404</v>
      </c>
      <c r="DP248" s="127">
        <f t="shared" si="146"/>
        <v>-2.0189886956378689E-2</v>
      </c>
      <c r="DQ248" s="127">
        <f t="shared" si="146"/>
        <v>-0.18232840755261737</v>
      </c>
      <c r="DR248" s="127">
        <f t="shared" si="147"/>
        <v>0.27962489879732844</v>
      </c>
      <c r="DS248" s="127">
        <f t="shared" si="147"/>
        <v>-2.963884544269435E-3</v>
      </c>
      <c r="DT248" s="127">
        <f t="shared" si="147"/>
        <v>0.11465224509206662</v>
      </c>
    </row>
    <row r="249" spans="1:124" ht="15.75" customHeight="1" x14ac:dyDescent="0.3">
      <c r="B249" s="1">
        <v>7</v>
      </c>
      <c r="C249" s="76">
        <v>45108</v>
      </c>
      <c r="D249" s="362">
        <v>31</v>
      </c>
      <c r="E249" s="61">
        <v>269956489</v>
      </c>
      <c r="F249" s="62">
        <v>17693269</v>
      </c>
      <c r="G249" s="63">
        <v>769150800</v>
      </c>
      <c r="H249" s="61">
        <f t="shared" si="154"/>
        <v>646855949</v>
      </c>
      <c r="I249" s="62">
        <f t="shared" si="136"/>
        <v>34529726</v>
      </c>
      <c r="J249" s="63">
        <f t="shared" si="148"/>
        <v>1037734959</v>
      </c>
      <c r="K249" s="61">
        <f t="shared" si="118"/>
        <v>2.0272430375442103</v>
      </c>
      <c r="L249" s="62">
        <f t="shared" si="118"/>
        <v>8.3427497306862772</v>
      </c>
      <c r="M249" s="63">
        <f t="shared" si="118"/>
        <v>8.4321713184911573</v>
      </c>
      <c r="N249" s="61">
        <f t="shared" si="126"/>
        <v>-3.3323409515898961</v>
      </c>
      <c r="O249" s="62">
        <f t="shared" si="126"/>
        <v>22.749995698561442</v>
      </c>
      <c r="P249" s="63">
        <f t="shared" si="126"/>
        <v>30.835342952563654</v>
      </c>
      <c r="Q249" s="169">
        <f t="shared" si="155"/>
        <v>671771599.74537683</v>
      </c>
      <c r="R249" s="170">
        <f t="shared" si="137"/>
        <v>36132965.367260002</v>
      </c>
      <c r="S249" s="171">
        <f t="shared" si="114"/>
        <v>72916722.881160006</v>
      </c>
      <c r="T249" s="172">
        <f t="shared" si="116"/>
        <v>780821287.99379683</v>
      </c>
      <c r="U249" s="169">
        <f t="shared" si="156"/>
        <v>1.7478823448323082</v>
      </c>
      <c r="V249" s="170">
        <f t="shared" si="156"/>
        <v>7.3118652212237771</v>
      </c>
      <c r="W249" s="171">
        <f t="shared" si="157"/>
        <v>7.3427686104486369</v>
      </c>
      <c r="X249" s="172">
        <f t="shared" si="117"/>
        <v>2.4926653523481721</v>
      </c>
      <c r="Y249" s="169">
        <f t="shared" si="127"/>
        <v>-5.7812167478173162</v>
      </c>
      <c r="Z249" s="170">
        <f t="shared" si="127"/>
        <v>36.712031059062944</v>
      </c>
      <c r="AA249" s="171">
        <f t="shared" si="127"/>
        <v>34.05617589078021</v>
      </c>
      <c r="AB249" s="172">
        <f t="shared" si="125"/>
        <v>-1.6367214217915709</v>
      </c>
      <c r="AC249" s="169">
        <v>363644008</v>
      </c>
      <c r="AD249" s="170">
        <f t="shared" si="131"/>
        <v>222831106</v>
      </c>
      <c r="AE249" s="170">
        <v>100469919</v>
      </c>
      <c r="AF249" s="170">
        <v>67767247</v>
      </c>
      <c r="AG249" s="170">
        <v>38702238</v>
      </c>
      <c r="AH249" s="65">
        <f t="shared" si="144"/>
        <v>106469485</v>
      </c>
      <c r="AI249" s="170">
        <v>15891702</v>
      </c>
      <c r="AJ249" s="172">
        <v>60380835</v>
      </c>
      <c r="AK249" s="170">
        <v>279058253.41964698</v>
      </c>
      <c r="AL249" s="170">
        <f t="shared" si="128"/>
        <v>270513063.50239998</v>
      </c>
      <c r="AM249" s="170">
        <v>38299372.613025986</v>
      </c>
      <c r="AN249" s="170">
        <v>144899487.07912403</v>
      </c>
      <c r="AO249" s="170">
        <v>77268921.174672976</v>
      </c>
      <c r="AP249" s="170">
        <f t="shared" si="145"/>
        <v>222168408.25379699</v>
      </c>
      <c r="AQ249" s="170">
        <v>10045282.635576997</v>
      </c>
      <c r="AR249" s="172">
        <v>122200282.82332999</v>
      </c>
      <c r="AS249" s="170">
        <v>32681392</v>
      </c>
      <c r="AT249" s="170">
        <v>462096</v>
      </c>
      <c r="AU249" s="172">
        <v>1386238</v>
      </c>
      <c r="AV249" s="170">
        <v>33944325.450101003</v>
      </c>
      <c r="AW249" s="170">
        <v>725632.8212779999</v>
      </c>
      <c r="AX249" s="172">
        <v>1463007.0958809999</v>
      </c>
      <c r="AY249" s="173">
        <f t="shared" si="163"/>
        <v>38.163395905869876</v>
      </c>
      <c r="AZ249" s="173">
        <f t="shared" si="163"/>
        <v>10.634089284714852</v>
      </c>
      <c r="BA249" s="175">
        <f t="shared" si="166"/>
        <v>14.959505765829514</v>
      </c>
      <c r="BB249" s="78">
        <f>'[1]11. Breakdown Total UE Bank-NB'!R250+'[1]11. Breakdown Total UE Bank-NB'!S250</f>
        <v>11303990.529528003</v>
      </c>
      <c r="BC249" s="65">
        <f>'[1]11. Breakdown Total UE Bank-NB'!AN250</f>
        <v>2904041</v>
      </c>
      <c r="BD249" s="63">
        <v>671591080</v>
      </c>
      <c r="BE249" s="153">
        <f>'[1]11. Breakdown Total UE Bank-NB'!AB250+'[1]11. Breakdown Total UE Bank-NB'!AK250</f>
        <v>363239837.99999994</v>
      </c>
      <c r="BF249" s="67">
        <f>'[1]11. Breakdown Total UE Bank-NB'!BR250</f>
        <v>1046077.7775000001</v>
      </c>
      <c r="BG249" s="171">
        <v>39209101.270210996</v>
      </c>
      <c r="BH249" s="67">
        <f>'[1]11. Breakdown Total UE Bank-NB'!BF250+'[1]11. Breakdown Total UE Bank-NB'!BO250</f>
        <v>32661543.833449006</v>
      </c>
      <c r="BI249" s="444">
        <v>264624885</v>
      </c>
      <c r="BJ249" s="445"/>
      <c r="BK249" s="446"/>
      <c r="BL249" s="257">
        <f>'[1]11. a Breakdown Digital Banking'!AC63+'[1]11. a Breakdown Digital Banking'!AE63+'[1]11. a Breakdown Digital Banking'!AG63</f>
        <v>8329</v>
      </c>
      <c r="BM249" s="433">
        <f>'[1]11. a Breakdown Digital Banking'!AI63+'[1]11. a Breakdown Digital Banking'!AK63+'[1]11. a Breakdown Digital Banking'!AM63</f>
        <v>1198324157</v>
      </c>
      <c r="BN249" s="433">
        <f>'[1]11. a Breakdown Digital Banking'!AO63+'[1]11. a Breakdown Digital Banking'!AQ63+'[1]11. a Breakdown Digital Banking'!AS63</f>
        <v>215725091</v>
      </c>
      <c r="BO249" s="448">
        <f t="shared" si="134"/>
        <v>1414057577</v>
      </c>
      <c r="BP249" s="325">
        <f t="shared" si="162"/>
        <v>1414049248</v>
      </c>
      <c r="BQ249" s="257">
        <f>'[1]11. a Breakdown Digital Banking'!AD63+'[1]11. a Breakdown Digital Banking'!AF63+'[1]11. a Breakdown Digital Banking'!AH63</f>
        <v>142115.51084800001</v>
      </c>
      <c r="BR249" s="433">
        <f>'[1]11. a Breakdown Digital Banking'!AJ63+'[1]11. a Breakdown Digital Banking'!AL63+'[1]11. a Breakdown Digital Banking'!AN63</f>
        <v>1435513530.92273</v>
      </c>
      <c r="BS249" s="433">
        <f>'[1]11. a Breakdown Digital Banking'!AP63+'[1]11. a Breakdown Digital Banking'!AR63+'[1]11. a Breakdown Digital Banking'!AT63</f>
        <v>3622507795.4808674</v>
      </c>
      <c r="BT249" s="448">
        <f t="shared" si="135"/>
        <v>5058163441.9144459</v>
      </c>
      <c r="BU249" s="325">
        <f t="shared" si="130"/>
        <v>5058021326.4035969</v>
      </c>
      <c r="BV249" s="448">
        <f t="shared" si="150"/>
        <v>2.401825387294344E-2</v>
      </c>
      <c r="BW249" s="448">
        <f t="shared" si="150"/>
        <v>3.5277120002919138</v>
      </c>
      <c r="BX249" s="448">
        <f t="shared" si="150"/>
        <v>5.7194194021802991</v>
      </c>
      <c r="BY249" s="448">
        <f t="shared" si="150"/>
        <v>3.8561589982864097</v>
      </c>
      <c r="BZ249" s="434">
        <f t="shared" si="150"/>
        <v>3.8561824350605818</v>
      </c>
      <c r="CA249" s="448">
        <f t="shared" si="151"/>
        <v>-14.836400817995909</v>
      </c>
      <c r="CB249" s="448">
        <f t="shared" si="151"/>
        <v>32.854998376493057</v>
      </c>
      <c r="CC249" s="451">
        <f t="shared" si="151"/>
        <v>50.433206291866959</v>
      </c>
      <c r="CD249" s="448">
        <f t="shared" si="151"/>
        <v>35.265860004982471</v>
      </c>
      <c r="CE249" s="431">
        <f t="shared" si="151"/>
        <v>35.266328733466771</v>
      </c>
      <c r="CF249" s="448">
        <f t="shared" si="152"/>
        <v>34.969523450005589</v>
      </c>
      <c r="CG249" s="451">
        <f t="shared" si="152"/>
        <v>5.4384736024174263</v>
      </c>
      <c r="CH249" s="451">
        <f t="shared" si="152"/>
        <v>11.300126653131336</v>
      </c>
      <c r="CI249" s="448">
        <f t="shared" si="152"/>
        <v>9.5719067547570766</v>
      </c>
      <c r="CJ249" s="325">
        <f t="shared" si="152"/>
        <v>9.5713274394586101</v>
      </c>
      <c r="CK249" s="448">
        <f t="shared" si="153"/>
        <v>1.3606741294012403</v>
      </c>
      <c r="CL249" s="448">
        <f t="shared" si="153"/>
        <v>27.251659202067557</v>
      </c>
      <c r="CM249" s="448">
        <f t="shared" si="153"/>
        <v>12.101348974481251</v>
      </c>
      <c r="CN249" s="448">
        <f t="shared" si="153"/>
        <v>16.021218933148095</v>
      </c>
      <c r="CO249" s="431">
        <f t="shared" si="153"/>
        <v>16.021690431992198</v>
      </c>
      <c r="CP249" s="257">
        <f t="shared" si="149"/>
        <v>-90.513266760675819</v>
      </c>
      <c r="CQ249" s="448">
        <f t="shared" si="167"/>
        <v>32.307182011144903</v>
      </c>
      <c r="CR249" s="448">
        <f t="shared" si="133"/>
        <v>60.378306351119505</v>
      </c>
      <c r="CS249" s="448">
        <f t="shared" si="112"/>
        <v>12.383359468830619</v>
      </c>
      <c r="CT249" s="435"/>
      <c r="CU249" s="239">
        <f t="shared" si="161"/>
        <v>0.12727633096263014</v>
      </c>
      <c r="CV249" s="239">
        <f t="shared" si="161"/>
        <v>5.7722885719242445E-2</v>
      </c>
      <c r="CW249" s="240">
        <f t="shared" si="161"/>
        <v>7.4392343096528313E-2</v>
      </c>
      <c r="CY249" s="127">
        <f t="shared" si="138"/>
        <v>-1.1021624523621654E-3</v>
      </c>
      <c r="CZ249" s="127">
        <f t="shared" si="139"/>
        <v>4.6655648107732706E-2</v>
      </c>
      <c r="DA249" s="127">
        <f t="shared" si="139"/>
        <v>-0.13449439596519308</v>
      </c>
      <c r="DB249" s="127"/>
      <c r="DC249" s="127">
        <f t="shared" si="140"/>
        <v>-0.17192650523249009</v>
      </c>
      <c r="DD249" s="127">
        <f t="shared" si="140"/>
        <v>-2.800037725938187E-2</v>
      </c>
      <c r="DE249" s="127">
        <f t="shared" si="141"/>
        <v>-7.5066431406043743E-2</v>
      </c>
      <c r="DF249" s="127">
        <f t="shared" si="164"/>
        <v>-5.9392102464338348E-2</v>
      </c>
      <c r="DG249" s="127">
        <f t="shared" si="142"/>
        <v>-9.6872092909398022E-3</v>
      </c>
      <c r="DH249" s="127">
        <f t="shared" si="160"/>
        <v>3.073547668396559E-2</v>
      </c>
      <c r="DI249" s="127">
        <f t="shared" si="160"/>
        <v>-7.484974259320587E-2</v>
      </c>
      <c r="DJ249" s="127">
        <f t="shared" si="160"/>
        <v>-0.27262169095467048</v>
      </c>
      <c r="DK249" s="127">
        <f t="shared" si="160"/>
        <v>-0.15477755263207271</v>
      </c>
      <c r="DL249" s="127">
        <f t="shared" si="160"/>
        <v>-0.11057352783131202</v>
      </c>
      <c r="DM249" s="127">
        <f t="shared" si="143"/>
        <v>-0.13103090465313594</v>
      </c>
      <c r="DN249" s="127">
        <f t="shared" si="165"/>
        <v>1.9187241726665638E-2</v>
      </c>
      <c r="DO249" s="127">
        <f t="shared" si="146"/>
        <v>0.25144728807261862</v>
      </c>
      <c r="DP249" s="127">
        <f t="shared" si="146"/>
        <v>6.3061902439473183E-2</v>
      </c>
      <c r="DQ249" s="127">
        <f t="shared" si="146"/>
        <v>-0.12294669684156845</v>
      </c>
      <c r="DR249" s="127">
        <f t="shared" si="147"/>
        <v>0.38163395905869879</v>
      </c>
      <c r="DS249" s="127">
        <f t="shared" si="147"/>
        <v>0.10634089284714854</v>
      </c>
      <c r="DT249" s="127">
        <f t="shared" si="147"/>
        <v>0.21325899790931491</v>
      </c>
    </row>
    <row r="250" spans="1:124" ht="15.75" customHeight="1" x14ac:dyDescent="0.3">
      <c r="B250" s="1">
        <v>8</v>
      </c>
      <c r="C250" s="76">
        <v>45139</v>
      </c>
      <c r="D250" s="362">
        <v>31</v>
      </c>
      <c r="E250" s="61">
        <v>273671870</v>
      </c>
      <c r="F250" s="62">
        <v>17816860</v>
      </c>
      <c r="G250" s="63">
        <v>777358573</v>
      </c>
      <c r="H250" s="61">
        <f t="shared" si="154"/>
        <v>635226827</v>
      </c>
      <c r="I250" s="62">
        <f t="shared" si="136"/>
        <v>33875020</v>
      </c>
      <c r="J250" s="63">
        <f t="shared" si="148"/>
        <v>1025750202</v>
      </c>
      <c r="K250" s="61">
        <f t="shared" si="118"/>
        <v>-1.79779161310612</v>
      </c>
      <c r="L250" s="62">
        <f t="shared" si="118"/>
        <v>-1.8960648572768868</v>
      </c>
      <c r="M250" s="63">
        <f t="shared" si="118"/>
        <v>-1.1548957559981363</v>
      </c>
      <c r="N250" s="61">
        <f t="shared" si="126"/>
        <v>-3.6162743626776197</v>
      </c>
      <c r="O250" s="62">
        <f t="shared" si="126"/>
        <v>13.094797321890074</v>
      </c>
      <c r="P250" s="63">
        <f t="shared" si="126"/>
        <v>31.373195606163474</v>
      </c>
      <c r="Q250" s="180">
        <f t="shared" si="155"/>
        <v>644778032.52056885</v>
      </c>
      <c r="R250" s="158">
        <f t="shared" si="137"/>
        <v>34378964.285429001</v>
      </c>
      <c r="S250" s="158">
        <f t="shared" si="114"/>
        <v>71659532.678876981</v>
      </c>
      <c r="T250" s="159">
        <f t="shared" si="116"/>
        <v>750816529.48487484</v>
      </c>
      <c r="U250" s="180">
        <f t="shared" si="156"/>
        <v>-4.0182656181117826</v>
      </c>
      <c r="V250" s="158">
        <f t="shared" si="156"/>
        <v>-4.8542959704610826</v>
      </c>
      <c r="W250" s="158">
        <f t="shared" si="157"/>
        <v>-1.7241452339156809</v>
      </c>
      <c r="X250" s="159">
        <f t="shared" si="117"/>
        <v>-3.8427177857835697</v>
      </c>
      <c r="Y250" s="180">
        <f t="shared" si="127"/>
        <v>-7.1099054766769534</v>
      </c>
      <c r="Z250" s="158">
        <f t="shared" si="127"/>
        <v>21.150318831558735</v>
      </c>
      <c r="AA250" s="158">
        <f t="shared" si="127"/>
        <v>32.631579296257186</v>
      </c>
      <c r="AB250" s="159">
        <f t="shared" si="125"/>
        <v>-3.3120954176583819</v>
      </c>
      <c r="AC250" s="180">
        <v>358942755</v>
      </c>
      <c r="AD250" s="158">
        <f t="shared" si="131"/>
        <v>217015822</v>
      </c>
      <c r="AE250" s="158">
        <v>97284056</v>
      </c>
      <c r="AF250" s="158">
        <v>64903525</v>
      </c>
      <c r="AG250" s="158">
        <v>38606387</v>
      </c>
      <c r="AH250" s="65">
        <f t="shared" si="144"/>
        <v>103509912</v>
      </c>
      <c r="AI250" s="158">
        <v>16221854</v>
      </c>
      <c r="AJ250" s="159">
        <v>59268250</v>
      </c>
      <c r="AK250" s="158">
        <v>268229930.79299685</v>
      </c>
      <c r="AL250" s="158">
        <f t="shared" si="128"/>
        <v>259272439.16734794</v>
      </c>
      <c r="AM250" s="158">
        <v>36505874.79895702</v>
      </c>
      <c r="AN250" s="158">
        <v>138666899.14512089</v>
      </c>
      <c r="AO250" s="158">
        <v>74868345.253802046</v>
      </c>
      <c r="AP250" s="158">
        <f t="shared" si="145"/>
        <v>213535244.39892292</v>
      </c>
      <c r="AQ250" s="158">
        <v>9231319.969467992</v>
      </c>
      <c r="AR250" s="159">
        <v>117275662.56022401</v>
      </c>
      <c r="AS250" s="158">
        <v>32023010</v>
      </c>
      <c r="AT250" s="158">
        <v>459911</v>
      </c>
      <c r="AU250" s="159">
        <v>1392099</v>
      </c>
      <c r="AV250" s="158">
        <v>32112670.735686</v>
      </c>
      <c r="AW250" s="158">
        <v>711837.12408700015</v>
      </c>
      <c r="AX250" s="159">
        <v>1554456.4256559999</v>
      </c>
      <c r="AY250" s="181">
        <f t="shared" si="163"/>
        <v>21.552198431493753</v>
      </c>
      <c r="AZ250" s="181">
        <f t="shared" si="163"/>
        <v>0.10532983662086233</v>
      </c>
      <c r="BA250" s="183">
        <f t="shared" si="166"/>
        <v>11.618452107191789</v>
      </c>
      <c r="BB250" s="78">
        <f>'[1]11. Breakdown Total UE Bank-NB'!R251+'[1]11. Breakdown Total UE Bank-NB'!S251</f>
        <v>11327143.920412999</v>
      </c>
      <c r="BC250" s="65">
        <f>'[1]11. Breakdown Total UE Bank-NB'!AN251</f>
        <v>2899798</v>
      </c>
      <c r="BD250" s="63">
        <v>669738328</v>
      </c>
      <c r="BE250" s="67">
        <f>'[1]11. Breakdown Total UE Bank-NB'!AB251+'[1]11. Breakdown Total UE Bank-NB'!AK251</f>
        <v>353112076</v>
      </c>
      <c r="BF250" s="67">
        <f>'[1]11. Breakdown Total UE Bank-NB'!BR251</f>
        <v>1065490.71346</v>
      </c>
      <c r="BG250" s="158">
        <v>38513186.093603998</v>
      </c>
      <c r="BH250" s="67">
        <f>'[1]11. Breakdown Total UE Bank-NB'!BF251+'[1]11. Breakdown Total UE Bank-NB'!BO251</f>
        <v>32080855.871812988</v>
      </c>
      <c r="BI250" s="442"/>
      <c r="BJ250" s="408"/>
      <c r="BK250" s="408"/>
      <c r="BL250" s="255">
        <f>'[1]11. a Breakdown Digital Banking'!AC64+'[1]11. a Breakdown Digital Banking'!AE64+'[1]11. a Breakdown Digital Banking'!AG64</f>
        <v>7116</v>
      </c>
      <c r="BM250" s="234">
        <f>'[1]11. a Breakdown Digital Banking'!AI64+'[1]11. a Breakdown Digital Banking'!AK64+'[1]11. a Breakdown Digital Banking'!AM64</f>
        <v>1219044284</v>
      </c>
      <c r="BN250" s="234">
        <f>'[1]11. a Breakdown Digital Banking'!AO64+'[1]11. a Breakdown Digital Banking'!AQ64+'[1]11. a Breakdown Digital Banking'!AS64</f>
        <v>208166975</v>
      </c>
      <c r="BO250" s="226">
        <f t="shared" si="134"/>
        <v>1427218375</v>
      </c>
      <c r="BP250" s="227">
        <f t="shared" si="162"/>
        <v>1427211259</v>
      </c>
      <c r="BQ250" s="255">
        <f>'[1]11. a Breakdown Digital Banking'!AD64+'[1]11. a Breakdown Digital Banking'!AF64+'[1]11. a Breakdown Digital Banking'!AH64</f>
        <v>143699.55787299998</v>
      </c>
      <c r="BR250" s="234">
        <f>'[1]11. a Breakdown Digital Banking'!AJ64+'[1]11. a Breakdown Digital Banking'!AL64+'[1]11. a Breakdown Digital Banking'!AN64</f>
        <v>1443839592.1717644</v>
      </c>
      <c r="BS250" s="234">
        <f>'[1]11. a Breakdown Digital Banking'!AP64+'[1]11. a Breakdown Digital Banking'!AR64+'[1]11. a Breakdown Digital Banking'!AT64</f>
        <v>3607118656.9565716</v>
      </c>
      <c r="BT250" s="226">
        <f t="shared" si="135"/>
        <v>5051101948.6862087</v>
      </c>
      <c r="BU250" s="227">
        <f t="shared" si="130"/>
        <v>5050958249.128336</v>
      </c>
      <c r="BV250" s="226">
        <f t="shared" si="150"/>
        <v>-14.563573057990157</v>
      </c>
      <c r="BW250" s="226">
        <f t="shared" si="150"/>
        <v>1.7290919889216587</v>
      </c>
      <c r="BX250" s="226">
        <f t="shared" si="150"/>
        <v>-3.5035868868865143</v>
      </c>
      <c r="BY250" s="226">
        <f t="shared" si="150"/>
        <v>0.93071160708472334</v>
      </c>
      <c r="BZ250" s="236">
        <f t="shared" si="150"/>
        <v>0.93080287115997251</v>
      </c>
      <c r="CA250" s="226">
        <f t="shared" si="151"/>
        <v>-26.167254617140483</v>
      </c>
      <c r="CB250" s="226">
        <f t="shared" si="151"/>
        <v>36.054981418742621</v>
      </c>
      <c r="CC250" s="330">
        <f t="shared" si="151"/>
        <v>43.53045083908971</v>
      </c>
      <c r="CD250" s="226">
        <f t="shared" si="151"/>
        <v>37.095859526943379</v>
      </c>
      <c r="CE250" s="333">
        <f t="shared" si="151"/>
        <v>37.096445227206786</v>
      </c>
      <c r="CF250" s="226">
        <f t="shared" si="152"/>
        <v>1.1146193793682313</v>
      </c>
      <c r="CG250" s="330">
        <f t="shared" si="152"/>
        <v>0.58000576585874875</v>
      </c>
      <c r="CH250" s="330">
        <f t="shared" si="152"/>
        <v>-0.42482002505264127</v>
      </c>
      <c r="CI250" s="226">
        <f t="shared" si="152"/>
        <v>-0.13960587294831184</v>
      </c>
      <c r="CJ250" s="227">
        <f t="shared" si="152"/>
        <v>-0.1396411129860331</v>
      </c>
      <c r="CK250" s="226">
        <f t="shared" si="153"/>
        <v>6.7624850117618651</v>
      </c>
      <c r="CL250" s="226">
        <f t="shared" si="153"/>
        <v>25.359732838172832</v>
      </c>
      <c r="CM250" s="226">
        <f t="shared" si="153"/>
        <v>5.9170285273328016</v>
      </c>
      <c r="CN250" s="226">
        <f t="shared" si="153"/>
        <v>10.830553113658858</v>
      </c>
      <c r="CO250" s="333">
        <f t="shared" si="153"/>
        <v>10.830673260170398</v>
      </c>
      <c r="CP250" s="255">
        <f t="shared" si="149"/>
        <v>-91.220479956632033</v>
      </c>
      <c r="CQ250" s="226">
        <f t="shared" si="167"/>
        <v>30.451406922840533</v>
      </c>
      <c r="CR250" s="226">
        <f t="shared" si="133"/>
        <v>55.891397919057113</v>
      </c>
      <c r="CS250" s="226">
        <f t="shared" si="112"/>
        <v>9.2098099520157035</v>
      </c>
      <c r="CT250" s="436"/>
      <c r="CU250" s="239">
        <f t="shared" si="161"/>
        <v>0.12869940073552733</v>
      </c>
      <c r="CV250" s="239">
        <f t="shared" si="161"/>
        <v>4.4439653166165494E-2</v>
      </c>
      <c r="CW250" s="240">
        <f t="shared" si="161"/>
        <v>6.5540908896522199E-2</v>
      </c>
      <c r="CY250" s="127">
        <f t="shared" si="138"/>
        <v>4.4027081426192272E-3</v>
      </c>
      <c r="CZ250" s="127">
        <f t="shared" si="139"/>
        <v>6.860749683901779E-2</v>
      </c>
      <c r="DA250" s="127">
        <f t="shared" si="139"/>
        <v>-0.17211904240779297</v>
      </c>
      <c r="DB250" s="127"/>
      <c r="DC250" s="127">
        <f t="shared" si="140"/>
        <v>-0.18260778677023159</v>
      </c>
      <c r="DD250" s="127">
        <f t="shared" si="140"/>
        <v>-0.11281945855686004</v>
      </c>
      <c r="DE250" s="127">
        <f t="shared" si="141"/>
        <v>-8.0274669633001117E-2</v>
      </c>
      <c r="DF250" s="127">
        <f t="shared" si="164"/>
        <v>-9.8357990986143284E-2</v>
      </c>
      <c r="DG250" s="127">
        <f t="shared" si="142"/>
        <v>8.3265852541969387E-4</v>
      </c>
      <c r="DH250" s="127">
        <f t="shared" si="160"/>
        <v>3.8539424362713293E-2</v>
      </c>
      <c r="DI250" s="127">
        <f t="shared" si="160"/>
        <v>-0.13315490320816847</v>
      </c>
      <c r="DJ250" s="127">
        <f t="shared" si="160"/>
        <v>-0.2608023354356156</v>
      </c>
      <c r="DK250" s="127">
        <f t="shared" si="160"/>
        <v>-0.18264205439436987</v>
      </c>
      <c r="DL250" s="127">
        <f t="shared" si="160"/>
        <v>-0.24425719328612361</v>
      </c>
      <c r="DM250" s="127">
        <f t="shared" si="143"/>
        <v>-0.15988837302496139</v>
      </c>
      <c r="DN250" s="127">
        <f t="shared" si="165"/>
        <v>-1.9652669315606275E-3</v>
      </c>
      <c r="DO250" s="127">
        <f t="shared" si="146"/>
        <v>0.14798456769089974</v>
      </c>
      <c r="DP250" s="127">
        <f t="shared" si="146"/>
        <v>-2.4179568731209189E-2</v>
      </c>
      <c r="DQ250" s="127">
        <f t="shared" si="146"/>
        <v>-0.12252123574513574</v>
      </c>
      <c r="DR250" s="127">
        <f t="shared" si="147"/>
        <v>0.21552198431493741</v>
      </c>
      <c r="DS250" s="127">
        <f t="shared" si="147"/>
        <v>1.0532983662085993E-3</v>
      </c>
      <c r="DT250" s="127">
        <f t="shared" si="147"/>
        <v>0.24636265164906201</v>
      </c>
    </row>
    <row r="251" spans="1:124" ht="15.75" customHeight="1" x14ac:dyDescent="0.3">
      <c r="B251" s="1">
        <v>9</v>
      </c>
      <c r="C251" s="99">
        <v>45170</v>
      </c>
      <c r="D251" s="420">
        <v>30</v>
      </c>
      <c r="E251" s="62">
        <v>277110299</v>
      </c>
      <c r="F251" s="62">
        <v>17906138</v>
      </c>
      <c r="G251" s="63">
        <v>782859101</v>
      </c>
      <c r="H251" s="61">
        <f t="shared" si="154"/>
        <v>619731477</v>
      </c>
      <c r="I251" s="364">
        <f t="shared" si="136"/>
        <v>33447827</v>
      </c>
      <c r="J251" s="63">
        <f t="shared" si="148"/>
        <v>1035433587</v>
      </c>
      <c r="K251" s="61">
        <f t="shared" si="118"/>
        <v>-2.4393412465245268</v>
      </c>
      <c r="L251" s="62">
        <f t="shared" si="118"/>
        <v>-1.2610856023110835</v>
      </c>
      <c r="M251" s="63">
        <f t="shared" si="118"/>
        <v>0.94402954843385933</v>
      </c>
      <c r="N251" s="61">
        <f t="shared" si="126"/>
        <v>-3.2285916383781212</v>
      </c>
      <c r="O251" s="62">
        <f t="shared" si="126"/>
        <v>16.867014900586529</v>
      </c>
      <c r="P251" s="63">
        <f t="shared" si="126"/>
        <v>36.703973459260339</v>
      </c>
      <c r="Q251" s="180">
        <f t="shared" si="155"/>
        <v>621227010.06149793</v>
      </c>
      <c r="R251" s="158">
        <f t="shared" si="137"/>
        <v>33394443.174511991</v>
      </c>
      <c r="S251" s="189">
        <f t="shared" si="114"/>
        <v>72510005.133596003</v>
      </c>
      <c r="T251" s="190">
        <f t="shared" si="116"/>
        <v>727131458.36960602</v>
      </c>
      <c r="U251" s="180">
        <f t="shared" si="156"/>
        <v>-3.6525782938052607</v>
      </c>
      <c r="V251" s="158">
        <f t="shared" si="156"/>
        <v>-2.863731154734884</v>
      </c>
      <c r="W251" s="189">
        <f t="shared" si="157"/>
        <v>1.1868238919868297</v>
      </c>
      <c r="X251" s="190">
        <f t="shared" si="117"/>
        <v>-3.15457507728537</v>
      </c>
      <c r="Y251" s="180">
        <f t="shared" si="127"/>
        <v>-5.5845075634262908</v>
      </c>
      <c r="Z251" s="158">
        <f t="shared" si="127"/>
        <v>20.02362329269582</v>
      </c>
      <c r="AA251" s="189">
        <f t="shared" si="127"/>
        <v>34.009311513753772</v>
      </c>
      <c r="AB251" s="190">
        <f t="shared" si="125"/>
        <v>-1.7260951910383755</v>
      </c>
      <c r="AC251" s="188">
        <v>349896650</v>
      </c>
      <c r="AD251" s="189">
        <f t="shared" si="131"/>
        <v>212071998</v>
      </c>
      <c r="AE251" s="189">
        <v>96318267</v>
      </c>
      <c r="AF251" s="189">
        <v>62466145</v>
      </c>
      <c r="AG251" s="189">
        <v>38355006</v>
      </c>
      <c r="AH251" s="83">
        <f t="shared" si="144"/>
        <v>100821151</v>
      </c>
      <c r="AI251" s="189">
        <v>14932580</v>
      </c>
      <c r="AJ251" s="190">
        <v>57762829</v>
      </c>
      <c r="AK251" s="189">
        <v>260163263.88903788</v>
      </c>
      <c r="AL251" s="189">
        <f t="shared" si="128"/>
        <v>247459992.43937701</v>
      </c>
      <c r="AM251" s="189">
        <v>35668087.577936001</v>
      </c>
      <c r="AN251" s="189">
        <v>130991600.17196907</v>
      </c>
      <c r="AO251" s="189">
        <v>72360342.175131947</v>
      </c>
      <c r="AP251" s="189">
        <f t="shared" si="145"/>
        <v>203351942.34710103</v>
      </c>
      <c r="AQ251" s="189">
        <v>8439962.5143399984</v>
      </c>
      <c r="AR251" s="190">
        <v>113603753.73308299</v>
      </c>
      <c r="AS251" s="456">
        <v>31653505</v>
      </c>
      <c r="AT251" s="189">
        <v>448982</v>
      </c>
      <c r="AU251" s="190">
        <v>1345340</v>
      </c>
      <c r="AV251" s="456">
        <v>31159048.509696994</v>
      </c>
      <c r="AW251" s="456">
        <v>689486.38529800007</v>
      </c>
      <c r="AX251" s="190">
        <v>1545908.2795170003</v>
      </c>
      <c r="AY251" s="191">
        <f t="shared" si="163"/>
        <v>20.420906074710896</v>
      </c>
      <c r="AZ251" s="191">
        <f t="shared" si="163"/>
        <v>-0.94920844044022856</v>
      </c>
      <c r="BA251" s="183">
        <f t="shared" si="166"/>
        <v>7.4538900237076362</v>
      </c>
      <c r="BB251" s="82">
        <f>'[1]11. Breakdown Total UE Bank-NB'!R252+'[1]11. Breakdown Total UE Bank-NB'!S252</f>
        <v>11527063.957587004</v>
      </c>
      <c r="BC251" s="83">
        <f>'[1]11. Breakdown Total UE Bank-NB'!AN252</f>
        <v>2704567</v>
      </c>
      <c r="BD251" s="63">
        <v>679576233</v>
      </c>
      <c r="BE251" s="84">
        <f>'[1]11. Breakdown Total UE Bank-NB'!AB252+'[1]11. Breakdown Total UE Bank-NB'!AK252</f>
        <v>353152787</v>
      </c>
      <c r="BF251" s="84">
        <f>'[1]11. Breakdown Total UE Bank-NB'!BR252</f>
        <v>1018125.3210560001</v>
      </c>
      <c r="BG251" s="189">
        <v>39207639.409964003</v>
      </c>
      <c r="BH251" s="84">
        <f>'[1]11. Breakdown Total UE Bank-NB'!BF252+'[1]11. Breakdown Total UE Bank-NB'!BO252</f>
        <v>32284240.402576003</v>
      </c>
      <c r="BI251" s="453"/>
      <c r="BJ251" s="454"/>
      <c r="BK251" s="454"/>
      <c r="BL251" s="265">
        <f>'[1]11. a Breakdown Digital Banking'!AC65+'[1]11. a Breakdown Digital Banking'!AE65+'[1]11. a Breakdown Digital Banking'!AG65</f>
        <v>6839</v>
      </c>
      <c r="BM251" s="243">
        <f>'[1]11. a Breakdown Digital Banking'!AI65+'[1]11. a Breakdown Digital Banking'!AK65+'[1]11. a Breakdown Digital Banking'!AM65</f>
        <v>1210955701</v>
      </c>
      <c r="BN251" s="243">
        <f>'[1]11. a Breakdown Digital Banking'!AO65+'[1]11. a Breakdown Digital Banking'!AQ65+'[1]11. a Breakdown Digital Banking'!AS65</f>
        <v>162671211</v>
      </c>
      <c r="BO251" s="242">
        <f t="shared" si="134"/>
        <v>1373633751</v>
      </c>
      <c r="BP251" s="250">
        <f t="shared" si="162"/>
        <v>1373626912</v>
      </c>
      <c r="BQ251" s="265">
        <f>'[1]11. a Breakdown Digital Banking'!AD65+'[1]11. a Breakdown Digital Banking'!AF65+'[1]11. a Breakdown Digital Banking'!AH65</f>
        <v>111370.598835</v>
      </c>
      <c r="BR251" s="243">
        <f>'[1]11. a Breakdown Digital Banking'!AJ65+'[1]11. a Breakdown Digital Banking'!AL65+'[1]11. a Breakdown Digital Banking'!AN65</f>
        <v>1439193606.9252017</v>
      </c>
      <c r="BS251" s="243">
        <f>'[1]11. a Breakdown Digital Banking'!AP65+'[1]11. a Breakdown Digital Banking'!AR65+'[1]11. a Breakdown Digital Banking'!AT65</f>
        <v>3398260546.7889829</v>
      </c>
      <c r="BT251" s="242">
        <f t="shared" si="135"/>
        <v>4837565524.3130198</v>
      </c>
      <c r="BU251" s="250">
        <f t="shared" si="130"/>
        <v>4837454153.7141848</v>
      </c>
      <c r="BV251" s="242">
        <f t="shared" si="150"/>
        <v>-3.892636312535132</v>
      </c>
      <c r="BW251" s="242">
        <f t="shared" si="150"/>
        <v>-0.66351838945991892</v>
      </c>
      <c r="BX251" s="242">
        <f t="shared" si="150"/>
        <v>-21.855418708947468</v>
      </c>
      <c r="BY251" s="242">
        <f t="shared" si="150"/>
        <v>-3.7544796885059726</v>
      </c>
      <c r="BZ251" s="247">
        <f t="shared" si="150"/>
        <v>-3.7544789996643373</v>
      </c>
      <c r="CA251" s="242">
        <f t="shared" si="151"/>
        <v>-33.518032468163703</v>
      </c>
      <c r="CB251" s="242">
        <f t="shared" si="151"/>
        <v>36.962454620748851</v>
      </c>
      <c r="CC251" s="421">
        <f t="shared" si="151"/>
        <v>17.134239772477887</v>
      </c>
      <c r="CD251" s="242">
        <f t="shared" si="151"/>
        <v>34.270094630242411</v>
      </c>
      <c r="CE251" s="428">
        <f t="shared" si="151"/>
        <v>34.270776270267469</v>
      </c>
      <c r="CF251" s="242">
        <f t="shared" si="152"/>
        <v>-22.497605084193751</v>
      </c>
      <c r="CG251" s="421">
        <f t="shared" si="152"/>
        <v>-0.32177987580839229</v>
      </c>
      <c r="CH251" s="421">
        <f t="shared" si="152"/>
        <v>-5.7901646724260569</v>
      </c>
      <c r="CI251" s="242">
        <f t="shared" si="152"/>
        <v>-4.2275215694018931</v>
      </c>
      <c r="CJ251" s="250">
        <f t="shared" si="152"/>
        <v>-4.2270017862649389</v>
      </c>
      <c r="CK251" s="242">
        <f t="shared" si="153"/>
        <v>-29.444893684086427</v>
      </c>
      <c r="CL251" s="242">
        <f t="shared" si="153"/>
        <v>28.599434092552102</v>
      </c>
      <c r="CM251" s="242">
        <f t="shared" si="153"/>
        <v>0.22911084367498447</v>
      </c>
      <c r="CN251" s="242">
        <f t="shared" si="153"/>
        <v>7.2683394518833655</v>
      </c>
      <c r="CO251" s="428">
        <f t="shared" si="153"/>
        <v>7.2696245155205119</v>
      </c>
      <c r="CP251" s="265">
        <f t="shared" si="149"/>
        <v>-91.321583386051159</v>
      </c>
      <c r="CQ251" s="242">
        <f t="shared" si="167"/>
        <v>29.122092395201662</v>
      </c>
      <c r="CR251" s="242">
        <f t="shared" si="133"/>
        <v>52.413402587632021</v>
      </c>
      <c r="CS251" s="242">
        <f t="shared" ref="CS251:CS258" si="168">(SUM(T240:T251)/SUM(T228:T239))*100-100</f>
        <v>7.1040439301497855</v>
      </c>
      <c r="CT251" s="455"/>
      <c r="CU251" s="253">
        <f t="shared" si="161"/>
        <v>0.13025548400197096</v>
      </c>
      <c r="CV251" s="253">
        <f t="shared" si="161"/>
        <v>6.0261165904073266E-2</v>
      </c>
      <c r="CW251" s="254">
        <f t="shared" si="161"/>
        <v>3.1235372313319854E-2</v>
      </c>
      <c r="CY251" s="127">
        <f t="shared" si="138"/>
        <v>-2.2891111545544351E-3</v>
      </c>
      <c r="CZ251" s="127">
        <f t="shared" si="139"/>
        <v>5.8747309019219651E-2</v>
      </c>
      <c r="DA251" s="127">
        <f t="shared" si="139"/>
        <v>-0.15095643178097018</v>
      </c>
      <c r="DB251" s="127"/>
      <c r="DC251" s="127">
        <f t="shared" si="140"/>
        <v>-0.13183673350592151</v>
      </c>
      <c r="DD251" s="127">
        <f t="shared" si="140"/>
        <v>-0.15972466689655362</v>
      </c>
      <c r="DE251" s="127">
        <f t="shared" si="141"/>
        <v>-5.6939786744108156E-2</v>
      </c>
      <c r="DF251" s="127">
        <f t="shared" si="164"/>
        <v>-0.1090351519164886</v>
      </c>
      <c r="DG251" s="127">
        <f t="shared" si="142"/>
        <v>1.1212208004682811E-3</v>
      </c>
      <c r="DH251" s="127">
        <f t="shared" si="160"/>
        <v>1.4110155055575779E-2</v>
      </c>
      <c r="DI251" s="127">
        <f t="shared" si="160"/>
        <v>-0.13771105699140973</v>
      </c>
      <c r="DJ251" s="127">
        <f t="shared" si="160"/>
        <v>-0.18122655260060927</v>
      </c>
      <c r="DK251" s="127">
        <f t="shared" si="160"/>
        <v>-0.15371579995105955</v>
      </c>
      <c r="DL251" s="127">
        <f t="shared" si="160"/>
        <v>-0.25207268716379116</v>
      </c>
      <c r="DM251" s="127">
        <f t="shared" si="143"/>
        <v>-0.13700112658301544</v>
      </c>
      <c r="DN251" s="127">
        <f t="shared" si="165"/>
        <v>2.0191665182669682E-2</v>
      </c>
      <c r="DO251" s="127">
        <f t="shared" si="146"/>
        <v>0.18969590868476938</v>
      </c>
      <c r="DP251" s="127">
        <f t="shared" si="146"/>
        <v>-2.5612868502378539E-2</v>
      </c>
      <c r="DQ251" s="127">
        <f t="shared" si="146"/>
        <v>-0.13385482053758246</v>
      </c>
      <c r="DR251" s="127">
        <f t="shared" si="147"/>
        <v>0.20420906074710898</v>
      </c>
      <c r="DS251" s="127">
        <f t="shared" si="147"/>
        <v>-9.4920844044023012E-3</v>
      </c>
      <c r="DT251" s="127">
        <f t="shared" si="147"/>
        <v>0.23473514690679553</v>
      </c>
    </row>
    <row r="252" spans="1:124" x14ac:dyDescent="0.3">
      <c r="A252"/>
      <c r="B252" s="1">
        <v>10</v>
      </c>
      <c r="C252" s="76">
        <v>45200</v>
      </c>
      <c r="D252" s="362">
        <v>31</v>
      </c>
      <c r="E252" s="92">
        <v>280475281</v>
      </c>
      <c r="F252" s="93">
        <v>18001708</v>
      </c>
      <c r="G252" s="94">
        <v>794643692</v>
      </c>
      <c r="H252" s="92">
        <f t="shared" si="154"/>
        <v>630375529</v>
      </c>
      <c r="I252" s="93">
        <f t="shared" si="136"/>
        <v>33198865</v>
      </c>
      <c r="J252" s="94">
        <f t="shared" si="148"/>
        <v>1075180154</v>
      </c>
      <c r="K252" s="92">
        <f t="shared" si="118"/>
        <v>1.7175264441183127</v>
      </c>
      <c r="L252" s="93">
        <f t="shared" si="118"/>
        <v>-0.7443293700365049</v>
      </c>
      <c r="M252" s="94">
        <f t="shared" si="118"/>
        <v>3.8386399184866313</v>
      </c>
      <c r="N252" s="92">
        <f t="shared" si="126"/>
        <v>-2.8167501660542955</v>
      </c>
      <c r="O252" s="93">
        <f t="shared" si="126"/>
        <v>11.057314491481279</v>
      </c>
      <c r="P252" s="94">
        <f t="shared" si="126"/>
        <v>34.498641044529521</v>
      </c>
      <c r="Q252" s="211">
        <f t="shared" si="155"/>
        <v>630795417.85048091</v>
      </c>
      <c r="R252" s="171">
        <f t="shared" ref="R252:R257" si="169">SUM(AV252:AX252)</f>
        <v>34076320.410175003</v>
      </c>
      <c r="S252" s="158">
        <f t="shared" si="114"/>
        <v>76703960.828577012</v>
      </c>
      <c r="T252" s="159">
        <f t="shared" si="116"/>
        <v>741575699.08923292</v>
      </c>
      <c r="U252" s="211">
        <f t="shared" si="156"/>
        <v>1.5402433625730101</v>
      </c>
      <c r="V252" s="171">
        <f t="shared" si="156"/>
        <v>2.0418883228556073</v>
      </c>
      <c r="W252" s="158">
        <f t="shared" si="157"/>
        <v>5.7839682775554335</v>
      </c>
      <c r="X252" s="159">
        <f t="shared" si="117"/>
        <v>1.9864689600989309</v>
      </c>
      <c r="Y252" s="211">
        <f t="shared" si="127"/>
        <v>-4.5451268232421214</v>
      </c>
      <c r="Z252" s="171">
        <f t="shared" si="127"/>
        <v>20.244813203506425</v>
      </c>
      <c r="AA252" s="158">
        <f t="shared" si="127"/>
        <v>33.269630660848364</v>
      </c>
      <c r="AB252" s="159">
        <f t="shared" si="125"/>
        <v>-0.68966626348276094</v>
      </c>
      <c r="AC252" s="258">
        <v>358739617</v>
      </c>
      <c r="AD252" s="255">
        <f t="shared" si="131"/>
        <v>211309962</v>
      </c>
      <c r="AE252" s="255">
        <v>98532841</v>
      </c>
      <c r="AF252" s="255">
        <v>59903711</v>
      </c>
      <c r="AG252" s="255">
        <v>37564220</v>
      </c>
      <c r="AH252" s="226">
        <f t="shared" ref="AH252:AH258" si="170">SUM(AF252:AG252)</f>
        <v>97467931</v>
      </c>
      <c r="AI252" s="255">
        <v>15309190</v>
      </c>
      <c r="AJ252" s="256">
        <v>60325950</v>
      </c>
      <c r="AK252" s="255">
        <v>264025334.91264886</v>
      </c>
      <c r="AL252" s="255">
        <f t="shared" si="128"/>
        <v>249411818.89724198</v>
      </c>
      <c r="AM252" s="255">
        <v>36298123.60603296</v>
      </c>
      <c r="AN252" s="255">
        <v>132248702.14777705</v>
      </c>
      <c r="AO252" s="255">
        <v>72266408.383339956</v>
      </c>
      <c r="AP252" s="255">
        <f t="shared" si="145"/>
        <v>204515110.53111702</v>
      </c>
      <c r="AQ252" s="255">
        <v>8598584.7600919995</v>
      </c>
      <c r="AR252" s="256">
        <v>117358264.04059</v>
      </c>
      <c r="AS252" s="255">
        <v>31645938</v>
      </c>
      <c r="AT252" s="255">
        <v>469130</v>
      </c>
      <c r="AU252" s="256">
        <v>1083797</v>
      </c>
      <c r="AV252" s="255">
        <v>32252001.008244</v>
      </c>
      <c r="AW252" s="255">
        <v>733278.055635</v>
      </c>
      <c r="AX252" s="256">
        <v>1091041.3462959996</v>
      </c>
      <c r="AY252" s="181">
        <f t="shared" si="163"/>
        <v>22.465105197263902</v>
      </c>
      <c r="AZ252" s="457">
        <f t="shared" si="163"/>
        <v>1.2910457517637164</v>
      </c>
      <c r="BA252" s="458">
        <f t="shared" si="166"/>
        <v>-15.296664505934764</v>
      </c>
      <c r="BB252" s="78">
        <f>'[1]11. Breakdown Total UE Bank-NB'!R253+'[1]11. Breakdown Total UE Bank-NB'!S253</f>
        <v>11660274.465357002</v>
      </c>
      <c r="BC252" s="143">
        <f>'[1]11. Breakdown Total UE Bank-NB'!AN253</f>
        <v>2784883</v>
      </c>
      <c r="BD252" s="94">
        <v>705478558</v>
      </c>
      <c r="BE252" s="98">
        <f>'[1]11. Breakdown Total UE Bank-NB'!AB253+'[1]11. Breakdown Total UE Bank-NB'!AK253</f>
        <v>366916713</v>
      </c>
      <c r="BF252" s="98">
        <f>'[1]11. Breakdown Total UE Bank-NB'!BR253</f>
        <v>988433.09720399999</v>
      </c>
      <c r="BG252" s="158">
        <v>41712385.86486201</v>
      </c>
      <c r="BH252" s="98">
        <f>'[1]11. Breakdown Total UE Bank-NB'!BF253+'[1]11. Breakdown Total UE Bank-NB'!BO253</f>
        <v>34003141.866510995</v>
      </c>
      <c r="BI252" s="442"/>
      <c r="BJ252" s="408"/>
      <c r="BK252" s="408"/>
      <c r="BL252" s="255">
        <f>'[1]11. a Breakdown Digital Banking'!AC66+'[1]11. a Breakdown Digital Banking'!AE66+'[1]11. a Breakdown Digital Banking'!AG66</f>
        <v>6758</v>
      </c>
      <c r="BM252" s="234">
        <f>'[1]11. a Breakdown Digital Banking'!AI66+'[1]11. a Breakdown Digital Banking'!AK66+'[1]11. a Breakdown Digital Banking'!AM66</f>
        <v>1264093914</v>
      </c>
      <c r="BN252" s="234">
        <f>'[1]11. a Breakdown Digital Banking'!AO66+'[1]11. a Breakdown Digital Banking'!AQ66+'[1]11. a Breakdown Digital Banking'!AS66</f>
        <v>166325116</v>
      </c>
      <c r="BO252" s="226">
        <f t="shared" si="134"/>
        <v>1430425788</v>
      </c>
      <c r="BP252" s="459">
        <f t="shared" si="162"/>
        <v>1430419030</v>
      </c>
      <c r="BQ252" s="255">
        <f>'[1]11. a Breakdown Digital Banking'!AD66+'[1]11. a Breakdown Digital Banking'!AF66+'[1]11. a Breakdown Digital Banking'!AH66</f>
        <v>125672.74115700001</v>
      </c>
      <c r="BR252" s="234">
        <f>'[1]11. a Breakdown Digital Banking'!AJ66+'[1]11. a Breakdown Digital Banking'!AL66+'[1]11. a Breakdown Digital Banking'!AN66</f>
        <v>1478569223.5863543</v>
      </c>
      <c r="BS252" s="234">
        <f>'[1]11. a Breakdown Digital Banking'!AP66+'[1]11. a Breakdown Digital Banking'!AR66+'[1]11. a Breakdown Digital Banking'!AT66</f>
        <v>3640325762.7043548</v>
      </c>
      <c r="BT252" s="226">
        <f t="shared" si="135"/>
        <v>5119020659.0318661</v>
      </c>
      <c r="BU252" s="459">
        <f t="shared" si="130"/>
        <v>5118894986.2907085</v>
      </c>
      <c r="BV252" s="226">
        <f t="shared" si="150"/>
        <v>-1.1843836818248281</v>
      </c>
      <c r="BW252" s="226">
        <f t="shared" si="150"/>
        <v>4.3881219565768408</v>
      </c>
      <c r="BX252" s="226">
        <f t="shared" si="150"/>
        <v>2.2461903231297637</v>
      </c>
      <c r="BY252" s="226">
        <f t="shared" si="150"/>
        <v>4.1344380886575927</v>
      </c>
      <c r="BZ252" s="94">
        <f t="shared" si="150"/>
        <v>4.1344645699544946</v>
      </c>
      <c r="CA252" s="226">
        <f t="shared" si="151"/>
        <v>-32.648993422363965</v>
      </c>
      <c r="CB252" s="226">
        <f t="shared" si="151"/>
        <v>34.543559457636263</v>
      </c>
      <c r="CC252" s="330">
        <f t="shared" si="151"/>
        <v>13.876175218911413</v>
      </c>
      <c r="CD252" s="226">
        <f t="shared" si="151"/>
        <v>31.762351450874739</v>
      </c>
      <c r="CE252" s="94">
        <f t="shared" si="151"/>
        <v>31.762946792821822</v>
      </c>
      <c r="CF252" s="226">
        <f t="shared" si="152"/>
        <v>12.84193716439399</v>
      </c>
      <c r="CG252" s="330">
        <f t="shared" si="152"/>
        <v>2.7359499425013034</v>
      </c>
      <c r="CH252" s="330">
        <f t="shared" si="152"/>
        <v>7.12320943560667</v>
      </c>
      <c r="CI252" s="226">
        <f t="shared" si="152"/>
        <v>5.818115192534079</v>
      </c>
      <c r="CJ252" s="227">
        <f t="shared" si="152"/>
        <v>5.8179534861417581</v>
      </c>
      <c r="CK252" s="226">
        <f t="shared" si="153"/>
        <v>9.7300756055269879</v>
      </c>
      <c r="CL252" s="226">
        <f t="shared" si="153"/>
        <v>30.058264428784078</v>
      </c>
      <c r="CM252" s="226">
        <f t="shared" si="153"/>
        <v>10.569710892208239</v>
      </c>
      <c r="CN252" s="226">
        <f t="shared" si="153"/>
        <v>15.571739811492824</v>
      </c>
      <c r="CO252" s="333">
        <f t="shared" si="153"/>
        <v>15.571890864020531</v>
      </c>
      <c r="CP252" s="255">
        <f t="shared" si="149"/>
        <v>-91.790044956549778</v>
      </c>
      <c r="CQ252" s="226">
        <f t="shared" si="167"/>
        <v>28.092977562098383</v>
      </c>
      <c r="CR252" s="226">
        <f t="shared" si="133"/>
        <v>49.203699653073897</v>
      </c>
      <c r="CS252" s="226">
        <f t="shared" si="168"/>
        <v>5.1338311267422654</v>
      </c>
      <c r="CT252" s="436"/>
      <c r="CU252" s="239">
        <f t="shared" si="161"/>
        <v>0.12862420748357151</v>
      </c>
      <c r="CV252" s="239">
        <f t="shared" si="161"/>
        <v>6.1498383343934426E-2</v>
      </c>
      <c r="CW252" s="460">
        <f t="shared" si="161"/>
        <v>4.5707745021774215E-2</v>
      </c>
      <c r="CY252" s="127">
        <f t="shared" si="138"/>
        <v>4.6933912313373849E-3</v>
      </c>
      <c r="CZ252" s="127">
        <f t="shared" si="139"/>
        <v>2.8962232587966152E-2</v>
      </c>
      <c r="DA252" s="127">
        <f t="shared" si="139"/>
        <v>-0.18470150817882913</v>
      </c>
      <c r="DB252" s="127"/>
      <c r="DC252" s="127">
        <f t="shared" si="140"/>
        <v>-0.14700420019426874</v>
      </c>
      <c r="DD252" s="127">
        <f t="shared" si="140"/>
        <v>-0.12524702651104569</v>
      </c>
      <c r="DE252" s="127">
        <f t="shared" si="141"/>
        <v>-7.1271228357656757E-2</v>
      </c>
      <c r="DF252" s="127">
        <f t="shared" si="164"/>
        <v>-5.8238077286674295E-2</v>
      </c>
      <c r="DG252" s="127">
        <f t="shared" si="142"/>
        <v>-5.8337560214956063E-3</v>
      </c>
      <c r="DH252" s="127">
        <f t="shared" si="160"/>
        <v>-1.8252008236632644E-2</v>
      </c>
      <c r="DI252" s="127">
        <f t="shared" si="160"/>
        <v>-0.13001320713916897</v>
      </c>
      <c r="DJ252" s="127">
        <f t="shared" si="160"/>
        <v>-0.14293764302386458</v>
      </c>
      <c r="DK252" s="127">
        <f t="shared" si="160"/>
        <v>-0.13462441694346472</v>
      </c>
      <c r="DL252" s="127">
        <f t="shared" si="160"/>
        <v>-0.22666493971066171</v>
      </c>
      <c r="DM252" s="127">
        <f t="shared" si="143"/>
        <v>-0.12309493316445308</v>
      </c>
      <c r="DN252" s="127">
        <f t="shared" si="165"/>
        <v>5.8869335651501098E-2</v>
      </c>
      <c r="DO252" s="127">
        <f t="shared" si="146"/>
        <v>0.13374900390142108</v>
      </c>
      <c r="DP252" s="127">
        <f t="shared" si="146"/>
        <v>-5.1590117436808747E-2</v>
      </c>
      <c r="DQ252" s="127">
        <f t="shared" si="146"/>
        <v>-0.27073708377462902</v>
      </c>
      <c r="DR252" s="127">
        <f t="shared" si="147"/>
        <v>0.22465105197263902</v>
      </c>
      <c r="DS252" s="127">
        <f t="shared" si="147"/>
        <v>1.2910457517637086E-2</v>
      </c>
      <c r="DT252" s="127">
        <f t="shared" si="147"/>
        <v>-0.14730488095827299</v>
      </c>
    </row>
    <row r="253" spans="1:124" ht="15.75" customHeight="1" x14ac:dyDescent="0.3">
      <c r="B253" s="1">
        <v>11</v>
      </c>
      <c r="C253" s="76">
        <v>45231</v>
      </c>
      <c r="D253" s="362">
        <v>30</v>
      </c>
      <c r="E253" s="61">
        <v>277874038</v>
      </c>
      <c r="F253" s="62">
        <v>17865407</v>
      </c>
      <c r="G253" s="63">
        <v>801003871</v>
      </c>
      <c r="H253" s="61">
        <f t="shared" si="154"/>
        <v>631652599</v>
      </c>
      <c r="I253" s="62">
        <f t="shared" si="136"/>
        <v>33977398</v>
      </c>
      <c r="J253" s="63">
        <f t="shared" si="148"/>
        <v>1083118526</v>
      </c>
      <c r="K253" s="61">
        <f t="shared" ref="K253:M258" si="171">(H253-H252)/H252*100</f>
        <v>0.20258876514859131</v>
      </c>
      <c r="L253" s="62">
        <f t="shared" si="171"/>
        <v>2.3450590856042819</v>
      </c>
      <c r="M253" s="63">
        <f t="shared" si="171"/>
        <v>0.73832947627119239</v>
      </c>
      <c r="N253" s="61">
        <f t="shared" ref="N253:P258" si="172">(H253-H241)/H241*100</f>
        <v>1.5776049153600389</v>
      </c>
      <c r="O253" s="62">
        <f t="shared" si="172"/>
        <v>12.486679669948476</v>
      </c>
      <c r="P253" s="63">
        <f t="shared" si="172"/>
        <v>33.81521495914901</v>
      </c>
      <c r="Q253" s="180">
        <f t="shared" si="155"/>
        <v>628025257.58040226</v>
      </c>
      <c r="R253" s="158">
        <f t="shared" si="169"/>
        <v>34364501.193871997</v>
      </c>
      <c r="S253" s="158">
        <f t="shared" si="114"/>
        <v>77681786.680933431</v>
      </c>
      <c r="T253" s="159">
        <f t="shared" si="116"/>
        <v>740071545.45520771</v>
      </c>
      <c r="U253" s="180">
        <f t="shared" si="156"/>
        <v>-0.43915351819110349</v>
      </c>
      <c r="V253" s="158">
        <f t="shared" si="156"/>
        <v>0.84569219982725885</v>
      </c>
      <c r="W253" s="158">
        <f t="shared" si="157"/>
        <v>1.2748049015900593</v>
      </c>
      <c r="X253" s="159">
        <f t="shared" si="117"/>
        <v>-0.20283210950312208</v>
      </c>
      <c r="Y253" s="180">
        <f t="shared" si="127"/>
        <v>-1.1296896463472004</v>
      </c>
      <c r="Z253" s="158">
        <f t="shared" si="127"/>
        <v>15.420642029286807</v>
      </c>
      <c r="AA253" s="158">
        <f t="shared" si="127"/>
        <v>33.545421685752807</v>
      </c>
      <c r="AB253" s="159">
        <f t="shared" si="125"/>
        <v>2.3409476862106469</v>
      </c>
      <c r="AC253" s="258">
        <v>356406873</v>
      </c>
      <c r="AD253" s="255">
        <f t="shared" si="131"/>
        <v>217702592</v>
      </c>
      <c r="AE253" s="255">
        <v>93282221</v>
      </c>
      <c r="AF253" s="255">
        <v>68141240</v>
      </c>
      <c r="AG253" s="255">
        <v>41931677</v>
      </c>
      <c r="AH253" s="226">
        <f t="shared" si="170"/>
        <v>110072917</v>
      </c>
      <c r="AI253" s="255">
        <v>14347454</v>
      </c>
      <c r="AJ253" s="256">
        <v>57543134</v>
      </c>
      <c r="AK253" s="255">
        <v>262854883.39568725</v>
      </c>
      <c r="AL253" s="255">
        <f t="shared" si="128"/>
        <v>252321209.00700203</v>
      </c>
      <c r="AM253" s="255">
        <v>35347033.535682991</v>
      </c>
      <c r="AN253" s="255">
        <v>131983949.74545</v>
      </c>
      <c r="AO253" s="255">
        <v>76887989.107487008</v>
      </c>
      <c r="AP253" s="255">
        <f t="shared" ref="AP253:AP257" si="173">SUM(AN253:AO253)</f>
        <v>208871938.85293701</v>
      </c>
      <c r="AQ253" s="255">
        <v>8102236.6183820013</v>
      </c>
      <c r="AR253" s="263">
        <v>112849165.17771307</v>
      </c>
      <c r="AS253" s="255">
        <v>32196176</v>
      </c>
      <c r="AT253" s="255">
        <v>443101</v>
      </c>
      <c r="AU253" s="263">
        <v>1338121</v>
      </c>
      <c r="AV253" s="264">
        <v>32515507.134967998</v>
      </c>
      <c r="AW253" s="255">
        <v>566088.73250000004</v>
      </c>
      <c r="AX253" s="263">
        <v>1282905.3264039997</v>
      </c>
      <c r="AY253" s="181">
        <f t="shared" si="163"/>
        <v>17.026117230322527</v>
      </c>
      <c r="AZ253" s="181">
        <f t="shared" si="163"/>
        <v>-20.316886244954684</v>
      </c>
      <c r="BA253" s="183">
        <f t="shared" si="166"/>
        <v>4.7029020065111604</v>
      </c>
      <c r="BB253" s="78">
        <f>'[1]11. Breakdown Total UE Bank-NB'!R254+'[1]11. Breakdown Total UE Bank-NB'!S254</f>
        <v>11887189.537505001</v>
      </c>
      <c r="BC253" s="461">
        <f>'[1]11. Breakdown Total UE Bank-NB'!AN254</f>
        <v>2714943</v>
      </c>
      <c r="BD253" s="63">
        <v>697529340</v>
      </c>
      <c r="BE253" s="153">
        <f>'[1]11. Breakdown Total UE Bank-NB'!AB254+'[1]11. Breakdown Total UE Bank-NB'!AK254</f>
        <v>382874242.99999994</v>
      </c>
      <c r="BF253" s="462">
        <f>'[1]11. Breakdown Total UE Bank-NB'!BR254</f>
        <v>973448.8781819999</v>
      </c>
      <c r="BG253" s="158">
        <v>41301536.458950013</v>
      </c>
      <c r="BH253" s="153">
        <f>'[1]11. Breakdown Total UE Bank-NB'!BF254+'[1]11. Breakdown Total UE Bank-NB'!BO254</f>
        <v>35406801.343801416</v>
      </c>
      <c r="BI253" s="442"/>
      <c r="BJ253" s="408"/>
      <c r="BK253" s="408"/>
      <c r="BL253" s="255">
        <f>'[1]11. a Breakdown Digital Banking'!AC67+'[1]11. a Breakdown Digital Banking'!AE67+'[1]11. a Breakdown Digital Banking'!AG67</f>
        <v>5975</v>
      </c>
      <c r="BM253" s="234">
        <f>'[1]11. a Breakdown Digital Banking'!AI67+'[1]11. a Breakdown Digital Banking'!AK67+'[1]11. a Breakdown Digital Banking'!AM67</f>
        <v>1296141669</v>
      </c>
      <c r="BN253" s="234">
        <f>'[1]11. a Breakdown Digital Banking'!AO67+'[1]11. a Breakdown Digital Banking'!AQ67+'[1]11. a Breakdown Digital Banking'!AS67</f>
        <v>161262735</v>
      </c>
      <c r="BO253" s="226">
        <f t="shared" si="134"/>
        <v>1457410379</v>
      </c>
      <c r="BP253" s="235">
        <f t="shared" si="162"/>
        <v>1457404404</v>
      </c>
      <c r="BQ253" s="255">
        <f>'[1]11. a Breakdown Digital Banking'!AD67+'[1]11. a Breakdown Digital Banking'!AF67+'[1]11. a Breakdown Digital Banking'!AH67</f>
        <v>126105.40261700001</v>
      </c>
      <c r="BR253" s="234">
        <f>'[1]11. a Breakdown Digital Banking'!AJ67+'[1]11. a Breakdown Digital Banking'!AL67+'[1]11. a Breakdown Digital Banking'!AN67</f>
        <v>1527628342.3346117</v>
      </c>
      <c r="BS253" s="234">
        <f>'[1]11. a Breakdown Digital Banking'!AP67+'[1]11. a Breakdown Digital Banking'!AR67+'[1]11. a Breakdown Digital Banking'!AT67</f>
        <v>3636127817.5925221</v>
      </c>
      <c r="BT253" s="226">
        <f t="shared" si="135"/>
        <v>5163882265.329751</v>
      </c>
      <c r="BU253" s="63">
        <f t="shared" si="130"/>
        <v>5163756159.9271336</v>
      </c>
      <c r="BV253" s="226">
        <f t="shared" si="150"/>
        <v>-11.586268126664693</v>
      </c>
      <c r="BW253" s="226">
        <f t="shared" si="150"/>
        <v>2.5352352894881509</v>
      </c>
      <c r="BX253" s="226">
        <f t="shared" si="150"/>
        <v>-3.0436659969021158</v>
      </c>
      <c r="BY253" s="226">
        <f t="shared" si="150"/>
        <v>1.8864726311827371</v>
      </c>
      <c r="BZ253" s="94">
        <f t="shared" si="150"/>
        <v>1.8865362830079238</v>
      </c>
      <c r="CA253" s="226">
        <f t="shared" si="151"/>
        <v>-39.290794553952445</v>
      </c>
      <c r="CB253" s="226">
        <f t="shared" si="151"/>
        <v>35.795927173525108</v>
      </c>
      <c r="CC253" s="330">
        <f t="shared" si="151"/>
        <v>1.866186012572953</v>
      </c>
      <c r="CD253" s="226">
        <f t="shared" si="151"/>
        <v>30.968354913482692</v>
      </c>
      <c r="CE253" s="94">
        <f t="shared" si="151"/>
        <v>30.968976318283552</v>
      </c>
      <c r="CF253" s="226">
        <f t="shared" si="152"/>
        <v>0.34427629732329823</v>
      </c>
      <c r="CG253" s="330">
        <f t="shared" si="152"/>
        <v>3.3180129794168067</v>
      </c>
      <c r="CH253" s="330">
        <f t="shared" si="152"/>
        <v>-0.11531784201406214</v>
      </c>
      <c r="CI253" s="226">
        <f t="shared" si="152"/>
        <v>0.87637087806498037</v>
      </c>
      <c r="CJ253" s="227">
        <f t="shared" si="152"/>
        <v>0.87638394138913611</v>
      </c>
      <c r="CK253" s="226">
        <f t="shared" si="153"/>
        <v>17.323886945000734</v>
      </c>
      <c r="CL253" s="226">
        <f t="shared" si="153"/>
        <v>31.630437646254684</v>
      </c>
      <c r="CM253" s="226">
        <f t="shared" si="153"/>
        <v>6.9229768593726204</v>
      </c>
      <c r="CN253" s="226">
        <f t="shared" si="153"/>
        <v>13.209537557746632</v>
      </c>
      <c r="CO253" s="333">
        <f t="shared" si="153"/>
        <v>13.209440603834533</v>
      </c>
      <c r="CP253" s="255">
        <f t="shared" si="149"/>
        <v>-91.037865828446272</v>
      </c>
      <c r="CQ253" s="226">
        <f t="shared" si="167"/>
        <v>26.992975208357265</v>
      </c>
      <c r="CR253" s="226">
        <f t="shared" si="133"/>
        <v>46.478077739038582</v>
      </c>
      <c r="CS253" s="226">
        <f t="shared" si="168"/>
        <v>3.8884189813840067</v>
      </c>
      <c r="CT253" s="436"/>
      <c r="CU253" s="239">
        <f t="shared" si="161"/>
        <v>0.11460925118010912</v>
      </c>
      <c r="CV253" s="239">
        <f t="shared" si="161"/>
        <v>4.7894030266408372E-2</v>
      </c>
      <c r="CW253" s="460">
        <f t="shared" si="161"/>
        <v>3.6810081332296685E-2</v>
      </c>
      <c r="CY253" s="127">
        <f t="shared" si="138"/>
        <v>3.639899157531179E-2</v>
      </c>
      <c r="CZ253" s="127">
        <f t="shared" si="139"/>
        <v>1.4396110814394847E-2</v>
      </c>
      <c r="DA253" s="127">
        <f t="shared" si="139"/>
        <v>-1.7430712858349184E-2</v>
      </c>
      <c r="DB253" s="127"/>
      <c r="DC253" s="127">
        <f t="shared" si="140"/>
        <v>2.1975113676050873E-2</v>
      </c>
      <c r="DD253" s="127">
        <f t="shared" si="140"/>
        <v>-0.15635751551592714</v>
      </c>
      <c r="DE253" s="127">
        <f t="shared" si="141"/>
        <v>4.7611032614476301E-3</v>
      </c>
      <c r="DF253" s="127">
        <f t="shared" si="164"/>
        <v>-6.1006958564676639E-2</v>
      </c>
      <c r="DG253" s="127">
        <f t="shared" si="142"/>
        <v>2.8094680058531107E-2</v>
      </c>
      <c r="DH253" s="127">
        <f t="shared" si="160"/>
        <v>-2.0661532714539521E-2</v>
      </c>
      <c r="DI253" s="127">
        <f t="shared" si="160"/>
        <v>-8.3153154048289268E-2</v>
      </c>
      <c r="DJ253" s="127">
        <f t="shared" si="160"/>
        <v>-4.456689700286931E-2</v>
      </c>
      <c r="DK253" s="127">
        <f t="shared" si="160"/>
        <v>-6.931709165597344E-2</v>
      </c>
      <c r="DL253" s="127">
        <f t="shared" si="160"/>
        <v>-0.22044190147286491</v>
      </c>
      <c r="DM253" s="127">
        <f t="shared" si="143"/>
        <v>-6.8632679328902935E-2</v>
      </c>
      <c r="DN253" s="127">
        <f t="shared" si="165"/>
        <v>3.8989222886418373E-2</v>
      </c>
      <c r="DO253" s="127">
        <f t="shared" si="146"/>
        <v>0.13790466018466985</v>
      </c>
      <c r="DP253" s="127">
        <f t="shared" si="146"/>
        <v>-8.6561078230682487E-2</v>
      </c>
      <c r="DQ253" s="127">
        <f t="shared" si="146"/>
        <v>-6.1857802281624741E-2</v>
      </c>
      <c r="DR253" s="127">
        <f t="shared" si="147"/>
        <v>0.17026117230322524</v>
      </c>
      <c r="DS253" s="127">
        <f t="shared" si="147"/>
        <v>-0.20316886244954679</v>
      </c>
      <c r="DT253" s="127">
        <f t="shared" si="147"/>
        <v>3.8248459900800391E-3</v>
      </c>
    </row>
    <row r="254" spans="1:124" ht="15.75" customHeight="1" thickBot="1" x14ac:dyDescent="0.35">
      <c r="B254" s="1">
        <v>12</v>
      </c>
      <c r="C254" s="437">
        <v>45261</v>
      </c>
      <c r="D254" s="105">
        <v>31</v>
      </c>
      <c r="E254" s="106">
        <v>281473660</v>
      </c>
      <c r="F254" s="107">
        <v>17727481</v>
      </c>
      <c r="G254" s="108">
        <v>809783312</v>
      </c>
      <c r="H254" s="106">
        <f t="shared" si="154"/>
        <v>664505580</v>
      </c>
      <c r="I254" s="107">
        <f t="shared" si="136"/>
        <v>36609893</v>
      </c>
      <c r="J254" s="108">
        <f>SUM(BC254:BE254)</f>
        <v>1156620734</v>
      </c>
      <c r="K254" s="106">
        <f t="shared" si="171"/>
        <v>5.2011154631535046</v>
      </c>
      <c r="L254" s="107">
        <f t="shared" si="171"/>
        <v>7.7477828054991154</v>
      </c>
      <c r="M254" s="108">
        <f t="shared" si="171"/>
        <v>6.7861647858103389</v>
      </c>
      <c r="N254" s="106">
        <f t="shared" si="172"/>
        <v>-1.7822903007834532</v>
      </c>
      <c r="O254" s="107">
        <f t="shared" si="172"/>
        <v>13.736657145918594</v>
      </c>
      <c r="P254" s="108">
        <f t="shared" si="172"/>
        <v>32.120254380595483</v>
      </c>
      <c r="Q254" s="199">
        <f t="shared" si="155"/>
        <v>686722158.83363402</v>
      </c>
      <c r="R254" s="200">
        <f t="shared" si="169"/>
        <v>37917824.045032986</v>
      </c>
      <c r="S254" s="200">
        <f t="shared" si="114"/>
        <v>83427376.120250031</v>
      </c>
      <c r="T254" s="201">
        <f t="shared" si="116"/>
        <v>808067358.99891698</v>
      </c>
      <c r="U254" s="199">
        <f t="shared" si="156"/>
        <v>9.3462644288183192</v>
      </c>
      <c r="V254" s="200">
        <f t="shared" si="156"/>
        <v>10.340097273970121</v>
      </c>
      <c r="W254" s="200">
        <f t="shared" si="157"/>
        <v>7.3963147409517855</v>
      </c>
      <c r="X254" s="201">
        <f t="shared" si="117"/>
        <v>9.1877351536176146</v>
      </c>
      <c r="Y254" s="199">
        <f t="shared" si="127"/>
        <v>-2.0964006971753086</v>
      </c>
      <c r="Z254" s="200">
        <f t="shared" si="127"/>
        <v>12.578382860493562</v>
      </c>
      <c r="AA254" s="200">
        <f t="shared" si="127"/>
        <v>32.834621922311563</v>
      </c>
      <c r="AB254" s="201">
        <f t="shared" si="125"/>
        <v>1.272540201910634</v>
      </c>
      <c r="AC254" s="463">
        <v>373932091</v>
      </c>
      <c r="AD254" s="279">
        <f t="shared" si="131"/>
        <v>228411420</v>
      </c>
      <c r="AE254" s="279">
        <v>107345168</v>
      </c>
      <c r="AF254" s="279">
        <v>64300832</v>
      </c>
      <c r="AG254" s="279">
        <v>41654632</v>
      </c>
      <c r="AH254" s="107">
        <f t="shared" si="170"/>
        <v>105955464</v>
      </c>
      <c r="AI254" s="279">
        <v>15110788</v>
      </c>
      <c r="AJ254" s="392">
        <v>62162069</v>
      </c>
      <c r="AK254" s="279">
        <v>287229576.04968607</v>
      </c>
      <c r="AL254" s="279">
        <f t="shared" si="128"/>
        <v>270402039.62204194</v>
      </c>
      <c r="AM254" s="279">
        <v>42178672.307870023</v>
      </c>
      <c r="AN254" s="279">
        <v>138274899.76194698</v>
      </c>
      <c r="AO254" s="279">
        <v>81644541.857335955</v>
      </c>
      <c r="AP254" s="107">
        <f t="shared" si="173"/>
        <v>219919441.61928293</v>
      </c>
      <c r="AQ254" s="279">
        <v>8303925.6948889997</v>
      </c>
      <c r="AR254" s="392">
        <v>129090543.16190599</v>
      </c>
      <c r="AS254" s="279">
        <v>34787032</v>
      </c>
      <c r="AT254" s="279">
        <v>449261</v>
      </c>
      <c r="AU254" s="392">
        <v>1373600</v>
      </c>
      <c r="AV254" s="277">
        <v>35915961.414287992</v>
      </c>
      <c r="AW254" s="277">
        <v>708964.17692899995</v>
      </c>
      <c r="AX254" s="278">
        <v>1292898.4538160001</v>
      </c>
      <c r="AY254" s="202">
        <f t="shared" si="163"/>
        <v>13.691463532419551</v>
      </c>
      <c r="AZ254" s="202">
        <f t="shared" si="163"/>
        <v>-0.13759811598711055</v>
      </c>
      <c r="BA254" s="204">
        <f t="shared" si="166"/>
        <v>-0.50674578597164099</v>
      </c>
      <c r="BB254" s="113">
        <f>'[1]11. Breakdown Total UE Bank-NB'!R255+'[1]11. Breakdown Total UE Bank-NB'!S255</f>
        <v>12388835.920042001</v>
      </c>
      <c r="BC254" s="110">
        <f>'[1]11. Breakdown Total UE Bank-NB'!AN255</f>
        <v>2803900</v>
      </c>
      <c r="BD254" s="108">
        <f>'[1]11. Breakdown Total UE Bank-NB'!AT255</f>
        <v>731088155</v>
      </c>
      <c r="BE254" s="112">
        <f>'[1]11. Breakdown Total UE Bank-NB'!AB255+'[1]11. Breakdown Total UE Bank-NB'!AK255</f>
        <v>422728679</v>
      </c>
      <c r="BF254" s="112">
        <f>'[1]11. Breakdown Total UE Bank-NB'!BR255</f>
        <v>1028083.5125039999</v>
      </c>
      <c r="BG254" s="200">
        <f>'[1]11. Breakdown Total UE Bank-NB'!BX255</f>
        <v>43259410.404326007</v>
      </c>
      <c r="BH254" s="112">
        <f>'[1]11. Breakdown Total UE Bank-NB'!BF255+'[1]11. Breakdown Total UE Bank-NB'!BO255</f>
        <v>39139882.203420028</v>
      </c>
      <c r="BI254" s="205"/>
      <c r="BJ254" s="202"/>
      <c r="BK254" s="202"/>
      <c r="BL254" s="464">
        <f>'[1]11. a Breakdown Digital Banking'!AC68+'[1]11. a Breakdown Digital Banking'!AE68+'[1]11. a Breakdown Digital Banking'!AG68</f>
        <v>5488</v>
      </c>
      <c r="BM254" s="465">
        <f>'[1]11. a Breakdown Digital Banking'!AI68+'[1]11. a Breakdown Digital Banking'!AK68+'[1]11. a Breakdown Digital Banking'!AM68</f>
        <v>1405413948</v>
      </c>
      <c r="BN254" s="465">
        <f>'[1]11. a Breakdown Digital Banking'!AO68+'[1]11. a Breakdown Digital Banking'!AQ68+'[1]11. a Breakdown Digital Banking'!AS68</f>
        <v>174491448</v>
      </c>
      <c r="BO254" s="464">
        <f t="shared" si="134"/>
        <v>1579910884</v>
      </c>
      <c r="BP254" s="108">
        <f t="shared" si="162"/>
        <v>1579905396</v>
      </c>
      <c r="BQ254" s="464">
        <f>'[1]11. a Breakdown Digital Banking'!AD68+'[1]11. a Breakdown Digital Banking'!AF68+'[1]11. a Breakdown Digital Banking'!AH68</f>
        <v>99255.946895000001</v>
      </c>
      <c r="BR254" s="465">
        <f>'[1]11. a Breakdown Digital Banking'!AJ68+'[1]11. a Breakdown Digital Banking'!AL68+'[1]11. a Breakdown Digital Banking'!AN68</f>
        <v>1640293947.4973764</v>
      </c>
      <c r="BS254" s="465">
        <f>'[1]11. a Breakdown Digital Banking'!AP68+'[1]11. a Breakdown Digital Banking'!AR68+'[1]11. a Breakdown Digital Banking'!AT68</f>
        <v>3947744195.7910142</v>
      </c>
      <c r="BT254" s="107">
        <f t="shared" si="135"/>
        <v>5588137399.2352858</v>
      </c>
      <c r="BU254" s="108">
        <f t="shared" si="130"/>
        <v>5588038143.2883911</v>
      </c>
      <c r="BV254" s="202">
        <f t="shared" si="150"/>
        <v>-8.1506276150627617</v>
      </c>
      <c r="BW254" s="202">
        <f t="shared" si="150"/>
        <v>8.4305814413254545</v>
      </c>
      <c r="BX254" s="202">
        <f t="shared" si="150"/>
        <v>8.2032051608203211</v>
      </c>
      <c r="BY254" s="202">
        <f t="shared" si="150"/>
        <v>8.4053542341350376</v>
      </c>
      <c r="BZ254" s="108">
        <f t="shared" si="150"/>
        <v>8.4054221095931325</v>
      </c>
      <c r="CA254" s="202">
        <f t="shared" si="151"/>
        <v>-44.905130007027402</v>
      </c>
      <c r="CB254" s="202">
        <f t="shared" si="151"/>
        <v>34.387050264358777</v>
      </c>
      <c r="CC254" s="202">
        <f t="shared" si="151"/>
        <v>2.5309754271743223</v>
      </c>
      <c r="CD254" s="202">
        <f t="shared" si="151"/>
        <v>29.92797635876796</v>
      </c>
      <c r="CE254" s="108">
        <f t="shared" si="151"/>
        <v>29.92858937271356</v>
      </c>
      <c r="CF254" s="202">
        <f t="shared" si="152"/>
        <v>-21.291281075042924</v>
      </c>
      <c r="CG254" s="202">
        <f t="shared" si="152"/>
        <v>7.3751973592335096</v>
      </c>
      <c r="CH254" s="202">
        <f t="shared" si="152"/>
        <v>8.5700061667472802</v>
      </c>
      <c r="CI254" s="202">
        <f t="shared" si="152"/>
        <v>8.2158173270908907</v>
      </c>
      <c r="CJ254" s="203">
        <f t="shared" si="152"/>
        <v>8.2165379274463</v>
      </c>
      <c r="CK254" s="202">
        <f t="shared" si="153"/>
        <v>-6.1126794526628725</v>
      </c>
      <c r="CL254" s="202">
        <f t="shared" si="153"/>
        <v>27.513269861221289</v>
      </c>
      <c r="CM254" s="202">
        <f t="shared" si="153"/>
        <v>5.6220989755786377</v>
      </c>
      <c r="CN254" s="202">
        <f t="shared" si="153"/>
        <v>11.226882548555839</v>
      </c>
      <c r="CO254" s="203">
        <f t="shared" si="153"/>
        <v>11.227247419720365</v>
      </c>
      <c r="CP254" s="202">
        <f t="shared" si="149"/>
        <v>-91.884746754449338</v>
      </c>
      <c r="CQ254" s="202">
        <f t="shared" si="167"/>
        <v>25.255889972699848</v>
      </c>
      <c r="CR254" s="202">
        <f t="shared" si="133"/>
        <v>43.77817687170986</v>
      </c>
      <c r="CS254" s="202">
        <f t="shared" si="168"/>
        <v>2.5012619790876442</v>
      </c>
      <c r="CT254" s="205"/>
      <c r="CU254" s="288">
        <f t="shared" si="161"/>
        <v>0.11933982627357564</v>
      </c>
      <c r="CV254" s="288">
        <f t="shared" si="161"/>
        <v>3.0734497742353151E-2</v>
      </c>
      <c r="CW254" s="466">
        <f t="shared" si="161"/>
        <v>0.10822794807635128</v>
      </c>
      <c r="CY254" s="127">
        <f t="shared" si="138"/>
        <v>8.8059855526667619E-3</v>
      </c>
      <c r="CZ254" s="127">
        <f t="shared" si="139"/>
        <v>8.1065652761009854E-3</v>
      </c>
      <c r="DA254" s="127">
        <f t="shared" si="139"/>
        <v>-0.13182401293211732</v>
      </c>
      <c r="DB254" s="127"/>
      <c r="DC254" s="127">
        <f t="shared" si="140"/>
        <v>-8.3354476228549856E-2</v>
      </c>
      <c r="DD254" s="127">
        <f t="shared" si="140"/>
        <v>-0.17479177685479907</v>
      </c>
      <c r="DE254" s="127">
        <f t="shared" si="141"/>
        <v>-4.9805645257557707E-2</v>
      </c>
      <c r="DF254" s="127">
        <f t="shared" si="164"/>
        <v>-5.113496417085206E-2</v>
      </c>
      <c r="DG254" s="127">
        <f t="shared" si="142"/>
        <v>1.0198777769603984E-2</v>
      </c>
      <c r="DH254" s="127">
        <f t="shared" si="160"/>
        <v>-2.9165491021466039E-2</v>
      </c>
      <c r="DI254" s="127">
        <f t="shared" si="160"/>
        <v>-9.6522726580513085E-2</v>
      </c>
      <c r="DJ254" s="127">
        <f t="shared" si="160"/>
        <v>-8.9513758670280552E-2</v>
      </c>
      <c r="DK254" s="127">
        <f t="shared" si="160"/>
        <v>-9.3933295311556364E-2</v>
      </c>
      <c r="DL254" s="127">
        <f t="shared" si="160"/>
        <v>-0.21574250553173635</v>
      </c>
      <c r="DM254" s="127">
        <f t="shared" si="143"/>
        <v>-8.8797236190126472E-2</v>
      </c>
      <c r="DN254" s="127">
        <f t="shared" si="165"/>
        <v>7.2677354478095646E-2</v>
      </c>
      <c r="DO254" s="127">
        <f t="shared" si="146"/>
        <v>0.15026275942514755</v>
      </c>
      <c r="DP254" s="127">
        <f t="shared" si="146"/>
        <v>-2.589315334028619E-2</v>
      </c>
      <c r="DQ254" s="127">
        <f t="shared" si="146"/>
        <v>-7.4649810598277688E-2</v>
      </c>
      <c r="DR254" s="127">
        <f t="shared" si="147"/>
        <v>0.13691463532419546</v>
      </c>
      <c r="DS254" s="127">
        <f t="shared" si="147"/>
        <v>-1.3759811598711424E-3</v>
      </c>
      <c r="DT254" s="127">
        <f t="shared" si="147"/>
        <v>-6.3521588974668752E-2</v>
      </c>
    </row>
    <row r="255" spans="1:124" ht="15.75" customHeight="1" x14ac:dyDescent="0.3">
      <c r="A255" s="1">
        <v>2024</v>
      </c>
      <c r="B255" s="1">
        <v>1</v>
      </c>
      <c r="C255" s="76">
        <v>45292</v>
      </c>
      <c r="D255" s="77">
        <v>31</v>
      </c>
      <c r="E255" s="62">
        <v>292531902</v>
      </c>
      <c r="F255" s="62">
        <v>17792687</v>
      </c>
      <c r="G255" s="62">
        <v>820203680</v>
      </c>
      <c r="H255" s="62">
        <f t="shared" si="154"/>
        <v>583024753</v>
      </c>
      <c r="I255" s="62">
        <f t="shared" si="136"/>
        <v>36097254</v>
      </c>
      <c r="J255" s="62">
        <f>SUM(BC255:BE255)</f>
        <v>1139331766</v>
      </c>
      <c r="K255" s="62">
        <f t="shared" si="171"/>
        <v>-12.261872503764378</v>
      </c>
      <c r="L255" s="62">
        <f t="shared" si="171"/>
        <v>-1.4002745104991157</v>
      </c>
      <c r="M255" s="62">
        <f t="shared" si="171"/>
        <v>-1.4947828178912794</v>
      </c>
      <c r="N255" s="62">
        <f t="shared" si="172"/>
        <v>-7.3355860817779952</v>
      </c>
      <c r="O255" s="62">
        <f t="shared" si="172"/>
        <v>12.278399700203199</v>
      </c>
      <c r="P255" s="62">
        <f t="shared" si="172"/>
        <v>34.428151070498998</v>
      </c>
      <c r="Q255" s="158">
        <f t="shared" si="155"/>
        <v>593433051.15757668</v>
      </c>
      <c r="R255" s="158">
        <f t="shared" si="169"/>
        <v>35902487.545198992</v>
      </c>
      <c r="S255" s="158">
        <f t="shared" ref="S255:S257" si="174">SUM(BF255:BH255)</f>
        <v>81499600.132883012</v>
      </c>
      <c r="T255" s="158">
        <f t="shared" si="116"/>
        <v>710835138.83565879</v>
      </c>
      <c r="U255" s="158">
        <f t="shared" si="156"/>
        <v>-13.584694548739273</v>
      </c>
      <c r="V255" s="158">
        <f t="shared" si="156"/>
        <v>-5.3150109495747584</v>
      </c>
      <c r="W255" s="158">
        <f t="shared" si="157"/>
        <v>-2.3107235023050148</v>
      </c>
      <c r="X255" s="158">
        <f t="shared" si="117"/>
        <v>-12.032687508095288</v>
      </c>
      <c r="Y255" s="158">
        <f t="shared" si="127"/>
        <v>-7.6886162638852253</v>
      </c>
      <c r="Z255" s="158">
        <f t="shared" si="127"/>
        <v>12.074020219662422</v>
      </c>
      <c r="AA255" s="158">
        <f t="shared" si="127"/>
        <v>35.760104668194977</v>
      </c>
      <c r="AB255" s="158">
        <f t="shared" si="125"/>
        <v>-3.2781018417736125</v>
      </c>
      <c r="AC255" s="234">
        <v>329753989</v>
      </c>
      <c r="AD255" s="234">
        <f t="shared" si="131"/>
        <v>195416522</v>
      </c>
      <c r="AE255" s="234">
        <v>94609103</v>
      </c>
      <c r="AF255" s="234">
        <v>53920286</v>
      </c>
      <c r="AG255" s="234">
        <v>32260520</v>
      </c>
      <c r="AH255" s="62">
        <f t="shared" si="170"/>
        <v>86180806</v>
      </c>
      <c r="AI255" s="234">
        <v>14626613</v>
      </c>
      <c r="AJ255" s="234">
        <v>57854242</v>
      </c>
      <c r="AK255" s="234">
        <v>247278298.81369671</v>
      </c>
      <c r="AL255" s="234">
        <f t="shared" si="128"/>
        <v>230626175.53797793</v>
      </c>
      <c r="AM255" s="234">
        <v>36669929.954709031</v>
      </c>
      <c r="AN255" s="209">
        <v>120068249.35666592</v>
      </c>
      <c r="AO255" s="234">
        <v>65957803.179933973</v>
      </c>
      <c r="AP255" s="234">
        <f t="shared" si="173"/>
        <v>186026052.5365999</v>
      </c>
      <c r="AQ255" s="234">
        <v>7930193.046668997</v>
      </c>
      <c r="AR255" s="234">
        <v>115528576.80590203</v>
      </c>
      <c r="AS255" s="234">
        <v>34298028</v>
      </c>
      <c r="AT255" s="234">
        <v>470302</v>
      </c>
      <c r="AU255" s="234">
        <v>1328924</v>
      </c>
      <c r="AV255" s="255">
        <v>33919694.932481997</v>
      </c>
      <c r="AW255" s="255">
        <v>751396.95452299993</v>
      </c>
      <c r="AX255" s="255">
        <v>1231395.6581940001</v>
      </c>
      <c r="AY255" s="181">
        <f t="shared" si="163"/>
        <v>13.271844757416709</v>
      </c>
      <c r="AZ255" s="181">
        <f t="shared" si="163"/>
        <v>0.44292027857848071</v>
      </c>
      <c r="BA255" s="181">
        <f t="shared" si="166"/>
        <v>-0.91146155367005866</v>
      </c>
      <c r="BB255" s="65">
        <f>'[1]11. Breakdown Total UE Bank-NB'!R256+'[1]11. Breakdown Total UE Bank-NB'!S256</f>
        <v>12078991.192996003</v>
      </c>
      <c r="BC255" s="65">
        <f>'[1]11. Breakdown Total UE Bank-NB'!AN256</f>
        <v>2790506</v>
      </c>
      <c r="BD255" s="62">
        <f>'[1]11. Breakdown Total UE Bank-NB'!AT256</f>
        <v>717887485</v>
      </c>
      <c r="BE255" s="65">
        <f>'[1]11. Breakdown Total UE Bank-NB'!AB256+'[1]11. Breakdown Total UE Bank-NB'!AK256</f>
        <v>418653775</v>
      </c>
      <c r="BF255" s="292">
        <f>'[1]11. Breakdown Total UE Bank-NB'!BR256</f>
        <v>1035273.1666770001</v>
      </c>
      <c r="BG255" s="158">
        <f>'[1]11. Breakdown Total UE Bank-NB'!BX256</f>
        <v>42381133.823508009</v>
      </c>
      <c r="BH255" s="65">
        <f>'[1]11. Breakdown Total UE Bank-NB'!BF256+'[1]11. Breakdown Total UE Bank-NB'!BO256</f>
        <v>38083193.142697997</v>
      </c>
      <c r="BI255" s="181"/>
      <c r="BJ255" s="181"/>
      <c r="BK255" s="181"/>
      <c r="BL255" s="467">
        <f>'[1]11. a Breakdown Digital Banking'!AC69+'[1]11. a Breakdown Digital Banking'!AE69+'[1]11. a Breakdown Digital Banking'!AG69</f>
        <v>5330</v>
      </c>
      <c r="BM255" s="468">
        <v>1406520263</v>
      </c>
      <c r="BN255" s="469">
        <v>168758807</v>
      </c>
      <c r="BO255" s="467">
        <f>SUM(BL255:BN255)</f>
        <v>1575284400</v>
      </c>
      <c r="BP255" s="62">
        <f t="shared" si="162"/>
        <v>1575279070</v>
      </c>
      <c r="BQ255" s="467">
        <f>'[1]11. a Breakdown Digital Banking'!AD69+'[1]11. a Breakdown Digital Banking'!AF69+'[1]11. a Breakdown Digital Banking'!AH69</f>
        <v>84871.181851999994</v>
      </c>
      <c r="BR255" s="468">
        <v>1691682374.7721372</v>
      </c>
      <c r="BS255" s="469">
        <v>3709624573.5480585</v>
      </c>
      <c r="BT255" s="62">
        <f t="shared" si="135"/>
        <v>5401391819.5020475</v>
      </c>
      <c r="BU255" s="62">
        <f t="shared" si="130"/>
        <v>5401306948.3201962</v>
      </c>
      <c r="BV255" s="181">
        <f t="shared" si="150"/>
        <v>-2.879008746355685</v>
      </c>
      <c r="BW255" s="181">
        <f t="shared" si="150"/>
        <v>7.8718088828872212E-2</v>
      </c>
      <c r="BX255" s="181">
        <f t="shared" si="150"/>
        <v>-3.2853420988288202</v>
      </c>
      <c r="BY255" s="181">
        <f t="shared" si="150"/>
        <v>-0.29283195950183732</v>
      </c>
      <c r="BZ255" s="62">
        <f t="shared" si="150"/>
        <v>-0.29282297609166463</v>
      </c>
      <c r="CA255" s="181">
        <f t="shared" si="151"/>
        <v>-41.512125534950073</v>
      </c>
      <c r="CB255" s="181">
        <f t="shared" si="151"/>
        <v>39.685725288489159</v>
      </c>
      <c r="CC255" s="181">
        <f t="shared" si="151"/>
        <v>3.4455836939813453</v>
      </c>
      <c r="CD255" s="181">
        <f t="shared" si="151"/>
        <v>34.632264404017484</v>
      </c>
      <c r="CE255" s="470">
        <f t="shared" si="151"/>
        <v>34.632857456109697</v>
      </c>
      <c r="CF255" s="181">
        <f t="shared" si="152"/>
        <v>-14.492597665928509</v>
      </c>
      <c r="CG255" s="181">
        <f t="shared" si="152"/>
        <v>3.1328791618822294</v>
      </c>
      <c r="CH255" s="181">
        <f t="shared" si="152"/>
        <v>-6.0317895596384563</v>
      </c>
      <c r="CI255" s="181">
        <f t="shared" si="152"/>
        <v>-3.3418215478880908</v>
      </c>
      <c r="CJ255" s="181">
        <f t="shared" si="152"/>
        <v>-3.3416234853813842</v>
      </c>
      <c r="CK255" s="181">
        <f t="shared" si="153"/>
        <v>-17.497343527813094</v>
      </c>
      <c r="CL255" s="181">
        <f t="shared" si="153"/>
        <v>37.827121768443142</v>
      </c>
      <c r="CM255" s="181">
        <f t="shared" si="153"/>
        <v>11.560021947897891</v>
      </c>
      <c r="CN255" s="181">
        <f t="shared" si="153"/>
        <v>18.640858900246606</v>
      </c>
      <c r="CO255" s="471">
        <f t="shared" si="153"/>
        <v>18.641675477497355</v>
      </c>
      <c r="CP255" s="181">
        <f t="shared" si="149"/>
        <v>-92.562345532787234</v>
      </c>
      <c r="CQ255" s="181">
        <f t="shared" si="167"/>
        <v>23.665632237372677</v>
      </c>
      <c r="CR255" s="181">
        <f t="shared" si="133"/>
        <v>41.718091496253919</v>
      </c>
      <c r="CS255" s="181">
        <f t="shared" si="168"/>
        <v>1.711493933257529</v>
      </c>
      <c r="CT255" s="181"/>
      <c r="CU255" s="239">
        <f t="shared" si="161"/>
        <v>0.15520581905607589</v>
      </c>
      <c r="CV255" s="239">
        <f t="shared" si="161"/>
        <v>3.3679320577290506E-2</v>
      </c>
      <c r="CW255" s="472">
        <f t="shared" si="161"/>
        <v>0.15672390470115216</v>
      </c>
      <c r="CY255" s="127">
        <f t="shared" si="138"/>
        <v>-5.7276655953428013E-2</v>
      </c>
      <c r="CZ255" s="127">
        <f t="shared" si="139"/>
        <v>-3.6630347629242554E-2</v>
      </c>
      <c r="DA255" s="127">
        <f t="shared" si="139"/>
        <v>-0.19652449214157586</v>
      </c>
      <c r="DB255" s="127"/>
      <c r="DC255" s="127">
        <f t="shared" si="140"/>
        <v>-0.17217242420900225</v>
      </c>
      <c r="DD255" s="127">
        <f t="shared" si="140"/>
        <v>-0.17625658267362754</v>
      </c>
      <c r="DE255" s="127">
        <f t="shared" si="141"/>
        <v>-0.11201549124770771</v>
      </c>
      <c r="DF255" s="127">
        <f t="shared" si="164"/>
        <v>-2.4750292431246712E-2</v>
      </c>
      <c r="DG255" s="127">
        <f t="shared" si="142"/>
        <v>-5.511382970924894E-2</v>
      </c>
      <c r="DH255" s="127">
        <f t="shared" si="160"/>
        <v>-6.9929255773982568E-2</v>
      </c>
      <c r="DI255" s="127">
        <f t="shared" si="160"/>
        <v>-0.14656803355177805</v>
      </c>
      <c r="DJ255" s="127">
        <f t="shared" si="160"/>
        <v>-0.13914040816244477</v>
      </c>
      <c r="DK255" s="127">
        <f t="shared" si="160"/>
        <v>-0.14394918958231606</v>
      </c>
      <c r="DL255" s="127">
        <f t="shared" si="160"/>
        <v>-0.27568691450699456</v>
      </c>
      <c r="DM255" s="127">
        <f t="shared" si="143"/>
        <v>-0.13843502786865869</v>
      </c>
      <c r="DN255" s="127">
        <f t="shared" si="165"/>
        <v>1.8092178423767979E-2</v>
      </c>
      <c r="DO255" s="127">
        <f t="shared" si="146"/>
        <v>0.13740356427059441</v>
      </c>
      <c r="DP255" s="127">
        <f t="shared" si="146"/>
        <v>-6.8592715526887504E-2</v>
      </c>
      <c r="DQ255" s="127">
        <f t="shared" si="146"/>
        <v>-0.10820644624438824</v>
      </c>
      <c r="DR255" s="127">
        <f t="shared" si="147"/>
        <v>0.13271844757416718</v>
      </c>
      <c r="DS255" s="127">
        <f t="shared" si="147"/>
        <v>4.4292027857848471E-3</v>
      </c>
      <c r="DT255" s="127">
        <f t="shared" si="147"/>
        <v>-8.1834657063910798E-2</v>
      </c>
    </row>
    <row r="256" spans="1:124" ht="15.75" customHeight="1" x14ac:dyDescent="0.3">
      <c r="B256" s="1">
        <v>2</v>
      </c>
      <c r="C256" s="76">
        <v>45323</v>
      </c>
      <c r="D256" s="77">
        <v>29</v>
      </c>
      <c r="E256" s="62">
        <v>296854280</v>
      </c>
      <c r="F256" s="62">
        <v>17935350</v>
      </c>
      <c r="G256" s="62">
        <v>828402568</v>
      </c>
      <c r="H256" s="62">
        <f t="shared" si="154"/>
        <v>569621418</v>
      </c>
      <c r="I256" s="62">
        <f t="shared" si="136"/>
        <v>34079930</v>
      </c>
      <c r="J256" s="62">
        <f>SUM(BC256:BE256)</f>
        <v>1128349557</v>
      </c>
      <c r="K256" s="62">
        <f t="shared" si="171"/>
        <v>-2.2989306939425949</v>
      </c>
      <c r="L256" s="62">
        <f t="shared" si="171"/>
        <v>-5.5885802282910495</v>
      </c>
      <c r="M256" s="62">
        <f t="shared" si="171"/>
        <v>-0.96391668587953694</v>
      </c>
      <c r="N256" s="62">
        <f t="shared" si="172"/>
        <v>-1.3385046917830579</v>
      </c>
      <c r="O256" s="62">
        <f t="shared" si="172"/>
        <v>16.759168577083102</v>
      </c>
      <c r="P256" s="62">
        <f t="shared" si="172"/>
        <v>44.327879347459373</v>
      </c>
      <c r="Q256" s="158">
        <f t="shared" si="155"/>
        <v>583367666.69576299</v>
      </c>
      <c r="R256" s="158">
        <f t="shared" si="169"/>
        <v>33107233.745040998</v>
      </c>
      <c r="S256" s="158">
        <f t="shared" si="174"/>
        <v>81397175.298107013</v>
      </c>
      <c r="T256" s="158">
        <f t="shared" si="116"/>
        <v>697872075.73891103</v>
      </c>
      <c r="U256" s="158">
        <f t="shared" si="156"/>
        <v>-1.6961280539025767</v>
      </c>
      <c r="V256" s="158">
        <f t="shared" si="156"/>
        <v>-7.7856828071841644</v>
      </c>
      <c r="W256" s="158">
        <f t="shared" si="157"/>
        <v>-0.12567526050311673</v>
      </c>
      <c r="X256" s="158">
        <f t="shared" si="117"/>
        <v>-1.8236384765645</v>
      </c>
      <c r="Y256" s="158">
        <f t="shared" si="127"/>
        <v>-1.1611568118961944</v>
      </c>
      <c r="Z256" s="158">
        <f t="shared" si="127"/>
        <v>6.1265531115040011</v>
      </c>
      <c r="AA256" s="158">
        <f t="shared" si="127"/>
        <v>46.705690069093208</v>
      </c>
      <c r="AB256" s="158">
        <f t="shared" si="125"/>
        <v>3.0981975831598221</v>
      </c>
      <c r="AC256" s="234">
        <v>317244524</v>
      </c>
      <c r="AD256" s="234">
        <f t="shared" si="131"/>
        <v>194910021</v>
      </c>
      <c r="AE256" s="234">
        <v>90832025</v>
      </c>
      <c r="AF256" s="234">
        <v>56130362</v>
      </c>
      <c r="AG256" s="234">
        <v>33379013</v>
      </c>
      <c r="AH256" s="234">
        <f t="shared" si="170"/>
        <v>89509375</v>
      </c>
      <c r="AI256" s="234">
        <v>14568621</v>
      </c>
      <c r="AJ256" s="234">
        <v>57466873</v>
      </c>
      <c r="AK256" s="234">
        <v>242062348.35317299</v>
      </c>
      <c r="AL256" s="234">
        <f t="shared" si="128"/>
        <v>224883324.80478603</v>
      </c>
      <c r="AM256" s="234">
        <v>34181423.650543973</v>
      </c>
      <c r="AN256" s="234">
        <v>116691988.00993003</v>
      </c>
      <c r="AO256" s="234">
        <v>66101512.327507012</v>
      </c>
      <c r="AP256" s="234">
        <f t="shared" si="173"/>
        <v>182793500.33743703</v>
      </c>
      <c r="AQ256" s="234">
        <v>7908400.8168050004</v>
      </c>
      <c r="AR256" s="234">
        <v>116421993.53780399</v>
      </c>
      <c r="AS256" s="234">
        <v>32366777</v>
      </c>
      <c r="AT256" s="234">
        <v>439790</v>
      </c>
      <c r="AU256" s="234">
        <v>1273363</v>
      </c>
      <c r="AV256" s="234">
        <v>31247853.274922997</v>
      </c>
      <c r="AW256" s="234">
        <v>685149.91200300015</v>
      </c>
      <c r="AX256" s="234">
        <v>1174230.5581149999</v>
      </c>
      <c r="AY256" s="181">
        <f t="shared" si="163"/>
        <v>7.2928206256094601</v>
      </c>
      <c r="AZ256" s="181">
        <f t="shared" si="163"/>
        <v>-0.37062571706228109</v>
      </c>
      <c r="BA256" s="181">
        <f t="shared" si="166"/>
        <v>-8.0203437216821687</v>
      </c>
      <c r="BB256" s="65">
        <f>'[1]11. Breakdown Total UE Bank-NB'!R257+'[1]11. Breakdown Total UE Bank-NB'!S257</f>
        <v>12356422.733050004</v>
      </c>
      <c r="BC256" s="65">
        <f>'[1]11. Breakdown Total UE Bank-NB'!AN257</f>
        <v>2684464</v>
      </c>
      <c r="BD256" s="62">
        <f>'[1]11. Breakdown Total UE Bank-NB'!AT257</f>
        <v>692803472</v>
      </c>
      <c r="BE256" s="65">
        <f>'[1]11. Breakdown Total UE Bank-NB'!AB257+'[1]11. Breakdown Total UE Bank-NB'!AK257</f>
        <v>432861621</v>
      </c>
      <c r="BF256" s="226">
        <f>'[1]11. Breakdown Total UE Bank-NB'!BR257</f>
        <v>1001433.7897380001</v>
      </c>
      <c r="BG256" s="158">
        <f>'[1]11. Breakdown Total UE Bank-NB'!BX257</f>
        <v>41364638.009118006</v>
      </c>
      <c r="BH256" s="65">
        <f>'[1]11. Breakdown Total UE Bank-NB'!BF257+'[1]11. Breakdown Total UE Bank-NB'!BO257</f>
        <v>39031103.499251008</v>
      </c>
      <c r="BI256" s="181"/>
      <c r="BJ256" s="181"/>
      <c r="BK256" s="181"/>
      <c r="BL256" s="467">
        <f>'[1]11. a Breakdown Digital Banking'!AC70+'[1]11. a Breakdown Digital Banking'!AE70+'[1]11. a Breakdown Digital Banking'!AG70</f>
        <v>5053</v>
      </c>
      <c r="BM256" s="468">
        <v>1381402764</v>
      </c>
      <c r="BN256" s="469">
        <v>164943582</v>
      </c>
      <c r="BO256" s="467">
        <f t="shared" ref="BO256:BO257" si="175">SUM(BL256:BN256)</f>
        <v>1546351399</v>
      </c>
      <c r="BP256" s="62">
        <f t="shared" si="162"/>
        <v>1546346346</v>
      </c>
      <c r="BQ256" s="467">
        <f>'[1]11. a Breakdown Digital Banking'!AD70+'[1]11. a Breakdown Digital Banking'!AF70+'[1]11. a Breakdown Digital Banking'!AH70</f>
        <v>95650.299849999996</v>
      </c>
      <c r="BR256" s="468">
        <v>1657208457.934932</v>
      </c>
      <c r="BS256" s="469">
        <v>3342291456.2293115</v>
      </c>
      <c r="BT256" s="62">
        <f t="shared" ref="BT256:BT257" si="176">SUM(BQ256:BS256)</f>
        <v>4999595564.4640932</v>
      </c>
      <c r="BU256" s="62">
        <f t="shared" si="130"/>
        <v>4999499914.1642437</v>
      </c>
      <c r="BV256" s="181">
        <f t="shared" si="150"/>
        <v>-5.1969981238273917</v>
      </c>
      <c r="BW256" s="181">
        <f t="shared" si="150"/>
        <v>-1.7857900565489402</v>
      </c>
      <c r="BX256" s="181">
        <f t="shared" si="150"/>
        <v>-2.2607560860512601</v>
      </c>
      <c r="BY256" s="181">
        <f t="shared" si="150"/>
        <v>-1.8366842838029755</v>
      </c>
      <c r="BZ256" s="62">
        <f t="shared" si="150"/>
        <v>-1.8366729140888032</v>
      </c>
      <c r="CA256" s="181">
        <f t="shared" si="151"/>
        <v>-44.042081949058691</v>
      </c>
      <c r="CB256" s="181">
        <f t="shared" si="151"/>
        <v>47.565738178532825</v>
      </c>
      <c r="CC256" s="181">
        <f t="shared" si="151"/>
        <v>3.7645476730953482</v>
      </c>
      <c r="CD256" s="181">
        <f t="shared" si="151"/>
        <v>41.206985631969587</v>
      </c>
      <c r="CE256" s="470">
        <f>(BP256-BP244)/BP244*100</f>
        <v>41.207688589292715</v>
      </c>
      <c r="CF256" s="181">
        <f t="shared" ref="CF256:CJ258" si="177">(BQ256/BQ255-1)*100</f>
        <v>12.700563091953686</v>
      </c>
      <c r="CG256" s="181">
        <f t="shared" si="177"/>
        <v>-2.0378480825544276</v>
      </c>
      <c r="CH256" s="181">
        <f t="shared" si="177"/>
        <v>-9.9021642227103417</v>
      </c>
      <c r="CI256" s="181">
        <f t="shared" si="177"/>
        <v>-7.4387540927367102</v>
      </c>
      <c r="CJ256" s="181">
        <f t="shared" si="177"/>
        <v>-7.4390705434897448</v>
      </c>
      <c r="CK256" s="181">
        <f t="shared" ref="CK256:CO258" si="178">(BQ256/BQ244-1)*100</f>
        <v>-27.896018086294994</v>
      </c>
      <c r="CL256" s="181">
        <f t="shared" si="178"/>
        <v>46.227344118615868</v>
      </c>
      <c r="CM256" s="181">
        <f t="shared" si="178"/>
        <v>6.8060266489715193</v>
      </c>
      <c r="CN256" s="181">
        <f t="shared" si="178"/>
        <v>17.285630466981861</v>
      </c>
      <c r="CO256" s="471">
        <f t="shared" si="178"/>
        <v>17.287036555324864</v>
      </c>
      <c r="CP256" s="181">
        <f t="shared" si="149"/>
        <v>-91.556849899439086</v>
      </c>
      <c r="CQ256" s="181">
        <f t="shared" si="167"/>
        <v>20.263059247261481</v>
      </c>
      <c r="CR256" s="181">
        <f t="shared" si="133"/>
        <v>41.049413089481419</v>
      </c>
      <c r="CS256" s="181">
        <f t="shared" si="168"/>
        <v>1.4306599030502412</v>
      </c>
      <c r="CT256" s="181"/>
      <c r="CU256" s="239">
        <f t="shared" si="161"/>
        <v>0.15923297614086529</v>
      </c>
      <c r="CV256" s="239">
        <f t="shared" si="161"/>
        <v>3.7059990277788391E-2</v>
      </c>
      <c r="CW256" s="472">
        <f t="shared" si="161"/>
        <v>0.11505276945298548</v>
      </c>
      <c r="CY256" s="127">
        <f t="shared" si="138"/>
        <v>-1.6778395266066837E-2</v>
      </c>
      <c r="CZ256" s="127">
        <f t="shared" si="139"/>
        <v>4.8587310321532184E-2</v>
      </c>
      <c r="DA256" s="127">
        <f t="shared" si="139"/>
        <v>-9.7169349011828277E-2</v>
      </c>
      <c r="DB256" s="127"/>
      <c r="DC256" s="127">
        <f t="shared" si="140"/>
        <v>-8.5056290027916814E-2</v>
      </c>
      <c r="DD256" s="127">
        <f t="shared" si="140"/>
        <v>-0.17455899600555258</v>
      </c>
      <c r="DE256" s="127">
        <f t="shared" si="141"/>
        <v>-3.5591646994498238E-2</v>
      </c>
      <c r="DF256" s="127">
        <f t="shared" si="164"/>
        <v>9.2778584375207362E-2</v>
      </c>
      <c r="DG256" s="127">
        <f t="shared" si="142"/>
        <v>2.3588226476662921E-3</v>
      </c>
      <c r="DH256" s="127">
        <f t="shared" si="160"/>
        <v>6.6853559102368898E-3</v>
      </c>
      <c r="DI256" s="127">
        <f t="shared" si="160"/>
        <v>-0.11816129995796565</v>
      </c>
      <c r="DJ256" s="127">
        <f t="shared" si="160"/>
        <v>-7.02336429342163E-2</v>
      </c>
      <c r="DK256" s="127">
        <f t="shared" si="160"/>
        <v>-0.10141093998638773</v>
      </c>
      <c r="DL256" s="127">
        <f t="shared" si="160"/>
        <v>-0.20584931114992222</v>
      </c>
      <c r="DM256" s="127">
        <f t="shared" si="143"/>
        <v>-9.07763267974947E-2</v>
      </c>
      <c r="DN256" s="127">
        <f t="shared" si="165"/>
        <v>0.14822728146646003</v>
      </c>
      <c r="DO256" s="127">
        <f t="shared" si="146"/>
        <v>0.18769697156285181</v>
      </c>
      <c r="DP256" s="127">
        <f t="shared" si="146"/>
        <v>-1.8029986714746649E-2</v>
      </c>
      <c r="DQ256" s="127">
        <f t="shared" si="146"/>
        <v>-0.1446178008501674</v>
      </c>
      <c r="DR256" s="127">
        <f t="shared" si="147"/>
        <v>7.292820625609453E-2</v>
      </c>
      <c r="DS256" s="127">
        <f t="shared" si="147"/>
        <v>-3.7062571706227843E-3</v>
      </c>
      <c r="DT256" s="127">
        <f t="shared" si="147"/>
        <v>-0.15181041755638414</v>
      </c>
    </row>
    <row r="257" spans="1:124" ht="15.75" customHeight="1" x14ac:dyDescent="0.3">
      <c r="B257" s="1">
        <v>3</v>
      </c>
      <c r="C257" s="76">
        <v>45352</v>
      </c>
      <c r="D257" s="77">
        <v>31</v>
      </c>
      <c r="E257" s="62">
        <v>299025147</v>
      </c>
      <c r="F257" s="62">
        <v>18127534</v>
      </c>
      <c r="G257" s="62">
        <v>843360894</v>
      </c>
      <c r="H257" s="62">
        <f t="shared" si="154"/>
        <v>620719391</v>
      </c>
      <c r="I257" s="62">
        <f t="shared" ref="I257" si="179">SUM(AS257:AU257)</f>
        <v>36735337</v>
      </c>
      <c r="J257" s="62">
        <f>SUM(BC257:BE257)</f>
        <v>1247246122</v>
      </c>
      <c r="K257" s="62">
        <f t="shared" si="171"/>
        <v>8.9705146936732643</v>
      </c>
      <c r="L257" s="62">
        <f t="shared" si="171"/>
        <v>7.7917032106580031</v>
      </c>
      <c r="M257" s="62">
        <f t="shared" si="171"/>
        <v>10.537210234399019</v>
      </c>
      <c r="N257" s="62">
        <f t="shared" si="172"/>
        <v>-4.4175284516738049</v>
      </c>
      <c r="O257" s="62">
        <f t="shared" si="172"/>
        <v>14.13525881233558</v>
      </c>
      <c r="P257" s="62">
        <f t="shared" si="172"/>
        <v>40.590791028959032</v>
      </c>
      <c r="Q257" s="158">
        <f t="shared" si="155"/>
        <v>654964881.83544588</v>
      </c>
      <c r="R257" s="158">
        <f t="shared" si="169"/>
        <v>36122926.097371005</v>
      </c>
      <c r="S257" s="158">
        <f t="shared" si="174"/>
        <v>90498047.097625032</v>
      </c>
      <c r="T257" s="158">
        <f t="shared" si="116"/>
        <v>781585855.03044188</v>
      </c>
      <c r="U257" s="158">
        <f t="shared" si="156"/>
        <v>12.273085950274677</v>
      </c>
      <c r="V257" s="158">
        <f t="shared" si="156"/>
        <v>9.1088623578577153</v>
      </c>
      <c r="W257" s="158">
        <f t="shared" si="157"/>
        <v>11.180820177343023</v>
      </c>
      <c r="X257" s="158">
        <f t="shared" si="117"/>
        <v>11.995576582268921</v>
      </c>
      <c r="Y257" s="158">
        <f t="shared" si="127"/>
        <v>-2.4063673503186389</v>
      </c>
      <c r="Z257" s="158">
        <f t="shared" si="127"/>
        <v>5.0905194195121997</v>
      </c>
      <c r="AA257" s="158">
        <f t="shared" si="127"/>
        <v>42.949706991911157</v>
      </c>
      <c r="AB257" s="158">
        <f t="shared" si="125"/>
        <v>1.6637370706451855</v>
      </c>
      <c r="AC257" s="234">
        <v>353285204</v>
      </c>
      <c r="AD257" s="234">
        <f t="shared" si="131"/>
        <v>208163542</v>
      </c>
      <c r="AE257" s="234">
        <v>99932689</v>
      </c>
      <c r="AF257" s="234">
        <v>58192819</v>
      </c>
      <c r="AG257" s="234">
        <v>35218217</v>
      </c>
      <c r="AH257" s="234">
        <f>SUM(AF257:AG257)</f>
        <v>93411036</v>
      </c>
      <c r="AI257" s="234">
        <v>14819817</v>
      </c>
      <c r="AJ257" s="234">
        <v>59270645</v>
      </c>
      <c r="AK257" s="234">
        <v>281428002.78662699</v>
      </c>
      <c r="AL257" s="234">
        <f t="shared" si="128"/>
        <v>248400350.14632991</v>
      </c>
      <c r="AM257" s="234">
        <v>40829216.967880979</v>
      </c>
      <c r="AN257" s="234">
        <v>126468331.87000395</v>
      </c>
      <c r="AO257" s="234">
        <v>73186096.158176988</v>
      </c>
      <c r="AP257" s="234">
        <f t="shared" si="173"/>
        <v>199654428.02818096</v>
      </c>
      <c r="AQ257" s="234">
        <v>7916705.1502680006</v>
      </c>
      <c r="AR257" s="234">
        <v>125136528.90248899</v>
      </c>
      <c r="AS257" s="234">
        <v>34944779</v>
      </c>
      <c r="AT257" s="234">
        <v>432640</v>
      </c>
      <c r="AU257" s="234">
        <v>1357918</v>
      </c>
      <c r="AV257" s="234">
        <v>34197995.038205005</v>
      </c>
      <c r="AW257" s="234">
        <v>690669.67700499995</v>
      </c>
      <c r="AX257" s="234">
        <v>1234261.3821609998</v>
      </c>
      <c r="AY257" s="181">
        <f t="shared" si="163"/>
        <v>6.1490538615423427</v>
      </c>
      <c r="AZ257" s="181">
        <f t="shared" si="163"/>
        <v>-5.9921282538842595</v>
      </c>
      <c r="BA257" s="181">
        <f t="shared" si="166"/>
        <v>-4.4731204298135063</v>
      </c>
      <c r="BB257" s="65">
        <f>'[1]11. Breakdown Total UE Bank-NB'!R258+'[1]11. Breakdown Total UE Bank-NB'!S258</f>
        <v>12995421.789250001</v>
      </c>
      <c r="BC257" s="65">
        <f>'[1]11. Breakdown Total UE Bank-NB'!AN258</f>
        <v>2877454</v>
      </c>
      <c r="BD257" s="62">
        <f>'[1]11. Breakdown Total UE Bank-NB'!AT258</f>
        <v>765298723</v>
      </c>
      <c r="BE257" s="65">
        <f>'[1]11. Breakdown Total UE Bank-NB'!AB258+'[1]11. Breakdown Total UE Bank-NB'!AK258</f>
        <v>479069945</v>
      </c>
      <c r="BF257" s="226">
        <f>'[1]11. Breakdown Total UE Bank-NB'!BR258</f>
        <v>1105330.8399519997</v>
      </c>
      <c r="BG257" s="158">
        <f>'[1]11. Breakdown Total UE Bank-NB'!BX258</f>
        <v>45752754.007296003</v>
      </c>
      <c r="BH257" s="65">
        <f>'[1]11. Breakdown Total UE Bank-NB'!BF258+'[1]11. Breakdown Total UE Bank-NB'!BO258</f>
        <v>43639962.250377029</v>
      </c>
      <c r="BI257" s="181"/>
      <c r="BJ257" s="181"/>
      <c r="BK257" s="181"/>
      <c r="BL257" s="467">
        <f>'[1]11. a Breakdown Digital Banking'!AC71+'[1]11. a Breakdown Digital Banking'!AE71+'[1]11. a Breakdown Digital Banking'!AG71</f>
        <v>4600</v>
      </c>
      <c r="BM257" s="468">
        <v>1559480919</v>
      </c>
      <c r="BN257" s="469">
        <v>185453226</v>
      </c>
      <c r="BO257" s="467">
        <f t="shared" si="175"/>
        <v>1744938745</v>
      </c>
      <c r="BP257" s="62">
        <f t="shared" si="162"/>
        <v>1744934145</v>
      </c>
      <c r="BQ257" s="467">
        <f>'[1]11. a Breakdown Digital Banking'!AD71+'[1]11. a Breakdown Digital Banking'!AF71+'[1]11. a Breakdown Digital Banking'!AH71</f>
        <v>105592.113432</v>
      </c>
      <c r="BR257" s="468">
        <v>1876525459.0938988</v>
      </c>
      <c r="BS257" s="469">
        <v>3604202677.8875995</v>
      </c>
      <c r="BT257" s="62">
        <f t="shared" si="176"/>
        <v>5480833729.0949306</v>
      </c>
      <c r="BU257" s="62">
        <f t="shared" si="130"/>
        <v>5480728136.9814987</v>
      </c>
      <c r="BV257" s="181">
        <f t="shared" ref="BV257:BZ258" si="180">(BL257-BL256)/BL256*100</f>
        <v>-8.9649713041757373</v>
      </c>
      <c r="BW257" s="181">
        <f t="shared" si="180"/>
        <v>12.89111037278915</v>
      </c>
      <c r="BX257" s="181">
        <f t="shared" si="180"/>
        <v>12.434338912319728</v>
      </c>
      <c r="BY257" s="181">
        <f t="shared" si="180"/>
        <v>12.842316832281664</v>
      </c>
      <c r="BZ257" s="62">
        <f t="shared" si="180"/>
        <v>12.842388092014154</v>
      </c>
      <c r="CA257" s="181">
        <f t="shared" ref="CA257:CD258" si="181">(BL257-BL245)/BL245*100</f>
        <v>-50.980392156862742</v>
      </c>
      <c r="CB257" s="181">
        <f t="shared" si="181"/>
        <v>48.860542130611364</v>
      </c>
      <c r="CC257" s="181">
        <f t="shared" si="181"/>
        <v>-0.44227608564950438</v>
      </c>
      <c r="CD257" s="181">
        <f t="shared" si="181"/>
        <v>41.416718902190397</v>
      </c>
      <c r="CE257" s="470">
        <f>(BP257-BP245)/BP245*100</f>
        <v>41.41742160269483</v>
      </c>
      <c r="CF257" s="181">
        <f t="shared" si="177"/>
        <v>10.393917841962729</v>
      </c>
      <c r="CG257" s="181">
        <f t="shared" si="177"/>
        <v>13.234122726615837</v>
      </c>
      <c r="CH257" s="181">
        <f t="shared" si="177"/>
        <v>7.8362771496226502</v>
      </c>
      <c r="CI257" s="181">
        <f t="shared" si="177"/>
        <v>9.6255418748540489</v>
      </c>
      <c r="CJ257" s="181">
        <f t="shared" si="177"/>
        <v>9.6255271743054038</v>
      </c>
      <c r="CK257" s="181">
        <f t="shared" si="178"/>
        <v>-22.200376010775514</v>
      </c>
      <c r="CL257" s="181">
        <f t="shared" si="178"/>
        <v>43.643539008580646</v>
      </c>
      <c r="CM257" s="181">
        <f t="shared" si="178"/>
        <v>1.4934597214765422</v>
      </c>
      <c r="CN257" s="181">
        <f t="shared" si="178"/>
        <v>12.828224821344826</v>
      </c>
      <c r="CO257" s="471">
        <f t="shared" si="178"/>
        <v>12.829203544891987</v>
      </c>
      <c r="CP257" s="181">
        <f t="shared" ref="CP257:CP258" si="182">(SUM(Q246:Q246)/SUM(Q234:Q245))*100-100</f>
        <v>-91.091303606246356</v>
      </c>
      <c r="CQ257" s="181">
        <f t="shared" si="167"/>
        <v>17.994873509764034</v>
      </c>
      <c r="CR257" s="181">
        <f t="shared" si="133"/>
        <v>39.962366392407461</v>
      </c>
      <c r="CS257" s="181">
        <f t="shared" si="168"/>
        <v>1.2801457758519348</v>
      </c>
      <c r="CT257" s="181"/>
      <c r="CU257" s="239">
        <f t="shared" si="161"/>
        <v>0.15206806277225793</v>
      </c>
      <c r="CV257" s="239">
        <f t="shared" si="161"/>
        <v>4.294533308225601E-2</v>
      </c>
      <c r="CW257" s="472">
        <f t="shared" si="161"/>
        <v>0.1307934029006792</v>
      </c>
      <c r="CY257" s="127">
        <f t="shared" si="138"/>
        <v>-2.3896705655701456E-2</v>
      </c>
      <c r="CZ257" s="127">
        <f t="shared" si="139"/>
        <v>3.3137769913290205E-2</v>
      </c>
      <c r="DA257" s="127">
        <f t="shared" si="139"/>
        <v>-0.19377682105238103</v>
      </c>
      <c r="DB257" s="127"/>
      <c r="DC257" s="127">
        <f t="shared" si="140"/>
        <v>-0.17951826249033886</v>
      </c>
      <c r="DD257" s="127">
        <f t="shared" si="140"/>
        <v>-0.2110296121491867</v>
      </c>
      <c r="DE257" s="127">
        <f t="shared" si="141"/>
        <v>-9.2416128704783218E-2</v>
      </c>
      <c r="DF257" s="127">
        <f t="shared" si="164"/>
        <v>1.9924446911677496E-2</v>
      </c>
      <c r="DG257" s="127">
        <f t="shared" si="142"/>
        <v>2.2779725610761803E-2</v>
      </c>
      <c r="DH257" s="127">
        <f t="shared" si="160"/>
        <v>5.3434414566270849E-2</v>
      </c>
      <c r="DI257" s="127">
        <f t="shared" si="160"/>
        <v>-0.15576938871421186</v>
      </c>
      <c r="DJ257" s="127">
        <f t="shared" si="160"/>
        <v>-7.9226250861966663E-2</v>
      </c>
      <c r="DK257" s="127">
        <f t="shared" si="160"/>
        <v>-0.12923532482658229</v>
      </c>
      <c r="DL257" s="127">
        <f t="shared" si="160"/>
        <v>-0.28475407135069997</v>
      </c>
      <c r="DM257" s="127">
        <f t="shared" si="143"/>
        <v>-0.11003669001502359</v>
      </c>
      <c r="DN257" s="127">
        <f t="shared" si="165"/>
        <v>7.0994772265753792E-2</v>
      </c>
      <c r="DO257" s="127">
        <f t="shared" si="146"/>
        <v>0.15513988768048814</v>
      </c>
      <c r="DP257" s="127">
        <f t="shared" si="146"/>
        <v>-7.3932959458880898E-2</v>
      </c>
      <c r="DQ257" s="127">
        <f t="shared" si="146"/>
        <v>-7.4392524893391987E-2</v>
      </c>
      <c r="DR257" s="127">
        <f t="shared" si="147"/>
        <v>6.1490538615423418E-2</v>
      </c>
      <c r="DS257" s="127">
        <f t="shared" si="147"/>
        <v>-5.9921282538842546E-2</v>
      </c>
      <c r="DT257" s="127">
        <f t="shared" si="147"/>
        <v>-0.13172122019278221</v>
      </c>
    </row>
    <row r="258" spans="1:124" ht="15.75" customHeight="1" x14ac:dyDescent="0.3">
      <c r="B258" s="1">
        <v>4</v>
      </c>
      <c r="C258" s="76">
        <v>45383</v>
      </c>
      <c r="D258" s="77">
        <v>30</v>
      </c>
      <c r="E258" s="62">
        <v>301131823</v>
      </c>
      <c r="F258" s="62"/>
      <c r="G258" s="62"/>
      <c r="H258" s="62">
        <f t="shared" si="154"/>
        <v>579974020</v>
      </c>
      <c r="I258" s="62">
        <f t="shared" ref="I258" si="183">SUM(AS258:AU258)</f>
        <v>36359519</v>
      </c>
      <c r="J258" s="62">
        <f>SUM(BC258:BE258)</f>
        <v>1266319105</v>
      </c>
      <c r="K258" s="62">
        <f t="shared" si="171"/>
        <v>-6.5642175177349982</v>
      </c>
      <c r="L258" s="62">
        <f t="shared" si="171"/>
        <v>-1.0230422004839645</v>
      </c>
      <c r="M258" s="62">
        <f t="shared" si="171"/>
        <v>1.5292076410240383</v>
      </c>
      <c r="N258" s="62">
        <f t="shared" si="172"/>
        <v>-12.119584456175257</v>
      </c>
      <c r="O258" s="62">
        <f t="shared" si="172"/>
        <v>19.338619640239191</v>
      </c>
      <c r="P258" s="62">
        <f t="shared" si="172"/>
        <v>37.922369515716802</v>
      </c>
      <c r="Q258" s="158">
        <f t="shared" si="155"/>
        <v>617074940.03675389</v>
      </c>
      <c r="R258" s="158">
        <f t="shared" ref="R258" si="184">SUM(AV258:AX258)</f>
        <v>34386666.653914005</v>
      </c>
      <c r="S258" s="158">
        <f t="shared" ref="S258" si="185">SUM(BF258:BH258)</f>
        <v>90438269.261340991</v>
      </c>
      <c r="T258" s="158">
        <f t="shared" si="116"/>
        <v>741899875.95200884</v>
      </c>
      <c r="U258" s="158">
        <f t="shared" si="156"/>
        <v>-5.7850341063341926</v>
      </c>
      <c r="V258" s="158">
        <f t="shared" si="156"/>
        <v>-4.8065304531998132</v>
      </c>
      <c r="W258" s="158">
        <f t="shared" si="157"/>
        <v>-6.6054283159896129E-2</v>
      </c>
      <c r="X258" s="158">
        <f t="shared" si="117"/>
        <v>-5.0776224803719501</v>
      </c>
      <c r="Y258" s="473">
        <f t="shared" si="127"/>
        <v>-12.786136514857096</v>
      </c>
      <c r="Z258" s="473">
        <f t="shared" si="127"/>
        <v>11.673317393854239</v>
      </c>
      <c r="AA258" s="473">
        <f t="shared" si="127"/>
        <v>33.993902962576847</v>
      </c>
      <c r="AB258" s="158">
        <f t="shared" si="125"/>
        <v>-7.9333101651338067</v>
      </c>
      <c r="AC258" s="255">
        <v>323611317</v>
      </c>
      <c r="AD258" s="234">
        <f>AE258+AH258+AI258</f>
        <v>197903914</v>
      </c>
      <c r="AE258" s="255">
        <v>98037430</v>
      </c>
      <c r="AF258" s="255">
        <v>53158260</v>
      </c>
      <c r="AG258" s="255">
        <v>32959615</v>
      </c>
      <c r="AH258" s="234">
        <f t="shared" si="170"/>
        <v>86117875</v>
      </c>
      <c r="AI258" s="255">
        <v>13748609</v>
      </c>
      <c r="AJ258" s="255">
        <v>58458789</v>
      </c>
      <c r="AK258" s="255">
        <v>264305010.26867494</v>
      </c>
      <c r="AL258" s="234">
        <f t="shared" si="128"/>
        <v>226008790.62891689</v>
      </c>
      <c r="AM258" s="316">
        <v>38715873.584358022</v>
      </c>
      <c r="AN258" s="255">
        <v>112081155.09081396</v>
      </c>
      <c r="AO258" s="255">
        <v>68202426.233049929</v>
      </c>
      <c r="AP258" s="234">
        <f>SUM(AN258:AO258)</f>
        <v>180283581.32386389</v>
      </c>
      <c r="AQ258" s="255">
        <v>7009335.7206949992</v>
      </c>
      <c r="AR258" s="255">
        <v>126761139.139162</v>
      </c>
      <c r="AS258" s="474">
        <v>34630743</v>
      </c>
      <c r="AT258" s="474">
        <v>383614</v>
      </c>
      <c r="AU258" s="474">
        <v>1345162</v>
      </c>
      <c r="AV258" s="255">
        <v>32488776.001871005</v>
      </c>
      <c r="AW258" s="255">
        <v>643804.80352900003</v>
      </c>
      <c r="AX258" s="255">
        <v>1254085.848514</v>
      </c>
      <c r="AY258" s="181">
        <f t="shared" si="163"/>
        <v>12.415453308920627</v>
      </c>
      <c r="AZ258" s="181">
        <f t="shared" si="163"/>
        <v>11.311363769646839</v>
      </c>
      <c r="BA258" s="181">
        <f t="shared" si="166"/>
        <v>2.435275400743965</v>
      </c>
      <c r="BB258" s="65">
        <f>'[1]11. Breakdown Total UE Bank-NB'!R260+'[1]11. Breakdown Total UE Bank-NB'!S260</f>
        <v>0</v>
      </c>
      <c r="BC258" s="65">
        <f>'[1]11. Breakdown Total UE Bank-NB'!AN259</f>
        <v>2620001</v>
      </c>
      <c r="BD258" s="62">
        <f>'[1]11. Breakdown Total UE Bank-NB'!AT259</f>
        <v>742307801</v>
      </c>
      <c r="BE258" s="65">
        <f>'[1]11. Breakdown Total UE Bank-NB'!AB259+'[1]11. Breakdown Total UE Bank-NB'!AK259</f>
        <v>521391303</v>
      </c>
      <c r="BF258" s="226">
        <f>'[1]11. Breakdown Total UE Bank-NB'!BR259</f>
        <v>1023221.2629520001</v>
      </c>
      <c r="BG258" s="158">
        <f>'[1]11. Breakdown Total UE Bank-NB'!BX259</f>
        <v>43696180.423652977</v>
      </c>
      <c r="BH258" s="65">
        <f>'[1]11. Breakdown Total UE Bank-NB'!BF259+'[1]11. Breakdown Total UE Bank-NB'!BO259</f>
        <v>45718867.574736014</v>
      </c>
      <c r="BI258" s="181"/>
      <c r="BJ258" s="181"/>
      <c r="BK258" s="181"/>
      <c r="BL258" s="467">
        <v>4452</v>
      </c>
      <c r="BM258" s="255">
        <v>1483717818</v>
      </c>
      <c r="BN258" s="316">
        <v>192355247</v>
      </c>
      <c r="BO258" s="467">
        <f t="shared" ref="BO258" si="186">SUM(BL258:BN258)</f>
        <v>1676077517</v>
      </c>
      <c r="BP258" s="62">
        <f t="shared" si="162"/>
        <v>1676073065</v>
      </c>
      <c r="BQ258" s="467">
        <v>86093.09928699999</v>
      </c>
      <c r="BR258" s="255">
        <v>1715078006.0957165</v>
      </c>
      <c r="BS258" s="316">
        <v>3625843555.3520746</v>
      </c>
      <c r="BT258" s="62">
        <f t="shared" ref="BT258" si="187">SUM(BQ258:BS258)</f>
        <v>5341007654.5470781</v>
      </c>
      <c r="BU258" s="62">
        <f t="shared" si="130"/>
        <v>5340921561.4477911</v>
      </c>
      <c r="BV258" s="181">
        <f t="shared" si="180"/>
        <v>-3.2173913043478262</v>
      </c>
      <c r="BW258" s="181">
        <f t="shared" si="180"/>
        <v>-4.8582255849967213</v>
      </c>
      <c r="BX258" s="181">
        <f t="shared" si="180"/>
        <v>3.7217044690287566</v>
      </c>
      <c r="BY258" s="181">
        <f t="shared" si="180"/>
        <v>-3.9463407066475562</v>
      </c>
      <c r="BZ258" s="470">
        <f t="shared" si="180"/>
        <v>-3.9463426283058953</v>
      </c>
      <c r="CA258" s="181">
        <f t="shared" si="181"/>
        <v>-48.851102941176471</v>
      </c>
      <c r="CB258" s="181">
        <f t="shared" si="181"/>
        <v>33.246669346547684</v>
      </c>
      <c r="CC258" s="181">
        <f t="shared" si="181"/>
        <v>4.7413084945601236</v>
      </c>
      <c r="CD258" s="181">
        <f t="shared" si="181"/>
        <v>29.210444213904751</v>
      </c>
      <c r="CE258" s="470">
        <f>(BP258-BP246)/BP246*100</f>
        <v>29.210968010257631</v>
      </c>
      <c r="CF258" s="181">
        <f t="shared" si="177"/>
        <v>-18.466354646416971</v>
      </c>
      <c r="CG258" s="181">
        <f t="shared" si="177"/>
        <v>-8.6035311813003048</v>
      </c>
      <c r="CH258" s="181">
        <f t="shared" si="177"/>
        <v>0.60043453153302284</v>
      </c>
      <c r="CI258" s="181">
        <f t="shared" si="177"/>
        <v>-2.5511825656302611</v>
      </c>
      <c r="CJ258" s="181">
        <f t="shared" si="177"/>
        <v>-2.5508759427484762</v>
      </c>
      <c r="CK258" s="181">
        <f t="shared" si="178"/>
        <v>-21.096293549010138</v>
      </c>
      <c r="CL258" s="181">
        <f t="shared" si="178"/>
        <v>32.916102418088045</v>
      </c>
      <c r="CM258" s="181">
        <f t="shared" si="178"/>
        <v>13.494976126454826</v>
      </c>
      <c r="CN258" s="181">
        <f t="shared" si="178"/>
        <v>19.081428671095544</v>
      </c>
      <c r="CO258" s="471">
        <f t="shared" si="178"/>
        <v>19.082406105566506</v>
      </c>
      <c r="CP258" s="181">
        <f t="shared" si="182"/>
        <v>-91.779127908502772</v>
      </c>
      <c r="CQ258" s="181">
        <f t="shared" si="167"/>
        <v>17.283891214332556</v>
      </c>
      <c r="CR258" s="181">
        <f t="shared" si="133"/>
        <v>38.376472432380325</v>
      </c>
      <c r="CS258" s="181">
        <f t="shared" si="168"/>
        <v>0.58934181785244277</v>
      </c>
      <c r="CT258" s="181"/>
      <c r="CU258" s="239">
        <f t="shared" si="161"/>
        <v>0.15574092492872382</v>
      </c>
      <c r="CV258" s="239">
        <f t="shared" si="161"/>
        <v>-1</v>
      </c>
      <c r="CW258" s="472">
        <f t="shared" si="161"/>
        <v>-1</v>
      </c>
      <c r="CY258" s="127">
        <f t="shared" si="138"/>
        <v>-0.10963192744729056</v>
      </c>
      <c r="CZ258" s="127">
        <f t="shared" si="139"/>
        <v>-9.3432614496433142E-2</v>
      </c>
      <c r="DA258" s="127">
        <f t="shared" si="139"/>
        <v>-0.21546528519493502</v>
      </c>
      <c r="DB258" s="127"/>
      <c r="DC258" s="127">
        <f t="shared" si="140"/>
        <v>-0.2256391851203311</v>
      </c>
      <c r="DD258" s="127">
        <f t="shared" si="140"/>
        <v>-0.21662824907816303</v>
      </c>
      <c r="DE258" s="127">
        <f t="shared" si="141"/>
        <v>-0.1646221602928275</v>
      </c>
      <c r="DF258" s="127">
        <f t="shared" si="164"/>
        <v>-1.9095646850606718E-2</v>
      </c>
      <c r="DG258" s="127">
        <f t="shared" si="142"/>
        <v>-0.13273068393294929</v>
      </c>
      <c r="DH258" s="127">
        <f t="shared" si="160"/>
        <v>-0.11667008724005545</v>
      </c>
      <c r="DI258" s="127">
        <f t="shared" si="160"/>
        <v>-0.19628410603557855</v>
      </c>
      <c r="DJ258" s="127">
        <f t="shared" si="160"/>
        <v>-0.1811714804402178</v>
      </c>
      <c r="DK258" s="127">
        <f t="shared" si="160"/>
        <v>-0.19063296531325258</v>
      </c>
      <c r="DL258" s="127">
        <f t="shared" si="160"/>
        <v>-0.26646317391151397</v>
      </c>
      <c r="DM258" s="127">
        <f t="shared" si="143"/>
        <v>-0.18151717791066402</v>
      </c>
      <c r="DN258" s="127">
        <f t="shared" si="165"/>
        <v>8.3425270228754123E-4</v>
      </c>
      <c r="DO258" s="127">
        <f t="shared" si="165"/>
        <v>0.2048405998425773</v>
      </c>
      <c r="DP258" s="127">
        <f t="shared" si="165"/>
        <v>0.12421936130493783</v>
      </c>
      <c r="DQ258" s="127">
        <f t="shared" si="165"/>
        <v>-2.7560461104934153E-2</v>
      </c>
      <c r="DR258" s="127">
        <f t="shared" si="165"/>
        <v>0.12415453308920621</v>
      </c>
      <c r="DS258" s="127">
        <f t="shared" si="165"/>
        <v>0.11311363769646832</v>
      </c>
      <c r="DT258" s="127">
        <f t="shared" si="165"/>
        <v>-4.5002540447118933E-2</v>
      </c>
    </row>
    <row r="259" spans="1:124" ht="15.75" customHeight="1" x14ac:dyDescent="0.3">
      <c r="C259" s="475"/>
      <c r="E259" s="62"/>
      <c r="F259" s="62"/>
      <c r="G259" s="62"/>
      <c r="H259" s="470">
        <f>H258/10^6</f>
        <v>579.97402</v>
      </c>
      <c r="I259" s="476">
        <f>I258/10^6</f>
        <v>36.359518999999999</v>
      </c>
      <c r="J259" s="476">
        <f>J258/10^6</f>
        <v>1266.319105</v>
      </c>
      <c r="K259" s="62"/>
      <c r="L259" s="62"/>
      <c r="M259" s="62"/>
      <c r="N259" s="62"/>
      <c r="O259" s="62"/>
      <c r="P259" s="62"/>
      <c r="Q259" s="476">
        <f>Q258/10^6</f>
        <v>617.0749400367539</v>
      </c>
      <c r="R259" s="476">
        <f>R258/10^6</f>
        <v>34.386666653914006</v>
      </c>
      <c r="S259" s="476">
        <f>S258/10^6</f>
        <v>90.438269261340992</v>
      </c>
      <c r="T259" s="62"/>
      <c r="U259" s="476"/>
      <c r="V259" s="158"/>
      <c r="W259" s="158"/>
      <c r="X259" s="158"/>
      <c r="Y259" s="158"/>
      <c r="Z259" s="158"/>
      <c r="AA259" s="158"/>
      <c r="AB259" s="255"/>
      <c r="AC259" s="255"/>
      <c r="AD259" s="255"/>
      <c r="AE259" s="255"/>
      <c r="AF259" s="255"/>
      <c r="AG259" s="255"/>
      <c r="AH259" s="234"/>
      <c r="AI259" s="234"/>
      <c r="AJ259" s="255"/>
      <c r="AK259" s="255"/>
      <c r="AL259" s="255"/>
      <c r="AM259" s="255"/>
      <c r="AN259" s="255"/>
      <c r="AO259" s="255"/>
      <c r="AP259" s="234"/>
      <c r="AQ259" s="477"/>
      <c r="AR259" s="255">
        <v>126761139.139162</v>
      </c>
      <c r="AS259" s="255"/>
      <c r="AT259" s="477"/>
      <c r="AU259" s="474"/>
      <c r="AV259" s="477"/>
      <c r="AW259" s="477"/>
      <c r="AX259" s="477"/>
      <c r="AY259" s="181"/>
      <c r="AZ259" s="181"/>
      <c r="BA259" s="181"/>
      <c r="BB259" s="65"/>
      <c r="BC259" s="65"/>
      <c r="BD259" s="62"/>
      <c r="BE259" s="226"/>
      <c r="BF259" s="330"/>
      <c r="BG259" s="158"/>
      <c r="BH259" s="65"/>
      <c r="BI259" s="181"/>
      <c r="BJ259" s="181"/>
      <c r="BK259" s="181"/>
      <c r="BL259" s="478"/>
      <c r="BM259" s="408"/>
      <c r="BN259" s="408"/>
      <c r="BO259" s="467"/>
      <c r="BP259" s="479"/>
      <c r="BQ259" s="467"/>
      <c r="BR259" s="408"/>
      <c r="BS259" s="408"/>
      <c r="BT259" s="480"/>
      <c r="BU259" s="479"/>
      <c r="BV259" s="181"/>
      <c r="BW259" s="181"/>
      <c r="BX259" s="181"/>
      <c r="BY259" s="181"/>
      <c r="BZ259" s="62"/>
      <c r="CA259" s="181"/>
      <c r="CB259" s="181"/>
      <c r="CC259" s="181"/>
      <c r="CD259" s="181"/>
      <c r="CE259" s="62"/>
      <c r="CF259" s="181"/>
      <c r="CG259" s="181"/>
      <c r="CH259" s="181"/>
      <c r="CI259" s="181"/>
      <c r="CJ259" s="181"/>
      <c r="CK259" s="181"/>
      <c r="CL259" s="181"/>
      <c r="CM259" s="181"/>
      <c r="CN259" s="181"/>
      <c r="CO259" s="181"/>
      <c r="CP259" s="181"/>
      <c r="CQ259" s="181"/>
      <c r="CR259" s="181"/>
      <c r="CS259" s="181"/>
      <c r="CT259" s="181"/>
      <c r="CU259" s="239"/>
      <c r="CV259" s="239"/>
      <c r="CW259" s="472"/>
    </row>
    <row r="260" spans="1:124" ht="15.75" customHeight="1" x14ac:dyDescent="0.3">
      <c r="C260" s="475"/>
      <c r="E260" s="62"/>
      <c r="F260" s="62"/>
      <c r="G260" s="239"/>
      <c r="H260" s="239">
        <f>H258/H246-1</f>
        <v>-0.12119584456175259</v>
      </c>
      <c r="I260" s="481">
        <f>I258/I246-1</f>
        <v>0.19338619640239196</v>
      </c>
      <c r="J260" s="481">
        <f>J258/J246-1</f>
        <v>0.37922369515716792</v>
      </c>
      <c r="K260" s="62"/>
      <c r="L260" s="62"/>
      <c r="M260" s="62"/>
      <c r="N260" s="62"/>
      <c r="O260" s="62"/>
      <c r="P260" s="239"/>
      <c r="Q260" s="481">
        <f>Q258/Q246-1</f>
        <v>-0.12786136514857094</v>
      </c>
      <c r="R260" s="481">
        <f>R258/R246-1</f>
        <v>0.11673317393854243</v>
      </c>
      <c r="S260" s="481">
        <f>S258/S246-1</f>
        <v>0.3399390296257685</v>
      </c>
      <c r="T260" s="158"/>
      <c r="U260" s="473"/>
      <c r="V260" s="239"/>
      <c r="W260" s="158"/>
      <c r="X260" s="158"/>
      <c r="Y260" s="158"/>
      <c r="Z260" s="158"/>
      <c r="AA260" s="158"/>
      <c r="AB260" s="255"/>
      <c r="AC260" s="477"/>
      <c r="AD260" s="477"/>
      <c r="AE260" s="477"/>
      <c r="AF260" s="477"/>
      <c r="AG260" s="477"/>
      <c r="AH260" s="477"/>
      <c r="AI260" s="477"/>
      <c r="AJ260" s="477"/>
      <c r="AK260" s="477"/>
      <c r="AL260" s="477"/>
      <c r="AM260" s="477"/>
      <c r="AN260" s="477"/>
      <c r="AO260" s="477"/>
      <c r="AP260" s="477"/>
      <c r="AQ260" s="477"/>
      <c r="AR260" s="255"/>
      <c r="AS260" s="477"/>
      <c r="AT260" s="477"/>
      <c r="AU260" s="255"/>
      <c r="AV260" s="477"/>
      <c r="AW260" s="477"/>
      <c r="AX260" s="477"/>
      <c r="AY260" s="181"/>
      <c r="AZ260" s="181"/>
      <c r="BA260" s="181"/>
      <c r="BB260" s="65"/>
      <c r="BC260" s="65"/>
      <c r="BD260" s="62"/>
      <c r="BE260" s="226"/>
      <c r="BF260" s="330"/>
      <c r="BG260" s="158"/>
      <c r="BH260" s="65"/>
      <c r="BI260" s="181"/>
      <c r="BJ260" s="181"/>
      <c r="BK260" s="181"/>
      <c r="BL260" s="467"/>
      <c r="BM260" s="408"/>
      <c r="BN260" s="408"/>
      <c r="BO260" s="467"/>
      <c r="BP260" s="470">
        <f>BP258/10^6</f>
        <v>1676.073065</v>
      </c>
      <c r="BQ260" s="467"/>
      <c r="BR260" s="62"/>
      <c r="BS260" s="234"/>
      <c r="BT260" s="209"/>
      <c r="BU260" s="476">
        <f>BU258/10^6</f>
        <v>5340.9215614477907</v>
      </c>
      <c r="BV260" s="471"/>
      <c r="BW260" s="239"/>
      <c r="BX260" s="181"/>
      <c r="BY260" s="181"/>
      <c r="BZ260" s="62"/>
      <c r="CA260" s="181"/>
      <c r="CB260" s="181"/>
      <c r="CC260" s="181"/>
      <c r="CD260" s="181"/>
      <c r="CE260" s="62"/>
      <c r="CF260" s="181"/>
      <c r="CG260" s="181"/>
      <c r="CH260" s="181"/>
      <c r="CI260" s="181"/>
      <c r="CJ260" s="181"/>
      <c r="CK260" s="181"/>
      <c r="CL260" s="181"/>
      <c r="CM260" s="181"/>
      <c r="CN260" s="181"/>
      <c r="CO260" s="181"/>
      <c r="CP260" s="181"/>
      <c r="CQ260" s="181"/>
      <c r="CR260" s="181"/>
      <c r="CS260" s="181"/>
      <c r="CT260" s="181"/>
      <c r="CU260" s="239"/>
      <c r="CV260" s="239"/>
      <c r="CW260" s="472"/>
    </row>
    <row r="261" spans="1:124" ht="15.75" customHeight="1" x14ac:dyDescent="0.3">
      <c r="C261" s="76"/>
      <c r="D261" s="362"/>
      <c r="E261" s="482"/>
      <c r="F261" s="482"/>
      <c r="G261" s="482"/>
      <c r="H261" s="479"/>
      <c r="I261" s="479"/>
      <c r="J261" s="479"/>
      <c r="K261" s="483"/>
      <c r="L261" s="234"/>
      <c r="M261" s="234"/>
      <c r="N261" s="234"/>
      <c r="O261" s="234"/>
      <c r="P261" s="234"/>
      <c r="Q261" s="479"/>
      <c r="R261" s="479"/>
      <c r="S261" s="479"/>
      <c r="T261" s="234"/>
      <c r="U261" s="255"/>
      <c r="V261" s="330"/>
      <c r="W261" s="330"/>
      <c r="X261" s="330"/>
      <c r="Y261" s="432"/>
      <c r="Z261" s="330"/>
      <c r="AB261" s="484"/>
      <c r="AC261" s="408">
        <f>AC258/AC246-1</f>
        <v>-0.10963192744729056</v>
      </c>
      <c r="AD261" s="408">
        <f>AD258/AD246-1</f>
        <v>-0.1646221602928275</v>
      </c>
      <c r="AE261" s="408">
        <f>AE258/AE246-1</f>
        <v>-9.3432614496433142E-2</v>
      </c>
      <c r="AF261" s="408">
        <f>AF258/AF246-1</f>
        <v>-0.21546528519493502</v>
      </c>
      <c r="AG261" s="408">
        <f t="shared" ref="AG261:AX261" si="188">AG258/AG246-1</f>
        <v>-0.24150336341726608</v>
      </c>
      <c r="AH261" s="408">
        <f t="shared" si="188"/>
        <v>-0.2256391851203311</v>
      </c>
      <c r="AI261" s="408">
        <f>AI258/AI246-1</f>
        <v>-0.21662824907816303</v>
      </c>
      <c r="AJ261" s="408">
        <f t="shared" si="188"/>
        <v>-1.9095646850606718E-2</v>
      </c>
      <c r="AK261" s="408">
        <f>AK258/AK246-1</f>
        <v>-0.13273068393294929</v>
      </c>
      <c r="AL261" s="408">
        <f>AL258/AL246-1</f>
        <v>-0.18151717791066402</v>
      </c>
      <c r="AM261" s="408">
        <f t="shared" si="188"/>
        <v>-0.11667008724005545</v>
      </c>
      <c r="AN261" s="408">
        <f t="shared" si="188"/>
        <v>-0.19628410603557855</v>
      </c>
      <c r="AO261" s="408">
        <f t="shared" si="188"/>
        <v>-0.1811714804402178</v>
      </c>
      <c r="AP261" s="408">
        <f t="shared" si="188"/>
        <v>-0.19063296531325258</v>
      </c>
      <c r="AQ261" s="408">
        <f t="shared" si="188"/>
        <v>-0.26646317391151397</v>
      </c>
      <c r="AR261" s="408">
        <f t="shared" si="188"/>
        <v>8.3425270228754123E-4</v>
      </c>
      <c r="AS261" s="408">
        <f t="shared" si="188"/>
        <v>0.2048405998425773</v>
      </c>
      <c r="AT261" s="408">
        <f t="shared" si="188"/>
        <v>0.12421936130493783</v>
      </c>
      <c r="AU261" s="408">
        <f t="shared" si="188"/>
        <v>-2.7560461104934153E-2</v>
      </c>
      <c r="AV261" s="408">
        <f t="shared" si="188"/>
        <v>0.12415453308920621</v>
      </c>
      <c r="AW261" s="408">
        <f t="shared" si="188"/>
        <v>0.11311363769646832</v>
      </c>
      <c r="AX261" s="408">
        <f t="shared" si="188"/>
        <v>-4.5002540447118933E-2</v>
      </c>
      <c r="AY261" s="225"/>
      <c r="AZ261" s="225"/>
      <c r="BA261" s="234"/>
      <c r="BB261" s="234"/>
      <c r="BC261" s="408">
        <f t="shared" ref="BC261:BH261" si="189">BC258/BC246-1</f>
        <v>-8.8612105608905756E-2</v>
      </c>
      <c r="BD261" s="408">
        <f t="shared" si="189"/>
        <v>0.2188471588555887</v>
      </c>
      <c r="BE261" s="408">
        <f t="shared" si="189"/>
        <v>0.7025590529428809</v>
      </c>
      <c r="BF261" s="408">
        <f t="shared" si="189"/>
        <v>-0.1086948404624114</v>
      </c>
      <c r="BG261" s="408">
        <f t="shared" si="189"/>
        <v>0.16712970099498325</v>
      </c>
      <c r="BH261" s="408">
        <f t="shared" si="189"/>
        <v>0.58156804627266867</v>
      </c>
      <c r="BI261" s="234"/>
      <c r="BJ261" s="234"/>
      <c r="BK261" s="234"/>
      <c r="BL261" s="234"/>
      <c r="BM261" s="408"/>
      <c r="BN261" s="408"/>
      <c r="BP261" s="481">
        <f>BP258/BP246-1</f>
        <v>0.29210968010257643</v>
      </c>
      <c r="BQ261" s="234"/>
      <c r="BR261" s="481"/>
      <c r="BS261" s="481"/>
      <c r="BT261" s="485"/>
      <c r="BU261" s="481">
        <f>BU258/BU246-1</f>
        <v>0.19082406105566507</v>
      </c>
      <c r="BV261" s="330"/>
      <c r="BW261" s="226"/>
      <c r="BX261" s="226"/>
      <c r="BY261" s="226"/>
      <c r="BZ261" s="225"/>
      <c r="CA261" s="226"/>
      <c r="CB261" s="226"/>
      <c r="CC261" s="330"/>
      <c r="CD261" s="226"/>
      <c r="CE261" s="330"/>
      <c r="CF261" s="226"/>
      <c r="CG261" s="330"/>
      <c r="CH261" s="330"/>
      <c r="CI261" s="226"/>
      <c r="CJ261" s="226"/>
      <c r="CK261" s="226"/>
      <c r="CL261" s="226"/>
      <c r="CM261" s="226"/>
      <c r="CN261" s="226"/>
      <c r="CO261" s="330"/>
      <c r="CP261" s="255"/>
      <c r="CQ261" s="226"/>
      <c r="CR261" s="226"/>
      <c r="CS261" s="226"/>
      <c r="CU261" s="477"/>
      <c r="CV261" s="477"/>
      <c r="CW261" s="477"/>
    </row>
    <row r="262" spans="1:124" ht="17.25" customHeight="1" x14ac:dyDescent="0.3">
      <c r="C262" s="661" t="s">
        <v>65</v>
      </c>
      <c r="D262" s="661" t="s">
        <v>66</v>
      </c>
      <c r="E262" s="638" t="s">
        <v>2</v>
      </c>
      <c r="F262" s="638"/>
      <c r="G262" s="638"/>
      <c r="H262" s="640" t="s">
        <v>3</v>
      </c>
      <c r="I262" s="641"/>
      <c r="J262" s="642"/>
      <c r="K262" s="643" t="s">
        <v>67</v>
      </c>
      <c r="L262" s="644"/>
      <c r="M262" s="645"/>
      <c r="N262" s="646" t="s">
        <v>5</v>
      </c>
      <c r="O262" s="647"/>
      <c r="P262" s="648"/>
      <c r="Q262" s="599" t="s">
        <v>6</v>
      </c>
      <c r="R262" s="600"/>
      <c r="S262" s="600"/>
      <c r="T262" s="601"/>
      <c r="U262" s="602" t="s">
        <v>68</v>
      </c>
      <c r="V262" s="603"/>
      <c r="W262" s="603"/>
      <c r="X262" s="604"/>
      <c r="Y262" s="605" t="s">
        <v>8</v>
      </c>
      <c r="Z262" s="606"/>
      <c r="AA262" s="606"/>
      <c r="AB262" s="607"/>
      <c r="AC262" s="654" t="s">
        <v>9</v>
      </c>
      <c r="AD262" s="655"/>
      <c r="AE262" s="655"/>
      <c r="AF262" s="655"/>
      <c r="AG262" s="655"/>
      <c r="AH262" s="655"/>
      <c r="AI262" s="655"/>
      <c r="AJ262" s="656"/>
      <c r="AK262" s="657" t="s">
        <v>10</v>
      </c>
      <c r="AL262" s="658"/>
      <c r="AM262" s="658"/>
      <c r="AN262" s="658"/>
      <c r="AO262" s="658"/>
      <c r="AP262" s="658"/>
      <c r="AQ262" s="658"/>
      <c r="AR262" s="659"/>
      <c r="AS262" s="608" t="s">
        <v>11</v>
      </c>
      <c r="AT262" s="609"/>
      <c r="AU262" s="494"/>
      <c r="AV262" s="610" t="s">
        <v>12</v>
      </c>
      <c r="AW262" s="611"/>
      <c r="AX262" s="496"/>
      <c r="AY262" s="612" t="s">
        <v>13</v>
      </c>
      <c r="AZ262" s="613"/>
      <c r="BA262" s="497"/>
      <c r="BB262" s="649" t="s">
        <v>14</v>
      </c>
      <c r="BC262" s="651" t="s">
        <v>15</v>
      </c>
      <c r="BD262" s="626"/>
      <c r="BE262" s="626"/>
      <c r="BF262" s="652" t="s">
        <v>16</v>
      </c>
      <c r="BG262" s="653"/>
      <c r="BH262" s="653"/>
      <c r="BI262" s="497"/>
      <c r="BJ262" s="497"/>
      <c r="BK262" s="497"/>
      <c r="BL262" s="627" t="s">
        <v>18</v>
      </c>
      <c r="BM262" s="627"/>
      <c r="BN262" s="627"/>
      <c r="BO262" s="627"/>
      <c r="BP262" s="628"/>
      <c r="BQ262" s="629" t="s">
        <v>19</v>
      </c>
      <c r="BR262" s="630"/>
      <c r="BS262" s="630"/>
      <c r="BT262" s="630"/>
      <c r="BU262" s="630"/>
      <c r="BV262" s="632" t="s">
        <v>69</v>
      </c>
      <c r="BW262" s="633"/>
      <c r="BX262" s="633"/>
      <c r="BY262" s="633"/>
      <c r="BZ262" s="634"/>
      <c r="CA262" s="614" t="s">
        <v>21</v>
      </c>
      <c r="CB262" s="615"/>
      <c r="CC262" s="615"/>
      <c r="CD262" s="615"/>
      <c r="CE262" s="616"/>
      <c r="CF262" s="617" t="s">
        <v>70</v>
      </c>
      <c r="CG262" s="618"/>
      <c r="CH262" s="618"/>
      <c r="CI262" s="618"/>
      <c r="CJ262" s="619"/>
      <c r="CK262" s="617" t="s">
        <v>23</v>
      </c>
      <c r="CL262" s="618"/>
      <c r="CM262" s="618"/>
      <c r="CN262" s="618"/>
      <c r="CO262" s="619"/>
      <c r="CP262" s="620" t="s">
        <v>24</v>
      </c>
      <c r="CQ262" s="621"/>
      <c r="CR262" s="621"/>
      <c r="CS262" s="622"/>
      <c r="CT262" s="500" t="s">
        <v>25</v>
      </c>
      <c r="CU262" s="635" t="s">
        <v>26</v>
      </c>
      <c r="CV262" s="635"/>
      <c r="CW262" s="636"/>
    </row>
    <row r="263" spans="1:124" ht="24" x14ac:dyDescent="0.3">
      <c r="C263" s="662"/>
      <c r="D263" s="662"/>
      <c r="E263" s="486" t="s">
        <v>29</v>
      </c>
      <c r="F263" s="486" t="s">
        <v>30</v>
      </c>
      <c r="G263" s="486" t="s">
        <v>31</v>
      </c>
      <c r="H263" s="487" t="s">
        <v>29</v>
      </c>
      <c r="I263" s="488" t="s">
        <v>30</v>
      </c>
      <c r="J263" s="501" t="s">
        <v>33</v>
      </c>
      <c r="K263" s="502" t="s">
        <v>29</v>
      </c>
      <c r="L263" s="503" t="s">
        <v>30</v>
      </c>
      <c r="M263" s="490" t="s">
        <v>33</v>
      </c>
      <c r="N263" s="504" t="s">
        <v>29</v>
      </c>
      <c r="O263" s="505" t="s">
        <v>30</v>
      </c>
      <c r="P263" s="506" t="s">
        <v>33</v>
      </c>
      <c r="Q263" s="491" t="s">
        <v>29</v>
      </c>
      <c r="R263" s="492" t="s">
        <v>30</v>
      </c>
      <c r="S263" s="507" t="s">
        <v>33</v>
      </c>
      <c r="T263" s="492" t="s">
        <v>34</v>
      </c>
      <c r="U263" s="508" t="s">
        <v>29</v>
      </c>
      <c r="V263" s="509" t="s">
        <v>30</v>
      </c>
      <c r="W263" s="509" t="s">
        <v>33</v>
      </c>
      <c r="X263" s="510" t="s">
        <v>35</v>
      </c>
      <c r="Y263" s="511" t="s">
        <v>29</v>
      </c>
      <c r="Z263" s="512" t="s">
        <v>30</v>
      </c>
      <c r="AA263" s="512" t="s">
        <v>33</v>
      </c>
      <c r="AB263" s="513" t="s">
        <v>35</v>
      </c>
      <c r="AC263" s="2" t="s">
        <v>36</v>
      </c>
      <c r="AD263" s="3"/>
      <c r="AE263" s="3" t="s">
        <v>38</v>
      </c>
      <c r="AF263" s="3" t="s">
        <v>44</v>
      </c>
      <c r="AG263" s="3" t="s">
        <v>45</v>
      </c>
      <c r="AH263" s="3" t="s">
        <v>50</v>
      </c>
      <c r="AI263" s="3"/>
      <c r="AJ263" s="3"/>
      <c r="AK263" s="4" t="s">
        <v>36</v>
      </c>
      <c r="AL263" s="5" t="s">
        <v>46</v>
      </c>
      <c r="AM263" s="5" t="s">
        <v>38</v>
      </c>
      <c r="AN263" s="5" t="s">
        <v>44</v>
      </c>
      <c r="AO263" s="5" t="s">
        <v>45</v>
      </c>
      <c r="AP263" s="5" t="s">
        <v>50</v>
      </c>
      <c r="AQ263" s="5" t="s">
        <v>71</v>
      </c>
      <c r="AR263" s="5" t="s">
        <v>63</v>
      </c>
      <c r="AS263" s="493" t="s">
        <v>38</v>
      </c>
      <c r="AT263" s="514" t="s">
        <v>47</v>
      </c>
      <c r="AU263" s="514"/>
      <c r="AV263" s="495" t="s">
        <v>38</v>
      </c>
      <c r="AW263" s="515" t="s">
        <v>47</v>
      </c>
      <c r="AX263" s="515"/>
      <c r="AY263" s="516" t="s">
        <v>38</v>
      </c>
      <c r="AZ263" s="517" t="s">
        <v>47</v>
      </c>
      <c r="BA263" s="518"/>
      <c r="BB263" s="650"/>
      <c r="BC263" s="41" t="s">
        <v>49</v>
      </c>
      <c r="BD263" s="42" t="s">
        <v>38</v>
      </c>
      <c r="BE263" s="43" t="s">
        <v>50</v>
      </c>
      <c r="BF263" s="44" t="s">
        <v>49</v>
      </c>
      <c r="BG263" s="44" t="s">
        <v>38</v>
      </c>
      <c r="BH263" s="45" t="s">
        <v>50</v>
      </c>
      <c r="BI263" s="518"/>
      <c r="BJ263" s="518"/>
      <c r="BK263" s="518"/>
      <c r="BL263" s="519" t="s">
        <v>51</v>
      </c>
      <c r="BM263" s="519" t="s">
        <v>52</v>
      </c>
      <c r="BN263" s="519" t="s">
        <v>53</v>
      </c>
      <c r="BO263" s="519" t="s">
        <v>54</v>
      </c>
      <c r="BP263" s="520" t="s">
        <v>55</v>
      </c>
      <c r="BQ263" s="487" t="s">
        <v>51</v>
      </c>
      <c r="BR263" s="488" t="s">
        <v>52</v>
      </c>
      <c r="BS263" s="488" t="s">
        <v>53</v>
      </c>
      <c r="BT263" s="488" t="s">
        <v>54</v>
      </c>
      <c r="BU263" s="488" t="s">
        <v>55</v>
      </c>
      <c r="BV263" s="521" t="s">
        <v>51</v>
      </c>
      <c r="BW263" s="519" t="s">
        <v>52</v>
      </c>
      <c r="BX263" s="519" t="s">
        <v>53</v>
      </c>
      <c r="BY263" s="519" t="s">
        <v>54</v>
      </c>
      <c r="BZ263" s="522" t="s">
        <v>55</v>
      </c>
      <c r="CA263" s="523" t="s">
        <v>51</v>
      </c>
      <c r="CB263" s="524" t="s">
        <v>52</v>
      </c>
      <c r="CC263" s="524" t="s">
        <v>53</v>
      </c>
      <c r="CD263" s="524" t="s">
        <v>54</v>
      </c>
      <c r="CE263" s="525" t="s">
        <v>55</v>
      </c>
      <c r="CF263" s="491" t="s">
        <v>51</v>
      </c>
      <c r="CG263" s="492" t="s">
        <v>52</v>
      </c>
      <c r="CH263" s="492" t="s">
        <v>53</v>
      </c>
      <c r="CI263" s="492" t="s">
        <v>54</v>
      </c>
      <c r="CJ263" s="526" t="s">
        <v>55</v>
      </c>
      <c r="CK263" s="491" t="s">
        <v>51</v>
      </c>
      <c r="CL263" s="492" t="s">
        <v>52</v>
      </c>
      <c r="CM263" s="492" t="s">
        <v>53</v>
      </c>
      <c r="CN263" s="492" t="s">
        <v>54</v>
      </c>
      <c r="CO263" s="526" t="s">
        <v>55</v>
      </c>
      <c r="CP263" s="527" t="s">
        <v>56</v>
      </c>
      <c r="CQ263" s="528" t="s">
        <v>57</v>
      </c>
      <c r="CR263" s="528" t="s">
        <v>58</v>
      </c>
      <c r="CS263" s="529" t="s">
        <v>59</v>
      </c>
      <c r="CT263" s="530" t="s">
        <v>60</v>
      </c>
      <c r="CU263" s="10" t="s">
        <v>29</v>
      </c>
      <c r="CV263" s="10" t="s">
        <v>30</v>
      </c>
      <c r="CW263" s="57" t="s">
        <v>31</v>
      </c>
    </row>
    <row r="264" spans="1:124" x14ac:dyDescent="0.3">
      <c r="C264" s="531">
        <v>2003</v>
      </c>
      <c r="D264" s="532" t="s">
        <v>72</v>
      </c>
      <c r="E264" s="533">
        <f t="shared" ref="E264:G279" ca="1" si="190">OFFSET(E$3,(ROW(E1)*3)-1,0)</f>
        <v>17871271.519813519</v>
      </c>
      <c r="F264" s="533">
        <f t="shared" ca="1" si="190"/>
        <v>3876133</v>
      </c>
      <c r="G264" s="533">
        <f t="shared" ca="1" si="190"/>
        <v>0</v>
      </c>
      <c r="H264" s="533">
        <f ca="1">(SUM(OFFSET(H$3,3*ROWS(H$3:H3)-3,,3)))</f>
        <v>113836088</v>
      </c>
      <c r="I264" s="533">
        <f ca="1">(SUM(OFFSET(I$3,3*ROWS(I$3:I3)-3,,3)))</f>
        <v>14714947</v>
      </c>
      <c r="J264" s="533">
        <f ca="1">(SUM(OFFSET(J$3,3*ROWS(J$3:J3)-3,,3)))</f>
        <v>0</v>
      </c>
      <c r="K264" s="533"/>
      <c r="L264" s="533"/>
      <c r="M264" s="533"/>
      <c r="N264" s="533"/>
      <c r="O264" s="533"/>
      <c r="P264" s="533"/>
      <c r="Q264" s="533">
        <f ca="1">(SUM(OFFSET(Q$3,3*ROWS(Q$3:Q3)-3,,3)))</f>
        <v>50289952</v>
      </c>
      <c r="R264" s="533">
        <f ca="1">(SUM(OFFSET(R$3,3*ROWS(R$3:R3)-3,,3)))</f>
        <v>6274000</v>
      </c>
      <c r="S264" s="533">
        <f ca="1">(SUM(OFFSET(S$3,3*ROWS(S$3:S3)-3,,3)))</f>
        <v>0</v>
      </c>
      <c r="T264" s="533">
        <f ca="1">(SUM(OFFSET(T$3,3*ROWS(T$3:T3)-3,,3)))</f>
        <v>56563952</v>
      </c>
      <c r="U264" s="533"/>
      <c r="V264" s="533"/>
      <c r="W264" s="533"/>
      <c r="X264" s="533"/>
      <c r="Y264" s="533"/>
      <c r="Z264" s="533"/>
      <c r="AA264" s="533"/>
      <c r="AB264" s="533"/>
      <c r="AC264" s="533">
        <f ca="1">(SUM(OFFSET(AC$3,3*ROWS(AC$3:AC3)-3,,3)))</f>
        <v>0</v>
      </c>
      <c r="AD264" s="533">
        <f ca="1">(SUM(OFFSET(AD$3,3*ROWS(AD$3:AD3)-3,,3)))</f>
        <v>0</v>
      </c>
      <c r="AE264" s="533">
        <f ca="1">(SUM(OFFSET(AE$3,3*ROWS(AE$3:AE3)-3,,3)))</f>
        <v>0</v>
      </c>
      <c r="AF264" s="533">
        <f ca="1">(SUM(OFFSET(AF$3,3*ROWS(AF$3:AF3)-3,,3)))</f>
        <v>0</v>
      </c>
      <c r="AG264" s="533">
        <f ca="1">(SUM(OFFSET(AG$3,3*ROWS(AG$3:AG3)-3,,3)))</f>
        <v>0</v>
      </c>
      <c r="AH264" s="533">
        <f ca="1">(SUM(OFFSET(AH$3,3*ROWS(AH$3:AH3)-3,,3)))</f>
        <v>0</v>
      </c>
      <c r="AI264" s="533"/>
      <c r="AJ264" s="533">
        <f ca="1">(SUM(OFFSET(AJ$3,3*ROWS(AJ$3:AJ3)-3,,3)))</f>
        <v>0</v>
      </c>
      <c r="AK264" s="533">
        <f ca="1">(SUM(OFFSET(AK$3,3*ROWS(AK$3:AK3)-3,,3)))</f>
        <v>0</v>
      </c>
      <c r="AL264" s="533">
        <f ca="1">(SUM(OFFSET(AL$3,3*ROWS(AL$3:AL3)-3,,3)))</f>
        <v>0</v>
      </c>
      <c r="AM264" s="533">
        <f ca="1">(SUM(OFFSET(AM$3,3*ROWS(AM$3:AM3)-3,,3)))</f>
        <v>0</v>
      </c>
      <c r="AN264" s="533">
        <f ca="1">(SUM(OFFSET(AN$3,3*ROWS(AN$3:AN3)-3,,3)))</f>
        <v>0</v>
      </c>
      <c r="AO264" s="533">
        <f ca="1">(SUM(OFFSET(AO$3,3*ROWS(AO$3:AO3)-3,,3)))</f>
        <v>0</v>
      </c>
      <c r="AP264" s="533">
        <f t="shared" ref="AP264:AP327" ca="1" si="191">SUM(AN264:AO264)</f>
        <v>0</v>
      </c>
      <c r="AQ264" s="533">
        <f ca="1">(SUM(OFFSET(AQ$3,3*ROWS(AQ$3:AQ3)-3,,3)))</f>
        <v>0</v>
      </c>
      <c r="AR264" s="533">
        <f ca="1">(SUM(OFFSET(AR$3,3*ROWS(AR$3:AR3)-3,,3)))</f>
        <v>0</v>
      </c>
      <c r="AS264" s="533">
        <f ca="1">(SUM(OFFSET(AS$3,3*ROWS(AS$3:AS3)-3,,3)))</f>
        <v>0</v>
      </c>
      <c r="AT264" s="533">
        <f ca="1">(SUM(OFFSET(AT$3,3*ROWS(AT$3:AT3)-3,,3)))</f>
        <v>0</v>
      </c>
      <c r="AU264" s="533"/>
      <c r="AV264" s="533">
        <f ca="1">(SUM(OFFSET(AV$3,3*ROWS(AV$3:AV3)-3,,3)))</f>
        <v>0</v>
      </c>
      <c r="AW264" s="533">
        <f ca="1">(SUM(OFFSET(AW$3,3*ROWS(AW$3:AW3)-3,,3)))</f>
        <v>0</v>
      </c>
      <c r="AX264" s="533"/>
      <c r="AY264" s="533"/>
      <c r="AZ264" s="533"/>
      <c r="BA264" s="533"/>
      <c r="BB264" s="533">
        <f t="shared" ref="BB264:BB327" ca="1" si="192">OFFSET(BB$1,(ROW(BB2)*3)-2,0)</f>
        <v>0</v>
      </c>
      <c r="BC264" s="533"/>
      <c r="BD264" s="533"/>
      <c r="BE264" s="533"/>
      <c r="BF264" s="533"/>
      <c r="BG264" s="533"/>
      <c r="BH264" s="533"/>
      <c r="BI264" s="533"/>
      <c r="BJ264" s="533"/>
      <c r="BK264" s="533"/>
      <c r="BL264" s="533">
        <f ca="1">(SUM(OFFSET(BL$3,3*ROWS(BL$3:BL3)-3,,3)))</f>
        <v>0</v>
      </c>
      <c r="BM264" s="533">
        <f ca="1">(SUM(OFFSET(BM$3,3*ROWS(BM$3:BM3)-3,,3)))</f>
        <v>0</v>
      </c>
      <c r="BN264" s="533">
        <f ca="1">(SUM(OFFSET(BN$3,3*ROWS(BN$3:BN3)-3,,3)))</f>
        <v>0</v>
      </c>
      <c r="BO264" s="533">
        <f ca="1">(SUM(OFFSET(BO$3,3*ROWS(BO$3:BO3)-3,,3)))</f>
        <v>0</v>
      </c>
      <c r="BP264" s="533">
        <f ca="1">(SUM(OFFSET(BP$3,3*ROWS(BP$3:BP3)-3,,3)))</f>
        <v>0</v>
      </c>
      <c r="BQ264" s="533">
        <f ca="1">(SUM(OFFSET(BQ$3,3*ROWS(BQ$3:BQ3)-3,,3)))</f>
        <v>0</v>
      </c>
      <c r="BR264" s="533">
        <f ca="1">(SUM(OFFSET(BR$3,3*ROWS(BR$3:BR3)-3,,3)))</f>
        <v>0</v>
      </c>
      <c r="BS264" s="533">
        <f ca="1">(SUM(OFFSET(BS$3,3*ROWS(BS$3:BS3)-3,,3)))</f>
        <v>0</v>
      </c>
      <c r="BT264" s="533">
        <f ca="1">(SUM(OFFSET(BT$3,3*ROWS(BT$3:BT3)-3,,3)))</f>
        <v>0</v>
      </c>
      <c r="BU264" s="533">
        <f ca="1">(SUM(OFFSET(BU$3,3*ROWS(BU$3:BU3)-3,,3)))</f>
        <v>0</v>
      </c>
      <c r="BV264" s="534"/>
      <c r="BW264" s="534"/>
      <c r="BX264" s="534"/>
      <c r="BY264" s="534"/>
      <c r="BZ264" s="534"/>
      <c r="CA264" s="534"/>
      <c r="CB264" s="534"/>
      <c r="CC264" s="534"/>
      <c r="CD264" s="534"/>
      <c r="CE264" s="534"/>
      <c r="CF264" s="534"/>
      <c r="CG264" s="534"/>
      <c r="CH264" s="534"/>
      <c r="CI264" s="534"/>
      <c r="CJ264" s="534"/>
      <c r="CK264" s="534"/>
      <c r="CL264" s="534"/>
      <c r="CM264" s="534"/>
      <c r="CN264" s="534"/>
      <c r="CO264" s="534"/>
      <c r="CP264" s="534"/>
      <c r="CQ264" s="534"/>
      <c r="CR264" s="534"/>
      <c r="CS264" s="534"/>
      <c r="CT264" s="534"/>
      <c r="CU264" s="534"/>
      <c r="CV264" s="534"/>
      <c r="CW264" s="534"/>
    </row>
    <row r="265" spans="1:124" x14ac:dyDescent="0.3">
      <c r="C265" s="531"/>
      <c r="D265" s="532" t="s">
        <v>73</v>
      </c>
      <c r="E265" s="533">
        <f t="shared" ca="1" si="190"/>
        <v>18156940.037296038</v>
      </c>
      <c r="F265" s="533">
        <f t="shared" ca="1" si="190"/>
        <v>4020092</v>
      </c>
      <c r="G265" s="533">
        <f t="shared" ca="1" si="190"/>
        <v>0</v>
      </c>
      <c r="H265" s="535">
        <f ca="1">(SUM(OFFSET(H$3,3*ROWS(H$3:H4)-3,,3)))</f>
        <v>117926742</v>
      </c>
      <c r="I265" s="535">
        <f ca="1">(SUM(OFFSET(I$3,3*ROWS(I$3:I4)-3,,3)))</f>
        <v>15531135</v>
      </c>
      <c r="J265" s="535">
        <f ca="1">(SUM(OFFSET(J$3,3*ROWS(J$3:J4)-3,,3)))</f>
        <v>0</v>
      </c>
      <c r="K265" s="536">
        <f t="shared" ref="K265:M296" ca="1" si="193">(H265-H264)/H264*100</f>
        <v>3.5934597471409946</v>
      </c>
      <c r="L265" s="536">
        <f t="shared" ca="1" si="193"/>
        <v>5.5466594612946958</v>
      </c>
      <c r="M265" s="536" t="e">
        <f t="shared" ca="1" si="193"/>
        <v>#DIV/0!</v>
      </c>
      <c r="N265" s="535"/>
      <c r="O265" s="535"/>
      <c r="P265" s="535"/>
      <c r="Q265" s="535">
        <f ca="1">(SUM(OFFSET(Q$3,3*ROWS(Q$3:Q4)-3,,3)))</f>
        <v>52601723</v>
      </c>
      <c r="R265" s="535">
        <f ca="1">(SUM(OFFSET(R$3,3*ROWS(R$3:R4)-3,,3)))</f>
        <v>6603000</v>
      </c>
      <c r="S265" s="535">
        <f ca="1">(SUM(OFFSET(S$3,3*ROWS(S$3:S4)-3,,3)))</f>
        <v>0</v>
      </c>
      <c r="T265" s="533">
        <f ca="1">(SUM(OFFSET(T$3,3*ROWS(T$3:T4)-3,,3)))</f>
        <v>59204723</v>
      </c>
      <c r="U265" s="536">
        <f t="shared" ref="U265:X296" ca="1" si="194">(Q265-Q264)/Q264*100</f>
        <v>4.596884483007659</v>
      </c>
      <c r="V265" s="536">
        <f t="shared" ca="1" si="194"/>
        <v>5.2438635639145676</v>
      </c>
      <c r="W265" s="536" t="e">
        <f t="shared" ca="1" si="194"/>
        <v>#DIV/0!</v>
      </c>
      <c r="X265" s="536">
        <f t="shared" ca="1" si="194"/>
        <v>4.6686465613293784</v>
      </c>
      <c r="Y265" s="533"/>
      <c r="Z265" s="533"/>
      <c r="AA265" s="533"/>
      <c r="AB265" s="533"/>
      <c r="AC265" s="535">
        <f ca="1">(SUM(OFFSET(AC$3,3*ROWS(AC$3:AC4)-3,,3)))</f>
        <v>0</v>
      </c>
      <c r="AD265" s="533">
        <f ca="1">(SUM(OFFSET(AD$3,3*ROWS(AD$3:AD4)-3,,3)))</f>
        <v>0</v>
      </c>
      <c r="AE265" s="535">
        <f ca="1">(SUM(OFFSET(AE$3,3*ROWS(AE$3:AE4)-3,,3)))</f>
        <v>0</v>
      </c>
      <c r="AF265" s="535">
        <f ca="1">(SUM(OFFSET(AF$3,3*ROWS(AF$3:AF4)-3,,3)))</f>
        <v>0</v>
      </c>
      <c r="AG265" s="535">
        <f ca="1">(SUM(OFFSET(AG$3,3*ROWS(AG$3:AG4)-3,,3)))</f>
        <v>0</v>
      </c>
      <c r="AH265" s="533">
        <f ca="1">(SUM(OFFSET(AH$3,3*ROWS(AH$3:AH4)-3,,3)))</f>
        <v>0</v>
      </c>
      <c r="AI265" s="533"/>
      <c r="AJ265" s="533">
        <f ca="1">(SUM(OFFSET(AJ$3,3*ROWS(AJ$3:AJ4)-3,,3)))</f>
        <v>0</v>
      </c>
      <c r="AK265" s="535">
        <f ca="1">(SUM(OFFSET(AK$3,3*ROWS(AK$3:AK4)-3,,3)))</f>
        <v>0</v>
      </c>
      <c r="AL265" s="533">
        <f ca="1">(SUM(OFFSET(AL$3,3*ROWS(AL$3:AL4)-3,,3)))</f>
        <v>0</v>
      </c>
      <c r="AM265" s="535">
        <f ca="1">(SUM(OFFSET(AM$3,3*ROWS(AM$3:AM4)-3,,3)))</f>
        <v>0</v>
      </c>
      <c r="AN265" s="535">
        <f ca="1">(SUM(OFFSET(AN$3,3*ROWS(AN$3:AN4)-3,,3)))</f>
        <v>0</v>
      </c>
      <c r="AO265" s="535">
        <f ca="1">(SUM(OFFSET(AO$3,3*ROWS(AO$3:AO4)-3,,3)))</f>
        <v>0</v>
      </c>
      <c r="AP265" s="533">
        <f t="shared" ca="1" si="191"/>
        <v>0</v>
      </c>
      <c r="AQ265" s="533">
        <f ca="1">(SUM(OFFSET(AQ$3,3*ROWS(AQ$3:AQ4)-3,,3)))</f>
        <v>0</v>
      </c>
      <c r="AR265" s="533">
        <f ca="1">(SUM(OFFSET(AR$3,3*ROWS(AR$3:AR4)-3,,3)))</f>
        <v>0</v>
      </c>
      <c r="AS265" s="535">
        <f ca="1">(SUM(OFFSET(AS$3,3*ROWS(AS$3:AS4)-3,,3)))</f>
        <v>0</v>
      </c>
      <c r="AT265" s="535">
        <f ca="1">(SUM(OFFSET(AT$3,3*ROWS(AT$3:AT4)-3,,3)))</f>
        <v>0</v>
      </c>
      <c r="AU265" s="535"/>
      <c r="AV265" s="535">
        <f ca="1">(SUM(OFFSET(AV$3,3*ROWS(AV$3:AV4)-3,,3)))</f>
        <v>0</v>
      </c>
      <c r="AW265" s="535">
        <f ca="1">(SUM(OFFSET(AW$3,3*ROWS(AW$3:AW4)-3,,3)))</f>
        <v>0</v>
      </c>
      <c r="AX265" s="535"/>
      <c r="AY265" s="535"/>
      <c r="AZ265" s="535"/>
      <c r="BA265" s="535"/>
      <c r="BB265" s="533">
        <f t="shared" ca="1" si="192"/>
        <v>0</v>
      </c>
      <c r="BC265" s="535"/>
      <c r="BD265" s="535"/>
      <c r="BE265" s="535"/>
      <c r="BF265" s="535"/>
      <c r="BG265" s="535"/>
      <c r="BH265" s="535"/>
      <c r="BI265" s="535"/>
      <c r="BJ265" s="535"/>
      <c r="BK265" s="535"/>
      <c r="BL265" s="535">
        <f ca="1">(SUM(OFFSET(BL$3,3*ROWS(BL$3:BL4)-3,,3)))</f>
        <v>0</v>
      </c>
      <c r="BM265" s="535">
        <f ca="1">(SUM(OFFSET(BM$3,3*ROWS(BM$3:BM4)-3,,3)))</f>
        <v>0</v>
      </c>
      <c r="BN265" s="535">
        <f ca="1">(SUM(OFFSET(BN$3,3*ROWS(BN$3:BN4)-3,,3)))</f>
        <v>0</v>
      </c>
      <c r="BO265" s="533">
        <f ca="1">(SUM(OFFSET(BO$3,3*ROWS(BO$3:BO4)-3,,3)))</f>
        <v>0</v>
      </c>
      <c r="BP265" s="533">
        <f ca="1">(SUM(OFFSET(BP$3,3*ROWS(BP$3:BP4)-3,,3)))</f>
        <v>0</v>
      </c>
      <c r="BQ265" s="535">
        <f ca="1">(SUM(OFFSET(BQ$3,3*ROWS(BQ$3:BQ4)-3,,3)))</f>
        <v>0</v>
      </c>
      <c r="BR265" s="535">
        <f ca="1">(SUM(OFFSET(BR$3,3*ROWS(BR$3:BR4)-3,,3)))</f>
        <v>0</v>
      </c>
      <c r="BS265" s="535">
        <f ca="1">(SUM(OFFSET(BS$3,3*ROWS(BS$3:BS4)-3,,3)))</f>
        <v>0</v>
      </c>
      <c r="BT265" s="533">
        <f ca="1">(SUM(OFFSET(BT$3,3*ROWS(BT$3:BT4)-3,,3)))</f>
        <v>0</v>
      </c>
      <c r="BU265" s="533">
        <f ca="1">(SUM(OFFSET(BU$3,3*ROWS(BU$3:BU4)-3,,3)))</f>
        <v>0</v>
      </c>
      <c r="BV265" s="534"/>
      <c r="BW265" s="534"/>
      <c r="BX265" s="534"/>
      <c r="BY265" s="534"/>
      <c r="BZ265" s="534"/>
      <c r="CA265" s="534"/>
      <c r="CB265" s="534"/>
      <c r="CC265" s="534"/>
      <c r="CD265" s="534"/>
      <c r="CE265" s="534"/>
      <c r="CF265" s="534"/>
      <c r="CG265" s="534"/>
      <c r="CH265" s="534"/>
      <c r="CI265" s="534"/>
      <c r="CJ265" s="534"/>
      <c r="CK265" s="534"/>
      <c r="CL265" s="534"/>
      <c r="CM265" s="534"/>
      <c r="CN265" s="534"/>
      <c r="CO265" s="534"/>
      <c r="CP265" s="534"/>
      <c r="CQ265" s="534"/>
      <c r="CR265" s="534"/>
      <c r="CS265" s="534"/>
      <c r="CT265" s="534"/>
      <c r="CU265" s="534"/>
      <c r="CV265" s="534"/>
      <c r="CW265" s="534"/>
    </row>
    <row r="266" spans="1:124" x14ac:dyDescent="0.3">
      <c r="C266" s="531"/>
      <c r="D266" s="532" t="s">
        <v>74</v>
      </c>
      <c r="E266" s="533">
        <f t="shared" ca="1" si="190"/>
        <v>18208538.362470865</v>
      </c>
      <c r="F266" s="533">
        <f t="shared" ca="1" si="190"/>
        <v>4150841</v>
      </c>
      <c r="G266" s="533">
        <f t="shared" ca="1" si="190"/>
        <v>0</v>
      </c>
      <c r="H266" s="535">
        <f ca="1">(SUM(OFFSET(H$3,3*ROWS(H$3:H5)-3,,3)))</f>
        <v>126799247</v>
      </c>
      <c r="I266" s="535">
        <f ca="1">(SUM(OFFSET(I$3,3*ROWS(I$3:I5)-3,,3)))</f>
        <v>17053625</v>
      </c>
      <c r="J266" s="535">
        <f ca="1">(SUM(OFFSET(J$3,3*ROWS(J$3:J5)-3,,3)))</f>
        <v>0</v>
      </c>
      <c r="K266" s="536">
        <f t="shared" ca="1" si="193"/>
        <v>7.5237430030925463</v>
      </c>
      <c r="L266" s="536">
        <f t="shared" ca="1" si="193"/>
        <v>9.8028250993890662</v>
      </c>
      <c r="M266" s="536" t="e">
        <f t="shared" ca="1" si="193"/>
        <v>#DIV/0!</v>
      </c>
      <c r="N266" s="535"/>
      <c r="O266" s="535"/>
      <c r="P266" s="535"/>
      <c r="Q266" s="535">
        <f ca="1">(SUM(OFFSET(Q$3,3*ROWS(Q$3:Q5)-3,,3)))</f>
        <v>58950346.946586162</v>
      </c>
      <c r="R266" s="535">
        <f ca="1">(SUM(OFFSET(R$3,3*ROWS(R$3:R5)-3,,3)))</f>
        <v>7553293.8470019996</v>
      </c>
      <c r="S266" s="535">
        <f ca="1">(SUM(OFFSET(S$3,3*ROWS(S$3:S5)-3,,3)))</f>
        <v>0</v>
      </c>
      <c r="T266" s="533">
        <f ca="1">(SUM(OFFSET(T$3,3*ROWS(T$3:T5)-3,,3)))</f>
        <v>66503640.793588161</v>
      </c>
      <c r="U266" s="536">
        <f t="shared" ca="1" si="194"/>
        <v>12.06923192722444</v>
      </c>
      <c r="V266" s="536">
        <f t="shared" ca="1" si="194"/>
        <v>14.391849871300918</v>
      </c>
      <c r="W266" s="536" t="e">
        <f t="shared" ca="1" si="194"/>
        <v>#DIV/0!</v>
      </c>
      <c r="X266" s="536">
        <f t="shared" ca="1" si="194"/>
        <v>12.328269475373039</v>
      </c>
      <c r="Y266" s="533"/>
      <c r="Z266" s="533"/>
      <c r="AA266" s="533"/>
      <c r="AB266" s="533"/>
      <c r="AC266" s="535">
        <f ca="1">(SUM(OFFSET(AC$3,3*ROWS(AC$3:AC5)-3,,3)))</f>
        <v>0</v>
      </c>
      <c r="AD266" s="533">
        <f ca="1">(SUM(OFFSET(AD$3,3*ROWS(AD$3:AD5)-3,,3)))</f>
        <v>0</v>
      </c>
      <c r="AE266" s="535">
        <f ca="1">(SUM(OFFSET(AE$3,3*ROWS(AE$3:AE5)-3,,3)))</f>
        <v>0</v>
      </c>
      <c r="AF266" s="535">
        <f ca="1">(SUM(OFFSET(AF$3,3*ROWS(AF$3:AF5)-3,,3)))</f>
        <v>0</v>
      </c>
      <c r="AG266" s="535">
        <f ca="1">(SUM(OFFSET(AG$3,3*ROWS(AG$3:AG5)-3,,3)))</f>
        <v>0</v>
      </c>
      <c r="AH266" s="533">
        <f ca="1">(SUM(OFFSET(AH$3,3*ROWS(AH$3:AH5)-3,,3)))</f>
        <v>0</v>
      </c>
      <c r="AI266" s="533"/>
      <c r="AJ266" s="533">
        <f ca="1">(SUM(OFFSET(AJ$3,3*ROWS(AJ$3:AJ5)-3,,3)))</f>
        <v>0</v>
      </c>
      <c r="AK266" s="535">
        <f ca="1">(SUM(OFFSET(AK$3,3*ROWS(AK$3:AK5)-3,,3)))</f>
        <v>0</v>
      </c>
      <c r="AL266" s="533">
        <f ca="1">(SUM(OFFSET(AL$3,3*ROWS(AL$3:AL5)-3,,3)))</f>
        <v>0</v>
      </c>
      <c r="AM266" s="535">
        <f ca="1">(SUM(OFFSET(AM$3,3*ROWS(AM$3:AM5)-3,,3)))</f>
        <v>0</v>
      </c>
      <c r="AN266" s="535">
        <f ca="1">(SUM(OFFSET(AN$3,3*ROWS(AN$3:AN5)-3,,3)))</f>
        <v>0</v>
      </c>
      <c r="AO266" s="535">
        <f ca="1">(SUM(OFFSET(AO$3,3*ROWS(AO$3:AO5)-3,,3)))</f>
        <v>0</v>
      </c>
      <c r="AP266" s="533">
        <f t="shared" ca="1" si="191"/>
        <v>0</v>
      </c>
      <c r="AQ266" s="533">
        <f ca="1">(SUM(OFFSET(AQ$3,3*ROWS(AQ$3:AQ5)-3,,3)))</f>
        <v>0</v>
      </c>
      <c r="AR266" s="533">
        <f ca="1">(SUM(OFFSET(AR$3,3*ROWS(AR$3:AR5)-3,,3)))</f>
        <v>0</v>
      </c>
      <c r="AS266" s="535">
        <f ca="1">(SUM(OFFSET(AS$3,3*ROWS(AS$3:AS5)-3,,3)))</f>
        <v>0</v>
      </c>
      <c r="AT266" s="535">
        <f ca="1">(SUM(OFFSET(AT$3,3*ROWS(AT$3:AT5)-3,,3)))</f>
        <v>0</v>
      </c>
      <c r="AU266" s="535"/>
      <c r="AV266" s="535">
        <f ca="1">(SUM(OFFSET(AV$3,3*ROWS(AV$3:AV5)-3,,3)))</f>
        <v>0</v>
      </c>
      <c r="AW266" s="535">
        <f ca="1">(SUM(OFFSET(AW$3,3*ROWS(AW$3:AW5)-3,,3)))</f>
        <v>0</v>
      </c>
      <c r="AX266" s="535"/>
      <c r="AY266" s="535"/>
      <c r="AZ266" s="535"/>
      <c r="BA266" s="535"/>
      <c r="BB266" s="533">
        <f t="shared" ca="1" si="192"/>
        <v>0</v>
      </c>
      <c r="BC266" s="535"/>
      <c r="BD266" s="535"/>
      <c r="BE266" s="535"/>
      <c r="BF266" s="535"/>
      <c r="BG266" s="535"/>
      <c r="BH266" s="535"/>
      <c r="BI266" s="535"/>
      <c r="BJ266" s="535"/>
      <c r="BK266" s="535"/>
      <c r="BL266" s="535">
        <f ca="1">(SUM(OFFSET(BL$3,3*ROWS(BL$3:BL5)-3,,3)))</f>
        <v>0</v>
      </c>
      <c r="BM266" s="535">
        <f ca="1">(SUM(OFFSET(BM$3,3*ROWS(BM$3:BM5)-3,,3)))</f>
        <v>0</v>
      </c>
      <c r="BN266" s="535">
        <f ca="1">(SUM(OFFSET(BN$3,3*ROWS(BN$3:BN5)-3,,3)))</f>
        <v>0</v>
      </c>
      <c r="BO266" s="533">
        <f ca="1">(SUM(OFFSET(BO$3,3*ROWS(BO$3:BO5)-3,,3)))</f>
        <v>0</v>
      </c>
      <c r="BP266" s="533">
        <f ca="1">(SUM(OFFSET(BP$3,3*ROWS(BP$3:BP5)-3,,3)))</f>
        <v>0</v>
      </c>
      <c r="BQ266" s="535">
        <f ca="1">(SUM(OFFSET(BQ$3,3*ROWS(BQ$3:BQ5)-3,,3)))</f>
        <v>0</v>
      </c>
      <c r="BR266" s="535">
        <f ca="1">(SUM(OFFSET(BR$3,3*ROWS(BR$3:BR5)-3,,3)))</f>
        <v>0</v>
      </c>
      <c r="BS266" s="535">
        <f ca="1">(SUM(OFFSET(BS$3,3*ROWS(BS$3:BS5)-3,,3)))</f>
        <v>0</v>
      </c>
      <c r="BT266" s="533">
        <f ca="1">(SUM(OFFSET(BT$3,3*ROWS(BT$3:BT5)-3,,3)))</f>
        <v>0</v>
      </c>
      <c r="BU266" s="533">
        <f ca="1">(SUM(OFFSET(BU$3,3*ROWS(BU$3:BU5)-3,,3)))</f>
        <v>0</v>
      </c>
      <c r="BV266" s="534"/>
      <c r="BW266" s="534"/>
      <c r="BX266" s="534"/>
      <c r="BY266" s="534"/>
      <c r="BZ266" s="534"/>
      <c r="CA266" s="534"/>
      <c r="CB266" s="534"/>
      <c r="CC266" s="534"/>
      <c r="CD266" s="534"/>
      <c r="CE266" s="534"/>
      <c r="CF266" s="534"/>
      <c r="CG266" s="534"/>
      <c r="CH266" s="534"/>
      <c r="CI266" s="534"/>
      <c r="CJ266" s="534"/>
      <c r="CK266" s="534"/>
      <c r="CL266" s="534"/>
      <c r="CM266" s="534"/>
      <c r="CN266" s="534"/>
      <c r="CO266" s="534"/>
      <c r="CP266" s="534"/>
      <c r="CQ266" s="534"/>
      <c r="CR266" s="534"/>
      <c r="CS266" s="534"/>
      <c r="CT266" s="534"/>
      <c r="CU266" s="534"/>
      <c r="CV266" s="534"/>
      <c r="CW266" s="534"/>
    </row>
    <row r="267" spans="1:124" x14ac:dyDescent="0.3">
      <c r="C267" s="531"/>
      <c r="D267" s="532" t="s">
        <v>75</v>
      </c>
      <c r="E267" s="533">
        <f t="shared" ca="1" si="190"/>
        <v>19374290.956876453</v>
      </c>
      <c r="F267" s="533">
        <f t="shared" ca="1" si="190"/>
        <v>4515624</v>
      </c>
      <c r="G267" s="533">
        <f t="shared" ca="1" si="190"/>
        <v>0</v>
      </c>
      <c r="H267" s="535">
        <f ca="1">(SUM(OFFSET(H$3,3*ROWS(H$3:H6)-3,,3)))</f>
        <v>133036560</v>
      </c>
      <c r="I267" s="535">
        <f ca="1">(SUM(OFFSET(I$3,3*ROWS(I$3:I6)-3,,3)))</f>
        <v>18103072</v>
      </c>
      <c r="J267" s="535">
        <f ca="1">(SUM(OFFSET(J$3,3*ROWS(J$3:J6)-3,,3)))</f>
        <v>0</v>
      </c>
      <c r="K267" s="536">
        <f t="shared" ca="1" si="193"/>
        <v>4.9190457731976913</v>
      </c>
      <c r="L267" s="536">
        <f t="shared" ca="1" si="193"/>
        <v>6.1538060089863595</v>
      </c>
      <c r="M267" s="536" t="e">
        <f t="shared" ca="1" si="193"/>
        <v>#DIV/0!</v>
      </c>
      <c r="N267" s="535"/>
      <c r="O267" s="535"/>
      <c r="P267" s="535"/>
      <c r="Q267" s="535">
        <f ca="1">(SUM(OFFSET(Q$3,3*ROWS(Q$3:Q6)-3,,3)))</f>
        <v>63580748.842410296</v>
      </c>
      <c r="R267" s="535">
        <f ca="1">(SUM(OFFSET(R$3,3*ROWS(R$3:R6)-3,,3)))</f>
        <v>8269577.4112160001</v>
      </c>
      <c r="S267" s="535">
        <f ca="1">(SUM(OFFSET(S$3,3*ROWS(S$3:S6)-3,,3)))</f>
        <v>0</v>
      </c>
      <c r="T267" s="533">
        <f ca="1">(SUM(OFFSET(T$3,3*ROWS(T$3:T6)-3,,3)))</f>
        <v>71850326.253626287</v>
      </c>
      <c r="U267" s="536">
        <f t="shared" ca="1" si="194"/>
        <v>7.8547491841221175</v>
      </c>
      <c r="V267" s="536">
        <f t="shared" ca="1" si="194"/>
        <v>9.4830623397274909</v>
      </c>
      <c r="W267" s="536" t="e">
        <f t="shared" ca="1" si="194"/>
        <v>#DIV/0!</v>
      </c>
      <c r="X267" s="536">
        <f t="shared" ca="1" si="194"/>
        <v>8.0396883482409542</v>
      </c>
      <c r="Y267" s="533"/>
      <c r="Z267" s="533"/>
      <c r="AA267" s="533"/>
      <c r="AB267" s="533"/>
      <c r="AC267" s="535">
        <f ca="1">(SUM(OFFSET(AC$3,3*ROWS(AC$3:AC6)-3,,3)))</f>
        <v>0</v>
      </c>
      <c r="AD267" s="533">
        <f ca="1">(SUM(OFFSET(AD$3,3*ROWS(AD$3:AD6)-3,,3)))</f>
        <v>0</v>
      </c>
      <c r="AE267" s="535">
        <f ca="1">(SUM(OFFSET(AE$3,3*ROWS(AE$3:AE6)-3,,3)))</f>
        <v>0</v>
      </c>
      <c r="AF267" s="535">
        <f ca="1">(SUM(OFFSET(AF$3,3*ROWS(AF$3:AF6)-3,,3)))</f>
        <v>0</v>
      </c>
      <c r="AG267" s="535">
        <f ca="1">(SUM(OFFSET(AG$3,3*ROWS(AG$3:AG6)-3,,3)))</f>
        <v>0</v>
      </c>
      <c r="AH267" s="533">
        <f ca="1">(SUM(OFFSET(AH$3,3*ROWS(AH$3:AH6)-3,,3)))</f>
        <v>0</v>
      </c>
      <c r="AI267" s="533"/>
      <c r="AJ267" s="533">
        <f ca="1">(SUM(OFFSET(AJ$3,3*ROWS(AJ$3:AJ6)-3,,3)))</f>
        <v>0</v>
      </c>
      <c r="AK267" s="535">
        <f ca="1">(SUM(OFFSET(AK$3,3*ROWS(AK$3:AK6)-3,,3)))</f>
        <v>0</v>
      </c>
      <c r="AL267" s="533">
        <f ca="1">(SUM(OFFSET(AL$3,3*ROWS(AL$3:AL6)-3,,3)))</f>
        <v>0</v>
      </c>
      <c r="AM267" s="535">
        <f ca="1">(SUM(OFFSET(AM$3,3*ROWS(AM$3:AM6)-3,,3)))</f>
        <v>0</v>
      </c>
      <c r="AN267" s="535">
        <f ca="1">(SUM(OFFSET(AN$3,3*ROWS(AN$3:AN6)-3,,3)))</f>
        <v>0</v>
      </c>
      <c r="AO267" s="535">
        <f ca="1">(SUM(OFFSET(AO$3,3*ROWS(AO$3:AO6)-3,,3)))</f>
        <v>0</v>
      </c>
      <c r="AP267" s="533">
        <f t="shared" ca="1" si="191"/>
        <v>0</v>
      </c>
      <c r="AQ267" s="533">
        <f ca="1">(SUM(OFFSET(AQ$3,3*ROWS(AQ$3:AQ6)-3,,3)))</f>
        <v>0</v>
      </c>
      <c r="AR267" s="533">
        <f ca="1">(SUM(OFFSET(AR$3,3*ROWS(AR$3:AR6)-3,,3)))</f>
        <v>0</v>
      </c>
      <c r="AS267" s="535">
        <f ca="1">(SUM(OFFSET(AS$3,3*ROWS(AS$3:AS6)-3,,3)))</f>
        <v>0</v>
      </c>
      <c r="AT267" s="535">
        <f ca="1">(SUM(OFFSET(AT$3,3*ROWS(AT$3:AT6)-3,,3)))</f>
        <v>0</v>
      </c>
      <c r="AU267" s="535"/>
      <c r="AV267" s="535">
        <f ca="1">(SUM(OFFSET(AV$3,3*ROWS(AV$3:AV6)-3,,3)))</f>
        <v>0</v>
      </c>
      <c r="AW267" s="535">
        <f ca="1">(SUM(OFFSET(AW$3,3*ROWS(AW$3:AW6)-3,,3)))</f>
        <v>0</v>
      </c>
      <c r="AX267" s="535"/>
      <c r="AY267" s="535"/>
      <c r="AZ267" s="535"/>
      <c r="BA267" s="535"/>
      <c r="BB267" s="533">
        <f t="shared" ca="1" si="192"/>
        <v>0</v>
      </c>
      <c r="BC267" s="535"/>
      <c r="BD267" s="535"/>
      <c r="BE267" s="535"/>
      <c r="BF267" s="535"/>
      <c r="BG267" s="535"/>
      <c r="BH267" s="535"/>
      <c r="BI267" s="535"/>
      <c r="BJ267" s="535"/>
      <c r="BK267" s="535"/>
      <c r="BL267" s="535">
        <f ca="1">(SUM(OFFSET(BL$3,3*ROWS(BL$3:BL6)-3,,3)))</f>
        <v>0</v>
      </c>
      <c r="BM267" s="535">
        <f ca="1">(SUM(OFFSET(BM$3,3*ROWS(BM$3:BM6)-3,,3)))</f>
        <v>0</v>
      </c>
      <c r="BN267" s="535">
        <f ca="1">(SUM(OFFSET(BN$3,3*ROWS(BN$3:BN6)-3,,3)))</f>
        <v>0</v>
      </c>
      <c r="BO267" s="533">
        <f ca="1">(SUM(OFFSET(BO$3,3*ROWS(BO$3:BO6)-3,,3)))</f>
        <v>0</v>
      </c>
      <c r="BP267" s="533">
        <f ca="1">(SUM(OFFSET(BP$3,3*ROWS(BP$3:BP6)-3,,3)))</f>
        <v>0</v>
      </c>
      <c r="BQ267" s="535">
        <f ca="1">(SUM(OFFSET(BQ$3,3*ROWS(BQ$3:BQ6)-3,,3)))</f>
        <v>0</v>
      </c>
      <c r="BR267" s="535">
        <f ca="1">(SUM(OFFSET(BR$3,3*ROWS(BR$3:BR6)-3,,3)))</f>
        <v>0</v>
      </c>
      <c r="BS267" s="535">
        <f ca="1">(SUM(OFFSET(BS$3,3*ROWS(BS$3:BS6)-3,,3)))</f>
        <v>0</v>
      </c>
      <c r="BT267" s="533">
        <f ca="1">(SUM(OFFSET(BT$3,3*ROWS(BT$3:BT6)-3,,3)))</f>
        <v>0</v>
      </c>
      <c r="BU267" s="533">
        <f ca="1">(SUM(OFFSET(BU$3,3*ROWS(BU$3:BU6)-3,,3)))</f>
        <v>0</v>
      </c>
      <c r="BV267" s="534"/>
      <c r="BW267" s="534"/>
      <c r="BX267" s="534"/>
      <c r="BY267" s="534"/>
      <c r="BZ267" s="534"/>
      <c r="CA267" s="534"/>
      <c r="CB267" s="534"/>
      <c r="CC267" s="534"/>
      <c r="CD267" s="534"/>
      <c r="CE267" s="534"/>
      <c r="CF267" s="534"/>
      <c r="CG267" s="534"/>
      <c r="CH267" s="534"/>
      <c r="CI267" s="534"/>
      <c r="CJ267" s="534"/>
      <c r="CK267" s="534"/>
      <c r="CL267" s="534"/>
      <c r="CM267" s="534"/>
      <c r="CN267" s="534"/>
      <c r="CO267" s="534"/>
      <c r="CP267" s="534"/>
      <c r="CQ267" s="534"/>
      <c r="CR267" s="534"/>
      <c r="CS267" s="534"/>
      <c r="CT267" s="534"/>
      <c r="CU267" s="534"/>
      <c r="CV267" s="534"/>
      <c r="CW267" s="534"/>
    </row>
    <row r="268" spans="1:124" x14ac:dyDescent="0.3">
      <c r="C268" s="531">
        <v>2004</v>
      </c>
      <c r="D268" s="532" t="s">
        <v>72</v>
      </c>
      <c r="E268" s="533">
        <f t="shared" ca="1" si="190"/>
        <v>19547160.551282048</v>
      </c>
      <c r="F268" s="533">
        <f t="shared" ca="1" si="190"/>
        <v>4501582</v>
      </c>
      <c r="G268" s="533">
        <f t="shared" ca="1" si="190"/>
        <v>0</v>
      </c>
      <c r="H268" s="535">
        <f ca="1">(SUM(OFFSET(H$3,3*ROWS(H$3:H7)-3,,3)))</f>
        <v>157197792.80000001</v>
      </c>
      <c r="I268" s="535">
        <f ca="1">(SUM(OFFSET(I$3,3*ROWS(I$3:I7)-3,,3)))</f>
        <v>18386721</v>
      </c>
      <c r="J268" s="535">
        <f ca="1">(SUM(OFFSET(J$3,3*ROWS(J$3:J7)-3,,3)))</f>
        <v>0</v>
      </c>
      <c r="K268" s="536">
        <f t="shared" ca="1" si="193"/>
        <v>18.161348128664791</v>
      </c>
      <c r="L268" s="536">
        <f t="shared" ca="1" si="193"/>
        <v>1.5668556143399306</v>
      </c>
      <c r="M268" s="536" t="e">
        <f t="shared" ca="1" si="193"/>
        <v>#DIV/0!</v>
      </c>
      <c r="N268" s="537">
        <f t="shared" ref="N268:P299" ca="1" si="195">(H268-H264)/H264*100</f>
        <v>38.091351839146135</v>
      </c>
      <c r="O268" s="537">
        <f t="shared" ca="1" si="195"/>
        <v>24.95268246633848</v>
      </c>
      <c r="P268" s="537" t="e">
        <f t="shared" ca="1" si="195"/>
        <v>#DIV/0!</v>
      </c>
      <c r="Q268" s="535">
        <f ca="1">(SUM(OFFSET(Q$3,3*ROWS(Q$3:Q7)-3,,3)))</f>
        <v>112812176.74683438</v>
      </c>
      <c r="R268" s="535">
        <f ca="1">(SUM(OFFSET(R$3,3*ROWS(R$3:R7)-3,,3)))</f>
        <v>8154666.8471600004</v>
      </c>
      <c r="S268" s="535">
        <f ca="1">(SUM(OFFSET(S$3,3*ROWS(S$3:S7)-3,,3)))</f>
        <v>0</v>
      </c>
      <c r="T268" s="533">
        <f ca="1">(SUM(OFFSET(T$3,3*ROWS(T$3:T7)-3,,3)))</f>
        <v>120966843.59399439</v>
      </c>
      <c r="U268" s="536">
        <f t="shared" ca="1" si="194"/>
        <v>77.431343292995663</v>
      </c>
      <c r="V268" s="536">
        <f t="shared" ca="1" si="194"/>
        <v>-1.3895578739023222</v>
      </c>
      <c r="W268" s="536" t="e">
        <f t="shared" ca="1" si="194"/>
        <v>#DIV/0!</v>
      </c>
      <c r="X268" s="536">
        <f t="shared" ca="1" si="194"/>
        <v>68.359491043910452</v>
      </c>
      <c r="Y268" s="538">
        <f t="shared" ref="Y268:AB299" ca="1" si="196">(Q268-Q264)/Q264*100</f>
        <v>124.3234925872158</v>
      </c>
      <c r="Z268" s="538">
        <f t="shared" ca="1" si="196"/>
        <v>29.975563391138039</v>
      </c>
      <c r="AA268" s="538" t="e">
        <f t="shared" ca="1" si="196"/>
        <v>#DIV/0!</v>
      </c>
      <c r="AB268" s="538">
        <f t="shared" ca="1" si="196"/>
        <v>113.85854297096213</v>
      </c>
      <c r="AC268" s="535">
        <f ca="1">(SUM(OFFSET(AC$3,3*ROWS(AC$3:AC7)-3,,3)))</f>
        <v>124876884</v>
      </c>
      <c r="AD268" s="533">
        <f ca="1">(SUM(OFFSET(AD$3,3*ROWS(AD$3:AD7)-3,,3)))</f>
        <v>32320908.800000001</v>
      </c>
      <c r="AE268" s="535">
        <f ca="1">(SUM(OFFSET(AE$3,3*ROWS(AE$3:AE7)-3,,3)))</f>
        <v>7426010</v>
      </c>
      <c r="AF268" s="535">
        <f ca="1">(SUM(OFFSET(AF$3,3*ROWS(AF$3:AF7)-3,,3)))</f>
        <v>24894898.800000001</v>
      </c>
      <c r="AG268" s="535">
        <f ca="1">(SUM(OFFSET(AG$3,3*ROWS(AG$3:AG7)-3,,3)))</f>
        <v>0</v>
      </c>
      <c r="AH268" s="533">
        <f ca="1">(SUM(OFFSET(AH$3,3*ROWS(AH$3:AH7)-3,,3)))</f>
        <v>24894898.800000001</v>
      </c>
      <c r="AI268" s="533"/>
      <c r="AJ268" s="533">
        <f ca="1">(SUM(OFFSET(AJ$3,3*ROWS(AJ$3:AJ7)-3,,3)))</f>
        <v>0</v>
      </c>
      <c r="AK268" s="535">
        <f ca="1">(SUM(OFFSET(AK$3,3*ROWS(AK$3:AK7)-3,,3)))</f>
        <v>60263539.785476401</v>
      </c>
      <c r="AL268" s="533">
        <f ca="1">(SUM(OFFSET(AL$3,3*ROWS(AL$3:AL7)-3,,3)))</f>
        <v>52548636.961358003</v>
      </c>
      <c r="AM268" s="535">
        <f ca="1">(SUM(OFFSET(AM$3,3*ROWS(AM$3:AM7)-3,,3)))</f>
        <v>3041478.7319180002</v>
      </c>
      <c r="AN268" s="535">
        <f ca="1">(SUM(OFFSET(AN$3,3*ROWS(AN$3:AN7)-3,,3)))</f>
        <v>49507158.229440004</v>
      </c>
      <c r="AO268" s="535">
        <f ca="1">(SUM(OFFSET(AO$3,3*ROWS(AO$3:AO7)-3,,3)))</f>
        <v>0</v>
      </c>
      <c r="AP268" s="533">
        <f t="shared" ca="1" si="191"/>
        <v>49507158.229440004</v>
      </c>
      <c r="AQ268" s="533">
        <f ca="1">(SUM(OFFSET(AQ$3,3*ROWS(AQ$3:AQ7)-3,,3)))</f>
        <v>0</v>
      </c>
      <c r="AR268" s="533">
        <f ca="1">(SUM(OFFSET(AR$3,3*ROWS(AR$3:AR7)-3,,3)))</f>
        <v>0</v>
      </c>
      <c r="AS268" s="535">
        <f ca="1">(SUM(OFFSET(AS$3,3*ROWS(AS$3:AS7)-3,,3)))</f>
        <v>0</v>
      </c>
      <c r="AT268" s="535">
        <f ca="1">(SUM(OFFSET(AT$3,3*ROWS(AT$3:AT7)-3,,3)))</f>
        <v>0</v>
      </c>
      <c r="AU268" s="535"/>
      <c r="AV268" s="535">
        <f ca="1">(SUM(OFFSET(AV$3,3*ROWS(AV$3:AV7)-3,,3)))</f>
        <v>0</v>
      </c>
      <c r="AW268" s="535">
        <f ca="1">(SUM(OFFSET(AW$3,3*ROWS(AW$3:AW7)-3,,3)))</f>
        <v>0</v>
      </c>
      <c r="AX268" s="535"/>
      <c r="AY268" s="535"/>
      <c r="AZ268" s="535"/>
      <c r="BA268" s="535"/>
      <c r="BB268" s="533">
        <f t="shared" ca="1" si="192"/>
        <v>0</v>
      </c>
      <c r="BC268" s="535"/>
      <c r="BD268" s="535"/>
      <c r="BE268" s="535"/>
      <c r="BF268" s="535"/>
      <c r="BG268" s="535"/>
      <c r="BH268" s="535"/>
      <c r="BI268" s="535"/>
      <c r="BJ268" s="535"/>
      <c r="BK268" s="535"/>
      <c r="BL268" s="535">
        <f ca="1">(SUM(OFFSET(BL$3,3*ROWS(BL$3:BL7)-3,,3)))</f>
        <v>0</v>
      </c>
      <c r="BM268" s="535">
        <f ca="1">(SUM(OFFSET(BM$3,3*ROWS(BM$3:BM7)-3,,3)))</f>
        <v>0</v>
      </c>
      <c r="BN268" s="535">
        <f ca="1">(SUM(OFFSET(BN$3,3*ROWS(BN$3:BN7)-3,,3)))</f>
        <v>0</v>
      </c>
      <c r="BO268" s="533">
        <f ca="1">(SUM(OFFSET(BO$3,3*ROWS(BO$3:BO7)-3,,3)))</f>
        <v>0</v>
      </c>
      <c r="BP268" s="533">
        <f ca="1">(SUM(OFFSET(BP$3,3*ROWS(BP$3:BP7)-3,,3)))</f>
        <v>0</v>
      </c>
      <c r="BQ268" s="535">
        <f ca="1">(SUM(OFFSET(BQ$3,3*ROWS(BQ$3:BQ7)-3,,3)))</f>
        <v>0</v>
      </c>
      <c r="BR268" s="535">
        <f ca="1">(SUM(OFFSET(BR$3,3*ROWS(BR$3:BR7)-3,,3)))</f>
        <v>0</v>
      </c>
      <c r="BS268" s="535">
        <f ca="1">(SUM(OFFSET(BS$3,3*ROWS(BS$3:BS7)-3,,3)))</f>
        <v>0</v>
      </c>
      <c r="BT268" s="533">
        <f ca="1">(SUM(OFFSET(BT$3,3*ROWS(BT$3:BT7)-3,,3)))</f>
        <v>0</v>
      </c>
      <c r="BU268" s="533">
        <f ca="1">(SUM(OFFSET(BU$3,3*ROWS(BU$3:BU7)-3,,3)))</f>
        <v>0</v>
      </c>
      <c r="BV268" s="534"/>
      <c r="BW268" s="534"/>
      <c r="BX268" s="534"/>
      <c r="BY268" s="534"/>
      <c r="BZ268" s="534"/>
      <c r="CA268" s="534"/>
      <c r="CB268" s="534"/>
      <c r="CC268" s="534"/>
      <c r="CD268" s="534"/>
      <c r="CE268" s="534"/>
      <c r="CF268" s="534"/>
      <c r="CG268" s="534"/>
      <c r="CH268" s="534"/>
      <c r="CI268" s="534"/>
      <c r="CJ268" s="534"/>
      <c r="CK268" s="534"/>
      <c r="CL268" s="534"/>
      <c r="CM268" s="534"/>
      <c r="CN268" s="534"/>
      <c r="CO268" s="534"/>
      <c r="CP268" s="534"/>
      <c r="CQ268" s="534"/>
      <c r="CR268" s="534"/>
      <c r="CS268" s="534"/>
      <c r="CT268" s="534"/>
      <c r="CU268" s="534"/>
      <c r="CV268" s="534"/>
      <c r="CW268" s="534"/>
    </row>
    <row r="269" spans="1:124" x14ac:dyDescent="0.3">
      <c r="C269" s="531"/>
      <c r="D269" s="532" t="s">
        <v>73</v>
      </c>
      <c r="E269" s="533">
        <f t="shared" ca="1" si="190"/>
        <v>21612689.145687647</v>
      </c>
      <c r="F269" s="533">
        <f t="shared" ca="1" si="190"/>
        <v>4701143</v>
      </c>
      <c r="G269" s="533">
        <f t="shared" ca="1" si="190"/>
        <v>0</v>
      </c>
      <c r="H269" s="535">
        <f ca="1">(SUM(OFFSET(H$3,3*ROWS(H$3:H8)-3,,3)))</f>
        <v>169236377.10000002</v>
      </c>
      <c r="I269" s="535">
        <f ca="1">(SUM(OFFSET(I$3,3*ROWS(I$3:I8)-3,,3)))</f>
        <v>19433815</v>
      </c>
      <c r="J269" s="535">
        <f ca="1">(SUM(OFFSET(J$3,3*ROWS(J$3:J8)-3,,3)))</f>
        <v>0</v>
      </c>
      <c r="K269" s="536">
        <f t="shared" ca="1" si="193"/>
        <v>7.6582400335076528</v>
      </c>
      <c r="L269" s="536">
        <f t="shared" ca="1" si="193"/>
        <v>5.6948381388938243</v>
      </c>
      <c r="M269" s="536" t="e">
        <f t="shared" ca="1" si="193"/>
        <v>#DIV/0!</v>
      </c>
      <c r="N269" s="537">
        <f t="shared" ca="1" si="195"/>
        <v>43.509753792740263</v>
      </c>
      <c r="O269" s="537">
        <f t="shared" ca="1" si="195"/>
        <v>25.12810557631493</v>
      </c>
      <c r="P269" s="537" t="e">
        <f t="shared" ca="1" si="195"/>
        <v>#DIV/0!</v>
      </c>
      <c r="Q269" s="535">
        <f ca="1">(SUM(OFFSET(Q$3,3*ROWS(Q$3:Q8)-3,,3)))</f>
        <v>125871428.94674501</v>
      </c>
      <c r="R269" s="535">
        <f ca="1">(SUM(OFFSET(R$3,3*ROWS(R$3:R8)-3,,3)))</f>
        <v>8773217.504999999</v>
      </c>
      <c r="S269" s="535">
        <f ca="1">(SUM(OFFSET(S$3,3*ROWS(S$3:S8)-3,,3)))</f>
        <v>0</v>
      </c>
      <c r="T269" s="533">
        <f ca="1">(SUM(OFFSET(T$3,3*ROWS(T$3:T8)-3,,3)))</f>
        <v>134644646.451745</v>
      </c>
      <c r="U269" s="536">
        <f t="shared" ca="1" si="194"/>
        <v>11.57610160223868</v>
      </c>
      <c r="V269" s="536">
        <f t="shared" ca="1" si="194"/>
        <v>7.5852351718748547</v>
      </c>
      <c r="W269" s="536" t="e">
        <f t="shared" ca="1" si="194"/>
        <v>#DIV/0!</v>
      </c>
      <c r="X269" s="536">
        <f t="shared" ca="1" si="194"/>
        <v>11.307067665300037</v>
      </c>
      <c r="Y269" s="538">
        <f t="shared" ca="1" si="196"/>
        <v>139.29145618812717</v>
      </c>
      <c r="Z269" s="538">
        <f t="shared" ca="1" si="196"/>
        <v>32.867143798273496</v>
      </c>
      <c r="AA269" s="538" t="e">
        <f t="shared" ca="1" si="196"/>
        <v>#DIV/0!</v>
      </c>
      <c r="AB269" s="538">
        <f t="shared" ca="1" si="196"/>
        <v>127.42213733817319</v>
      </c>
      <c r="AC269" s="535">
        <f ca="1">(SUM(OFFSET(AC$3,3*ROWS(AC$3:AC8)-3,,3)))</f>
        <v>133919122</v>
      </c>
      <c r="AD269" s="533">
        <f ca="1">(SUM(OFFSET(AD$3,3*ROWS(AD$3:AD8)-3,,3)))</f>
        <v>35317255.099999994</v>
      </c>
      <c r="AE269" s="535">
        <f ca="1">(SUM(OFFSET(AE$3,3*ROWS(AE$3:AE8)-3,,3)))</f>
        <v>8366740</v>
      </c>
      <c r="AF269" s="535">
        <f ca="1">(SUM(OFFSET(AF$3,3*ROWS(AF$3:AF8)-3,,3)))</f>
        <v>26950515.099999998</v>
      </c>
      <c r="AG269" s="535">
        <f ca="1">(SUM(OFFSET(AG$3,3*ROWS(AG$3:AG8)-3,,3)))</f>
        <v>0</v>
      </c>
      <c r="AH269" s="533">
        <f ca="1">(SUM(OFFSET(AH$3,3*ROWS(AH$3:AH8)-3,,3)))</f>
        <v>26950515.099999998</v>
      </c>
      <c r="AI269" s="533"/>
      <c r="AJ269" s="533">
        <f ca="1">(SUM(OFFSET(AJ$3,3*ROWS(AJ$3:AJ8)-3,,3)))</f>
        <v>0</v>
      </c>
      <c r="AK269" s="535">
        <f ca="1">(SUM(OFFSET(AK$3,3*ROWS(AK$3:AK8)-3,,3)))</f>
        <v>69060386.900000006</v>
      </c>
      <c r="AL269" s="533">
        <f ca="1">(SUM(OFFSET(AL$3,3*ROWS(AL$3:AL8)-3,,3)))</f>
        <v>56811042.046745002</v>
      </c>
      <c r="AM269" s="535">
        <f ca="1">(SUM(OFFSET(AM$3,3*ROWS(AM$3:AM8)-3,,3)))</f>
        <v>3140314.2928449996</v>
      </c>
      <c r="AN269" s="535">
        <f ca="1">(SUM(OFFSET(AN$3,3*ROWS(AN$3:AN8)-3,,3)))</f>
        <v>53670727.753900006</v>
      </c>
      <c r="AO269" s="535">
        <f ca="1">(SUM(OFFSET(AO$3,3*ROWS(AO$3:AO8)-3,,3)))</f>
        <v>0</v>
      </c>
      <c r="AP269" s="533">
        <f t="shared" ca="1" si="191"/>
        <v>53670727.753900006</v>
      </c>
      <c r="AQ269" s="533">
        <f ca="1">(SUM(OFFSET(AQ$3,3*ROWS(AQ$3:AQ8)-3,,3)))</f>
        <v>0</v>
      </c>
      <c r="AR269" s="533">
        <f ca="1">(SUM(OFFSET(AR$3,3*ROWS(AR$3:AR8)-3,,3)))</f>
        <v>0</v>
      </c>
      <c r="AS269" s="535">
        <f ca="1">(SUM(OFFSET(AS$3,3*ROWS(AS$3:AS8)-3,,3)))</f>
        <v>0</v>
      </c>
      <c r="AT269" s="535">
        <f ca="1">(SUM(OFFSET(AT$3,3*ROWS(AT$3:AT8)-3,,3)))</f>
        <v>0</v>
      </c>
      <c r="AU269" s="535"/>
      <c r="AV269" s="535">
        <f ca="1">(SUM(OFFSET(AV$3,3*ROWS(AV$3:AV8)-3,,3)))</f>
        <v>0</v>
      </c>
      <c r="AW269" s="535">
        <f ca="1">(SUM(OFFSET(AW$3,3*ROWS(AW$3:AW8)-3,,3)))</f>
        <v>0</v>
      </c>
      <c r="AX269" s="535"/>
      <c r="AY269" s="535"/>
      <c r="AZ269" s="535"/>
      <c r="BA269" s="535"/>
      <c r="BB269" s="533">
        <f t="shared" ca="1" si="192"/>
        <v>0</v>
      </c>
      <c r="BC269" s="535"/>
      <c r="BD269" s="535"/>
      <c r="BE269" s="535"/>
      <c r="BF269" s="535"/>
      <c r="BG269" s="535"/>
      <c r="BH269" s="535"/>
      <c r="BI269" s="535"/>
      <c r="BJ269" s="535"/>
      <c r="BK269" s="535"/>
      <c r="BL269" s="535">
        <f ca="1">(SUM(OFFSET(BL$3,3*ROWS(BL$3:BL8)-3,,3)))</f>
        <v>0</v>
      </c>
      <c r="BM269" s="535">
        <f ca="1">(SUM(OFFSET(BM$3,3*ROWS(BM$3:BM8)-3,,3)))</f>
        <v>0</v>
      </c>
      <c r="BN269" s="535">
        <f ca="1">(SUM(OFFSET(BN$3,3*ROWS(BN$3:BN8)-3,,3)))</f>
        <v>0</v>
      </c>
      <c r="BO269" s="533">
        <f ca="1">(SUM(OFFSET(BO$3,3*ROWS(BO$3:BO8)-3,,3)))</f>
        <v>0</v>
      </c>
      <c r="BP269" s="533">
        <f ca="1">(SUM(OFFSET(BP$3,3*ROWS(BP$3:BP8)-3,,3)))</f>
        <v>0</v>
      </c>
      <c r="BQ269" s="535">
        <f ca="1">(SUM(OFFSET(BQ$3,3*ROWS(BQ$3:BQ8)-3,,3)))</f>
        <v>0</v>
      </c>
      <c r="BR269" s="535">
        <f ca="1">(SUM(OFFSET(BR$3,3*ROWS(BR$3:BR8)-3,,3)))</f>
        <v>0</v>
      </c>
      <c r="BS269" s="535">
        <f ca="1">(SUM(OFFSET(BS$3,3*ROWS(BS$3:BS8)-3,,3)))</f>
        <v>0</v>
      </c>
      <c r="BT269" s="533">
        <f ca="1">(SUM(OFFSET(BT$3,3*ROWS(BT$3:BT8)-3,,3)))</f>
        <v>0</v>
      </c>
      <c r="BU269" s="533">
        <f ca="1">(SUM(OFFSET(BU$3,3*ROWS(BU$3:BU8)-3,,3)))</f>
        <v>0</v>
      </c>
      <c r="BV269" s="534"/>
      <c r="BW269" s="534"/>
      <c r="BX269" s="534"/>
      <c r="BY269" s="534"/>
      <c r="BZ269" s="534"/>
      <c r="CA269" s="534"/>
      <c r="CB269" s="534"/>
      <c r="CC269" s="534"/>
      <c r="CD269" s="534"/>
      <c r="CE269" s="534"/>
      <c r="CF269" s="534"/>
      <c r="CG269" s="534"/>
      <c r="CH269" s="534"/>
      <c r="CI269" s="534"/>
      <c r="CJ269" s="534"/>
      <c r="CK269" s="534"/>
      <c r="CL269" s="534"/>
      <c r="CM269" s="534"/>
      <c r="CN269" s="534"/>
      <c r="CO269" s="534"/>
      <c r="CP269" s="534"/>
      <c r="CQ269" s="534"/>
      <c r="CR269" s="534"/>
      <c r="CS269" s="534"/>
      <c r="CT269" s="534"/>
      <c r="CU269" s="534"/>
      <c r="CV269" s="534"/>
      <c r="CW269" s="534"/>
    </row>
    <row r="270" spans="1:124" x14ac:dyDescent="0.3">
      <c r="C270" s="531"/>
      <c r="D270" s="532" t="s">
        <v>74</v>
      </c>
      <c r="E270" s="533">
        <f t="shared" ca="1" si="190"/>
        <v>22174955.740093246</v>
      </c>
      <c r="F270" s="533">
        <f t="shared" ca="1" si="190"/>
        <v>5023294</v>
      </c>
      <c r="G270" s="533">
        <f t="shared" ca="1" si="190"/>
        <v>0</v>
      </c>
      <c r="H270" s="535">
        <f ca="1">(SUM(OFFSET(H$3,3*ROWS(H$3:H9)-3,,3)))</f>
        <v>182967329.10000002</v>
      </c>
      <c r="I270" s="535">
        <f ca="1">(SUM(OFFSET(I$3,3*ROWS(I$3:I9)-3,,3)))</f>
        <v>21467674</v>
      </c>
      <c r="J270" s="535">
        <f ca="1">(SUM(OFFSET(J$3,3*ROWS(J$3:J9)-3,,3)))</f>
        <v>0</v>
      </c>
      <c r="K270" s="536">
        <f t="shared" ca="1" si="193"/>
        <v>8.1134755040794335</v>
      </c>
      <c r="L270" s="536">
        <f t="shared" ca="1" si="193"/>
        <v>10.465567362867249</v>
      </c>
      <c r="M270" s="536" t="e">
        <f t="shared" ca="1" si="193"/>
        <v>#DIV/0!</v>
      </c>
      <c r="N270" s="537">
        <f t="shared" ca="1" si="195"/>
        <v>44.296857772349405</v>
      </c>
      <c r="O270" s="537">
        <f t="shared" ca="1" si="195"/>
        <v>25.88334738215482</v>
      </c>
      <c r="P270" s="537" t="e">
        <f t="shared" ca="1" si="195"/>
        <v>#DIV/0!</v>
      </c>
      <c r="Q270" s="535">
        <f ca="1">(SUM(OFFSET(Q$3,3*ROWS(Q$3:Q9)-3,,3)))</f>
        <v>146714593.00794595</v>
      </c>
      <c r="R270" s="535">
        <f ca="1">(SUM(OFFSET(R$3,3*ROWS(R$3:R9)-3,,3)))</f>
        <v>9799744.6509260014</v>
      </c>
      <c r="S270" s="535">
        <f ca="1">(SUM(OFFSET(S$3,3*ROWS(S$3:S9)-3,,3)))</f>
        <v>0</v>
      </c>
      <c r="T270" s="533">
        <f ca="1">(SUM(OFFSET(T$3,3*ROWS(T$3:T9)-3,,3)))</f>
        <v>156514337.65887195</v>
      </c>
      <c r="U270" s="536">
        <f t="shared" ca="1" si="194"/>
        <v>16.559090681348735</v>
      </c>
      <c r="V270" s="536">
        <f t="shared" ca="1" si="194"/>
        <v>11.700691853826353</v>
      </c>
      <c r="W270" s="536" t="e">
        <f t="shared" ca="1" si="194"/>
        <v>#DIV/0!</v>
      </c>
      <c r="X270" s="536">
        <f t="shared" ca="1" si="194"/>
        <v>16.242525628350755</v>
      </c>
      <c r="Y270" s="538">
        <f t="shared" ca="1" si="196"/>
        <v>148.87825196496533</v>
      </c>
      <c r="Z270" s="538">
        <f t="shared" ca="1" si="196"/>
        <v>29.74133999587011</v>
      </c>
      <c r="AA270" s="538" t="e">
        <f t="shared" ca="1" si="196"/>
        <v>#DIV/0!</v>
      </c>
      <c r="AB270" s="538">
        <f t="shared" ca="1" si="196"/>
        <v>135.34702129264781</v>
      </c>
      <c r="AC270" s="535">
        <f ca="1">(SUM(OFFSET(AC$3,3*ROWS(AC$3:AC9)-3,,3)))</f>
        <v>144594380</v>
      </c>
      <c r="AD270" s="533">
        <f ca="1">(SUM(OFFSET(AD$3,3*ROWS(AD$3:AD9)-3,,3)))</f>
        <v>38372949.099999994</v>
      </c>
      <c r="AE270" s="535">
        <f ca="1">(SUM(OFFSET(AE$3,3*ROWS(AE$3:AE9)-3,,3)))</f>
        <v>8317680</v>
      </c>
      <c r="AF270" s="535">
        <f ca="1">(SUM(OFFSET(AF$3,3*ROWS(AF$3:AF9)-3,,3)))</f>
        <v>30055269.099999998</v>
      </c>
      <c r="AG270" s="535">
        <f ca="1">(SUM(OFFSET(AG$3,3*ROWS(AG$3:AG9)-3,,3)))</f>
        <v>0</v>
      </c>
      <c r="AH270" s="533">
        <f ca="1">(SUM(OFFSET(AH$3,3*ROWS(AH$3:AH9)-3,,3)))</f>
        <v>30055269.099999998</v>
      </c>
      <c r="AI270" s="533"/>
      <c r="AJ270" s="533">
        <f ca="1">(SUM(OFFSET(AJ$3,3*ROWS(AJ$3:AJ9)-3,,3)))</f>
        <v>0</v>
      </c>
      <c r="AK270" s="535">
        <f ca="1">(SUM(OFFSET(AK$3,3*ROWS(AK$3:AK9)-3,,3)))</f>
        <v>75847579.011777997</v>
      </c>
      <c r="AL270" s="533">
        <f ca="1">(SUM(OFFSET(AL$3,3*ROWS(AL$3:AL9)-3,,3)))</f>
        <v>70867013.996168017</v>
      </c>
      <c r="AM270" s="535">
        <f ca="1">(SUM(OFFSET(AM$3,3*ROWS(AM$3:AM9)-3,,3)))</f>
        <v>3591802.8654030007</v>
      </c>
      <c r="AN270" s="535">
        <f ca="1">(SUM(OFFSET(AN$3,3*ROWS(AN$3:AN9)-3,,3)))</f>
        <v>67275211.130765006</v>
      </c>
      <c r="AO270" s="535">
        <f ca="1">(SUM(OFFSET(AO$3,3*ROWS(AO$3:AO9)-3,,3)))</f>
        <v>0</v>
      </c>
      <c r="AP270" s="533">
        <f t="shared" ca="1" si="191"/>
        <v>67275211.130765006</v>
      </c>
      <c r="AQ270" s="533">
        <f ca="1">(SUM(OFFSET(AQ$3,3*ROWS(AQ$3:AQ9)-3,,3)))</f>
        <v>0</v>
      </c>
      <c r="AR270" s="533">
        <f ca="1">(SUM(OFFSET(AR$3,3*ROWS(AR$3:AR9)-3,,3)))</f>
        <v>0</v>
      </c>
      <c r="AS270" s="535">
        <f ca="1">(SUM(OFFSET(AS$3,3*ROWS(AS$3:AS9)-3,,3)))</f>
        <v>0</v>
      </c>
      <c r="AT270" s="535">
        <f ca="1">(SUM(OFFSET(AT$3,3*ROWS(AT$3:AT9)-3,,3)))</f>
        <v>0</v>
      </c>
      <c r="AU270" s="535"/>
      <c r="AV270" s="535">
        <f ca="1">(SUM(OFFSET(AV$3,3*ROWS(AV$3:AV9)-3,,3)))</f>
        <v>0</v>
      </c>
      <c r="AW270" s="535">
        <f ca="1">(SUM(OFFSET(AW$3,3*ROWS(AW$3:AW9)-3,,3)))</f>
        <v>0</v>
      </c>
      <c r="AX270" s="535"/>
      <c r="AY270" s="535"/>
      <c r="AZ270" s="535"/>
      <c r="BA270" s="535"/>
      <c r="BB270" s="533">
        <f t="shared" ca="1" si="192"/>
        <v>0</v>
      </c>
      <c r="BC270" s="535"/>
      <c r="BD270" s="535"/>
      <c r="BE270" s="535"/>
      <c r="BF270" s="535"/>
      <c r="BG270" s="535"/>
      <c r="BH270" s="535"/>
      <c r="BI270" s="535"/>
      <c r="BJ270" s="535"/>
      <c r="BK270" s="535"/>
      <c r="BL270" s="535">
        <f ca="1">(SUM(OFFSET(BL$3,3*ROWS(BL$3:BL9)-3,,3)))</f>
        <v>0</v>
      </c>
      <c r="BM270" s="535">
        <f ca="1">(SUM(OFFSET(BM$3,3*ROWS(BM$3:BM9)-3,,3)))</f>
        <v>0</v>
      </c>
      <c r="BN270" s="535">
        <f ca="1">(SUM(OFFSET(BN$3,3*ROWS(BN$3:BN9)-3,,3)))</f>
        <v>0</v>
      </c>
      <c r="BO270" s="533">
        <f ca="1">(SUM(OFFSET(BO$3,3*ROWS(BO$3:BO9)-3,,3)))</f>
        <v>0</v>
      </c>
      <c r="BP270" s="533">
        <f ca="1">(SUM(OFFSET(BP$3,3*ROWS(BP$3:BP9)-3,,3)))</f>
        <v>0</v>
      </c>
      <c r="BQ270" s="535">
        <f ca="1">(SUM(OFFSET(BQ$3,3*ROWS(BQ$3:BQ9)-3,,3)))</f>
        <v>0</v>
      </c>
      <c r="BR270" s="535">
        <f ca="1">(SUM(OFFSET(BR$3,3*ROWS(BR$3:BR9)-3,,3)))</f>
        <v>0</v>
      </c>
      <c r="BS270" s="535">
        <f ca="1">(SUM(OFFSET(BS$3,3*ROWS(BS$3:BS9)-3,,3)))</f>
        <v>0</v>
      </c>
      <c r="BT270" s="533">
        <f ca="1">(SUM(OFFSET(BT$3,3*ROWS(BT$3:BT9)-3,,3)))</f>
        <v>0</v>
      </c>
      <c r="BU270" s="533">
        <f ca="1">(SUM(OFFSET(BU$3,3*ROWS(BU$3:BU9)-3,,3)))</f>
        <v>0</v>
      </c>
      <c r="BV270" s="534"/>
      <c r="BW270" s="534"/>
      <c r="BX270" s="534"/>
      <c r="BY270" s="534"/>
      <c r="BZ270" s="534"/>
      <c r="CA270" s="534"/>
      <c r="CB270" s="534"/>
      <c r="CC270" s="534"/>
      <c r="CD270" s="534"/>
      <c r="CE270" s="534"/>
      <c r="CF270" s="534"/>
      <c r="CG270" s="534"/>
      <c r="CH270" s="534"/>
      <c r="CI270" s="534"/>
      <c r="CJ270" s="534"/>
      <c r="CK270" s="534"/>
      <c r="CL270" s="534"/>
      <c r="CM270" s="534"/>
      <c r="CN270" s="534"/>
      <c r="CO270" s="534"/>
      <c r="CP270" s="534"/>
      <c r="CQ270" s="534"/>
      <c r="CR270" s="534"/>
      <c r="CS270" s="534"/>
      <c r="CT270" s="534"/>
      <c r="CU270" s="534"/>
      <c r="CV270" s="534"/>
      <c r="CW270" s="534"/>
    </row>
    <row r="271" spans="1:124" x14ac:dyDescent="0.3">
      <c r="C271" s="531"/>
      <c r="D271" s="532" t="s">
        <v>75</v>
      </c>
      <c r="E271" s="533">
        <f t="shared" ca="1" si="190"/>
        <v>25060009.034498829</v>
      </c>
      <c r="F271" s="533">
        <f t="shared" ca="1" si="190"/>
        <v>5502166</v>
      </c>
      <c r="G271" s="533">
        <f t="shared" ca="1" si="190"/>
        <v>0</v>
      </c>
      <c r="H271" s="535">
        <f ca="1">(SUM(OFFSET(H$3,3*ROWS(H$3:H10)-3,,3)))</f>
        <v>190263012.09999999</v>
      </c>
      <c r="I271" s="535">
        <f ca="1">(SUM(OFFSET(I$3,3*ROWS(I$3:I10)-3,,3)))</f>
        <v>22865458</v>
      </c>
      <c r="J271" s="535">
        <f ca="1">(SUM(OFFSET(J$3,3*ROWS(J$3:J10)-3,,3)))</f>
        <v>0</v>
      </c>
      <c r="K271" s="536">
        <f t="shared" ca="1" si="193"/>
        <v>3.9874238946847966</v>
      </c>
      <c r="L271" s="536">
        <f t="shared" ca="1" si="193"/>
        <v>6.5111106121697206</v>
      </c>
      <c r="M271" s="536" t="e">
        <f t="shared" ca="1" si="193"/>
        <v>#DIV/0!</v>
      </c>
      <c r="N271" s="537">
        <f t="shared" ca="1" si="195"/>
        <v>43.015583159997519</v>
      </c>
      <c r="O271" s="537">
        <f t="shared" ca="1" si="195"/>
        <v>26.307059928834175</v>
      </c>
      <c r="P271" s="537" t="e">
        <f t="shared" ca="1" si="195"/>
        <v>#DIV/0!</v>
      </c>
      <c r="Q271" s="535">
        <f ca="1">(SUM(OFFSET(Q$3,3*ROWS(Q$3:Q10)-3,,3)))</f>
        <v>159609225.15786701</v>
      </c>
      <c r="R271" s="535">
        <f ca="1">(SUM(OFFSET(R$3,3*ROWS(R$3:R10)-3,,3)))</f>
        <v>10387413.932142541</v>
      </c>
      <c r="S271" s="535">
        <f ca="1">(SUM(OFFSET(S$3,3*ROWS(S$3:S10)-3,,3)))</f>
        <v>0</v>
      </c>
      <c r="T271" s="533">
        <f ca="1">(SUM(OFFSET(T$3,3*ROWS(T$3:T10)-3,,3)))</f>
        <v>169996639.09000957</v>
      </c>
      <c r="U271" s="536">
        <f t="shared" ca="1" si="194"/>
        <v>8.7889226869359192</v>
      </c>
      <c r="V271" s="536">
        <f t="shared" ca="1" si="194"/>
        <v>5.9967815708443908</v>
      </c>
      <c r="W271" s="536" t="e">
        <f t="shared" ca="1" si="194"/>
        <v>#DIV/0!</v>
      </c>
      <c r="X271" s="536">
        <f t="shared" ca="1" si="194"/>
        <v>8.6140999174930108</v>
      </c>
      <c r="Y271" s="538">
        <f t="shared" ca="1" si="196"/>
        <v>151.03388692931341</v>
      </c>
      <c r="Z271" s="538">
        <f t="shared" ca="1" si="196"/>
        <v>25.609972742429694</v>
      </c>
      <c r="AA271" s="538" t="e">
        <f t="shared" ca="1" si="196"/>
        <v>#DIV/0!</v>
      </c>
      <c r="AB271" s="538">
        <f t="shared" ca="1" si="196"/>
        <v>136.59828417470803</v>
      </c>
      <c r="AC271" s="535">
        <f ca="1">(SUM(OFFSET(AC$3,3*ROWS(AC$3:AC10)-3,,3)))</f>
        <v>148733912</v>
      </c>
      <c r="AD271" s="533">
        <f ca="1">(SUM(OFFSET(AD$3,3*ROWS(AD$3:AD10)-3,,3)))</f>
        <v>41529100.100000001</v>
      </c>
      <c r="AE271" s="535">
        <f ca="1">(SUM(OFFSET(AE$3,3*ROWS(AE$3:AE10)-3,,3)))</f>
        <v>9597829</v>
      </c>
      <c r="AF271" s="535">
        <f ca="1">(SUM(OFFSET(AF$3,3*ROWS(AF$3:AF10)-3,,3)))</f>
        <v>31931271.100000001</v>
      </c>
      <c r="AG271" s="535">
        <f ca="1">(SUM(OFFSET(AG$3,3*ROWS(AG$3:AG10)-3,,3)))</f>
        <v>0</v>
      </c>
      <c r="AH271" s="533">
        <f ca="1">(SUM(OFFSET(AH$3,3*ROWS(AH$3:AH10)-3,,3)))</f>
        <v>31931271.100000001</v>
      </c>
      <c r="AI271" s="533"/>
      <c r="AJ271" s="533">
        <f ca="1">(SUM(OFFSET(AJ$3,3*ROWS(AJ$3:AJ10)-3,,3)))</f>
        <v>0</v>
      </c>
      <c r="AK271" s="535">
        <f ca="1">(SUM(OFFSET(AK$3,3*ROWS(AK$3:AK10)-3,,3)))</f>
        <v>82093410.081892982</v>
      </c>
      <c r="AL271" s="533">
        <f ca="1">(SUM(OFFSET(AL$3,3*ROWS(AL$3:AL10)-3,,3)))</f>
        <v>77515815.075974002</v>
      </c>
      <c r="AM271" s="535">
        <f ca="1">(SUM(OFFSET(AM$3,3*ROWS(AM$3:AM10)-3,,3)))</f>
        <v>4159072.0572839994</v>
      </c>
      <c r="AN271" s="535">
        <f ca="1">(SUM(OFFSET(AN$3,3*ROWS(AN$3:AN10)-3,,3)))</f>
        <v>73356743.01868999</v>
      </c>
      <c r="AO271" s="535">
        <f ca="1">(SUM(OFFSET(AO$3,3*ROWS(AO$3:AO10)-3,,3)))</f>
        <v>0</v>
      </c>
      <c r="AP271" s="533">
        <f t="shared" ca="1" si="191"/>
        <v>73356743.01868999</v>
      </c>
      <c r="AQ271" s="533">
        <f ca="1">(SUM(OFFSET(AQ$3,3*ROWS(AQ$3:AQ10)-3,,3)))</f>
        <v>0</v>
      </c>
      <c r="AR271" s="533">
        <f ca="1">(SUM(OFFSET(AR$3,3*ROWS(AR$3:AR10)-3,,3)))</f>
        <v>0</v>
      </c>
      <c r="AS271" s="535">
        <f ca="1">(SUM(OFFSET(AS$3,3*ROWS(AS$3:AS10)-3,,3)))</f>
        <v>0</v>
      </c>
      <c r="AT271" s="535">
        <f ca="1">(SUM(OFFSET(AT$3,3*ROWS(AT$3:AT10)-3,,3)))</f>
        <v>0</v>
      </c>
      <c r="AU271" s="535"/>
      <c r="AV271" s="535">
        <f ca="1">(SUM(OFFSET(AV$3,3*ROWS(AV$3:AV10)-3,,3)))</f>
        <v>0</v>
      </c>
      <c r="AW271" s="535">
        <f ca="1">(SUM(OFFSET(AW$3,3*ROWS(AW$3:AW10)-3,,3)))</f>
        <v>0</v>
      </c>
      <c r="AX271" s="535"/>
      <c r="AY271" s="535"/>
      <c r="AZ271" s="535"/>
      <c r="BA271" s="535"/>
      <c r="BB271" s="533">
        <f t="shared" ca="1" si="192"/>
        <v>0</v>
      </c>
      <c r="BC271" s="535"/>
      <c r="BD271" s="535"/>
      <c r="BE271" s="535"/>
      <c r="BF271" s="535"/>
      <c r="BG271" s="535"/>
      <c r="BH271" s="535"/>
      <c r="BI271" s="535"/>
      <c r="BJ271" s="535"/>
      <c r="BK271" s="535"/>
      <c r="BL271" s="535">
        <f ca="1">(SUM(OFFSET(BL$3,3*ROWS(BL$3:BL10)-3,,3)))</f>
        <v>0</v>
      </c>
      <c r="BM271" s="535">
        <f ca="1">(SUM(OFFSET(BM$3,3*ROWS(BM$3:BM10)-3,,3)))</f>
        <v>0</v>
      </c>
      <c r="BN271" s="535">
        <f ca="1">(SUM(OFFSET(BN$3,3*ROWS(BN$3:BN10)-3,,3)))</f>
        <v>0</v>
      </c>
      <c r="BO271" s="533">
        <f ca="1">(SUM(OFFSET(BO$3,3*ROWS(BO$3:BO10)-3,,3)))</f>
        <v>0</v>
      </c>
      <c r="BP271" s="533">
        <f ca="1">(SUM(OFFSET(BP$3,3*ROWS(BP$3:BP10)-3,,3)))</f>
        <v>0</v>
      </c>
      <c r="BQ271" s="535">
        <f ca="1">(SUM(OFFSET(BQ$3,3*ROWS(BQ$3:BQ10)-3,,3)))</f>
        <v>0</v>
      </c>
      <c r="BR271" s="535">
        <f ca="1">(SUM(OFFSET(BR$3,3*ROWS(BR$3:BR10)-3,,3)))</f>
        <v>0</v>
      </c>
      <c r="BS271" s="535">
        <f ca="1">(SUM(OFFSET(BS$3,3*ROWS(BS$3:BS10)-3,,3)))</f>
        <v>0</v>
      </c>
      <c r="BT271" s="533">
        <f ca="1">(SUM(OFFSET(BT$3,3*ROWS(BT$3:BT10)-3,,3)))</f>
        <v>0</v>
      </c>
      <c r="BU271" s="533">
        <f ca="1">(SUM(OFFSET(BU$3,3*ROWS(BU$3:BU10)-3,,3)))</f>
        <v>0</v>
      </c>
      <c r="BV271" s="534"/>
      <c r="BW271" s="534"/>
      <c r="BX271" s="534"/>
      <c r="BY271" s="534"/>
      <c r="BZ271" s="534"/>
      <c r="CA271" s="534"/>
      <c r="CB271" s="534"/>
      <c r="CC271" s="534"/>
      <c r="CD271" s="534"/>
      <c r="CE271" s="534"/>
      <c r="CF271" s="534"/>
      <c r="CG271" s="534"/>
      <c r="CH271" s="534"/>
      <c r="CI271" s="534"/>
      <c r="CJ271" s="534"/>
      <c r="CK271" s="534"/>
      <c r="CL271" s="534"/>
      <c r="CM271" s="534"/>
      <c r="CN271" s="534"/>
      <c r="CO271" s="534"/>
      <c r="CP271" s="534"/>
      <c r="CQ271" s="534"/>
      <c r="CR271" s="534"/>
      <c r="CS271" s="534"/>
      <c r="CT271" s="534"/>
      <c r="CU271" s="534"/>
      <c r="CV271" s="534"/>
      <c r="CW271" s="534"/>
    </row>
    <row r="272" spans="1:124" x14ac:dyDescent="0.3">
      <c r="A272"/>
      <c r="C272" s="531">
        <v>2005</v>
      </c>
      <c r="D272" s="532" t="s">
        <v>72</v>
      </c>
      <c r="E272" s="533">
        <f t="shared" ca="1" si="190"/>
        <v>26210663.928904429</v>
      </c>
      <c r="F272" s="533">
        <f t="shared" ca="1" si="190"/>
        <v>5806259</v>
      </c>
      <c r="G272" s="533">
        <f t="shared" ca="1" si="190"/>
        <v>0</v>
      </c>
      <c r="H272" s="535">
        <f ca="1">(SUM(OFFSET(H$3,3*ROWS(H$3:H11)-3,,3)))</f>
        <v>192751640.89999998</v>
      </c>
      <c r="I272" s="535">
        <f ca="1">(SUM(OFFSET(I$3,3*ROWS(I$3:I11)-3,,3)))</f>
        <v>23490559</v>
      </c>
      <c r="J272" s="535">
        <f ca="1">(SUM(OFFSET(J$3,3*ROWS(J$3:J11)-3,,3)))</f>
        <v>0</v>
      </c>
      <c r="K272" s="536">
        <f t="shared" ca="1" si="193"/>
        <v>1.3079940092044733</v>
      </c>
      <c r="L272" s="536">
        <f t="shared" ca="1" si="193"/>
        <v>2.7338223446038126</v>
      </c>
      <c r="M272" s="536" t="e">
        <f t="shared" ca="1" si="193"/>
        <v>#DIV/0!</v>
      </c>
      <c r="N272" s="537">
        <f t="shared" ca="1" si="195"/>
        <v>22.617269280132003</v>
      </c>
      <c r="O272" s="537">
        <f t="shared" ca="1" si="195"/>
        <v>27.758282730237759</v>
      </c>
      <c r="P272" s="537" t="e">
        <f t="shared" ca="1" si="195"/>
        <v>#DIV/0!</v>
      </c>
      <c r="Q272" s="535">
        <f ca="1">(SUM(OFFSET(Q$3,3*ROWS(Q$3:Q11)-3,,3)))</f>
        <v>186436954.06584302</v>
      </c>
      <c r="R272" s="535">
        <f ca="1">(SUM(OFFSET(R$3,3*ROWS(R$3:R11)-3,,3)))</f>
        <v>10668938.19447802</v>
      </c>
      <c r="S272" s="535">
        <f ca="1">(SUM(OFFSET(S$3,3*ROWS(S$3:S11)-3,,3)))</f>
        <v>0</v>
      </c>
      <c r="T272" s="533">
        <f ca="1">(SUM(OFFSET(T$3,3*ROWS(T$3:T11)-3,,3)))</f>
        <v>197105892.26032102</v>
      </c>
      <c r="U272" s="536">
        <f t="shared" ca="1" si="194"/>
        <v>16.808382398599523</v>
      </c>
      <c r="V272" s="536">
        <f t="shared" ca="1" si="194"/>
        <v>2.710243995036512</v>
      </c>
      <c r="W272" s="536" t="e">
        <f t="shared" ca="1" si="194"/>
        <v>#DIV/0!</v>
      </c>
      <c r="X272" s="536">
        <f t="shared" ca="1" si="194"/>
        <v>15.946934783785746</v>
      </c>
      <c r="Y272" s="538">
        <f t="shared" ca="1" si="196"/>
        <v>65.263147509539223</v>
      </c>
      <c r="Z272" s="538">
        <f t="shared" ca="1" si="196"/>
        <v>30.832300012276491</v>
      </c>
      <c r="AA272" s="538" t="e">
        <f t="shared" ca="1" si="196"/>
        <v>#DIV/0!</v>
      </c>
      <c r="AB272" s="538">
        <f t="shared" ca="1" si="196"/>
        <v>62.942080990287721</v>
      </c>
      <c r="AC272" s="535">
        <f ca="1">(SUM(OFFSET(AC$3,3*ROWS(AC$3:AC11)-3,,3)))</f>
        <v>151309758.39999998</v>
      </c>
      <c r="AD272" s="533">
        <f ca="1">(SUM(OFFSET(AD$3,3*ROWS(AD$3:AD11)-3,,3)))</f>
        <v>41441882.5</v>
      </c>
      <c r="AE272" s="535">
        <f ca="1">(SUM(OFFSET(AE$3,3*ROWS(AE$3:AE11)-3,,3)))</f>
        <v>8860983</v>
      </c>
      <c r="AF272" s="535">
        <f ca="1">(SUM(OFFSET(AF$3,3*ROWS(AF$3:AF11)-3,,3)))</f>
        <v>32580899.5</v>
      </c>
      <c r="AG272" s="535">
        <f ca="1">(SUM(OFFSET(AG$3,3*ROWS(AG$3:AG11)-3,,3)))</f>
        <v>0</v>
      </c>
      <c r="AH272" s="533">
        <f ca="1">(SUM(OFFSET(AH$3,3*ROWS(AH$3:AH11)-3,,3)))</f>
        <v>32580899.5</v>
      </c>
      <c r="AI272" s="533"/>
      <c r="AJ272" s="533">
        <f ca="1">(SUM(OFFSET(AJ$3,3*ROWS(AJ$3:AJ11)-3,,3)))</f>
        <v>0</v>
      </c>
      <c r="AK272" s="535">
        <f ca="1">(SUM(OFFSET(AK$3,3*ROWS(AK$3:AK11)-3,,3)))</f>
        <v>84853316.460886002</v>
      </c>
      <c r="AL272" s="533">
        <f ca="1">(SUM(OFFSET(AL$3,3*ROWS(AL$3:AL11)-3,,3)))</f>
        <v>101583637.604957</v>
      </c>
      <c r="AM272" s="535">
        <f ca="1">(SUM(OFFSET(AM$3,3*ROWS(AM$3:AM11)-3,,3)))</f>
        <v>4025599.8441080004</v>
      </c>
      <c r="AN272" s="535">
        <f ca="1">(SUM(OFFSET(AN$3,3*ROWS(AN$3:AN11)-3,,3)))</f>
        <v>97558037.760848999</v>
      </c>
      <c r="AO272" s="535">
        <f ca="1">(SUM(OFFSET(AO$3,3*ROWS(AO$3:AO11)-3,,3)))</f>
        <v>0</v>
      </c>
      <c r="AP272" s="533">
        <f t="shared" ca="1" si="191"/>
        <v>97558037.760848999</v>
      </c>
      <c r="AQ272" s="533">
        <f ca="1">(SUM(OFFSET(AQ$3,3*ROWS(AQ$3:AQ11)-3,,3)))</f>
        <v>0</v>
      </c>
      <c r="AR272" s="533">
        <f ca="1">(SUM(OFFSET(AR$3,3*ROWS(AR$3:AR11)-3,,3)))</f>
        <v>0</v>
      </c>
      <c r="AS272" s="535">
        <f ca="1">(SUM(OFFSET(AS$3,3*ROWS(AS$3:AS11)-3,,3)))</f>
        <v>0</v>
      </c>
      <c r="AT272" s="535">
        <f ca="1">(SUM(OFFSET(AT$3,3*ROWS(AT$3:AT11)-3,,3)))</f>
        <v>0</v>
      </c>
      <c r="AU272" s="535"/>
      <c r="AV272" s="535">
        <f ca="1">(SUM(OFFSET(AV$3,3*ROWS(AV$3:AV11)-3,,3)))</f>
        <v>0</v>
      </c>
      <c r="AW272" s="535">
        <f ca="1">(SUM(OFFSET(AW$3,3*ROWS(AW$3:AW11)-3,,3)))</f>
        <v>0</v>
      </c>
      <c r="AX272" s="535"/>
      <c r="AY272" s="535"/>
      <c r="AZ272" s="535"/>
      <c r="BA272" s="535"/>
      <c r="BB272" s="533">
        <f t="shared" ca="1" si="192"/>
        <v>0</v>
      </c>
      <c r="BC272" s="535"/>
      <c r="BD272" s="535"/>
      <c r="BE272" s="535"/>
      <c r="BF272" s="535"/>
      <c r="BG272" s="535"/>
      <c r="BH272" s="535"/>
      <c r="BI272" s="535"/>
      <c r="BJ272" s="535"/>
      <c r="BK272" s="535"/>
      <c r="BL272" s="535">
        <f ca="1">(SUM(OFFSET(BL$3,3*ROWS(BL$3:BL11)-3,,3)))</f>
        <v>0</v>
      </c>
      <c r="BM272" s="535">
        <f ca="1">(SUM(OFFSET(BM$3,3*ROWS(BM$3:BM11)-3,,3)))</f>
        <v>0</v>
      </c>
      <c r="BN272" s="535">
        <f ca="1">(SUM(OFFSET(BN$3,3*ROWS(BN$3:BN11)-3,,3)))</f>
        <v>0</v>
      </c>
      <c r="BO272" s="533">
        <f ca="1">(SUM(OFFSET(BO$3,3*ROWS(BO$3:BO11)-3,,3)))</f>
        <v>0</v>
      </c>
      <c r="BP272" s="533">
        <f ca="1">(SUM(OFFSET(BP$3,3*ROWS(BP$3:BP11)-3,,3)))</f>
        <v>0</v>
      </c>
      <c r="BQ272" s="535">
        <f ca="1">(SUM(OFFSET(BQ$3,3*ROWS(BQ$3:BQ11)-3,,3)))</f>
        <v>0</v>
      </c>
      <c r="BR272" s="535">
        <f ca="1">(SUM(OFFSET(BR$3,3*ROWS(BR$3:BR11)-3,,3)))</f>
        <v>0</v>
      </c>
      <c r="BS272" s="535">
        <f ca="1">(SUM(OFFSET(BS$3,3*ROWS(BS$3:BS11)-3,,3)))</f>
        <v>0</v>
      </c>
      <c r="BT272" s="533">
        <f ca="1">(SUM(OFFSET(BT$3,3*ROWS(BT$3:BT11)-3,,3)))</f>
        <v>0</v>
      </c>
      <c r="BU272" s="533">
        <f ca="1">(SUM(OFFSET(BU$3,3*ROWS(BU$3:BU11)-3,,3)))</f>
        <v>0</v>
      </c>
      <c r="BV272" s="534"/>
      <c r="BW272" s="534"/>
      <c r="BX272" s="534"/>
      <c r="BY272" s="534"/>
      <c r="BZ272" s="534"/>
      <c r="CA272" s="534"/>
      <c r="CB272" s="534"/>
      <c r="CC272" s="534"/>
      <c r="CD272" s="534"/>
      <c r="CE272" s="534"/>
      <c r="CF272" s="534"/>
      <c r="CG272" s="534"/>
      <c r="CH272" s="534"/>
      <c r="CI272" s="534"/>
      <c r="CJ272" s="534"/>
      <c r="CK272" s="534"/>
      <c r="CL272" s="534"/>
      <c r="CM272" s="534"/>
      <c r="CN272" s="534"/>
      <c r="CO272" s="534"/>
      <c r="CP272" s="539">
        <f t="shared" ref="CP272:CP303" ca="1" si="197">(SUM(Q269:Q272)/SUM(Q265:Q268))*100-100</f>
        <v>114.84388017482337</v>
      </c>
      <c r="CQ272" s="539">
        <f t="shared" ref="CQ272:CQ335" ca="1" si="198">(SUM(R269:R272)/SUM(R265:R268))*100-100</f>
        <v>29.589983492073401</v>
      </c>
      <c r="CR272" s="539" t="e">
        <f t="shared" ref="CR272:CS287" ca="1" si="199">(SUM(S269:S272)/SUM(S265:S268))*100-100</f>
        <v>#DIV/0!</v>
      </c>
      <c r="CS272" s="539">
        <f t="shared" ca="1" si="199"/>
        <v>106.65894753744345</v>
      </c>
      <c r="CT272" s="534"/>
      <c r="CU272" s="539"/>
      <c r="CV272" s="539"/>
      <c r="CW272" s="539"/>
    </row>
    <row r="273" spans="1:101" x14ac:dyDescent="0.3">
      <c r="A273"/>
      <c r="B273"/>
      <c r="C273" s="531"/>
      <c r="D273" s="532" t="s">
        <v>73</v>
      </c>
      <c r="E273" s="533">
        <f t="shared" ca="1" si="190"/>
        <v>27362304.523310024</v>
      </c>
      <c r="F273" s="533">
        <f t="shared" ca="1" si="190"/>
        <v>6040547</v>
      </c>
      <c r="G273" s="533">
        <f t="shared" ca="1" si="190"/>
        <v>0</v>
      </c>
      <c r="H273" s="535">
        <f ca="1">(SUM(OFFSET(H$3,3*ROWS(H$3:H12)-3,,3)))</f>
        <v>204725739.19999999</v>
      </c>
      <c r="I273" s="535">
        <f ca="1">(SUM(OFFSET(I$3,3*ROWS(I$3:I12)-3,,3)))</f>
        <v>24037468</v>
      </c>
      <c r="J273" s="535">
        <f ca="1">(SUM(OFFSET(J$3,3*ROWS(J$3:J12)-3,,3)))</f>
        <v>0</v>
      </c>
      <c r="K273" s="536">
        <f t="shared" ca="1" si="193"/>
        <v>6.2121900722039527</v>
      </c>
      <c r="L273" s="536">
        <f t="shared" ca="1" si="193"/>
        <v>2.3282076854790899</v>
      </c>
      <c r="M273" s="536" t="e">
        <f t="shared" ca="1" si="193"/>
        <v>#DIV/0!</v>
      </c>
      <c r="N273" s="537">
        <f t="shared" ca="1" si="195"/>
        <v>20.97029179431658</v>
      </c>
      <c r="O273" s="537">
        <f t="shared" ca="1" si="195"/>
        <v>23.688879409421158</v>
      </c>
      <c r="P273" s="537" t="e">
        <f t="shared" ca="1" si="195"/>
        <v>#DIV/0!</v>
      </c>
      <c r="Q273" s="535">
        <f ca="1">(SUM(OFFSET(Q$3,3*ROWS(Q$3:Q12)-3,,3)))</f>
        <v>199647661.00236598</v>
      </c>
      <c r="R273" s="535">
        <f ca="1">(SUM(OFFSET(R$3,3*ROWS(R$3:R12)-3,,3)))</f>
        <v>10943547.69240845</v>
      </c>
      <c r="S273" s="535">
        <f ca="1">(SUM(OFFSET(S$3,3*ROWS(S$3:S12)-3,,3)))</f>
        <v>0</v>
      </c>
      <c r="T273" s="533">
        <f ca="1">(SUM(OFFSET(T$3,3*ROWS(T$3:T12)-3,,3)))</f>
        <v>210591208.69477442</v>
      </c>
      <c r="U273" s="536">
        <f t="shared" ca="1" si="194"/>
        <v>7.0858843423591873</v>
      </c>
      <c r="V273" s="536">
        <f t="shared" ca="1" si="194"/>
        <v>2.5739159129496225</v>
      </c>
      <c r="W273" s="536" t="e">
        <f t="shared" ca="1" si="194"/>
        <v>#DIV/0!</v>
      </c>
      <c r="X273" s="536">
        <f t="shared" ca="1" si="194"/>
        <v>6.8416607336340389</v>
      </c>
      <c r="Y273" s="538">
        <f t="shared" ca="1" si="196"/>
        <v>58.612373493300836</v>
      </c>
      <c r="Z273" s="538">
        <f t="shared" ca="1" si="196"/>
        <v>24.738132688167649</v>
      </c>
      <c r="AA273" s="538" t="e">
        <f t="shared" ca="1" si="196"/>
        <v>#DIV/0!</v>
      </c>
      <c r="AB273" s="538">
        <f t="shared" ca="1" si="196"/>
        <v>56.405185237162584</v>
      </c>
      <c r="AC273" s="535">
        <f ca="1">(SUM(OFFSET(AC$3,3*ROWS(AC$3:AC12)-3,,3)))</f>
        <v>160485597.39999998</v>
      </c>
      <c r="AD273" s="533">
        <f ca="1">(SUM(OFFSET(AD$3,3*ROWS(AD$3:AD12)-3,,3)))</f>
        <v>44240141.799999997</v>
      </c>
      <c r="AE273" s="535">
        <f ca="1">(SUM(OFFSET(AE$3,3*ROWS(AE$3:AE12)-3,,3)))</f>
        <v>9709698</v>
      </c>
      <c r="AF273" s="535">
        <f ca="1">(SUM(OFFSET(AF$3,3*ROWS(AF$3:AF12)-3,,3)))</f>
        <v>34530443.799999997</v>
      </c>
      <c r="AG273" s="535">
        <f ca="1">(SUM(OFFSET(AG$3,3*ROWS(AG$3:AG12)-3,,3)))</f>
        <v>0</v>
      </c>
      <c r="AH273" s="533">
        <f ca="1">(SUM(OFFSET(AH$3,3*ROWS(AH$3:AH12)-3,,3)))</f>
        <v>34530443.799999997</v>
      </c>
      <c r="AI273" s="533"/>
      <c r="AJ273" s="533">
        <f ca="1">(SUM(OFFSET(AJ$3,3*ROWS(AJ$3:AJ12)-3,,3)))</f>
        <v>0</v>
      </c>
      <c r="AK273" s="535">
        <f ca="1">(SUM(OFFSET(AK$3,3*ROWS(AK$3:AK12)-3,,3)))</f>
        <v>89501399.980895996</v>
      </c>
      <c r="AL273" s="533">
        <f ca="1">(SUM(OFFSET(AL$3,3*ROWS(AL$3:AL12)-3,,3)))</f>
        <v>110146261.02146998</v>
      </c>
      <c r="AM273" s="535">
        <f ca="1">(SUM(OFFSET(AM$3,3*ROWS(AM$3:AM12)-3,,3)))</f>
        <v>4442547.9450309994</v>
      </c>
      <c r="AN273" s="535">
        <f ca="1">(SUM(OFFSET(AN$3,3*ROWS(AN$3:AN12)-3,,3)))</f>
        <v>105703713.07643899</v>
      </c>
      <c r="AO273" s="535">
        <f ca="1">(SUM(OFFSET(AO$3,3*ROWS(AO$3:AO12)-3,,3)))</f>
        <v>0</v>
      </c>
      <c r="AP273" s="533">
        <f t="shared" ca="1" si="191"/>
        <v>105703713.07643899</v>
      </c>
      <c r="AQ273" s="533">
        <f ca="1">(SUM(OFFSET(AQ$3,3*ROWS(AQ$3:AQ12)-3,,3)))</f>
        <v>0</v>
      </c>
      <c r="AR273" s="533">
        <f ca="1">(SUM(OFFSET(AR$3,3*ROWS(AR$3:AR12)-3,,3)))</f>
        <v>0</v>
      </c>
      <c r="AS273" s="535">
        <f ca="1">(SUM(OFFSET(AS$3,3*ROWS(AS$3:AS12)-3,,3)))</f>
        <v>0</v>
      </c>
      <c r="AT273" s="535">
        <f ca="1">(SUM(OFFSET(AT$3,3*ROWS(AT$3:AT12)-3,,3)))</f>
        <v>0</v>
      </c>
      <c r="AU273" s="535"/>
      <c r="AV273" s="535">
        <f ca="1">(SUM(OFFSET(AV$3,3*ROWS(AV$3:AV12)-3,,3)))</f>
        <v>0</v>
      </c>
      <c r="AW273" s="535">
        <f ca="1">(SUM(OFFSET(AW$3,3*ROWS(AW$3:AW12)-3,,3)))</f>
        <v>0</v>
      </c>
      <c r="AX273" s="535"/>
      <c r="AY273" s="535"/>
      <c r="AZ273" s="535"/>
      <c r="BA273" s="535"/>
      <c r="BB273" s="533">
        <f t="shared" ca="1" si="192"/>
        <v>0</v>
      </c>
      <c r="BC273" s="535"/>
      <c r="BD273" s="535"/>
      <c r="BE273" s="535"/>
      <c r="BF273" s="535"/>
      <c r="BG273" s="535"/>
      <c r="BH273" s="535"/>
      <c r="BI273" s="535"/>
      <c r="BJ273" s="535"/>
      <c r="BK273" s="535"/>
      <c r="BL273" s="535">
        <f ca="1">(SUM(OFFSET(BL$3,3*ROWS(BL$3:BL12)-3,,3)))</f>
        <v>0</v>
      </c>
      <c r="BM273" s="535">
        <f ca="1">(SUM(OFFSET(BM$3,3*ROWS(BM$3:BM12)-3,,3)))</f>
        <v>0</v>
      </c>
      <c r="BN273" s="535">
        <f ca="1">(SUM(OFFSET(BN$3,3*ROWS(BN$3:BN12)-3,,3)))</f>
        <v>0</v>
      </c>
      <c r="BO273" s="533">
        <f ca="1">(SUM(OFFSET(BO$3,3*ROWS(BO$3:BO12)-3,,3)))</f>
        <v>0</v>
      </c>
      <c r="BP273" s="533">
        <f ca="1">(SUM(OFFSET(BP$3,3*ROWS(BP$3:BP12)-3,,3)))</f>
        <v>0</v>
      </c>
      <c r="BQ273" s="535">
        <f ca="1">(SUM(OFFSET(BQ$3,3*ROWS(BQ$3:BQ12)-3,,3)))</f>
        <v>0</v>
      </c>
      <c r="BR273" s="535">
        <f ca="1">(SUM(OFFSET(BR$3,3*ROWS(BR$3:BR12)-3,,3)))</f>
        <v>0</v>
      </c>
      <c r="BS273" s="535">
        <f ca="1">(SUM(OFFSET(BS$3,3*ROWS(BS$3:BS12)-3,,3)))</f>
        <v>0</v>
      </c>
      <c r="BT273" s="533">
        <f ca="1">(SUM(OFFSET(BT$3,3*ROWS(BT$3:BT12)-3,,3)))</f>
        <v>0</v>
      </c>
      <c r="BU273" s="533">
        <f ca="1">(SUM(OFFSET(BU$3,3*ROWS(BU$3:BU12)-3,,3)))</f>
        <v>0</v>
      </c>
      <c r="BV273" s="534"/>
      <c r="BW273" s="534"/>
      <c r="BX273" s="534"/>
      <c r="BY273" s="534"/>
      <c r="BZ273" s="534"/>
      <c r="CA273" s="534"/>
      <c r="CB273" s="534"/>
      <c r="CC273" s="534"/>
      <c r="CD273" s="534"/>
      <c r="CE273" s="534"/>
      <c r="CF273" s="534"/>
      <c r="CG273" s="534"/>
      <c r="CH273" s="534"/>
      <c r="CI273" s="534"/>
      <c r="CJ273" s="534"/>
      <c r="CK273" s="534"/>
      <c r="CL273" s="534"/>
      <c r="CM273" s="534"/>
      <c r="CN273" s="534"/>
      <c r="CO273" s="534"/>
      <c r="CP273" s="539">
        <f t="shared" ca="1" si="197"/>
        <v>91.68888486323749</v>
      </c>
      <c r="CQ273" s="539">
        <f t="shared" ca="1" si="198"/>
        <v>27.62955751991754</v>
      </c>
      <c r="CR273" s="539" t="e">
        <f t="shared" ca="1" si="199"/>
        <v>#DIV/0!</v>
      </c>
      <c r="CS273" s="539">
        <f t="shared" ca="1" si="199"/>
        <v>86.363566776044763</v>
      </c>
      <c r="CT273" s="534"/>
      <c r="CU273" s="534"/>
      <c r="CV273" s="534"/>
      <c r="CW273" s="534"/>
    </row>
    <row r="274" spans="1:101" x14ac:dyDescent="0.3">
      <c r="A274"/>
      <c r="B274"/>
      <c r="C274" s="531"/>
      <c r="D274" s="532" t="s">
        <v>74</v>
      </c>
      <c r="E274" s="533">
        <f t="shared" ca="1" si="190"/>
        <v>28659225.117715616</v>
      </c>
      <c r="F274" s="533">
        <f t="shared" ca="1" si="190"/>
        <v>6386288</v>
      </c>
      <c r="G274" s="533">
        <f t="shared" ca="1" si="190"/>
        <v>0</v>
      </c>
      <c r="H274" s="535">
        <f ca="1">(SUM(OFFSET(H$3,3*ROWS(H$3:H13)-3,,3)))</f>
        <v>215737225.59999996</v>
      </c>
      <c r="I274" s="535">
        <f ca="1">(SUM(OFFSET(I$3,3*ROWS(I$3:I13)-3,,3)))</f>
        <v>24326257</v>
      </c>
      <c r="J274" s="535">
        <f ca="1">(SUM(OFFSET(J$3,3*ROWS(J$3:J13)-3,,3)))</f>
        <v>0</v>
      </c>
      <c r="K274" s="536">
        <f t="shared" ca="1" si="193"/>
        <v>5.3786526516056057</v>
      </c>
      <c r="L274" s="536">
        <f t="shared" ca="1" si="193"/>
        <v>1.2014118957953475</v>
      </c>
      <c r="M274" s="536" t="e">
        <f t="shared" ca="1" si="193"/>
        <v>#DIV/0!</v>
      </c>
      <c r="N274" s="537">
        <f t="shared" ca="1" si="195"/>
        <v>17.910244774950883</v>
      </c>
      <c r="O274" s="537">
        <f t="shared" ca="1" si="195"/>
        <v>13.315755586748709</v>
      </c>
      <c r="P274" s="537" t="e">
        <f t="shared" ca="1" si="195"/>
        <v>#DIV/0!</v>
      </c>
      <c r="Q274" s="535">
        <f ca="1">(SUM(OFFSET(Q$3,3*ROWS(Q$3:Q13)-3,,3)))</f>
        <v>212452035.46837699</v>
      </c>
      <c r="R274" s="535">
        <f ca="1">(SUM(OFFSET(R$3,3*ROWS(R$3:R13)-3,,3)))</f>
        <v>11884646.916556999</v>
      </c>
      <c r="S274" s="535">
        <f ca="1">(SUM(OFFSET(S$3,3*ROWS(S$3:S13)-3,,3)))</f>
        <v>0</v>
      </c>
      <c r="T274" s="533">
        <f ca="1">(SUM(OFFSET(T$3,3*ROWS(T$3:T13)-3,,3)))</f>
        <v>224336682.38493398</v>
      </c>
      <c r="U274" s="536">
        <f t="shared" ca="1" si="194"/>
        <v>6.4134858388645366</v>
      </c>
      <c r="V274" s="536">
        <f t="shared" ca="1" si="194"/>
        <v>8.5995807812981031</v>
      </c>
      <c r="W274" s="536" t="e">
        <f t="shared" ca="1" si="194"/>
        <v>#DIV/0!</v>
      </c>
      <c r="X274" s="536">
        <f t="shared" ca="1" si="194"/>
        <v>6.5270880847081809</v>
      </c>
      <c r="Y274" s="538">
        <f t="shared" ca="1" si="196"/>
        <v>44.806342104544946</v>
      </c>
      <c r="Z274" s="538">
        <f t="shared" ca="1" si="196"/>
        <v>21.275067258349331</v>
      </c>
      <c r="AA274" s="538" t="e">
        <f t="shared" ca="1" si="196"/>
        <v>#DIV/0!</v>
      </c>
      <c r="AB274" s="538">
        <f t="shared" ca="1" si="196"/>
        <v>43.332991558820012</v>
      </c>
      <c r="AC274" s="535">
        <f ca="1">(SUM(OFFSET(AC$3,3*ROWS(AC$3:AC13)-3,,3)))</f>
        <v>170254439</v>
      </c>
      <c r="AD274" s="533">
        <f ca="1">(SUM(OFFSET(AD$3,3*ROWS(AD$3:AD13)-3,,3)))</f>
        <v>45482786.600000001</v>
      </c>
      <c r="AE274" s="535">
        <f ca="1">(SUM(OFFSET(AE$3,3*ROWS(AE$3:AE13)-3,,3)))</f>
        <v>9719019</v>
      </c>
      <c r="AF274" s="535">
        <f ca="1">(SUM(OFFSET(AF$3,3*ROWS(AF$3:AF13)-3,,3)))</f>
        <v>35763767.600000001</v>
      </c>
      <c r="AG274" s="535">
        <f ca="1">(SUM(OFFSET(AG$3,3*ROWS(AG$3:AG13)-3,,3)))</f>
        <v>0</v>
      </c>
      <c r="AH274" s="533">
        <f ca="1">(SUM(OFFSET(AH$3,3*ROWS(AH$3:AH13)-3,,3)))</f>
        <v>35763767.600000001</v>
      </c>
      <c r="AI274" s="533"/>
      <c r="AJ274" s="533">
        <f ca="1">(SUM(OFFSET(AJ$3,3*ROWS(AJ$3:AJ13)-3,,3)))</f>
        <v>0</v>
      </c>
      <c r="AK274" s="535">
        <f ca="1">(SUM(OFFSET(AK$3,3*ROWS(AK$3:AK13)-3,,3)))</f>
        <v>97567267.744618997</v>
      </c>
      <c r="AL274" s="533">
        <f ca="1">(SUM(OFFSET(AL$3,3*ROWS(AL$3:AL13)-3,,3)))</f>
        <v>114884767.723758</v>
      </c>
      <c r="AM274" s="535">
        <f ca="1">(SUM(OFFSET(AM$3,3*ROWS(AM$3:AM13)-3,,3)))</f>
        <v>4650117.0394019997</v>
      </c>
      <c r="AN274" s="535">
        <f ca="1">(SUM(OFFSET(AN$3,3*ROWS(AN$3:AN13)-3,,3)))</f>
        <v>110234650.684356</v>
      </c>
      <c r="AO274" s="535">
        <f ca="1">(SUM(OFFSET(AO$3,3*ROWS(AO$3:AO13)-3,,3)))</f>
        <v>0</v>
      </c>
      <c r="AP274" s="533">
        <f t="shared" ca="1" si="191"/>
        <v>110234650.684356</v>
      </c>
      <c r="AQ274" s="533">
        <f ca="1">(SUM(OFFSET(AQ$3,3*ROWS(AQ$3:AQ13)-3,,3)))</f>
        <v>0</v>
      </c>
      <c r="AR274" s="533">
        <f ca="1">(SUM(OFFSET(AR$3,3*ROWS(AR$3:AR13)-3,,3)))</f>
        <v>0</v>
      </c>
      <c r="AS274" s="535">
        <f ca="1">(SUM(OFFSET(AS$3,3*ROWS(AS$3:AS13)-3,,3)))</f>
        <v>0</v>
      </c>
      <c r="AT274" s="535">
        <f ca="1">(SUM(OFFSET(AT$3,3*ROWS(AT$3:AT13)-3,,3)))</f>
        <v>0</v>
      </c>
      <c r="AU274" s="535"/>
      <c r="AV274" s="535">
        <f ca="1">(SUM(OFFSET(AV$3,3*ROWS(AV$3:AV13)-3,,3)))</f>
        <v>0</v>
      </c>
      <c r="AW274" s="535">
        <f ca="1">(SUM(OFFSET(AW$3,3*ROWS(AW$3:AW13)-3,,3)))</f>
        <v>0</v>
      </c>
      <c r="AX274" s="535"/>
      <c r="AY274" s="535"/>
      <c r="AZ274" s="535"/>
      <c r="BA274" s="535"/>
      <c r="BB274" s="533">
        <f t="shared" ca="1" si="192"/>
        <v>0</v>
      </c>
      <c r="BC274" s="535"/>
      <c r="BD274" s="535"/>
      <c r="BE274" s="535"/>
      <c r="BF274" s="535"/>
      <c r="BG274" s="535"/>
      <c r="BH274" s="535"/>
      <c r="BI274" s="535"/>
      <c r="BJ274" s="535"/>
      <c r="BK274" s="535"/>
      <c r="BL274" s="535">
        <f ca="1">(SUM(OFFSET(BL$3,3*ROWS(BL$3:BL13)-3,,3)))</f>
        <v>0</v>
      </c>
      <c r="BM274" s="535">
        <f ca="1">(SUM(OFFSET(BM$3,3*ROWS(BM$3:BM13)-3,,3)))</f>
        <v>0</v>
      </c>
      <c r="BN274" s="535">
        <f ca="1">(SUM(OFFSET(BN$3,3*ROWS(BN$3:BN13)-3,,3)))</f>
        <v>0</v>
      </c>
      <c r="BO274" s="533">
        <f ca="1">(SUM(OFFSET(BO$3,3*ROWS(BO$3:BO13)-3,,3)))</f>
        <v>0</v>
      </c>
      <c r="BP274" s="533">
        <f ca="1">(SUM(OFFSET(BP$3,3*ROWS(BP$3:BP13)-3,,3)))</f>
        <v>0</v>
      </c>
      <c r="BQ274" s="535">
        <f ca="1">(SUM(OFFSET(BQ$3,3*ROWS(BQ$3:BQ13)-3,,3)))</f>
        <v>0</v>
      </c>
      <c r="BR274" s="535">
        <f ca="1">(SUM(OFFSET(BR$3,3*ROWS(BR$3:BR13)-3,,3)))</f>
        <v>0</v>
      </c>
      <c r="BS274" s="535">
        <f ca="1">(SUM(OFFSET(BS$3,3*ROWS(BS$3:BS13)-3,,3)))</f>
        <v>0</v>
      </c>
      <c r="BT274" s="533">
        <f ca="1">(SUM(OFFSET(BT$3,3*ROWS(BT$3:BT13)-3,,3)))</f>
        <v>0</v>
      </c>
      <c r="BU274" s="533">
        <f ca="1">(SUM(OFFSET(BU$3,3*ROWS(BU$3:BU13)-3,,3)))</f>
        <v>0</v>
      </c>
      <c r="BV274" s="534"/>
      <c r="BW274" s="534"/>
      <c r="BX274" s="534"/>
      <c r="BY274" s="534"/>
      <c r="BZ274" s="534"/>
      <c r="CA274" s="534"/>
      <c r="CB274" s="534"/>
      <c r="CC274" s="534"/>
      <c r="CD274" s="534"/>
      <c r="CE274" s="534"/>
      <c r="CF274" s="534"/>
      <c r="CG274" s="534"/>
      <c r="CH274" s="534"/>
      <c r="CI274" s="534"/>
      <c r="CJ274" s="534"/>
      <c r="CK274" s="534"/>
      <c r="CL274" s="534"/>
      <c r="CM274" s="534"/>
      <c r="CN274" s="534"/>
      <c r="CO274" s="534"/>
      <c r="CP274" s="539">
        <f t="shared" ca="1" si="197"/>
        <v>68.860005539627963</v>
      </c>
      <c r="CQ274" s="539">
        <f t="shared" ca="1" si="198"/>
        <v>25.394427818250364</v>
      </c>
      <c r="CR274" s="539" t="e">
        <f t="shared" ca="1" si="199"/>
        <v>#DIV/0!</v>
      </c>
      <c r="CS274" s="539">
        <f t="shared" ca="1" si="199"/>
        <v>65.716929619480027</v>
      </c>
      <c r="CT274" s="534"/>
      <c r="CU274" s="534"/>
      <c r="CV274" s="534"/>
      <c r="CW274" s="534"/>
    </row>
    <row r="275" spans="1:101" x14ac:dyDescent="0.3">
      <c r="A275"/>
      <c r="B275"/>
      <c r="C275" s="531"/>
      <c r="D275" s="532" t="s">
        <v>75</v>
      </c>
      <c r="E275" s="533">
        <f t="shared" ca="1" si="190"/>
        <v>26167270.712121211</v>
      </c>
      <c r="F275" s="533">
        <f t="shared" ca="1" si="190"/>
        <v>6795600</v>
      </c>
      <c r="G275" s="533">
        <f t="shared" ca="1" si="190"/>
        <v>0</v>
      </c>
      <c r="H275" s="535">
        <f ca="1">(SUM(OFFSET(H$3,3*ROWS(H$3:H14)-3,,3)))</f>
        <v>239028913.39999998</v>
      </c>
      <c r="I275" s="535">
        <f ca="1">(SUM(OFFSET(I$3,3*ROWS(I$3:I14)-3,,3)))</f>
        <v>26431648</v>
      </c>
      <c r="J275" s="535">
        <f ca="1">(SUM(OFFSET(J$3,3*ROWS(J$3:J14)-3,,3)))</f>
        <v>0</v>
      </c>
      <c r="K275" s="536">
        <f t="shared" ca="1" si="193"/>
        <v>10.796323043101197</v>
      </c>
      <c r="L275" s="536">
        <f t="shared" ca="1" si="193"/>
        <v>8.6548086703186602</v>
      </c>
      <c r="M275" s="536" t="e">
        <f t="shared" ca="1" si="193"/>
        <v>#DIV/0!</v>
      </c>
      <c r="N275" s="537">
        <f t="shared" ca="1" si="195"/>
        <v>25.630783809082764</v>
      </c>
      <c r="O275" s="537">
        <f t="shared" ca="1" si="195"/>
        <v>15.596407471916809</v>
      </c>
      <c r="P275" s="537" t="e">
        <f t="shared" ca="1" si="195"/>
        <v>#DIV/0!</v>
      </c>
      <c r="Q275" s="535">
        <f ca="1">(SUM(OFFSET(Q$3,3*ROWS(Q$3:Q14)-3,,3)))</f>
        <v>255074528.41582656</v>
      </c>
      <c r="R275" s="535">
        <f ca="1">(SUM(OFFSET(R$3,3*ROWS(R$3:R14)-3,,3)))</f>
        <v>12898917.939522</v>
      </c>
      <c r="S275" s="535">
        <f ca="1">(SUM(OFFSET(S$3,3*ROWS(S$3:S14)-3,,3)))</f>
        <v>0</v>
      </c>
      <c r="T275" s="533">
        <f ca="1">(SUM(OFFSET(T$3,3*ROWS(T$3:T14)-3,,3)))</f>
        <v>267973446.35534853</v>
      </c>
      <c r="U275" s="536">
        <f t="shared" ca="1" si="194"/>
        <v>20.062172082033936</v>
      </c>
      <c r="V275" s="536">
        <f t="shared" ca="1" si="194"/>
        <v>8.5342966441180312</v>
      </c>
      <c r="W275" s="536" t="e">
        <f t="shared" ca="1" si="194"/>
        <v>#DIV/0!</v>
      </c>
      <c r="X275" s="536">
        <f t="shared" ca="1" si="194"/>
        <v>19.451461752268969</v>
      </c>
      <c r="Y275" s="538">
        <f t="shared" ca="1" si="196"/>
        <v>59.811895686816527</v>
      </c>
      <c r="Z275" s="538">
        <f t="shared" ca="1" si="196"/>
        <v>24.178337589955159</v>
      </c>
      <c r="AA275" s="538" t="e">
        <f t="shared" ca="1" si="196"/>
        <v>#DIV/0!</v>
      </c>
      <c r="AB275" s="538">
        <f t="shared" ca="1" si="196"/>
        <v>57.634555476983486</v>
      </c>
      <c r="AC275" s="535">
        <f ca="1">(SUM(OFFSET(AC$3,3*ROWS(AC$3:AC14)-3,,3)))</f>
        <v>185591787.19999999</v>
      </c>
      <c r="AD275" s="533">
        <f ca="1">(SUM(OFFSET(AD$3,3*ROWS(AD$3:AD14)-3,,3)))</f>
        <v>53437126.200000003</v>
      </c>
      <c r="AE275" s="535">
        <f ca="1">(SUM(OFFSET(AE$3,3*ROWS(AE$3:AE14)-3,,3)))</f>
        <v>10984825</v>
      </c>
      <c r="AF275" s="535">
        <f ca="1">(SUM(OFFSET(AF$3,3*ROWS(AF$3:AF14)-3,,3)))</f>
        <v>42452301.200000003</v>
      </c>
      <c r="AG275" s="535">
        <f ca="1">(SUM(OFFSET(AG$3,3*ROWS(AG$3:AG14)-3,,3)))</f>
        <v>0</v>
      </c>
      <c r="AH275" s="533">
        <f ca="1">(SUM(OFFSET(AH$3,3*ROWS(AH$3:AH14)-3,,3)))</f>
        <v>42452301.200000003</v>
      </c>
      <c r="AI275" s="533"/>
      <c r="AJ275" s="533">
        <f ca="1">(SUM(OFFSET(AJ$3,3*ROWS(AJ$3:AJ14)-3,,3)))</f>
        <v>0</v>
      </c>
      <c r="AK275" s="535">
        <f ca="1">(SUM(OFFSET(AK$3,3*ROWS(AK$3:AK14)-3,,3)))</f>
        <v>111572560.76776484</v>
      </c>
      <c r="AL275" s="533">
        <f ca="1">(SUM(OFFSET(AL$3,3*ROWS(AL$3:AL14)-3,,3)))</f>
        <v>143501967.64806175</v>
      </c>
      <c r="AM275" s="535">
        <f ca="1">(SUM(OFFSET(AM$3,3*ROWS(AM$3:AM14)-3,,3)))</f>
        <v>5077062.0346350009</v>
      </c>
      <c r="AN275" s="535">
        <f ca="1">(SUM(OFFSET(AN$3,3*ROWS(AN$3:AN14)-3,,3)))</f>
        <v>138424905.61342674</v>
      </c>
      <c r="AO275" s="535">
        <f ca="1">(SUM(OFFSET(AO$3,3*ROWS(AO$3:AO14)-3,,3)))</f>
        <v>0</v>
      </c>
      <c r="AP275" s="533">
        <f t="shared" ca="1" si="191"/>
        <v>138424905.61342674</v>
      </c>
      <c r="AQ275" s="533">
        <f ca="1">(SUM(OFFSET(AQ$3,3*ROWS(AQ$3:AQ14)-3,,3)))</f>
        <v>0</v>
      </c>
      <c r="AR275" s="533">
        <f ca="1">(SUM(OFFSET(AR$3,3*ROWS(AR$3:AR14)-3,,3)))</f>
        <v>0</v>
      </c>
      <c r="AS275" s="535">
        <f ca="1">(SUM(OFFSET(AS$3,3*ROWS(AS$3:AS14)-3,,3)))</f>
        <v>0</v>
      </c>
      <c r="AT275" s="535">
        <f ca="1">(SUM(OFFSET(AT$3,3*ROWS(AT$3:AT14)-3,,3)))</f>
        <v>0</v>
      </c>
      <c r="AU275" s="535"/>
      <c r="AV275" s="535">
        <f ca="1">(SUM(OFFSET(AV$3,3*ROWS(AV$3:AV14)-3,,3)))</f>
        <v>0</v>
      </c>
      <c r="AW275" s="535">
        <f ca="1">(SUM(OFFSET(AW$3,3*ROWS(AW$3:AW14)-3,,3)))</f>
        <v>0</v>
      </c>
      <c r="AX275" s="535"/>
      <c r="AY275" s="535"/>
      <c r="AZ275" s="535"/>
      <c r="BA275" s="535"/>
      <c r="BB275" s="533">
        <f t="shared" ca="1" si="192"/>
        <v>0</v>
      </c>
      <c r="BC275" s="535"/>
      <c r="BD275" s="535"/>
      <c r="BE275" s="535"/>
      <c r="BF275" s="535"/>
      <c r="BG275" s="535"/>
      <c r="BH275" s="535"/>
      <c r="BI275" s="535"/>
      <c r="BJ275" s="535"/>
      <c r="BK275" s="535"/>
      <c r="BL275" s="535">
        <f ca="1">(SUM(OFFSET(BL$3,3*ROWS(BL$3:BL14)-3,,3)))</f>
        <v>0</v>
      </c>
      <c r="BM275" s="535">
        <f ca="1">(SUM(OFFSET(BM$3,3*ROWS(BM$3:BM14)-3,,3)))</f>
        <v>0</v>
      </c>
      <c r="BN275" s="535">
        <f ca="1">(SUM(OFFSET(BN$3,3*ROWS(BN$3:BN14)-3,,3)))</f>
        <v>0</v>
      </c>
      <c r="BO275" s="533">
        <f ca="1">(SUM(OFFSET(BO$3,3*ROWS(BO$3:BO14)-3,,3)))</f>
        <v>0</v>
      </c>
      <c r="BP275" s="533">
        <f ca="1">(SUM(OFFSET(BP$3,3*ROWS(BP$3:BP14)-3,,3)))</f>
        <v>0</v>
      </c>
      <c r="BQ275" s="535">
        <f ca="1">(SUM(OFFSET(BQ$3,3*ROWS(BQ$3:BQ14)-3,,3)))</f>
        <v>0</v>
      </c>
      <c r="BR275" s="535">
        <f ca="1">(SUM(OFFSET(BR$3,3*ROWS(BR$3:BR14)-3,,3)))</f>
        <v>0</v>
      </c>
      <c r="BS275" s="535">
        <f ca="1">(SUM(OFFSET(BS$3,3*ROWS(BS$3:BS14)-3,,3)))</f>
        <v>0</v>
      </c>
      <c r="BT275" s="533">
        <f ca="1">(SUM(OFFSET(BT$3,3*ROWS(BT$3:BT14)-3,,3)))</f>
        <v>0</v>
      </c>
      <c r="BU275" s="533">
        <f ca="1">(SUM(OFFSET(BU$3,3*ROWS(BU$3:BU14)-3,,3)))</f>
        <v>0</v>
      </c>
      <c r="BV275" s="534"/>
      <c r="BW275" s="534"/>
      <c r="BX275" s="534"/>
      <c r="BY275" s="534"/>
      <c r="BZ275" s="534"/>
      <c r="CA275" s="534"/>
      <c r="CB275" s="534"/>
      <c r="CC275" s="534"/>
      <c r="CD275" s="534"/>
      <c r="CE275" s="534"/>
      <c r="CF275" s="534"/>
      <c r="CG275" s="534"/>
      <c r="CH275" s="534"/>
      <c r="CI275" s="534"/>
      <c r="CJ275" s="534"/>
      <c r="CK275" s="534"/>
      <c r="CL275" s="534"/>
      <c r="CM275" s="534"/>
      <c r="CN275" s="534"/>
      <c r="CO275" s="534"/>
      <c r="CP275" s="539">
        <f t="shared" ca="1" si="197"/>
        <v>56.623770903465271</v>
      </c>
      <c r="CQ275" s="539">
        <f t="shared" ca="1" si="198"/>
        <v>25.006054348188982</v>
      </c>
      <c r="CR275" s="539" t="e">
        <f t="shared" ca="1" si="199"/>
        <v>#DIV/0!</v>
      </c>
      <c r="CS275" s="539">
        <f t="shared" ca="1" si="199"/>
        <v>54.607884256923882</v>
      </c>
      <c r="CT275" s="534"/>
      <c r="CU275" s="534"/>
      <c r="CV275" s="534"/>
      <c r="CW275" s="534"/>
    </row>
    <row r="276" spans="1:101" x14ac:dyDescent="0.3">
      <c r="A276"/>
      <c r="B276"/>
      <c r="C276" s="531">
        <v>2006</v>
      </c>
      <c r="D276" s="532" t="s">
        <v>72</v>
      </c>
      <c r="E276" s="533">
        <f t="shared" ca="1" si="190"/>
        <v>26413069</v>
      </c>
      <c r="F276" s="533">
        <f t="shared" ca="1" si="190"/>
        <v>8306407</v>
      </c>
      <c r="G276" s="533">
        <f t="shared" ca="1" si="190"/>
        <v>0</v>
      </c>
      <c r="H276" s="535">
        <f ca="1">(SUM(OFFSET(H$3,3*ROWS(H$3:H15)-3,,3)))</f>
        <v>220093227.10714287</v>
      </c>
      <c r="I276" s="535">
        <f ca="1">(SUM(OFFSET(I$3,3*ROWS(I$3:I15)-3,,3)))</f>
        <v>26957427</v>
      </c>
      <c r="J276" s="535">
        <f ca="1">(SUM(OFFSET(J$3,3*ROWS(J$3:J15)-3,,3)))</f>
        <v>0</v>
      </c>
      <c r="K276" s="536">
        <f t="shared" ca="1" si="193"/>
        <v>-7.9219229270265812</v>
      </c>
      <c r="L276" s="536">
        <f t="shared" ca="1" si="193"/>
        <v>1.9892024893793985</v>
      </c>
      <c r="M276" s="536" t="e">
        <f t="shared" ca="1" si="193"/>
        <v>#DIV/0!</v>
      </c>
      <c r="N276" s="537">
        <f t="shared" ca="1" si="195"/>
        <v>14.184878571969081</v>
      </c>
      <c r="O276" s="537">
        <f t="shared" ca="1" si="195"/>
        <v>14.758558959793167</v>
      </c>
      <c r="P276" s="537" t="e">
        <f t="shared" ca="1" si="195"/>
        <v>#DIV/0!</v>
      </c>
      <c r="Q276" s="535">
        <f ca="1">(SUM(OFFSET(Q$3,3*ROWS(Q$3:Q15)-3,,3)))</f>
        <v>266542829.29689074</v>
      </c>
      <c r="R276" s="535">
        <f ca="1">(SUM(OFFSET(R$3,3*ROWS(R$3:R15)-3,,3)))</f>
        <v>13363613.939882949</v>
      </c>
      <c r="S276" s="535">
        <f ca="1">(SUM(OFFSET(S$3,3*ROWS(S$3:S15)-3,,3)))</f>
        <v>0</v>
      </c>
      <c r="T276" s="533">
        <f ca="1">(SUM(OFFSET(T$3,3*ROWS(T$3:T15)-3,,3)))</f>
        <v>279906443.23677367</v>
      </c>
      <c r="U276" s="536">
        <f t="shared" ca="1" si="194"/>
        <v>4.4960588390732488</v>
      </c>
      <c r="V276" s="536">
        <f t="shared" ca="1" si="194"/>
        <v>3.6025967646257415</v>
      </c>
      <c r="W276" s="536" t="e">
        <f t="shared" ca="1" si="194"/>
        <v>#DIV/0!</v>
      </c>
      <c r="X276" s="536">
        <f t="shared" ca="1" si="194"/>
        <v>4.4530519884426489</v>
      </c>
      <c r="Y276" s="538">
        <f t="shared" ca="1" si="196"/>
        <v>42.966736735442012</v>
      </c>
      <c r="Z276" s="538">
        <f t="shared" ca="1" si="196"/>
        <v>25.257206446276225</v>
      </c>
      <c r="AA276" s="538" t="e">
        <f t="shared" ca="1" si="196"/>
        <v>#DIV/0!</v>
      </c>
      <c r="AB276" s="538">
        <f t="shared" ca="1" si="196"/>
        <v>42.008156137258737</v>
      </c>
      <c r="AC276" s="535">
        <f ca="1">(SUM(OFFSET(AC$3,3*ROWS(AC$3:AC15)-3,,3)))</f>
        <v>171940693</v>
      </c>
      <c r="AD276" s="533">
        <f ca="1">(SUM(OFFSET(AD$3,3*ROWS(AD$3:AD15)-3,,3)))</f>
        <v>48152534.107142858</v>
      </c>
      <c r="AE276" s="535">
        <f ca="1">(SUM(OFFSET(AE$3,3*ROWS(AE$3:AE15)-3,,3)))</f>
        <v>11363207</v>
      </c>
      <c r="AF276" s="535">
        <f ca="1">(SUM(OFFSET(AF$3,3*ROWS(AF$3:AF15)-3,,3)))</f>
        <v>36120735</v>
      </c>
      <c r="AG276" s="535">
        <f ca="1">(SUM(OFFSET(AG$3,3*ROWS(AG$3:AG15)-3,,3)))</f>
        <v>668592.10714285704</v>
      </c>
      <c r="AH276" s="533">
        <f ca="1">(SUM(OFFSET(AH$3,3*ROWS(AH$3:AH15)-3,,3)))</f>
        <v>36789327.107142858</v>
      </c>
      <c r="AI276" s="533"/>
      <c r="AJ276" s="533">
        <f ca="1">(SUM(OFFSET(AJ$3,3*ROWS(AJ$3:AJ15)-3,,3)))</f>
        <v>0</v>
      </c>
      <c r="AK276" s="535">
        <f ca="1">(SUM(OFFSET(AK$3,3*ROWS(AK$3:AK15)-3,,3)))</f>
        <v>104425589.66114411</v>
      </c>
      <c r="AL276" s="533">
        <f ca="1">(SUM(OFFSET(AL$3,3*ROWS(AL$3:AL15)-3,,3)))</f>
        <v>162117239.63574663</v>
      </c>
      <c r="AM276" s="535">
        <f ca="1">(SUM(OFFSET(AM$3,3*ROWS(AM$3:AM15)-3,,3)))</f>
        <v>4963767.0959474323</v>
      </c>
      <c r="AN276" s="535">
        <f ca="1">(SUM(OFFSET(AN$3,3*ROWS(AN$3:AN15)-3,,3)))</f>
        <v>156026192.54089954</v>
      </c>
      <c r="AO276" s="535">
        <f ca="1">(SUM(OFFSET(AO$3,3*ROWS(AO$3:AO15)-3,,3)))</f>
        <v>1127279.9988996591</v>
      </c>
      <c r="AP276" s="533">
        <f t="shared" ca="1" si="191"/>
        <v>157153472.53979921</v>
      </c>
      <c r="AQ276" s="533">
        <f ca="1">(SUM(OFFSET(AQ$3,3*ROWS(AQ$3:AQ15)-3,,3)))</f>
        <v>0</v>
      </c>
      <c r="AR276" s="533">
        <f ca="1">(SUM(OFFSET(AR$3,3*ROWS(AR$3:AR15)-3,,3)))</f>
        <v>0</v>
      </c>
      <c r="AS276" s="535">
        <f ca="1">(SUM(OFFSET(AS$3,3*ROWS(AS$3:AS15)-3,,3)))</f>
        <v>25388104</v>
      </c>
      <c r="AT276" s="535">
        <f ca="1">(SUM(OFFSET(AT$3,3*ROWS(AT$3:AT15)-3,,3)))</f>
        <v>1569323</v>
      </c>
      <c r="AU276" s="535"/>
      <c r="AV276" s="535">
        <f ca="1">(SUM(OFFSET(AV$3,3*ROWS(AV$3:AV15)-3,,3)))</f>
        <v>12476401.263932951</v>
      </c>
      <c r="AW276" s="535">
        <f ca="1">(SUM(OFFSET(AW$3,3*ROWS(AW$3:AW15)-3,,3)))</f>
        <v>887212.67594999995</v>
      </c>
      <c r="AX276" s="535"/>
      <c r="AY276" s="535"/>
      <c r="AZ276" s="535"/>
      <c r="BA276" s="535"/>
      <c r="BB276" s="533">
        <f t="shared" ca="1" si="192"/>
        <v>0</v>
      </c>
      <c r="BC276" s="535">
        <f ca="1">(SUM(OFFSET(BC$3,3*ROWS(BC$3:BC15)-3,,3)))</f>
        <v>0</v>
      </c>
      <c r="BD276" s="535">
        <f ca="1">(SUM(OFFSET(BD$3,3*ROWS(BD$3:BD15)-3,,3)))</f>
        <v>0</v>
      </c>
      <c r="BE276" s="535">
        <f ca="1">(SUM(OFFSET(BE$3,3*ROWS(BE$3:BE15)-3,,3)))</f>
        <v>0</v>
      </c>
      <c r="BF276" s="535">
        <f ca="1">(SUM(OFFSET(BF$3,3*ROWS(BF$3:BF15)-3,,3)))</f>
        <v>0</v>
      </c>
      <c r="BG276" s="535">
        <f ca="1">(SUM(OFFSET(BG$3,3*ROWS(BG$3:BG15)-3,,3)))</f>
        <v>0</v>
      </c>
      <c r="BH276" s="535">
        <f ca="1">(SUM(OFFSET(BH$3,3*ROWS(BH$3:BH15)-3,,3)))</f>
        <v>0</v>
      </c>
      <c r="BI276" s="535"/>
      <c r="BJ276" s="535"/>
      <c r="BK276" s="535"/>
      <c r="BL276" s="535">
        <f ca="1">(SUM(OFFSET(BL$3,3*ROWS(BL$3:BL15)-3,,3)))</f>
        <v>0</v>
      </c>
      <c r="BM276" s="535">
        <f ca="1">(SUM(OFFSET(BM$3,3*ROWS(BM$3:BM15)-3,,3)))</f>
        <v>0</v>
      </c>
      <c r="BN276" s="535">
        <f ca="1">(SUM(OFFSET(BN$3,3*ROWS(BN$3:BN15)-3,,3)))</f>
        <v>0</v>
      </c>
      <c r="BO276" s="533">
        <f ca="1">(SUM(OFFSET(BO$3,3*ROWS(BO$3:BO15)-3,,3)))</f>
        <v>0</v>
      </c>
      <c r="BP276" s="533">
        <f ca="1">(SUM(OFFSET(BP$3,3*ROWS(BP$3:BP15)-3,,3)))</f>
        <v>0</v>
      </c>
      <c r="BQ276" s="535">
        <f ca="1">(SUM(OFFSET(BQ$3,3*ROWS(BQ$3:BQ15)-3,,3)))</f>
        <v>0</v>
      </c>
      <c r="BR276" s="535">
        <f ca="1">(SUM(OFFSET(BR$3,3*ROWS(BR$3:BR15)-3,,3)))</f>
        <v>0</v>
      </c>
      <c r="BS276" s="535">
        <f ca="1">(SUM(OFFSET(BS$3,3*ROWS(BS$3:BS15)-3,,3)))</f>
        <v>0</v>
      </c>
      <c r="BT276" s="533">
        <f ca="1">(SUM(OFFSET(BT$3,3*ROWS(BT$3:BT15)-3,,3)))</f>
        <v>0</v>
      </c>
      <c r="BU276" s="533">
        <f ca="1">(SUM(OFFSET(BU$3,3*ROWS(BU$3:BU15)-3,,3)))</f>
        <v>0</v>
      </c>
      <c r="BV276" s="534"/>
      <c r="BW276" s="534"/>
      <c r="BX276" s="534"/>
      <c r="BY276" s="534"/>
      <c r="BZ276" s="534"/>
      <c r="CA276" s="534"/>
      <c r="CB276" s="534"/>
      <c r="CC276" s="534"/>
      <c r="CD276" s="534"/>
      <c r="CE276" s="534"/>
      <c r="CF276" s="534"/>
      <c r="CG276" s="534"/>
      <c r="CH276" s="534"/>
      <c r="CI276" s="534"/>
      <c r="CJ276" s="534"/>
      <c r="CK276" s="534"/>
      <c r="CL276" s="534"/>
      <c r="CM276" s="534"/>
      <c r="CN276" s="534"/>
      <c r="CO276" s="534"/>
      <c r="CP276" s="539">
        <f t="shared" ca="1" si="197"/>
        <v>50.932501154138151</v>
      </c>
      <c r="CQ276" s="539">
        <f t="shared" ca="1" si="198"/>
        <v>23.87478152754916</v>
      </c>
      <c r="CR276" s="539" t="e">
        <f t="shared" ca="1" si="199"/>
        <v>#DIV/0!</v>
      </c>
      <c r="CS276" s="539">
        <f t="shared" ca="1" si="199"/>
        <v>49.303545412892561</v>
      </c>
      <c r="CT276" s="534"/>
      <c r="CU276" s="534"/>
      <c r="CV276" s="534"/>
      <c r="CW276" s="534"/>
    </row>
    <row r="277" spans="1:101" x14ac:dyDescent="0.3">
      <c r="A277"/>
      <c r="B277"/>
      <c r="C277" s="531"/>
      <c r="D277" s="532" t="s">
        <v>73</v>
      </c>
      <c r="E277" s="533">
        <f t="shared" ca="1" si="190"/>
        <v>27633046</v>
      </c>
      <c r="F277" s="533">
        <f t="shared" ca="1" si="190"/>
        <v>8060807</v>
      </c>
      <c r="G277" s="533">
        <f t="shared" ca="1" si="190"/>
        <v>0</v>
      </c>
      <c r="H277" s="535">
        <f ca="1">(SUM(OFFSET(H$3,3*ROWS(H$3:H16)-3,,3)))</f>
        <v>228667100.53571427</v>
      </c>
      <c r="I277" s="535">
        <f ca="1">(SUM(OFFSET(I$3,3*ROWS(I$3:I16)-3,,3)))</f>
        <v>27684080</v>
      </c>
      <c r="J277" s="535">
        <f ca="1">(SUM(OFFSET(J$3,3*ROWS(J$3:J16)-3,,3)))</f>
        <v>0</v>
      </c>
      <c r="K277" s="536">
        <f t="shared" ca="1" si="193"/>
        <v>3.8955644120741537</v>
      </c>
      <c r="L277" s="536">
        <f t="shared" ca="1" si="193"/>
        <v>2.6955577028920454</v>
      </c>
      <c r="M277" s="536" t="e">
        <f t="shared" ca="1" si="193"/>
        <v>#DIV/0!</v>
      </c>
      <c r="N277" s="537">
        <f t="shared" ca="1" si="195"/>
        <v>11.694358232271696</v>
      </c>
      <c r="O277" s="537">
        <f t="shared" ca="1" si="195"/>
        <v>15.170532936330899</v>
      </c>
      <c r="P277" s="537" t="e">
        <f t="shared" ca="1" si="195"/>
        <v>#DIV/0!</v>
      </c>
      <c r="Q277" s="535">
        <f ca="1">(SUM(OFFSET(Q$3,3*ROWS(Q$3:Q16)-3,,3)))</f>
        <v>288177257.43321615</v>
      </c>
      <c r="R277" s="535">
        <f ca="1">(SUM(OFFSET(R$3,3*ROWS(R$3:R16)-3,,3)))</f>
        <v>13870422.125065591</v>
      </c>
      <c r="S277" s="535">
        <f ca="1">(SUM(OFFSET(S$3,3*ROWS(S$3:S16)-3,,3)))</f>
        <v>0</v>
      </c>
      <c r="T277" s="533">
        <f ca="1">(SUM(OFFSET(T$3,3*ROWS(T$3:T16)-3,,3)))</f>
        <v>302047679.55828166</v>
      </c>
      <c r="U277" s="536">
        <f t="shared" ca="1" si="194"/>
        <v>8.1166798571901353</v>
      </c>
      <c r="V277" s="536">
        <f t="shared" ca="1" si="194"/>
        <v>3.7924485656540998</v>
      </c>
      <c r="W277" s="536" t="e">
        <f t="shared" ca="1" si="194"/>
        <v>#DIV/0!</v>
      </c>
      <c r="X277" s="536">
        <f t="shared" ca="1" si="194"/>
        <v>7.9102274550995793</v>
      </c>
      <c r="Y277" s="538">
        <f t="shared" ca="1" si="196"/>
        <v>44.342916909906116</v>
      </c>
      <c r="Z277" s="538">
        <f t="shared" ca="1" si="196"/>
        <v>26.745206535605604</v>
      </c>
      <c r="AA277" s="538" t="e">
        <f t="shared" ca="1" si="196"/>
        <v>#DIV/0!</v>
      </c>
      <c r="AB277" s="538">
        <f t="shared" ca="1" si="196"/>
        <v>43.428437222211848</v>
      </c>
      <c r="AC277" s="535">
        <f ca="1">(SUM(OFFSET(AC$3,3*ROWS(AC$3:AC16)-3,,3)))</f>
        <v>178300120</v>
      </c>
      <c r="AD277" s="533">
        <f ca="1">(SUM(OFFSET(AD$3,3*ROWS(AD$3:AD16)-3,,3)))</f>
        <v>50366980.535714284</v>
      </c>
      <c r="AE277" s="535">
        <f ca="1">(SUM(OFFSET(AE$3,3*ROWS(AE$3:AE16)-3,,3)))</f>
        <v>10950476</v>
      </c>
      <c r="AF277" s="535">
        <f ca="1">(SUM(OFFSET(AF$3,3*ROWS(AF$3:AF16)-3,,3)))</f>
        <v>38487395</v>
      </c>
      <c r="AG277" s="535">
        <f ca="1">(SUM(OFFSET(AG$3,3*ROWS(AG$3:AG16)-3,,3)))</f>
        <v>929109.5357142858</v>
      </c>
      <c r="AH277" s="533">
        <f ca="1">(SUM(OFFSET(AH$3,3*ROWS(AH$3:AH16)-3,,3)))</f>
        <v>39416504.535714284</v>
      </c>
      <c r="AI277" s="533"/>
      <c r="AJ277" s="533">
        <f ca="1">(SUM(OFFSET(AJ$3,3*ROWS(AJ$3:AJ16)-3,,3)))</f>
        <v>0</v>
      </c>
      <c r="AK277" s="535">
        <f ca="1">(SUM(OFFSET(AK$3,3*ROWS(AK$3:AK16)-3,,3)))</f>
        <v>110572876.90309757</v>
      </c>
      <c r="AL277" s="533">
        <f ca="1">(SUM(OFFSET(AL$3,3*ROWS(AL$3:AL16)-3,,3)))</f>
        <v>177604380.53011858</v>
      </c>
      <c r="AM277" s="535">
        <f ca="1">(SUM(OFFSET(AM$3,3*ROWS(AM$3:AM16)-3,,3)))</f>
        <v>5053855.3993426003</v>
      </c>
      <c r="AN277" s="535">
        <f ca="1">(SUM(OFFSET(AN$3,3*ROWS(AN$3:AN16)-3,,3)))</f>
        <v>171141434.18878153</v>
      </c>
      <c r="AO277" s="535">
        <f ca="1">(SUM(OFFSET(AO$3,3*ROWS(AO$3:AO16)-3,,3)))</f>
        <v>1409090.9419944771</v>
      </c>
      <c r="AP277" s="533">
        <f t="shared" ca="1" si="191"/>
        <v>172550525.13077602</v>
      </c>
      <c r="AQ277" s="533">
        <f ca="1">(SUM(OFFSET(AQ$3,3*ROWS(AQ$3:AQ16)-3,,3)))</f>
        <v>0</v>
      </c>
      <c r="AR277" s="533">
        <f ca="1">(SUM(OFFSET(AR$3,3*ROWS(AR$3:AR16)-3,,3)))</f>
        <v>0</v>
      </c>
      <c r="AS277" s="535">
        <f ca="1">(SUM(OFFSET(AS$3,3*ROWS(AS$3:AS16)-3,,3)))</f>
        <v>26175261</v>
      </c>
      <c r="AT277" s="535">
        <f ca="1">(SUM(OFFSET(AT$3,3*ROWS(AT$3:AT16)-3,,3)))</f>
        <v>1508819</v>
      </c>
      <c r="AU277" s="535"/>
      <c r="AV277" s="535">
        <f ca="1">(SUM(OFFSET(AV$3,3*ROWS(AV$3:AV16)-3,,3)))</f>
        <v>12940590.204842791</v>
      </c>
      <c r="AW277" s="535">
        <f ca="1">(SUM(OFFSET(AW$3,3*ROWS(AW$3:AW16)-3,,3)))</f>
        <v>929831.92022279999</v>
      </c>
      <c r="AX277" s="535"/>
      <c r="AY277" s="535"/>
      <c r="AZ277" s="535"/>
      <c r="BA277" s="535"/>
      <c r="BB277" s="533">
        <f t="shared" ca="1" si="192"/>
        <v>0</v>
      </c>
      <c r="BC277" s="535">
        <f ca="1">(SUM(OFFSET(BC$3,3*ROWS(BC$3:BC16)-3,,3)))</f>
        <v>0</v>
      </c>
      <c r="BD277" s="535">
        <f ca="1">(SUM(OFFSET(BD$3,3*ROWS(BD$3:BD16)-3,,3)))</f>
        <v>0</v>
      </c>
      <c r="BE277" s="535">
        <f ca="1">(SUM(OFFSET(BE$3,3*ROWS(BE$3:BE16)-3,,3)))</f>
        <v>0</v>
      </c>
      <c r="BF277" s="535">
        <f ca="1">(SUM(OFFSET(BF$3,3*ROWS(BF$3:BF16)-3,,3)))</f>
        <v>0</v>
      </c>
      <c r="BG277" s="535">
        <f ca="1">(SUM(OFFSET(BG$3,3*ROWS(BG$3:BG16)-3,,3)))</f>
        <v>0</v>
      </c>
      <c r="BH277" s="535">
        <f ca="1">(SUM(OFFSET(BH$3,3*ROWS(BH$3:BH16)-3,,3)))</f>
        <v>0</v>
      </c>
      <c r="BI277" s="535"/>
      <c r="BJ277" s="535"/>
      <c r="BK277" s="535"/>
      <c r="BL277" s="535">
        <f ca="1">(SUM(OFFSET(BL$3,3*ROWS(BL$3:BL16)-3,,3)))</f>
        <v>0</v>
      </c>
      <c r="BM277" s="535">
        <f ca="1">(SUM(OFFSET(BM$3,3*ROWS(BM$3:BM16)-3,,3)))</f>
        <v>0</v>
      </c>
      <c r="BN277" s="535">
        <f ca="1">(SUM(OFFSET(BN$3,3*ROWS(BN$3:BN16)-3,,3)))</f>
        <v>0</v>
      </c>
      <c r="BO277" s="533">
        <f ca="1">(SUM(OFFSET(BO$3,3*ROWS(BO$3:BO16)-3,,3)))</f>
        <v>0</v>
      </c>
      <c r="BP277" s="533">
        <f ca="1">(SUM(OFFSET(BP$3,3*ROWS(BP$3:BP16)-3,,3)))</f>
        <v>0</v>
      </c>
      <c r="BQ277" s="535">
        <f ca="1">(SUM(OFFSET(BQ$3,3*ROWS(BQ$3:BQ16)-3,,3)))</f>
        <v>0</v>
      </c>
      <c r="BR277" s="535">
        <f ca="1">(SUM(OFFSET(BR$3,3*ROWS(BR$3:BR16)-3,,3)))</f>
        <v>0</v>
      </c>
      <c r="BS277" s="535">
        <f ca="1">(SUM(OFFSET(BS$3,3*ROWS(BS$3:BS16)-3,,3)))</f>
        <v>0</v>
      </c>
      <c r="BT277" s="533">
        <f ca="1">(SUM(OFFSET(BT$3,3*ROWS(BT$3:BT16)-3,,3)))</f>
        <v>0</v>
      </c>
      <c r="BU277" s="533">
        <f ca="1">(SUM(OFFSET(BU$3,3*ROWS(BU$3:BU16)-3,,3)))</f>
        <v>0</v>
      </c>
      <c r="BV277" s="534"/>
      <c r="BW277" s="534"/>
      <c r="BX277" s="534"/>
      <c r="BY277" s="534"/>
      <c r="BZ277" s="534"/>
      <c r="CA277" s="534"/>
      <c r="CB277" s="534"/>
      <c r="CC277" s="534"/>
      <c r="CD277" s="534"/>
      <c r="CE277" s="534"/>
      <c r="CF277" s="534"/>
      <c r="CG277" s="534"/>
      <c r="CH277" s="534"/>
      <c r="CI277" s="534"/>
      <c r="CJ277" s="534"/>
      <c r="CK277" s="534"/>
      <c r="CL277" s="534"/>
      <c r="CM277" s="534"/>
      <c r="CN277" s="534"/>
      <c r="CO277" s="534"/>
      <c r="CP277" s="539">
        <f t="shared" ca="1" si="197"/>
        <v>47.636366275858023</v>
      </c>
      <c r="CQ277" s="539">
        <f t="shared" ca="1" si="198"/>
        <v>24.445079810229117</v>
      </c>
      <c r="CR277" s="539" t="e">
        <f t="shared" ca="1" si="199"/>
        <v>#DIV/0!</v>
      </c>
      <c r="CS277" s="539">
        <f t="shared" ca="1" si="199"/>
        <v>46.316049108964876</v>
      </c>
      <c r="CT277" s="534"/>
      <c r="CU277" s="534"/>
      <c r="CV277" s="534"/>
      <c r="CW277" s="534"/>
    </row>
    <row r="278" spans="1:101" x14ac:dyDescent="0.3">
      <c r="A278"/>
      <c r="B278"/>
      <c r="C278" s="531"/>
      <c r="D278" s="532" t="s">
        <v>74</v>
      </c>
      <c r="E278" s="533">
        <f t="shared" ca="1" si="190"/>
        <v>28196015</v>
      </c>
      <c r="F278" s="533">
        <f t="shared" ca="1" si="190"/>
        <v>8245929</v>
      </c>
      <c r="G278" s="533">
        <f t="shared" ca="1" si="190"/>
        <v>0</v>
      </c>
      <c r="H278" s="535">
        <f ca="1">(SUM(OFFSET(H$3,3*ROWS(H$3:H17)-3,,3)))</f>
        <v>243739031</v>
      </c>
      <c r="I278" s="535">
        <f ca="1">(SUM(OFFSET(I$3,3*ROWS(I$3:I17)-3,,3)))</f>
        <v>29561962</v>
      </c>
      <c r="J278" s="535">
        <f ca="1">(SUM(OFFSET(J$3,3*ROWS(J$3:J17)-3,,3)))</f>
        <v>0</v>
      </c>
      <c r="K278" s="536">
        <f t="shared" ca="1" si="193"/>
        <v>6.591210729036086</v>
      </c>
      <c r="L278" s="536">
        <f t="shared" ca="1" si="193"/>
        <v>6.7832559362637292</v>
      </c>
      <c r="M278" s="536" t="e">
        <f t="shared" ca="1" si="193"/>
        <v>#DIV/0!</v>
      </c>
      <c r="N278" s="537">
        <f t="shared" ca="1" si="195"/>
        <v>12.979589091369146</v>
      </c>
      <c r="O278" s="537">
        <f t="shared" ca="1" si="195"/>
        <v>21.522854913519986</v>
      </c>
      <c r="P278" s="537" t="e">
        <f t="shared" ca="1" si="195"/>
        <v>#DIV/0!</v>
      </c>
      <c r="Q278" s="535">
        <f ca="1">(SUM(OFFSET(Q$3,3*ROWS(Q$3:Q17)-3,,3)))</f>
        <v>304389473.93259913</v>
      </c>
      <c r="R278" s="535">
        <f ca="1">(SUM(OFFSET(R$3,3*ROWS(R$3:R17)-3,,3)))</f>
        <v>15136677.556325678</v>
      </c>
      <c r="S278" s="535">
        <f ca="1">(SUM(OFFSET(S$3,3*ROWS(S$3:S17)-3,,3)))</f>
        <v>0</v>
      </c>
      <c r="T278" s="533">
        <f ca="1">(SUM(OFFSET(T$3,3*ROWS(T$3:T17)-3,,3)))</f>
        <v>319526151.48892486</v>
      </c>
      <c r="U278" s="536">
        <f t="shared" ca="1" si="194"/>
        <v>5.6257793011789232</v>
      </c>
      <c r="V278" s="536">
        <f t="shared" ca="1" si="194"/>
        <v>9.1291773231025477</v>
      </c>
      <c r="W278" s="536" t="e">
        <f t="shared" ca="1" si="194"/>
        <v>#DIV/0!</v>
      </c>
      <c r="X278" s="536">
        <f t="shared" ca="1" si="194"/>
        <v>5.7866598929691957</v>
      </c>
      <c r="Y278" s="538">
        <f t="shared" ca="1" si="196"/>
        <v>43.274444634778192</v>
      </c>
      <c r="Z278" s="538">
        <f t="shared" ca="1" si="196"/>
        <v>27.363292006918087</v>
      </c>
      <c r="AA278" s="538" t="e">
        <f t="shared" ca="1" si="196"/>
        <v>#DIV/0!</v>
      </c>
      <c r="AB278" s="538">
        <f t="shared" ca="1" si="196"/>
        <v>42.431522162148021</v>
      </c>
      <c r="AC278" s="535">
        <f ca="1">(SUM(OFFSET(AC$3,3*ROWS(AC$3:AC17)-3,,3)))</f>
        <v>190044475</v>
      </c>
      <c r="AD278" s="533">
        <f ca="1">(SUM(OFFSET(AD$3,3*ROWS(AD$3:AD17)-3,,3)))</f>
        <v>53694556</v>
      </c>
      <c r="AE278" s="535">
        <f ca="1">(SUM(OFFSET(AE$3,3*ROWS(AE$3:AE17)-3,,3)))</f>
        <v>11614740</v>
      </c>
      <c r="AF278" s="535">
        <f ca="1">(SUM(OFFSET(AF$3,3*ROWS(AF$3:AF17)-3,,3)))</f>
        <v>41012391</v>
      </c>
      <c r="AG278" s="535">
        <f ca="1">(SUM(OFFSET(AG$3,3*ROWS(AG$3:AG17)-3,,3)))</f>
        <v>1067425</v>
      </c>
      <c r="AH278" s="533">
        <f ca="1">(SUM(OFFSET(AH$3,3*ROWS(AH$3:AH17)-3,,3)))</f>
        <v>42079816</v>
      </c>
      <c r="AI278" s="533"/>
      <c r="AJ278" s="533">
        <f ca="1">(SUM(OFFSET(AJ$3,3*ROWS(AJ$3:AJ17)-3,,3)))</f>
        <v>0</v>
      </c>
      <c r="AK278" s="535">
        <f ca="1">(SUM(OFFSET(AK$3,3*ROWS(AK$3:AK17)-3,,3)))</f>
        <v>121170763.40534407</v>
      </c>
      <c r="AL278" s="533">
        <f ca="1">(SUM(OFFSET(AL$3,3*ROWS(AL$3:AL17)-3,,3)))</f>
        <v>183218710.52725515</v>
      </c>
      <c r="AM278" s="535">
        <f ca="1">(SUM(OFFSET(AM$3,3*ROWS(AM$3:AM17)-3,,3)))</f>
        <v>5582319.0347857699</v>
      </c>
      <c r="AN278" s="535">
        <f ca="1">(SUM(OFFSET(AN$3,3*ROWS(AN$3:AN17)-3,,3)))</f>
        <v>175845075.51918951</v>
      </c>
      <c r="AO278" s="535">
        <f ca="1">(SUM(OFFSET(AO$3,3*ROWS(AO$3:AO17)-3,,3)))</f>
        <v>1791315.9732798804</v>
      </c>
      <c r="AP278" s="533">
        <f t="shared" ca="1" si="191"/>
        <v>177636391.4924694</v>
      </c>
      <c r="AQ278" s="533">
        <f ca="1">(SUM(OFFSET(AQ$3,3*ROWS(AQ$3:AQ17)-3,,3)))</f>
        <v>0</v>
      </c>
      <c r="AR278" s="533">
        <f ca="1">(SUM(OFFSET(AR$3,3*ROWS(AR$3:AR17)-3,,3)))</f>
        <v>0</v>
      </c>
      <c r="AS278" s="535">
        <f ca="1">(SUM(OFFSET(AS$3,3*ROWS(AS$3:AS17)-3,,3)))</f>
        <v>28154904</v>
      </c>
      <c r="AT278" s="535">
        <f ca="1">(SUM(OFFSET(AT$3,3*ROWS(AT$3:AT17)-3,,3)))</f>
        <v>1407058</v>
      </c>
      <c r="AU278" s="535"/>
      <c r="AV278" s="535">
        <f ca="1">(SUM(OFFSET(AV$3,3*ROWS(AV$3:AV17)-3,,3)))</f>
        <v>14246023.751602791</v>
      </c>
      <c r="AW278" s="535">
        <f ca="1">(SUM(OFFSET(AW$3,3*ROWS(AW$3:AW17)-3,,3)))</f>
        <v>890653.80472289003</v>
      </c>
      <c r="AX278" s="535"/>
      <c r="AY278" s="535"/>
      <c r="AZ278" s="535"/>
      <c r="BA278" s="535"/>
      <c r="BB278" s="533">
        <f t="shared" ca="1" si="192"/>
        <v>0</v>
      </c>
      <c r="BC278" s="535">
        <f ca="1">(SUM(OFFSET(BC$3,3*ROWS(BC$3:BC17)-3,,3)))</f>
        <v>0</v>
      </c>
      <c r="BD278" s="535">
        <f ca="1">(SUM(OFFSET(BD$3,3*ROWS(BD$3:BD17)-3,,3)))</f>
        <v>0</v>
      </c>
      <c r="BE278" s="535">
        <f ca="1">(SUM(OFFSET(BE$3,3*ROWS(BE$3:BE17)-3,,3)))</f>
        <v>0</v>
      </c>
      <c r="BF278" s="535">
        <f ca="1">(SUM(OFFSET(BF$3,3*ROWS(BF$3:BF17)-3,,3)))</f>
        <v>0</v>
      </c>
      <c r="BG278" s="535">
        <f ca="1">(SUM(OFFSET(BG$3,3*ROWS(BG$3:BG17)-3,,3)))</f>
        <v>0</v>
      </c>
      <c r="BH278" s="535">
        <f ca="1">(SUM(OFFSET(BH$3,3*ROWS(BH$3:BH17)-3,,3)))</f>
        <v>0</v>
      </c>
      <c r="BI278" s="535"/>
      <c r="BJ278" s="535"/>
      <c r="BK278" s="535"/>
      <c r="BL278" s="535">
        <f ca="1">(SUM(OFFSET(BL$3,3*ROWS(BL$3:BL17)-3,,3)))</f>
        <v>0</v>
      </c>
      <c r="BM278" s="535">
        <f ca="1">(SUM(OFFSET(BM$3,3*ROWS(BM$3:BM17)-3,,3)))</f>
        <v>0</v>
      </c>
      <c r="BN278" s="535">
        <f ca="1">(SUM(OFFSET(BN$3,3*ROWS(BN$3:BN17)-3,,3)))</f>
        <v>0</v>
      </c>
      <c r="BO278" s="533">
        <f ca="1">(SUM(OFFSET(BO$3,3*ROWS(BO$3:BO17)-3,,3)))</f>
        <v>0</v>
      </c>
      <c r="BP278" s="533">
        <f ca="1">(SUM(OFFSET(BP$3,3*ROWS(BP$3:BP17)-3,,3)))</f>
        <v>0</v>
      </c>
      <c r="BQ278" s="535">
        <f ca="1">(SUM(OFFSET(BQ$3,3*ROWS(BQ$3:BQ17)-3,,3)))</f>
        <v>0</v>
      </c>
      <c r="BR278" s="535">
        <f ca="1">(SUM(OFFSET(BR$3,3*ROWS(BR$3:BR17)-3,,3)))</f>
        <v>0</v>
      </c>
      <c r="BS278" s="535">
        <f ca="1">(SUM(OFFSET(BS$3,3*ROWS(BS$3:BS17)-3,,3)))</f>
        <v>0</v>
      </c>
      <c r="BT278" s="533">
        <f ca="1">(SUM(OFFSET(BT$3,3*ROWS(BT$3:BT17)-3,,3)))</f>
        <v>0</v>
      </c>
      <c r="BU278" s="533">
        <f ca="1">(SUM(OFFSET(BU$3,3*ROWS(BU$3:BU17)-3,,3)))</f>
        <v>0</v>
      </c>
      <c r="BV278" s="534"/>
      <c r="BW278" s="534"/>
      <c r="BX278" s="534"/>
      <c r="BY278" s="534"/>
      <c r="BZ278" s="534"/>
      <c r="CA278" s="534"/>
      <c r="CB278" s="534"/>
      <c r="CC278" s="534"/>
      <c r="CD278" s="534"/>
      <c r="CE278" s="534"/>
      <c r="CF278" s="534"/>
      <c r="CG278" s="534"/>
      <c r="CH278" s="534"/>
      <c r="CI278" s="534"/>
      <c r="CJ278" s="534"/>
      <c r="CK278" s="534"/>
      <c r="CL278" s="534"/>
      <c r="CM278" s="534"/>
      <c r="CN278" s="534"/>
      <c r="CO278" s="534"/>
      <c r="CP278" s="539">
        <f t="shared" ca="1" si="197"/>
        <v>46.961702859354403</v>
      </c>
      <c r="CQ278" s="539">
        <f t="shared" ca="1" si="198"/>
        <v>25.943266302390739</v>
      </c>
      <c r="CR278" s="539" t="e">
        <f t="shared" ca="1" si="199"/>
        <v>#DIV/0!</v>
      </c>
      <c r="CS278" s="539">
        <f t="shared" ca="1" si="199"/>
        <v>45.811641046738487</v>
      </c>
      <c r="CT278" s="534"/>
      <c r="CU278" s="534"/>
      <c r="CV278" s="534"/>
      <c r="CW278" s="534"/>
    </row>
    <row r="279" spans="1:101" x14ac:dyDescent="0.3">
      <c r="A279"/>
      <c r="B279"/>
      <c r="C279" s="531"/>
      <c r="D279" s="532" t="s">
        <v>75</v>
      </c>
      <c r="E279" s="533">
        <f t="shared" ca="1" si="190"/>
        <v>29656159</v>
      </c>
      <c r="F279" s="533">
        <f t="shared" ca="1" si="190"/>
        <v>8276761</v>
      </c>
      <c r="G279" s="533">
        <f t="shared" ca="1" si="190"/>
        <v>0</v>
      </c>
      <c r="H279" s="535">
        <f ca="1">(SUM(OFFSET(H$3,3*ROWS(H$3:H18)-3,,3)))</f>
        <v>251215936</v>
      </c>
      <c r="I279" s="535">
        <f ca="1">(SUM(OFFSET(I$3,3*ROWS(I$3:I18)-3,,3)))</f>
        <v>30068495</v>
      </c>
      <c r="J279" s="535">
        <f ca="1">(SUM(OFFSET(J$3,3*ROWS(J$3:J18)-3,,3)))</f>
        <v>0</v>
      </c>
      <c r="K279" s="536">
        <f t="shared" ca="1" si="193"/>
        <v>3.0675862496556818</v>
      </c>
      <c r="L279" s="536">
        <f t="shared" ca="1" si="193"/>
        <v>1.7134620496433897</v>
      </c>
      <c r="M279" s="536" t="e">
        <f t="shared" ca="1" si="193"/>
        <v>#DIV/0!</v>
      </c>
      <c r="N279" s="537">
        <f t="shared" ca="1" si="195"/>
        <v>5.0985558301918905</v>
      </c>
      <c r="O279" s="537">
        <f t="shared" ca="1" si="195"/>
        <v>13.759440955024823</v>
      </c>
      <c r="P279" s="537" t="e">
        <f t="shared" ca="1" si="195"/>
        <v>#DIV/0!</v>
      </c>
      <c r="Q279" s="535">
        <f ca="1">(SUM(OFFSET(Q$3,3*ROWS(Q$3:Q18)-3,,3)))</f>
        <v>324068270.3626166</v>
      </c>
      <c r="R279" s="535">
        <f ca="1">(SUM(OFFSET(R$3,3*ROWS(R$3:R18)-3,,3)))</f>
        <v>15990295.76625629</v>
      </c>
      <c r="S279" s="535">
        <f ca="1">(SUM(OFFSET(S$3,3*ROWS(S$3:S18)-3,,3)))</f>
        <v>0</v>
      </c>
      <c r="T279" s="533">
        <f ca="1">(SUM(OFFSET(T$3,3*ROWS(T$3:T18)-3,,3)))</f>
        <v>340058566.12887287</v>
      </c>
      <c r="U279" s="536">
        <f t="shared" ca="1" si="194"/>
        <v>6.4650055653287604</v>
      </c>
      <c r="V279" s="536">
        <f t="shared" ca="1" si="194"/>
        <v>5.6394027470967787</v>
      </c>
      <c r="W279" s="536" t="e">
        <f t="shared" ca="1" si="194"/>
        <v>#DIV/0!</v>
      </c>
      <c r="X279" s="536">
        <f t="shared" ca="1" si="194"/>
        <v>6.4258948897519863</v>
      </c>
      <c r="Y279" s="538">
        <f t="shared" ca="1" si="196"/>
        <v>27.048463982383748</v>
      </c>
      <c r="Z279" s="538">
        <f t="shared" ca="1" si="196"/>
        <v>23.966179498377738</v>
      </c>
      <c r="AA279" s="538" t="e">
        <f t="shared" ca="1" si="196"/>
        <v>#DIV/0!</v>
      </c>
      <c r="AB279" s="538">
        <f t="shared" ca="1" si="196"/>
        <v>26.900098033569801</v>
      </c>
      <c r="AC279" s="535">
        <f ca="1">(SUM(OFFSET(AC$3,3*ROWS(AC$3:AC18)-3,,3)))</f>
        <v>194527955</v>
      </c>
      <c r="AD279" s="533">
        <f ca="1">(SUM(OFFSET(AD$3,3*ROWS(AD$3:AD18)-3,,3)))</f>
        <v>56687981</v>
      </c>
      <c r="AE279" s="535">
        <f ca="1">(SUM(OFFSET(AE$3,3*ROWS(AE$3:AE18)-3,,3)))</f>
        <v>13340352</v>
      </c>
      <c r="AF279" s="535">
        <f ca="1">(SUM(OFFSET(AF$3,3*ROWS(AF$3:AF18)-3,,3)))</f>
        <v>42089234</v>
      </c>
      <c r="AG279" s="535">
        <f ca="1">(SUM(OFFSET(AG$3,3*ROWS(AG$3:AG18)-3,,3)))</f>
        <v>1258395</v>
      </c>
      <c r="AH279" s="533">
        <f ca="1">(SUM(OFFSET(AH$3,3*ROWS(AH$3:AH18)-3,,3)))</f>
        <v>43347629</v>
      </c>
      <c r="AI279" s="533"/>
      <c r="AJ279" s="533">
        <f ca="1">(SUM(OFFSET(AJ$3,3*ROWS(AJ$3:AJ18)-3,,3)))</f>
        <v>0</v>
      </c>
      <c r="AK279" s="535">
        <f ca="1">(SUM(OFFSET(AK$3,3*ROWS(AK$3:AK18)-3,,3)))</f>
        <v>125682111.57161805</v>
      </c>
      <c r="AL279" s="533">
        <f ca="1">(SUM(OFFSET(AL$3,3*ROWS(AL$3:AL18)-3,,3)))</f>
        <v>198386158.79099864</v>
      </c>
      <c r="AM279" s="535">
        <f ca="1">(SUM(OFFSET(AM$3,3*ROWS(AM$3:AM18)-3,,3)))</f>
        <v>6369336.4463173933</v>
      </c>
      <c r="AN279" s="535">
        <f ca="1">(SUM(OFFSET(AN$3,3*ROWS(AN$3:AN18)-3,,3)))</f>
        <v>189739997.37950778</v>
      </c>
      <c r="AO279" s="535">
        <f ca="1">(SUM(OFFSET(AO$3,3*ROWS(AO$3:AO18)-3,,3)))</f>
        <v>2276824.9651734703</v>
      </c>
      <c r="AP279" s="533">
        <f t="shared" ca="1" si="191"/>
        <v>192016822.34468126</v>
      </c>
      <c r="AQ279" s="533">
        <f ca="1">(SUM(OFFSET(AQ$3,3*ROWS(AQ$3:AQ18)-3,,3)))</f>
        <v>0</v>
      </c>
      <c r="AR279" s="533">
        <f ca="1">(SUM(OFFSET(AR$3,3*ROWS(AR$3:AR18)-3,,3)))</f>
        <v>0</v>
      </c>
      <c r="AS279" s="535">
        <f ca="1">(SUM(OFFSET(AS$3,3*ROWS(AS$3:AS18)-3,,3)))</f>
        <v>28861782</v>
      </c>
      <c r="AT279" s="535">
        <f ca="1">(SUM(OFFSET(AT$3,3*ROWS(AT$3:AT18)-3,,3)))</f>
        <v>1206713</v>
      </c>
      <c r="AU279" s="535"/>
      <c r="AV279" s="535">
        <f ca="1">(SUM(OFFSET(AV$3,3*ROWS(AV$3:AV18)-3,,3)))</f>
        <v>15189883.6635595</v>
      </c>
      <c r="AW279" s="535">
        <f ca="1">(SUM(OFFSET(AW$3,3*ROWS(AW$3:AW18)-3,,3)))</f>
        <v>800412.10269679001</v>
      </c>
      <c r="AX279" s="535"/>
      <c r="AY279" s="535"/>
      <c r="AZ279" s="535"/>
      <c r="BA279" s="535"/>
      <c r="BB279" s="533">
        <f t="shared" ca="1" si="192"/>
        <v>0</v>
      </c>
      <c r="BC279" s="535">
        <f ca="1">(SUM(OFFSET(BC$3,3*ROWS(BC$3:BC18)-3,,3)))</f>
        <v>0</v>
      </c>
      <c r="BD279" s="535">
        <f ca="1">(SUM(OFFSET(BD$3,3*ROWS(BD$3:BD18)-3,,3)))</f>
        <v>0</v>
      </c>
      <c r="BE279" s="535">
        <f ca="1">(SUM(OFFSET(BE$3,3*ROWS(BE$3:BE18)-3,,3)))</f>
        <v>0</v>
      </c>
      <c r="BF279" s="535">
        <f ca="1">(SUM(OFFSET(BF$3,3*ROWS(BF$3:BF18)-3,,3)))</f>
        <v>0</v>
      </c>
      <c r="BG279" s="535">
        <f ca="1">(SUM(OFFSET(BG$3,3*ROWS(BG$3:BG18)-3,,3)))</f>
        <v>0</v>
      </c>
      <c r="BH279" s="535">
        <f ca="1">(SUM(OFFSET(BH$3,3*ROWS(BH$3:BH18)-3,,3)))</f>
        <v>0</v>
      </c>
      <c r="BI279" s="535"/>
      <c r="BJ279" s="535"/>
      <c r="BK279" s="535"/>
      <c r="BL279" s="535">
        <f ca="1">(SUM(OFFSET(BL$3,3*ROWS(BL$3:BL18)-3,,3)))</f>
        <v>0</v>
      </c>
      <c r="BM279" s="535">
        <f ca="1">(SUM(OFFSET(BM$3,3*ROWS(BM$3:BM18)-3,,3)))</f>
        <v>0</v>
      </c>
      <c r="BN279" s="535">
        <f ca="1">(SUM(OFFSET(BN$3,3*ROWS(BN$3:BN18)-3,,3)))</f>
        <v>0</v>
      </c>
      <c r="BO279" s="533">
        <f ca="1">(SUM(OFFSET(BO$3,3*ROWS(BO$3:BO18)-3,,3)))</f>
        <v>0</v>
      </c>
      <c r="BP279" s="533">
        <f ca="1">(SUM(OFFSET(BP$3,3*ROWS(BP$3:BP18)-3,,3)))</f>
        <v>0</v>
      </c>
      <c r="BQ279" s="535">
        <f ca="1">(SUM(OFFSET(BQ$3,3*ROWS(BQ$3:BQ18)-3,,3)))</f>
        <v>0</v>
      </c>
      <c r="BR279" s="535">
        <f ca="1">(SUM(OFFSET(BR$3,3*ROWS(BR$3:BR18)-3,,3)))</f>
        <v>0</v>
      </c>
      <c r="BS279" s="535">
        <f ca="1">(SUM(OFFSET(BS$3,3*ROWS(BS$3:BS18)-3,,3)))</f>
        <v>0</v>
      </c>
      <c r="BT279" s="533">
        <f ca="1">(SUM(OFFSET(BT$3,3*ROWS(BT$3:BT18)-3,,3)))</f>
        <v>0</v>
      </c>
      <c r="BU279" s="533">
        <f ca="1">(SUM(OFFSET(BU$3,3*ROWS(BU$3:BU18)-3,,3)))</f>
        <v>0</v>
      </c>
      <c r="BV279" s="534"/>
      <c r="BW279" s="534"/>
      <c r="BX279" s="534"/>
      <c r="BY279" s="534"/>
      <c r="BZ279" s="534"/>
      <c r="CA279" s="534"/>
      <c r="CB279" s="534"/>
      <c r="CC279" s="534"/>
      <c r="CD279" s="534"/>
      <c r="CE279" s="534"/>
      <c r="CF279" s="534"/>
      <c r="CG279" s="534"/>
      <c r="CH279" s="534"/>
      <c r="CI279" s="534"/>
      <c r="CJ279" s="534"/>
      <c r="CK279" s="534"/>
      <c r="CL279" s="534"/>
      <c r="CM279" s="534"/>
      <c r="CN279" s="534"/>
      <c r="CO279" s="534"/>
      <c r="CP279" s="539">
        <f t="shared" ca="1" si="197"/>
        <v>38.608521092398064</v>
      </c>
      <c r="CQ279" s="539">
        <f t="shared" ca="1" si="198"/>
        <v>25.788743767979327</v>
      </c>
      <c r="CR279" s="539" t="e">
        <f t="shared" ca="1" si="199"/>
        <v>#DIV/0!</v>
      </c>
      <c r="CS279" s="539">
        <f t="shared" ca="1" si="199"/>
        <v>37.947651913093239</v>
      </c>
      <c r="CT279" s="534"/>
      <c r="CU279" s="534"/>
      <c r="CV279" s="534"/>
      <c r="CW279" s="534"/>
    </row>
    <row r="280" spans="1:101" x14ac:dyDescent="0.3">
      <c r="A280"/>
      <c r="B280"/>
      <c r="C280" s="531">
        <v>2007</v>
      </c>
      <c r="D280" s="532" t="s">
        <v>72</v>
      </c>
      <c r="E280" s="533">
        <f t="shared" ref="E280:G295" ca="1" si="200">OFFSET(E$3,(ROW(E17)*3)-1,0)</f>
        <v>30659813</v>
      </c>
      <c r="F280" s="533">
        <f t="shared" ca="1" si="200"/>
        <v>8194908</v>
      </c>
      <c r="G280" s="533">
        <f t="shared" ca="1" si="200"/>
        <v>0</v>
      </c>
      <c r="H280" s="535">
        <f ca="1">(SUM(OFFSET(H$3,3*ROWS(H$3:H19)-3,,3)))</f>
        <v>246538946</v>
      </c>
      <c r="I280" s="535">
        <f ca="1">(SUM(OFFSET(I$3,3*ROWS(I$3:I19)-3,,3)))</f>
        <v>29897400</v>
      </c>
      <c r="J280" s="535">
        <f ca="1">(SUM(OFFSET(J$3,3*ROWS(J$3:J19)-3,,3)))</f>
        <v>0</v>
      </c>
      <c r="K280" s="536">
        <f t="shared" ca="1" si="193"/>
        <v>-1.861740968534735</v>
      </c>
      <c r="L280" s="536">
        <f t="shared" ca="1" si="193"/>
        <v>-0.56901750486680491</v>
      </c>
      <c r="M280" s="536" t="e">
        <f t="shared" ca="1" si="193"/>
        <v>#DIV/0!</v>
      </c>
      <c r="N280" s="537">
        <f t="shared" ca="1" si="195"/>
        <v>12.015689551402316</v>
      </c>
      <c r="O280" s="537">
        <f t="shared" ca="1" si="195"/>
        <v>10.905985204003334</v>
      </c>
      <c r="P280" s="537" t="e">
        <f t="shared" ca="1" si="195"/>
        <v>#DIV/0!</v>
      </c>
      <c r="Q280" s="535">
        <f ca="1">(SUM(OFFSET(Q$3,3*ROWS(Q$3:Q19)-3,,3)))</f>
        <v>335037112.88210928</v>
      </c>
      <c r="R280" s="535">
        <f ca="1">(SUM(OFFSET(R$3,3*ROWS(R$3:R19)-3,,3)))</f>
        <v>15795947.564463589</v>
      </c>
      <c r="S280" s="535">
        <f ca="1">(SUM(OFFSET(S$3,3*ROWS(S$3:S19)-3,,3)))</f>
        <v>0</v>
      </c>
      <c r="T280" s="533">
        <f ca="1">(SUM(OFFSET(T$3,3*ROWS(T$3:T19)-3,,3)))</f>
        <v>350833060.4465729</v>
      </c>
      <c r="U280" s="536">
        <f t="shared" ca="1" si="194"/>
        <v>3.3847320218110482</v>
      </c>
      <c r="V280" s="536">
        <f t="shared" ca="1" si="194"/>
        <v>-1.2154134272039283</v>
      </c>
      <c r="W280" s="536" t="e">
        <f t="shared" ca="1" si="194"/>
        <v>#DIV/0!</v>
      </c>
      <c r="X280" s="536">
        <f t="shared" ca="1" si="194"/>
        <v>3.1684231455639291</v>
      </c>
      <c r="Y280" s="538">
        <f t="shared" ca="1" si="196"/>
        <v>25.697289912431177</v>
      </c>
      <c r="Z280" s="538">
        <f t="shared" ca="1" si="196"/>
        <v>18.201166507223608</v>
      </c>
      <c r="AA280" s="538" t="e">
        <f t="shared" ca="1" si="196"/>
        <v>#DIV/0!</v>
      </c>
      <c r="AB280" s="538">
        <f t="shared" ca="1" si="196"/>
        <v>25.339401404848051</v>
      </c>
      <c r="AC280" s="535">
        <f ca="1">(SUM(OFFSET(AC$3,3*ROWS(AC$3:AC19)-3,,3)))</f>
        <v>192143131</v>
      </c>
      <c r="AD280" s="533">
        <f ca="1">(SUM(OFFSET(AD$3,3*ROWS(AD$3:AD19)-3,,3)))</f>
        <v>54395815</v>
      </c>
      <c r="AE280" s="535">
        <f ca="1">(SUM(OFFSET(AE$3,3*ROWS(AE$3:AE19)-3,,3)))</f>
        <v>12833131</v>
      </c>
      <c r="AF280" s="535">
        <f ca="1">(SUM(OFFSET(AF$3,3*ROWS(AF$3:AF19)-3,,3)))</f>
        <v>40063556</v>
      </c>
      <c r="AG280" s="535">
        <f ca="1">(SUM(OFFSET(AG$3,3*ROWS(AG$3:AG19)-3,,3)))</f>
        <v>1499128</v>
      </c>
      <c r="AH280" s="533">
        <f ca="1">(SUM(OFFSET(AH$3,3*ROWS(AH$3:AH19)-3,,3)))</f>
        <v>41562684</v>
      </c>
      <c r="AI280" s="533"/>
      <c r="AJ280" s="533">
        <f ca="1">(SUM(OFFSET(AJ$3,3*ROWS(AJ$3:AJ19)-3,,3)))</f>
        <v>0</v>
      </c>
      <c r="AK280" s="535">
        <f ca="1">(SUM(OFFSET(AK$3,3*ROWS(AK$3:AK19)-3,,3)))</f>
        <v>124484866.78953919</v>
      </c>
      <c r="AL280" s="533">
        <f ca="1">(SUM(OFFSET(AL$3,3*ROWS(AL$3:AL19)-3,,3)))</f>
        <v>210552246.09257007</v>
      </c>
      <c r="AM280" s="535">
        <f ca="1">(SUM(OFFSET(AM$3,3*ROWS(AM$3:AM19)-3,,3)))</f>
        <v>6168915.0259505017</v>
      </c>
      <c r="AN280" s="535">
        <f ca="1">(SUM(OFFSET(AN$3,3*ROWS(AN$3:AN19)-3,,3)))</f>
        <v>201745003.03774717</v>
      </c>
      <c r="AO280" s="535">
        <f ca="1">(SUM(OFFSET(AO$3,3*ROWS(AO$3:AO19)-3,,3)))</f>
        <v>2638328.0288723893</v>
      </c>
      <c r="AP280" s="533">
        <f t="shared" ca="1" si="191"/>
        <v>204383331.06661958</v>
      </c>
      <c r="AQ280" s="533">
        <f ca="1">(SUM(OFFSET(AQ$3,3*ROWS(AQ$3:AQ19)-3,,3)))</f>
        <v>0</v>
      </c>
      <c r="AR280" s="533">
        <f ca="1">(SUM(OFFSET(AR$3,3*ROWS(AR$3:AR19)-3,,3)))</f>
        <v>0</v>
      </c>
      <c r="AS280" s="535">
        <f ca="1">(SUM(OFFSET(AS$3,3*ROWS(AS$3:AS19)-3,,3)))</f>
        <v>28644586</v>
      </c>
      <c r="AT280" s="535">
        <f ca="1">(SUM(OFFSET(AT$3,3*ROWS(AT$3:AT19)-3,,3)))</f>
        <v>1252814</v>
      </c>
      <c r="AU280" s="535"/>
      <c r="AV280" s="535">
        <f ca="1">(SUM(OFFSET(AV$3,3*ROWS(AV$3:AV19)-3,,3)))</f>
        <v>14973679.93787433</v>
      </c>
      <c r="AW280" s="535">
        <f ca="1">(SUM(OFFSET(AW$3,3*ROWS(AW$3:AW19)-3,,3)))</f>
        <v>822267.62658925995</v>
      </c>
      <c r="AX280" s="535"/>
      <c r="AY280" s="540">
        <f t="shared" ref="AY280:AZ311" ca="1" si="201">(AV280-AV276)/AV276*100</f>
        <v>20.016017608864235</v>
      </c>
      <c r="AZ280" s="540">
        <f t="shared" ca="1" si="201"/>
        <v>-7.3201218965000523</v>
      </c>
      <c r="BA280" s="540"/>
      <c r="BB280" s="533">
        <f t="shared" ca="1" si="192"/>
        <v>0</v>
      </c>
      <c r="BC280" s="535">
        <f ca="1">(SUM(OFFSET(BC$3,3*ROWS(BC$3:BC19)-3,,3)))</f>
        <v>0</v>
      </c>
      <c r="BD280" s="535">
        <f ca="1">(SUM(OFFSET(BD$3,3*ROWS(BD$3:BD19)-3,,3)))</f>
        <v>0</v>
      </c>
      <c r="BE280" s="535">
        <f ca="1">(SUM(OFFSET(BE$3,3*ROWS(BE$3:BE19)-3,,3)))</f>
        <v>0</v>
      </c>
      <c r="BF280" s="535">
        <f ca="1">(SUM(OFFSET(BF$3,3*ROWS(BF$3:BF19)-3,,3)))</f>
        <v>0</v>
      </c>
      <c r="BG280" s="535">
        <f ca="1">(SUM(OFFSET(BG$3,3*ROWS(BG$3:BG19)-3,,3)))</f>
        <v>0</v>
      </c>
      <c r="BH280" s="535">
        <f ca="1">(SUM(OFFSET(BH$3,3*ROWS(BH$3:BH19)-3,,3)))</f>
        <v>0</v>
      </c>
      <c r="BI280" s="540"/>
      <c r="BJ280" s="540"/>
      <c r="BK280" s="540"/>
      <c r="BL280" s="535">
        <f ca="1">(SUM(OFFSET(BL$3,3*ROWS(BL$3:BL19)-3,,3)))</f>
        <v>0</v>
      </c>
      <c r="BM280" s="535">
        <f ca="1">(SUM(OFFSET(BM$3,3*ROWS(BM$3:BM19)-3,,3)))</f>
        <v>0</v>
      </c>
      <c r="BN280" s="535">
        <f ca="1">(SUM(OFFSET(BN$3,3*ROWS(BN$3:BN19)-3,,3)))</f>
        <v>0</v>
      </c>
      <c r="BO280" s="533">
        <f ca="1">(SUM(OFFSET(BO$3,3*ROWS(BO$3:BO19)-3,,3)))</f>
        <v>0</v>
      </c>
      <c r="BP280" s="533">
        <f ca="1">(SUM(OFFSET(BP$3,3*ROWS(BP$3:BP19)-3,,3)))</f>
        <v>0</v>
      </c>
      <c r="BQ280" s="535">
        <f ca="1">(SUM(OFFSET(BQ$3,3*ROWS(BQ$3:BQ19)-3,,3)))</f>
        <v>0</v>
      </c>
      <c r="BR280" s="535">
        <f ca="1">(SUM(OFFSET(BR$3,3*ROWS(BR$3:BR19)-3,,3)))</f>
        <v>0</v>
      </c>
      <c r="BS280" s="535">
        <f ca="1">(SUM(OFFSET(BS$3,3*ROWS(BS$3:BS19)-3,,3)))</f>
        <v>0</v>
      </c>
      <c r="BT280" s="533">
        <f ca="1">(SUM(OFFSET(BT$3,3*ROWS(BT$3:BT19)-3,,3)))</f>
        <v>0</v>
      </c>
      <c r="BU280" s="533">
        <f ca="1">(SUM(OFFSET(BU$3,3*ROWS(BU$3:BU19)-3,,3)))</f>
        <v>0</v>
      </c>
      <c r="BV280" s="534"/>
      <c r="BW280" s="534"/>
      <c r="BX280" s="534"/>
      <c r="BY280" s="534"/>
      <c r="BZ280" s="534"/>
      <c r="CA280" s="534"/>
      <c r="CB280" s="534"/>
      <c r="CC280" s="534"/>
      <c r="CD280" s="534"/>
      <c r="CE280" s="534"/>
      <c r="CF280" s="534"/>
      <c r="CG280" s="534"/>
      <c r="CH280" s="534"/>
      <c r="CI280" s="534"/>
      <c r="CJ280" s="534"/>
      <c r="CK280" s="534"/>
      <c r="CL280" s="534"/>
      <c r="CM280" s="534"/>
      <c r="CN280" s="534"/>
      <c r="CO280" s="534"/>
      <c r="CP280" s="539">
        <f t="shared" ca="1" si="197"/>
        <v>34.052613583794312</v>
      </c>
      <c r="CQ280" s="539">
        <f t="shared" ca="1" si="198"/>
        <v>23.838751961662453</v>
      </c>
      <c r="CR280" s="539" t="e">
        <f t="shared" ca="1" si="199"/>
        <v>#DIV/0!</v>
      </c>
      <c r="CS280" s="539">
        <f t="shared" ca="1" si="199"/>
        <v>33.542436622293849</v>
      </c>
      <c r="CT280" s="534"/>
      <c r="CU280" s="534"/>
      <c r="CV280" s="534"/>
      <c r="CW280" s="534"/>
    </row>
    <row r="281" spans="1:101" x14ac:dyDescent="0.3">
      <c r="A281"/>
      <c r="B281"/>
      <c r="C281" s="531"/>
      <c r="D281" s="532" t="s">
        <v>73</v>
      </c>
      <c r="E281" s="533">
        <f t="shared" ca="1" si="200"/>
        <v>32024683</v>
      </c>
      <c r="F281" s="533">
        <f t="shared" ca="1" si="200"/>
        <v>8443861</v>
      </c>
      <c r="G281" s="533">
        <f t="shared" ca="1" si="200"/>
        <v>116888</v>
      </c>
      <c r="H281" s="535">
        <f ca="1">(SUM(OFFSET(H$3,3*ROWS(H$3:H20)-3,,3)))</f>
        <v>266647380</v>
      </c>
      <c r="I281" s="535">
        <f ca="1">(SUM(OFFSET(I$3,3*ROWS(I$3:I20)-3,,3)))</f>
        <v>32171479</v>
      </c>
      <c r="J281" s="535">
        <f ca="1">(SUM(OFFSET(J$3,3*ROWS(J$3:J20)-3,,3)))</f>
        <v>0</v>
      </c>
      <c r="K281" s="536">
        <f t="shared" ca="1" si="193"/>
        <v>8.156291055126033</v>
      </c>
      <c r="L281" s="536">
        <f t="shared" ca="1" si="193"/>
        <v>7.6062767999892964</v>
      </c>
      <c r="M281" s="536" t="e">
        <f t="shared" ca="1" si="193"/>
        <v>#DIV/0!</v>
      </c>
      <c r="N281" s="537">
        <f t="shared" ca="1" si="195"/>
        <v>16.609420146276705</v>
      </c>
      <c r="O281" s="537">
        <f t="shared" ca="1" si="195"/>
        <v>16.209312355693235</v>
      </c>
      <c r="P281" s="537" t="e">
        <f t="shared" ca="1" si="195"/>
        <v>#DIV/0!</v>
      </c>
      <c r="Q281" s="535">
        <f ca="1">(SUM(OFFSET(Q$3,3*ROWS(Q$3:Q20)-3,,3)))</f>
        <v>402726105.7819584</v>
      </c>
      <c r="R281" s="535">
        <f ca="1">(SUM(OFFSET(R$3,3*ROWS(R$3:R20)-3,,3)))</f>
        <v>17250638.372340132</v>
      </c>
      <c r="S281" s="535">
        <f ca="1">(SUM(OFFSET(S$3,3*ROWS(S$3:S20)-3,,3)))</f>
        <v>0</v>
      </c>
      <c r="T281" s="533">
        <f ca="1">(SUM(OFFSET(T$3,3*ROWS(T$3:T20)-3,,3)))</f>
        <v>419976744.15429848</v>
      </c>
      <c r="U281" s="536">
        <f t="shared" ca="1" si="194"/>
        <v>20.20343129080959</v>
      </c>
      <c r="V281" s="536">
        <f t="shared" ca="1" si="194"/>
        <v>9.2092658698689576</v>
      </c>
      <c r="W281" s="536" t="e">
        <f t="shared" ca="1" si="194"/>
        <v>#DIV/0!</v>
      </c>
      <c r="X281" s="536">
        <f t="shared" ca="1" si="194"/>
        <v>19.708428738076474</v>
      </c>
      <c r="Y281" s="538">
        <f t="shared" ca="1" si="196"/>
        <v>39.749440802173105</v>
      </c>
      <c r="Z281" s="538">
        <f t="shared" ca="1" si="196"/>
        <v>24.369959448934623</v>
      </c>
      <c r="AA281" s="538" t="e">
        <f t="shared" ca="1" si="196"/>
        <v>#DIV/0!</v>
      </c>
      <c r="AB281" s="538">
        <f t="shared" ca="1" si="196"/>
        <v>39.043195024202063</v>
      </c>
      <c r="AC281" s="535">
        <f ca="1">(SUM(OFFSET(AC$3,3*ROWS(AC$3:AC20)-3,,3)))</f>
        <v>204346545</v>
      </c>
      <c r="AD281" s="533">
        <f ca="1">(SUM(OFFSET(AD$3,3*ROWS(AD$3:AD20)-3,,3)))</f>
        <v>62300835</v>
      </c>
      <c r="AE281" s="535">
        <f ca="1">(SUM(OFFSET(AE$3,3*ROWS(AE$3:AE20)-3,,3)))</f>
        <v>13811430</v>
      </c>
      <c r="AF281" s="535">
        <f ca="1">(SUM(OFFSET(AF$3,3*ROWS(AF$3:AF20)-3,,3)))</f>
        <v>46813189</v>
      </c>
      <c r="AG281" s="535">
        <f ca="1">(SUM(OFFSET(AG$3,3*ROWS(AG$3:AG20)-3,,3)))</f>
        <v>1676216</v>
      </c>
      <c r="AH281" s="533">
        <f ca="1">(SUM(OFFSET(AH$3,3*ROWS(AH$3:AH20)-3,,3)))</f>
        <v>48489405</v>
      </c>
      <c r="AI281" s="533"/>
      <c r="AJ281" s="533">
        <f ca="1">(SUM(OFFSET(AJ$3,3*ROWS(AJ$3:AJ20)-3,,3)))</f>
        <v>0</v>
      </c>
      <c r="AK281" s="535">
        <f ca="1">(SUM(OFFSET(AK$3,3*ROWS(AK$3:AK20)-3,,3)))</f>
        <v>133099320.20797202</v>
      </c>
      <c r="AL281" s="533">
        <f ca="1">(SUM(OFFSET(AL$3,3*ROWS(AL$3:AL20)-3,,3)))</f>
        <v>269608637.72298831</v>
      </c>
      <c r="AM281" s="535">
        <f ca="1">(SUM(OFFSET(AM$3,3*ROWS(AM$3:AM20)-3,,3)))</f>
        <v>6666719.4807708813</v>
      </c>
      <c r="AN281" s="535">
        <f ca="1">(SUM(OFFSET(AN$3,3*ROWS(AN$3:AN20)-3,,3)))</f>
        <v>259720914.50585759</v>
      </c>
      <c r="AO281" s="535">
        <f ca="1">(SUM(OFFSET(AO$3,3*ROWS(AO$3:AO20)-3,,3)))</f>
        <v>3221003.7363598309</v>
      </c>
      <c r="AP281" s="533">
        <f t="shared" ca="1" si="191"/>
        <v>262941918.24221742</v>
      </c>
      <c r="AQ281" s="533">
        <f ca="1">(SUM(OFFSET(AQ$3,3*ROWS(AQ$3:AQ20)-3,,3)))</f>
        <v>0</v>
      </c>
      <c r="AR281" s="533">
        <f ca="1">(SUM(OFFSET(AR$3,3*ROWS(AR$3:AR20)-3,,3)))</f>
        <v>0</v>
      </c>
      <c r="AS281" s="535">
        <f ca="1">(SUM(OFFSET(AS$3,3*ROWS(AS$3:AS20)-3,,3)))</f>
        <v>30957393</v>
      </c>
      <c r="AT281" s="535">
        <f ca="1">(SUM(OFFSET(AT$3,3*ROWS(AT$3:AT20)-3,,3)))</f>
        <v>1214086</v>
      </c>
      <c r="AU281" s="535"/>
      <c r="AV281" s="535">
        <f ca="1">(SUM(OFFSET(AV$3,3*ROWS(AV$3:AV20)-3,,3)))</f>
        <v>16430802.678774131</v>
      </c>
      <c r="AW281" s="535">
        <f ca="1">(SUM(OFFSET(AW$3,3*ROWS(AW$3:AW20)-3,,3)))</f>
        <v>819835.69356599997</v>
      </c>
      <c r="AX281" s="535"/>
      <c r="AY281" s="540">
        <f t="shared" ca="1" si="201"/>
        <v>26.971045514022919</v>
      </c>
      <c r="AZ281" s="540">
        <f t="shared" ca="1" si="201"/>
        <v>-11.829689244314551</v>
      </c>
      <c r="BA281" s="540"/>
      <c r="BB281" s="533">
        <f t="shared" ca="1" si="192"/>
        <v>0</v>
      </c>
      <c r="BC281" s="535">
        <f ca="1">(SUM(OFFSET(BC$3,3*ROWS(BC$3:BC20)-3,,3)))</f>
        <v>0</v>
      </c>
      <c r="BD281" s="535">
        <f ca="1">(SUM(OFFSET(BD$3,3*ROWS(BD$3:BD20)-3,,3)))</f>
        <v>0</v>
      </c>
      <c r="BE281" s="535">
        <f ca="1">(SUM(OFFSET(BE$3,3*ROWS(BE$3:BE20)-3,,3)))</f>
        <v>0</v>
      </c>
      <c r="BF281" s="535">
        <f ca="1">(SUM(OFFSET(BF$3,3*ROWS(BF$3:BF20)-3,,3)))</f>
        <v>0</v>
      </c>
      <c r="BG281" s="535">
        <f ca="1">(SUM(OFFSET(BG$3,3*ROWS(BG$3:BG20)-3,,3)))</f>
        <v>0</v>
      </c>
      <c r="BH281" s="535">
        <f ca="1">(SUM(OFFSET(BH$3,3*ROWS(BH$3:BH20)-3,,3)))</f>
        <v>0</v>
      </c>
      <c r="BI281" s="540"/>
      <c r="BJ281" s="540"/>
      <c r="BK281" s="540"/>
      <c r="BL281" s="535">
        <f ca="1">(SUM(OFFSET(BL$3,3*ROWS(BL$3:BL20)-3,,3)))</f>
        <v>0</v>
      </c>
      <c r="BM281" s="535">
        <f ca="1">(SUM(OFFSET(BM$3,3*ROWS(BM$3:BM20)-3,,3)))</f>
        <v>0</v>
      </c>
      <c r="BN281" s="535">
        <f ca="1">(SUM(OFFSET(BN$3,3*ROWS(BN$3:BN20)-3,,3)))</f>
        <v>0</v>
      </c>
      <c r="BO281" s="533">
        <f ca="1">(SUM(OFFSET(BO$3,3*ROWS(BO$3:BO20)-3,,3)))</f>
        <v>0</v>
      </c>
      <c r="BP281" s="533">
        <f ca="1">(SUM(OFFSET(BP$3,3*ROWS(BP$3:BP20)-3,,3)))</f>
        <v>0</v>
      </c>
      <c r="BQ281" s="535">
        <f ca="1">(SUM(OFFSET(BQ$3,3*ROWS(BQ$3:BQ20)-3,,3)))</f>
        <v>0</v>
      </c>
      <c r="BR281" s="535">
        <f ca="1">(SUM(OFFSET(BR$3,3*ROWS(BR$3:BR20)-3,,3)))</f>
        <v>0</v>
      </c>
      <c r="BS281" s="535">
        <f ca="1">(SUM(OFFSET(BS$3,3*ROWS(BS$3:BS20)-3,,3)))</f>
        <v>0</v>
      </c>
      <c r="BT281" s="533">
        <f ca="1">(SUM(OFFSET(BT$3,3*ROWS(BT$3:BT20)-3,,3)))</f>
        <v>0</v>
      </c>
      <c r="BU281" s="533">
        <f ca="1">(SUM(OFFSET(BU$3,3*ROWS(BU$3:BU20)-3,,3)))</f>
        <v>0</v>
      </c>
      <c r="BV281" s="534"/>
      <c r="BW281" s="534"/>
      <c r="BX281" s="534"/>
      <c r="BY281" s="534"/>
      <c r="BZ281" s="534"/>
      <c r="CA281" s="534"/>
      <c r="CB281" s="534"/>
      <c r="CC281" s="534"/>
      <c r="CD281" s="534"/>
      <c r="CE281" s="534"/>
      <c r="CF281" s="534"/>
      <c r="CG281" s="534"/>
      <c r="CH281" s="534"/>
      <c r="CI281" s="534"/>
      <c r="CJ281" s="534"/>
      <c r="CK281" s="534"/>
      <c r="CL281" s="534"/>
      <c r="CM281" s="534"/>
      <c r="CN281" s="534"/>
      <c r="CO281" s="534"/>
      <c r="CP281" s="539">
        <f t="shared" ca="1" si="197"/>
        <v>33.648856872092892</v>
      </c>
      <c r="CQ281" s="539">
        <f t="shared" ca="1" si="198"/>
        <v>23.368933059433417</v>
      </c>
      <c r="CR281" s="539" t="e">
        <f t="shared" ca="1" si="199"/>
        <v>#DIV/0!</v>
      </c>
      <c r="CS281" s="539">
        <f t="shared" ca="1" si="199"/>
        <v>33.151086445848875</v>
      </c>
      <c r="CT281" s="534"/>
      <c r="CU281" s="534"/>
      <c r="CV281" s="534"/>
      <c r="CW281" s="534"/>
    </row>
    <row r="282" spans="1:101" x14ac:dyDescent="0.3">
      <c r="A282"/>
      <c r="B282"/>
      <c r="C282" s="531"/>
      <c r="D282" s="532" t="s">
        <v>74</v>
      </c>
      <c r="E282" s="533">
        <f t="shared" ca="1" si="200"/>
        <v>33702512</v>
      </c>
      <c r="F282" s="533">
        <f t="shared" ca="1" si="200"/>
        <v>8782656</v>
      </c>
      <c r="G282" s="533">
        <f t="shared" ca="1" si="200"/>
        <v>126221</v>
      </c>
      <c r="H282" s="535">
        <f ca="1">(SUM(OFFSET(H$3,3*ROWS(H$3:H21)-3,,3)))</f>
        <v>288086222</v>
      </c>
      <c r="I282" s="535">
        <f ca="1">(SUM(OFFSET(I$3,3*ROWS(I$3:I21)-3,,3)))</f>
        <v>32614689</v>
      </c>
      <c r="J282" s="535">
        <f ca="1">(SUM(OFFSET(J$3,3*ROWS(J$3:J21)-3,,3)))</f>
        <v>0</v>
      </c>
      <c r="K282" s="536">
        <f t="shared" ca="1" si="193"/>
        <v>8.0401472536501206</v>
      </c>
      <c r="L282" s="536">
        <f t="shared" ca="1" si="193"/>
        <v>1.37764881745101</v>
      </c>
      <c r="M282" s="536" t="e">
        <f t="shared" ca="1" si="193"/>
        <v>#DIV/0!</v>
      </c>
      <c r="N282" s="537">
        <f t="shared" ca="1" si="195"/>
        <v>18.194538157493536</v>
      </c>
      <c r="O282" s="537">
        <f t="shared" ca="1" si="195"/>
        <v>10.326537189919939</v>
      </c>
      <c r="P282" s="537" t="e">
        <f t="shared" ca="1" si="195"/>
        <v>#DIV/0!</v>
      </c>
      <c r="Q282" s="535">
        <f ca="1">(SUM(OFFSET(Q$3,3*ROWS(Q$3:Q21)-3,,3)))</f>
        <v>452722763.94848168</v>
      </c>
      <c r="R282" s="535">
        <f ca="1">(SUM(OFFSET(R$3,3*ROWS(R$3:R21)-3,,3)))</f>
        <v>19052785.412026837</v>
      </c>
      <c r="S282" s="535">
        <f ca="1">(SUM(OFFSET(S$3,3*ROWS(S$3:S21)-3,,3)))</f>
        <v>0</v>
      </c>
      <c r="T282" s="533">
        <f ca="1">(SUM(OFFSET(T$3,3*ROWS(T$3:T21)-3,,3)))</f>
        <v>471775549.36050856</v>
      </c>
      <c r="U282" s="536">
        <f t="shared" ca="1" si="194"/>
        <v>12.414556058998611</v>
      </c>
      <c r="V282" s="536">
        <f t="shared" ca="1" si="194"/>
        <v>10.446842608307696</v>
      </c>
      <c r="W282" s="536" t="e">
        <f t="shared" ca="1" si="194"/>
        <v>#DIV/0!</v>
      </c>
      <c r="X282" s="536">
        <f t="shared" ca="1" si="194"/>
        <v>12.333731790439167</v>
      </c>
      <c r="Y282" s="538">
        <f t="shared" ca="1" si="196"/>
        <v>48.731412456374215</v>
      </c>
      <c r="Z282" s="538">
        <f t="shared" ca="1" si="196"/>
        <v>25.871647467740388</v>
      </c>
      <c r="AA282" s="538" t="e">
        <f t="shared" ca="1" si="196"/>
        <v>#DIV/0!</v>
      </c>
      <c r="AB282" s="538">
        <f t="shared" ca="1" si="196"/>
        <v>47.648493609093791</v>
      </c>
      <c r="AC282" s="535">
        <f ca="1">(SUM(OFFSET(AC$3,3*ROWS(AC$3:AC21)-3,,3)))</f>
        <v>219474306</v>
      </c>
      <c r="AD282" s="533">
        <f ca="1">(SUM(OFFSET(AD$3,3*ROWS(AD$3:AD21)-3,,3)))</f>
        <v>68611377</v>
      </c>
      <c r="AE282" s="535">
        <f ca="1">(SUM(OFFSET(AE$3,3*ROWS(AE$3:AE21)-3,,3)))</f>
        <v>15283033</v>
      </c>
      <c r="AF282" s="535">
        <f ca="1">(SUM(OFFSET(AF$3,3*ROWS(AF$3:AF21)-3,,3)))</f>
        <v>51176484</v>
      </c>
      <c r="AG282" s="535">
        <f ca="1">(SUM(OFFSET(AG$3,3*ROWS(AG$3:AG21)-3,,3)))</f>
        <v>2151860</v>
      </c>
      <c r="AH282" s="533">
        <f ca="1">(SUM(OFFSET(AH$3,3*ROWS(AH$3:AH21)-3,,3)))</f>
        <v>53328344</v>
      </c>
      <c r="AI282" s="533"/>
      <c r="AJ282" s="533">
        <f ca="1">(SUM(OFFSET(AJ$3,3*ROWS(AJ$3:AJ21)-3,,3)))</f>
        <v>0</v>
      </c>
      <c r="AK282" s="535">
        <f ca="1">(SUM(OFFSET(AK$3,3*ROWS(AK$3:AK21)-3,,3)))</f>
        <v>148529111.7512989</v>
      </c>
      <c r="AL282" s="533">
        <f ca="1">(SUM(OFFSET(AL$3,3*ROWS(AL$3:AL21)-3,,3)))</f>
        <v>304192926.25157535</v>
      </c>
      <c r="AM282" s="535">
        <f ca="1">(SUM(OFFSET(AM$3,3*ROWS(AM$3:AM21)-3,,3)))</f>
        <v>7475072.9622541675</v>
      </c>
      <c r="AN282" s="535">
        <f ca="1">(SUM(OFFSET(AN$3,3*ROWS(AN$3:AN21)-3,,3)))</f>
        <v>292532024.11118561</v>
      </c>
      <c r="AO282" s="535">
        <f ca="1">(SUM(OFFSET(AO$3,3*ROWS(AO$3:AO21)-3,,3)))</f>
        <v>4185829.1781355385</v>
      </c>
      <c r="AP282" s="533">
        <f t="shared" ca="1" si="191"/>
        <v>296717853.28932112</v>
      </c>
      <c r="AQ282" s="533">
        <f ca="1">(SUM(OFFSET(AQ$3,3*ROWS(AQ$3:AQ21)-3,,3)))</f>
        <v>0</v>
      </c>
      <c r="AR282" s="533">
        <f ca="1">(SUM(OFFSET(AR$3,3*ROWS(AR$3:AR21)-3,,3)))</f>
        <v>0</v>
      </c>
      <c r="AS282" s="535">
        <f ca="1">(SUM(OFFSET(AS$3,3*ROWS(AS$3:AS21)-3,,3)))</f>
        <v>31402328</v>
      </c>
      <c r="AT282" s="535">
        <f ca="1">(SUM(OFFSET(AT$3,3*ROWS(AT$3:AT21)-3,,3)))</f>
        <v>1212361</v>
      </c>
      <c r="AU282" s="535"/>
      <c r="AV282" s="535">
        <f ca="1">(SUM(OFFSET(AV$3,3*ROWS(AV$3:AV21)-3,,3)))</f>
        <v>18210654.67620584</v>
      </c>
      <c r="AW282" s="535">
        <f ca="1">(SUM(OFFSET(AW$3,3*ROWS(AW$3:AW21)-3,,3)))</f>
        <v>842130.73582099995</v>
      </c>
      <c r="AX282" s="535"/>
      <c r="AY282" s="540">
        <f t="shared" ca="1" si="201"/>
        <v>27.829736870661865</v>
      </c>
      <c r="AZ282" s="540">
        <f t="shared" ca="1" si="201"/>
        <v>-5.4480280266682408</v>
      </c>
      <c r="BA282" s="540"/>
      <c r="BB282" s="533">
        <f t="shared" ca="1" si="192"/>
        <v>0</v>
      </c>
      <c r="BC282" s="535">
        <f ca="1">(SUM(OFFSET(BC$3,3*ROWS(BC$3:BC21)-3,,3)))</f>
        <v>0</v>
      </c>
      <c r="BD282" s="535">
        <f ca="1">(SUM(OFFSET(BD$3,3*ROWS(BD$3:BD21)-3,,3)))</f>
        <v>0</v>
      </c>
      <c r="BE282" s="535">
        <f ca="1">(SUM(OFFSET(BE$3,3*ROWS(BE$3:BE21)-3,,3)))</f>
        <v>0</v>
      </c>
      <c r="BF282" s="535">
        <f ca="1">(SUM(OFFSET(BF$3,3*ROWS(BF$3:BF21)-3,,3)))</f>
        <v>0</v>
      </c>
      <c r="BG282" s="535">
        <f ca="1">(SUM(OFFSET(BG$3,3*ROWS(BG$3:BG21)-3,,3)))</f>
        <v>0</v>
      </c>
      <c r="BH282" s="535">
        <f ca="1">(SUM(OFFSET(BH$3,3*ROWS(BH$3:BH21)-3,,3)))</f>
        <v>0</v>
      </c>
      <c r="BI282" s="540"/>
      <c r="BJ282" s="540"/>
      <c r="BK282" s="540"/>
      <c r="BL282" s="535">
        <f ca="1">(SUM(OFFSET(BL$3,3*ROWS(BL$3:BL21)-3,,3)))</f>
        <v>0</v>
      </c>
      <c r="BM282" s="535">
        <f ca="1">(SUM(OFFSET(BM$3,3*ROWS(BM$3:BM21)-3,,3)))</f>
        <v>0</v>
      </c>
      <c r="BN282" s="535">
        <f ca="1">(SUM(OFFSET(BN$3,3*ROWS(BN$3:BN21)-3,,3)))</f>
        <v>0</v>
      </c>
      <c r="BO282" s="533">
        <f ca="1">(SUM(OFFSET(BO$3,3*ROWS(BO$3:BO21)-3,,3)))</f>
        <v>0</v>
      </c>
      <c r="BP282" s="533">
        <f ca="1">(SUM(OFFSET(BP$3,3*ROWS(BP$3:BP21)-3,,3)))</f>
        <v>0</v>
      </c>
      <c r="BQ282" s="535">
        <f ca="1">(SUM(OFFSET(BQ$3,3*ROWS(BQ$3:BQ21)-3,,3)))</f>
        <v>0</v>
      </c>
      <c r="BR282" s="535">
        <f ca="1">(SUM(OFFSET(BR$3,3*ROWS(BR$3:BR21)-3,,3)))</f>
        <v>0</v>
      </c>
      <c r="BS282" s="535">
        <f ca="1">(SUM(OFFSET(BS$3,3*ROWS(BS$3:BS21)-3,,3)))</f>
        <v>0</v>
      </c>
      <c r="BT282" s="533">
        <f ca="1">(SUM(OFFSET(BT$3,3*ROWS(BT$3:BT21)-3,,3)))</f>
        <v>0</v>
      </c>
      <c r="BU282" s="533">
        <f ca="1">(SUM(OFFSET(BU$3,3*ROWS(BU$3:BU21)-3,,3)))</f>
        <v>0</v>
      </c>
      <c r="BV282" s="534"/>
      <c r="BW282" s="534"/>
      <c r="BX282" s="534"/>
      <c r="BY282" s="534"/>
      <c r="BZ282" s="534"/>
      <c r="CA282" s="534"/>
      <c r="CB282" s="534"/>
      <c r="CC282" s="534"/>
      <c r="CD282" s="534"/>
      <c r="CE282" s="534"/>
      <c r="CF282" s="534"/>
      <c r="CG282" s="534"/>
      <c r="CH282" s="534"/>
      <c r="CI282" s="534"/>
      <c r="CJ282" s="534"/>
      <c r="CK282" s="534"/>
      <c r="CL282" s="534"/>
      <c r="CM282" s="534"/>
      <c r="CN282" s="534"/>
      <c r="CO282" s="534"/>
      <c r="CP282" s="539">
        <f t="shared" ca="1" si="197"/>
        <v>35.933932984786452</v>
      </c>
      <c r="CQ282" s="539">
        <f t="shared" ca="1" si="198"/>
        <v>23.195442401653594</v>
      </c>
      <c r="CR282" s="539" t="e">
        <f t="shared" ca="1" si="199"/>
        <v>#DIV/0!</v>
      </c>
      <c r="CS282" s="539">
        <f t="shared" ca="1" si="199"/>
        <v>35.331898317877631</v>
      </c>
      <c r="CT282" s="534"/>
      <c r="CU282" s="534"/>
      <c r="CV282" s="534"/>
      <c r="CW282" s="534"/>
    </row>
    <row r="283" spans="1:101" x14ac:dyDescent="0.3">
      <c r="A283"/>
      <c r="B283"/>
      <c r="C283" s="531"/>
      <c r="D283" s="532" t="s">
        <v>75</v>
      </c>
      <c r="E283" s="533">
        <f t="shared" ca="1" si="200"/>
        <v>35197014</v>
      </c>
      <c r="F283" s="533">
        <f t="shared" ca="1" si="200"/>
        <v>9148104</v>
      </c>
      <c r="G283" s="533">
        <f t="shared" ca="1" si="200"/>
        <v>165193</v>
      </c>
      <c r="H283" s="535">
        <f ca="1">(SUM(OFFSET(H$3,3*ROWS(H$3:H22)-3,,3)))</f>
        <v>301953472</v>
      </c>
      <c r="I283" s="535">
        <f ca="1">(SUM(OFFSET(I$3,3*ROWS(I$3:I22)-3,,3)))</f>
        <v>34608956</v>
      </c>
      <c r="J283" s="535">
        <f ca="1">(SUM(OFFSET(J$3,3*ROWS(J$3:J22)-3,,3)))</f>
        <v>0</v>
      </c>
      <c r="K283" s="536">
        <f t="shared" ca="1" si="193"/>
        <v>4.8135762632896757</v>
      </c>
      <c r="L283" s="536">
        <f t="shared" ca="1" si="193"/>
        <v>6.1146282891123072</v>
      </c>
      <c r="M283" s="536" t="e">
        <f t="shared" ca="1" si="193"/>
        <v>#DIV/0!</v>
      </c>
      <c r="N283" s="537">
        <f t="shared" ca="1" si="195"/>
        <v>20.196782420682101</v>
      </c>
      <c r="O283" s="537">
        <f t="shared" ca="1" si="195"/>
        <v>15.100393285397223</v>
      </c>
      <c r="P283" s="537" t="e">
        <f t="shared" ca="1" si="195"/>
        <v>#DIV/0!</v>
      </c>
      <c r="Q283" s="535">
        <f ca="1">(SUM(OFFSET(Q$3,3*ROWS(Q$3:Q22)-3,,3)))</f>
        <v>488913128.44070625</v>
      </c>
      <c r="R283" s="535">
        <f ca="1">(SUM(OFFSET(R$3,3*ROWS(R$3:R22)-3,,3)))</f>
        <v>20504835.480738331</v>
      </c>
      <c r="S283" s="535">
        <f ca="1">(SUM(OFFSET(S$3,3*ROWS(S$3:S22)-3,,3)))</f>
        <v>0</v>
      </c>
      <c r="T283" s="533">
        <f ca="1">(SUM(OFFSET(T$3,3*ROWS(T$3:T22)-3,,3)))</f>
        <v>509417963.92144459</v>
      </c>
      <c r="U283" s="536">
        <f t="shared" ca="1" si="194"/>
        <v>7.9939352235318379</v>
      </c>
      <c r="V283" s="536">
        <f t="shared" ca="1" si="194"/>
        <v>7.6211957323305821</v>
      </c>
      <c r="W283" s="536" t="e">
        <f t="shared" ca="1" si="194"/>
        <v>#DIV/0!</v>
      </c>
      <c r="X283" s="536">
        <f t="shared" ca="1" si="194"/>
        <v>7.9788820365871649</v>
      </c>
      <c r="Y283" s="538">
        <f t="shared" ca="1" si="196"/>
        <v>50.867324312138393</v>
      </c>
      <c r="Z283" s="538">
        <f t="shared" ca="1" si="196"/>
        <v>28.23299694061258</v>
      </c>
      <c r="AA283" s="538" t="e">
        <f t="shared" ca="1" si="196"/>
        <v>#DIV/0!</v>
      </c>
      <c r="AB283" s="538">
        <f t="shared" ca="1" si="196"/>
        <v>49.803008852419012</v>
      </c>
      <c r="AC283" s="535">
        <f ca="1">(SUM(OFFSET(AC$3,3*ROWS(AC$3:AC22)-3,,3)))</f>
        <v>226843414</v>
      </c>
      <c r="AD283" s="533">
        <f ca="1">(SUM(OFFSET(AD$3,3*ROWS(AD$3:AD22)-3,,3)))</f>
        <v>75128329</v>
      </c>
      <c r="AE283" s="535">
        <f ca="1">(SUM(OFFSET(AE$3,3*ROWS(AE$3:AE22)-3,,3)))</f>
        <v>18564677</v>
      </c>
      <c r="AF283" s="535">
        <f ca="1">(SUM(OFFSET(AF$3,3*ROWS(AF$3:AF22)-3,,3)))</f>
        <v>53820605</v>
      </c>
      <c r="AG283" s="535">
        <f ca="1">(SUM(OFFSET(AG$3,3*ROWS(AG$3:AG22)-3,,3)))</f>
        <v>2743047</v>
      </c>
      <c r="AH283" s="533">
        <f ca="1">(SUM(OFFSET(AH$3,3*ROWS(AH$3:AH22)-3,,3)))</f>
        <v>56563652</v>
      </c>
      <c r="AI283" s="533"/>
      <c r="AJ283" s="533">
        <f ca="1">(SUM(OFFSET(AJ$3,3*ROWS(AJ$3:AJ22)-3,,3)))</f>
        <v>0</v>
      </c>
      <c r="AK283" s="535">
        <f ca="1">(SUM(OFFSET(AK$3,3*ROWS(AK$3:AK22)-3,,3)))</f>
        <v>153017346.80119765</v>
      </c>
      <c r="AL283" s="533">
        <f ca="1">(SUM(OFFSET(AL$3,3*ROWS(AL$3:AL22)-3,,3)))</f>
        <v>335898244.79937196</v>
      </c>
      <c r="AM283" s="535">
        <f ca="1">(SUM(OFFSET(AM$3,3*ROWS(AM$3:AM22)-3,,3)))</f>
        <v>9072740.1905980892</v>
      </c>
      <c r="AN283" s="535">
        <f ca="1">(SUM(OFFSET(AN$3,3*ROWS(AN$3:AN22)-3,,3)))</f>
        <v>321370330.35879552</v>
      </c>
      <c r="AO283" s="535">
        <f ca="1">(SUM(OFFSET(AO$3,3*ROWS(AO$3:AO22)-3,,3)))</f>
        <v>5455174.2499783086</v>
      </c>
      <c r="AP283" s="533">
        <f t="shared" ca="1" si="191"/>
        <v>326825504.60877383</v>
      </c>
      <c r="AQ283" s="533">
        <f ca="1">(SUM(OFFSET(AQ$3,3*ROWS(AQ$3:AQ22)-3,,3)))</f>
        <v>0</v>
      </c>
      <c r="AR283" s="533">
        <f ca="1">(SUM(OFFSET(AR$3,3*ROWS(AR$3:AR22)-3,,3)))</f>
        <v>0</v>
      </c>
      <c r="AS283" s="535">
        <f ca="1">(SUM(OFFSET(AS$3,3*ROWS(AS$3:AS22)-3,,3)))</f>
        <v>33484611</v>
      </c>
      <c r="AT283" s="535">
        <f ca="1">(SUM(OFFSET(AT$3,3*ROWS(AT$3:AT22)-3,,3)))</f>
        <v>1124345</v>
      </c>
      <c r="AU283" s="535"/>
      <c r="AV283" s="535">
        <f ca="1">(SUM(OFFSET(AV$3,3*ROWS(AV$3:AV22)-3,,3)))</f>
        <v>19689459.348028328</v>
      </c>
      <c r="AW283" s="535">
        <f ca="1">(SUM(OFFSET(AW$3,3*ROWS(AW$3:AW22)-3,,3)))</f>
        <v>815376.13271000003</v>
      </c>
      <c r="AX283" s="535"/>
      <c r="AY283" s="540">
        <f t="shared" ca="1" si="201"/>
        <v>29.622186608731582</v>
      </c>
      <c r="AZ283" s="540">
        <f t="shared" ca="1" si="201"/>
        <v>1.8695406981968958</v>
      </c>
      <c r="BA283" s="540"/>
      <c r="BB283" s="533">
        <f t="shared" ca="1" si="192"/>
        <v>0</v>
      </c>
      <c r="BC283" s="535">
        <f ca="1">(SUM(OFFSET(BC$3,3*ROWS(BC$3:BC22)-3,,3)))</f>
        <v>0</v>
      </c>
      <c r="BD283" s="535">
        <f ca="1">(SUM(OFFSET(BD$3,3*ROWS(BD$3:BD22)-3,,3)))</f>
        <v>0</v>
      </c>
      <c r="BE283" s="535">
        <f ca="1">(SUM(OFFSET(BE$3,3*ROWS(BE$3:BE22)-3,,3)))</f>
        <v>0</v>
      </c>
      <c r="BF283" s="535">
        <f ca="1">(SUM(OFFSET(BF$3,3*ROWS(BF$3:BF22)-3,,3)))</f>
        <v>0</v>
      </c>
      <c r="BG283" s="535">
        <f ca="1">(SUM(OFFSET(BG$3,3*ROWS(BG$3:BG22)-3,,3)))</f>
        <v>0</v>
      </c>
      <c r="BH283" s="535">
        <f ca="1">(SUM(OFFSET(BH$3,3*ROWS(BH$3:BH22)-3,,3)))</f>
        <v>0</v>
      </c>
      <c r="BI283" s="540"/>
      <c r="BJ283" s="540"/>
      <c r="BK283" s="540"/>
      <c r="BL283" s="535">
        <f ca="1">(SUM(OFFSET(BL$3,3*ROWS(BL$3:BL22)-3,,3)))</f>
        <v>0</v>
      </c>
      <c r="BM283" s="535">
        <f ca="1">(SUM(OFFSET(BM$3,3*ROWS(BM$3:BM22)-3,,3)))</f>
        <v>0</v>
      </c>
      <c r="BN283" s="535">
        <f ca="1">(SUM(OFFSET(BN$3,3*ROWS(BN$3:BN22)-3,,3)))</f>
        <v>0</v>
      </c>
      <c r="BO283" s="533">
        <f ca="1">(SUM(OFFSET(BO$3,3*ROWS(BO$3:BO22)-3,,3)))</f>
        <v>0</v>
      </c>
      <c r="BP283" s="533">
        <f ca="1">(SUM(OFFSET(BP$3,3*ROWS(BP$3:BP22)-3,,3)))</f>
        <v>0</v>
      </c>
      <c r="BQ283" s="535">
        <f ca="1">(SUM(OFFSET(BQ$3,3*ROWS(BQ$3:BQ22)-3,,3)))</f>
        <v>0</v>
      </c>
      <c r="BR283" s="535">
        <f ca="1">(SUM(OFFSET(BR$3,3*ROWS(BR$3:BR22)-3,,3)))</f>
        <v>0</v>
      </c>
      <c r="BS283" s="535">
        <f ca="1">(SUM(OFFSET(BS$3,3*ROWS(BS$3:BS22)-3,,3)))</f>
        <v>0</v>
      </c>
      <c r="BT283" s="533">
        <f ca="1">(SUM(OFFSET(BT$3,3*ROWS(BT$3:BT22)-3,,3)))</f>
        <v>0</v>
      </c>
      <c r="BU283" s="533">
        <f ca="1">(SUM(OFFSET(BU$3,3*ROWS(BU$3:BU22)-3,,3)))</f>
        <v>0</v>
      </c>
      <c r="BV283" s="534"/>
      <c r="BW283" s="534"/>
      <c r="BX283" s="534"/>
      <c r="BY283" s="534"/>
      <c r="BZ283" s="534"/>
      <c r="CA283" s="534"/>
      <c r="CB283" s="534"/>
      <c r="CC283" s="534"/>
      <c r="CD283" s="534"/>
      <c r="CE283" s="534"/>
      <c r="CF283" s="534"/>
      <c r="CG283" s="534"/>
      <c r="CH283" s="534"/>
      <c r="CI283" s="534"/>
      <c r="CJ283" s="534"/>
      <c r="CK283" s="534"/>
      <c r="CL283" s="534"/>
      <c r="CM283" s="534"/>
      <c r="CN283" s="534"/>
      <c r="CO283" s="534"/>
      <c r="CP283" s="539">
        <f t="shared" ca="1" si="197"/>
        <v>41.939703991741965</v>
      </c>
      <c r="CQ283" s="539">
        <f t="shared" ca="1" si="198"/>
        <v>24.40533087332382</v>
      </c>
      <c r="CR283" s="539" t="e">
        <f t="shared" ca="1" si="199"/>
        <v>#DIV/0!</v>
      </c>
      <c r="CS283" s="539">
        <f t="shared" ca="1" si="199"/>
        <v>41.115465811784418</v>
      </c>
      <c r="CT283" s="534"/>
      <c r="CU283" s="534"/>
      <c r="CV283" s="534"/>
      <c r="CW283" s="534"/>
    </row>
    <row r="284" spans="1:101" x14ac:dyDescent="0.3">
      <c r="A284"/>
      <c r="B284"/>
      <c r="C284" s="531">
        <v>2008</v>
      </c>
      <c r="D284" s="532" t="s">
        <v>72</v>
      </c>
      <c r="E284" s="533">
        <f t="shared" ca="1" si="200"/>
        <v>37158867</v>
      </c>
      <c r="F284" s="533">
        <f t="shared" ca="1" si="200"/>
        <v>10014625</v>
      </c>
      <c r="G284" s="533">
        <f t="shared" ca="1" si="200"/>
        <v>256135</v>
      </c>
      <c r="H284" s="535">
        <f ca="1">(SUM(OFFSET(H$3,3*ROWS(H$3:H23)-3,,3)))</f>
        <v>301085394</v>
      </c>
      <c r="I284" s="535">
        <f ca="1">(SUM(OFFSET(I$3,3*ROWS(I$3:I23)-3,,3)))</f>
        <v>39568011</v>
      </c>
      <c r="J284" s="535">
        <f ca="1">(SUM(OFFSET(J$3,3*ROWS(J$3:J23)-3,,3)))</f>
        <v>268577</v>
      </c>
      <c r="K284" s="536">
        <f t="shared" ca="1" si="193"/>
        <v>-0.28748733844663327</v>
      </c>
      <c r="L284" s="536">
        <f t="shared" ca="1" si="193"/>
        <v>14.32881997365075</v>
      </c>
      <c r="M284" s="536" t="e">
        <f t="shared" ca="1" si="193"/>
        <v>#DIV/0!</v>
      </c>
      <c r="N284" s="537">
        <f t="shared" ca="1" si="195"/>
        <v>22.124880829173335</v>
      </c>
      <c r="O284" s="537">
        <f t="shared" ca="1" si="195"/>
        <v>32.345993297075999</v>
      </c>
      <c r="P284" s="537" t="e">
        <f t="shared" ca="1" si="195"/>
        <v>#DIV/0!</v>
      </c>
      <c r="Q284" s="535">
        <f ca="1">(SUM(OFFSET(Q$3,3*ROWS(Q$3:Q23)-3,,3)))</f>
        <v>484644854.39262211</v>
      </c>
      <c r="R284" s="535">
        <f ca="1">(SUM(OFFSET(R$3,3*ROWS(R$3:R23)-3,,3)))</f>
        <v>23869089.317544997</v>
      </c>
      <c r="S284" s="535">
        <f ca="1">(SUM(OFFSET(S$3,3*ROWS(S$3:S23)-3,,3)))</f>
        <v>4729.1497389999995</v>
      </c>
      <c r="T284" s="533">
        <f ca="1">(SUM(OFFSET(T$3,3*ROWS(T$3:T23)-3,,3)))</f>
        <v>508518672.85990608</v>
      </c>
      <c r="U284" s="536">
        <f t="shared" ca="1" si="194"/>
        <v>-0.8730127705298022</v>
      </c>
      <c r="V284" s="536">
        <f t="shared" ca="1" si="194"/>
        <v>16.407124260845457</v>
      </c>
      <c r="W284" s="536" t="e">
        <f t="shared" ca="1" si="194"/>
        <v>#DIV/0!</v>
      </c>
      <c r="X284" s="536">
        <f t="shared" ca="1" si="194"/>
        <v>-0.17653304854345375</v>
      </c>
      <c r="Y284" s="538">
        <f t="shared" ca="1" si="196"/>
        <v>44.654080326663944</v>
      </c>
      <c r="Z284" s="538">
        <f t="shared" ca="1" si="196"/>
        <v>51.108942468533456</v>
      </c>
      <c r="AA284" s="538" t="e">
        <f t="shared" ca="1" si="196"/>
        <v>#DIV/0!</v>
      </c>
      <c r="AB284" s="538">
        <f t="shared" ca="1" si="196"/>
        <v>44.946052750164505</v>
      </c>
      <c r="AC284" s="535">
        <f ca="1">(SUM(OFFSET(AC$3,3*ROWS(AC$3:AC23)-3,,3)))</f>
        <v>225809287</v>
      </c>
      <c r="AD284" s="533">
        <f ca="1">(SUM(OFFSET(AD$3,3*ROWS(AD$3:AD23)-3,,3)))</f>
        <v>75276107</v>
      </c>
      <c r="AE284" s="535">
        <f ca="1">(SUM(OFFSET(AE$3,3*ROWS(AE$3:AE23)-3,,3)))</f>
        <v>16777907</v>
      </c>
      <c r="AF284" s="535">
        <f ca="1">(SUM(OFFSET(AF$3,3*ROWS(AF$3:AF23)-3,,3)))</f>
        <v>55322805</v>
      </c>
      <c r="AG284" s="535">
        <f ca="1">(SUM(OFFSET(AG$3,3*ROWS(AG$3:AG23)-3,,3)))</f>
        <v>3175395</v>
      </c>
      <c r="AH284" s="533">
        <f ca="1">(SUM(OFFSET(AH$3,3*ROWS(AH$3:AH23)-3,,3)))</f>
        <v>58498200</v>
      </c>
      <c r="AI284" s="533"/>
      <c r="AJ284" s="533">
        <f ca="1">(SUM(OFFSET(AJ$3,3*ROWS(AJ$3:AJ23)-3,,3)))</f>
        <v>0</v>
      </c>
      <c r="AK284" s="535">
        <f ca="1">(SUM(OFFSET(AK$3,3*ROWS(AK$3:AK23)-3,,3)))</f>
        <v>148671209.36707002</v>
      </c>
      <c r="AL284" s="533">
        <f ca="1">(SUM(OFFSET(AL$3,3*ROWS(AL$3:AL23)-3,,3)))</f>
        <v>335973645.02555197</v>
      </c>
      <c r="AM284" s="535">
        <f ca="1">(SUM(OFFSET(AM$3,3*ROWS(AM$3:AM23)-3,,3)))</f>
        <v>8923278.7342299987</v>
      </c>
      <c r="AN284" s="535">
        <f ca="1">(SUM(OFFSET(AN$3,3*ROWS(AN$3:AN23)-3,,3)))</f>
        <v>320682180.97581595</v>
      </c>
      <c r="AO284" s="535">
        <f ca="1">(SUM(OFFSET(AO$3,3*ROWS(AO$3:AO23)-3,,3)))</f>
        <v>6368185.3155060001</v>
      </c>
      <c r="AP284" s="533">
        <f t="shared" ca="1" si="191"/>
        <v>327050366.29132193</v>
      </c>
      <c r="AQ284" s="533">
        <f ca="1">(SUM(OFFSET(AQ$3,3*ROWS(AQ$3:AQ23)-3,,3)))</f>
        <v>0</v>
      </c>
      <c r="AR284" s="533">
        <f ca="1">(SUM(OFFSET(AR$3,3*ROWS(AR$3:AR23)-3,,3)))</f>
        <v>0</v>
      </c>
      <c r="AS284" s="535">
        <f ca="1">(SUM(OFFSET(AS$3,3*ROWS(AS$3:AS23)-3,,3)))</f>
        <v>38178167</v>
      </c>
      <c r="AT284" s="535">
        <f ca="1">(SUM(OFFSET(AT$3,3*ROWS(AT$3:AT23)-3,,3)))</f>
        <v>1389844</v>
      </c>
      <c r="AU284" s="535"/>
      <c r="AV284" s="535">
        <f ca="1">(SUM(OFFSET(AV$3,3*ROWS(AV$3:AV23)-3,,3)))</f>
        <v>22927418.511887997</v>
      </c>
      <c r="AW284" s="535">
        <f ca="1">(SUM(OFFSET(AW$3,3*ROWS(AW$3:AW23)-3,,3)))</f>
        <v>941670.80565700005</v>
      </c>
      <c r="AX284" s="535"/>
      <c r="AY284" s="540">
        <f t="shared" ca="1" si="201"/>
        <v>53.118128656507025</v>
      </c>
      <c r="AZ284" s="540">
        <f t="shared" ca="1" si="201"/>
        <v>14.521206381798187</v>
      </c>
      <c r="BA284" s="540"/>
      <c r="BB284" s="533">
        <f t="shared" ca="1" si="192"/>
        <v>0</v>
      </c>
      <c r="BC284" s="535">
        <f ca="1">(SUM(OFFSET(BC$3,3*ROWS(BC$3:BC23)-3,,3)))</f>
        <v>0</v>
      </c>
      <c r="BD284" s="535">
        <f ca="1">(SUM(OFFSET(BD$3,3*ROWS(BD$3:BD23)-3,,3)))</f>
        <v>268577</v>
      </c>
      <c r="BE284" s="535">
        <f ca="1">(SUM(OFFSET(BE$3,3*ROWS(BE$3:BE23)-3,,3)))</f>
        <v>0</v>
      </c>
      <c r="BF284" s="535">
        <f ca="1">(SUM(OFFSET(BF$3,3*ROWS(BF$3:BF23)-3,,3)))</f>
        <v>0</v>
      </c>
      <c r="BG284" s="535">
        <f ca="1">(SUM(OFFSET(BG$3,3*ROWS(BG$3:BG23)-3,,3)))</f>
        <v>4729.1497389999995</v>
      </c>
      <c r="BH284" s="535">
        <f ca="1">(SUM(OFFSET(BH$3,3*ROWS(BH$3:BH23)-3,,3)))</f>
        <v>0</v>
      </c>
      <c r="BI284" s="540"/>
      <c r="BJ284" s="540"/>
      <c r="BK284" s="540"/>
      <c r="BL284" s="535">
        <f ca="1">(SUM(OFFSET(BL$3,3*ROWS(BL$3:BL23)-3,,3)))</f>
        <v>0</v>
      </c>
      <c r="BM284" s="535">
        <f ca="1">(SUM(OFFSET(BM$3,3*ROWS(BM$3:BM23)-3,,3)))</f>
        <v>0</v>
      </c>
      <c r="BN284" s="535">
        <f ca="1">(SUM(OFFSET(BN$3,3*ROWS(BN$3:BN23)-3,,3)))</f>
        <v>0</v>
      </c>
      <c r="BO284" s="533">
        <f ca="1">(SUM(OFFSET(BO$3,3*ROWS(BO$3:BO23)-3,,3)))</f>
        <v>0</v>
      </c>
      <c r="BP284" s="533">
        <f ca="1">(SUM(OFFSET(BP$3,3*ROWS(BP$3:BP23)-3,,3)))</f>
        <v>0</v>
      </c>
      <c r="BQ284" s="535">
        <f ca="1">(SUM(OFFSET(BQ$3,3*ROWS(BQ$3:BQ23)-3,,3)))</f>
        <v>0</v>
      </c>
      <c r="BR284" s="535">
        <f ca="1">(SUM(OFFSET(BR$3,3*ROWS(BR$3:BR23)-3,,3)))</f>
        <v>0</v>
      </c>
      <c r="BS284" s="535">
        <f ca="1">(SUM(OFFSET(BS$3,3*ROWS(BS$3:BS23)-3,,3)))</f>
        <v>0</v>
      </c>
      <c r="BT284" s="533">
        <f ca="1">(SUM(OFFSET(BT$3,3*ROWS(BT$3:BT23)-3,,3)))</f>
        <v>0</v>
      </c>
      <c r="BU284" s="533">
        <f ca="1">(SUM(OFFSET(BU$3,3*ROWS(BU$3:BU23)-3,,3)))</f>
        <v>0</v>
      </c>
      <c r="BV284" s="534"/>
      <c r="BW284" s="534"/>
      <c r="BX284" s="534"/>
      <c r="BY284" s="534"/>
      <c r="BZ284" s="534"/>
      <c r="CA284" s="534"/>
      <c r="CB284" s="534"/>
      <c r="CC284" s="534"/>
      <c r="CD284" s="534"/>
      <c r="CE284" s="534"/>
      <c r="CF284" s="534"/>
      <c r="CG284" s="534"/>
      <c r="CH284" s="534"/>
      <c r="CI284" s="534"/>
      <c r="CJ284" s="534"/>
      <c r="CK284" s="534"/>
      <c r="CL284" s="534"/>
      <c r="CM284" s="534"/>
      <c r="CN284" s="534"/>
      <c r="CO284" s="534"/>
      <c r="CP284" s="539">
        <f t="shared" ca="1" si="197"/>
        <v>46.125077902919116</v>
      </c>
      <c r="CQ284" s="539">
        <f t="shared" ca="1" si="198"/>
        <v>32.707537676580642</v>
      </c>
      <c r="CR284" s="539" t="e">
        <f t="shared" ca="1" si="199"/>
        <v>#DIV/0!</v>
      </c>
      <c r="CS284" s="539">
        <f t="shared" ca="1" si="199"/>
        <v>45.503938347855069</v>
      </c>
      <c r="CT284" s="534"/>
      <c r="CU284" s="534"/>
      <c r="CV284" s="534"/>
      <c r="CW284" s="534"/>
    </row>
    <row r="285" spans="1:101" x14ac:dyDescent="0.3">
      <c r="A285"/>
      <c r="B285"/>
      <c r="C285" s="531"/>
      <c r="D285" s="532" t="s">
        <v>73</v>
      </c>
      <c r="E285" s="533">
        <f t="shared" ca="1" si="200"/>
        <v>39081704</v>
      </c>
      <c r="F285" s="533">
        <f t="shared" ca="1" si="200"/>
        <v>10560423</v>
      </c>
      <c r="G285" s="533">
        <f t="shared" ca="1" si="200"/>
        <v>127190</v>
      </c>
      <c r="H285" s="535">
        <f ca="1">(SUM(OFFSET(H$3,3*ROWS(H$3:H24)-3,,3)))</f>
        <v>332283749</v>
      </c>
      <c r="I285" s="535">
        <f ca="1">(SUM(OFFSET(I$3,3*ROWS(I$3:I24)-3,,3)))</f>
        <v>39914257</v>
      </c>
      <c r="J285" s="535">
        <f ca="1">(SUM(OFFSET(J$3,3*ROWS(J$3:J24)-3,,3)))</f>
        <v>435262</v>
      </c>
      <c r="K285" s="536">
        <f t="shared" ca="1" si="193"/>
        <v>10.361962294325044</v>
      </c>
      <c r="L285" s="536">
        <f t="shared" ca="1" si="193"/>
        <v>0.87506546639405258</v>
      </c>
      <c r="M285" s="536">
        <f t="shared" ca="1" si="193"/>
        <v>62.062276367671096</v>
      </c>
      <c r="N285" s="537">
        <f t="shared" ca="1" si="195"/>
        <v>24.615418685156403</v>
      </c>
      <c r="O285" s="537">
        <f t="shared" ca="1" si="195"/>
        <v>24.067211830702593</v>
      </c>
      <c r="P285" s="537" t="e">
        <f t="shared" ca="1" si="195"/>
        <v>#DIV/0!</v>
      </c>
      <c r="Q285" s="535">
        <f ca="1">(SUM(OFFSET(Q$3,3*ROWS(Q$3:Q24)-3,,3)))</f>
        <v>533839014.19261086</v>
      </c>
      <c r="R285" s="535">
        <f ca="1">(SUM(OFFSET(R$3,3*ROWS(R$3:R24)-3,,3)))</f>
        <v>25335155.386813</v>
      </c>
      <c r="S285" s="535">
        <f ca="1">(SUM(OFFSET(S$3,3*ROWS(S$3:S24)-3,,3)))</f>
        <v>8106.1096740000003</v>
      </c>
      <c r="T285" s="533">
        <f ca="1">(SUM(OFFSET(T$3,3*ROWS(T$3:T24)-3,,3)))</f>
        <v>559182275.68909788</v>
      </c>
      <c r="U285" s="536">
        <f t="shared" ca="1" si="194"/>
        <v>10.150558569664584</v>
      </c>
      <c r="V285" s="536">
        <f t="shared" ca="1" si="194"/>
        <v>6.1421114553807872</v>
      </c>
      <c r="W285" s="536">
        <f t="shared" ca="1" si="194"/>
        <v>71.407337922737767</v>
      </c>
      <c r="X285" s="536">
        <f t="shared" ca="1" si="194"/>
        <v>9.9629778675107428</v>
      </c>
      <c r="Y285" s="538">
        <f t="shared" ca="1" si="196"/>
        <v>32.556346988252812</v>
      </c>
      <c r="Z285" s="538">
        <f t="shared" ca="1" si="196"/>
        <v>46.865030962771058</v>
      </c>
      <c r="AA285" s="538" t="e">
        <f t="shared" ca="1" si="196"/>
        <v>#DIV/0!</v>
      </c>
      <c r="AB285" s="538">
        <f t="shared" ca="1" si="196"/>
        <v>33.146009504672861</v>
      </c>
      <c r="AC285" s="535">
        <f ca="1">(SUM(OFFSET(AC$3,3*ROWS(AC$3:AC24)-3,,3)))</f>
        <v>248976150</v>
      </c>
      <c r="AD285" s="533">
        <f ca="1">(SUM(OFFSET(AD$3,3*ROWS(AD$3:AD24)-3,,3)))</f>
        <v>83307599</v>
      </c>
      <c r="AE285" s="535">
        <f ca="1">(SUM(OFFSET(AE$3,3*ROWS(AE$3:AE24)-3,,3)))</f>
        <v>18949337</v>
      </c>
      <c r="AF285" s="535">
        <f ca="1">(SUM(OFFSET(AF$3,3*ROWS(AF$3:AF24)-3,,3)))</f>
        <v>60443063</v>
      </c>
      <c r="AG285" s="535">
        <f ca="1">(SUM(OFFSET(AG$3,3*ROWS(AG$3:AG24)-3,,3)))</f>
        <v>3915199</v>
      </c>
      <c r="AH285" s="533">
        <f ca="1">(SUM(OFFSET(AH$3,3*ROWS(AH$3:AH24)-3,,3)))</f>
        <v>64358262</v>
      </c>
      <c r="AI285" s="533"/>
      <c r="AJ285" s="533">
        <f ca="1">(SUM(OFFSET(AJ$3,3*ROWS(AJ$3:AJ24)-3,,3)))</f>
        <v>0</v>
      </c>
      <c r="AK285" s="535">
        <f ca="1">(SUM(OFFSET(AK$3,3*ROWS(AK$3:AK24)-3,,3)))</f>
        <v>171689466.32505101</v>
      </c>
      <c r="AL285" s="533">
        <f ca="1">(SUM(OFFSET(AL$3,3*ROWS(AL$3:AL24)-3,,3)))</f>
        <v>362149547.86755997</v>
      </c>
      <c r="AM285" s="535">
        <f ca="1">(SUM(OFFSET(AM$3,3*ROWS(AM$3:AM24)-3,,3)))</f>
        <v>10835501.589120001</v>
      </c>
      <c r="AN285" s="535">
        <f ca="1">(SUM(OFFSET(AN$3,3*ROWS(AN$3:AN24)-3,,3)))</f>
        <v>343729189.90876299</v>
      </c>
      <c r="AO285" s="535">
        <f ca="1">(SUM(OFFSET(AO$3,3*ROWS(AO$3:AO24)-3,,3)))</f>
        <v>7584856.3696769997</v>
      </c>
      <c r="AP285" s="533">
        <f t="shared" ca="1" si="191"/>
        <v>351314046.27844</v>
      </c>
      <c r="AQ285" s="533">
        <f ca="1">(SUM(OFFSET(AQ$3,3*ROWS(AQ$3:AQ24)-3,,3)))</f>
        <v>0</v>
      </c>
      <c r="AR285" s="533">
        <f ca="1">(SUM(OFFSET(AR$3,3*ROWS(AR$3:AR24)-3,,3)))</f>
        <v>0</v>
      </c>
      <c r="AS285" s="535">
        <f ca="1">(SUM(OFFSET(AS$3,3*ROWS(AS$3:AS24)-3,,3)))</f>
        <v>38579366</v>
      </c>
      <c r="AT285" s="535">
        <f ca="1">(SUM(OFFSET(AT$3,3*ROWS(AT$3:AT24)-3,,3)))</f>
        <v>1334891</v>
      </c>
      <c r="AU285" s="535"/>
      <c r="AV285" s="535">
        <f ca="1">(SUM(OFFSET(AV$3,3*ROWS(AV$3:AV24)-3,,3)))</f>
        <v>24410306.129887</v>
      </c>
      <c r="AW285" s="535">
        <f ca="1">(SUM(OFFSET(AW$3,3*ROWS(AW$3:AW24)-3,,3)))</f>
        <v>924849.256926</v>
      </c>
      <c r="AX285" s="535"/>
      <c r="AY285" s="540">
        <f t="shared" ca="1" si="201"/>
        <v>48.564294801136292</v>
      </c>
      <c r="AZ285" s="540">
        <f t="shared" ca="1" si="201"/>
        <v>12.809098723578083</v>
      </c>
      <c r="BA285" s="540"/>
      <c r="BB285" s="533">
        <f t="shared" ca="1" si="192"/>
        <v>0</v>
      </c>
      <c r="BC285" s="535">
        <f ca="1">(SUM(OFFSET(BC$3,3*ROWS(BC$3:BC24)-3,,3)))</f>
        <v>0</v>
      </c>
      <c r="BD285" s="535">
        <f ca="1">(SUM(OFFSET(BD$3,3*ROWS(BD$3:BD24)-3,,3)))</f>
        <v>435262</v>
      </c>
      <c r="BE285" s="535">
        <f ca="1">(SUM(OFFSET(BE$3,3*ROWS(BE$3:BE24)-3,,3)))</f>
        <v>0</v>
      </c>
      <c r="BF285" s="535">
        <f ca="1">(SUM(OFFSET(BF$3,3*ROWS(BF$3:BF24)-3,,3)))</f>
        <v>0</v>
      </c>
      <c r="BG285" s="535">
        <f ca="1">(SUM(OFFSET(BG$3,3*ROWS(BG$3:BG24)-3,,3)))</f>
        <v>8106.1096740000003</v>
      </c>
      <c r="BH285" s="535">
        <f ca="1">(SUM(OFFSET(BH$3,3*ROWS(BH$3:BH24)-3,,3)))</f>
        <v>0</v>
      </c>
      <c r="BI285" s="540"/>
      <c r="BJ285" s="540"/>
      <c r="BK285" s="540"/>
      <c r="BL285" s="535">
        <f ca="1">(SUM(OFFSET(BL$3,3*ROWS(BL$3:BL24)-3,,3)))</f>
        <v>0</v>
      </c>
      <c r="BM285" s="535">
        <f ca="1">(SUM(OFFSET(BM$3,3*ROWS(BM$3:BM24)-3,,3)))</f>
        <v>0</v>
      </c>
      <c r="BN285" s="535">
        <f ca="1">(SUM(OFFSET(BN$3,3*ROWS(BN$3:BN24)-3,,3)))</f>
        <v>0</v>
      </c>
      <c r="BO285" s="533">
        <f ca="1">(SUM(OFFSET(BO$3,3*ROWS(BO$3:BO24)-3,,3)))</f>
        <v>0</v>
      </c>
      <c r="BP285" s="533">
        <f ca="1">(SUM(OFFSET(BP$3,3*ROWS(BP$3:BP24)-3,,3)))</f>
        <v>0</v>
      </c>
      <c r="BQ285" s="535">
        <f ca="1">(SUM(OFFSET(BQ$3,3*ROWS(BQ$3:BQ24)-3,,3)))</f>
        <v>0</v>
      </c>
      <c r="BR285" s="535">
        <f ca="1">(SUM(OFFSET(BR$3,3*ROWS(BR$3:BR24)-3,,3)))</f>
        <v>0</v>
      </c>
      <c r="BS285" s="535">
        <f ca="1">(SUM(OFFSET(BS$3,3*ROWS(BS$3:BS24)-3,,3)))</f>
        <v>0</v>
      </c>
      <c r="BT285" s="533">
        <f ca="1">(SUM(OFFSET(BT$3,3*ROWS(BT$3:BT24)-3,,3)))</f>
        <v>0</v>
      </c>
      <c r="BU285" s="533">
        <f ca="1">(SUM(OFFSET(BU$3,3*ROWS(BU$3:BU24)-3,,3)))</f>
        <v>0</v>
      </c>
      <c r="BV285" s="534"/>
      <c r="BW285" s="534"/>
      <c r="BX285" s="534"/>
      <c r="BY285" s="534"/>
      <c r="BZ285" s="534"/>
      <c r="CA285" s="534"/>
      <c r="CB285" s="534"/>
      <c r="CC285" s="534"/>
      <c r="CD285" s="534"/>
      <c r="CE285" s="534"/>
      <c r="CF285" s="534"/>
      <c r="CG285" s="534"/>
      <c r="CH285" s="534"/>
      <c r="CI285" s="534"/>
      <c r="CJ285" s="534"/>
      <c r="CK285" s="534"/>
      <c r="CL285" s="534"/>
      <c r="CM285" s="534"/>
      <c r="CN285" s="534"/>
      <c r="CO285" s="534"/>
      <c r="CP285" s="539">
        <f t="shared" ca="1" si="197"/>
        <v>43.470186310765683</v>
      </c>
      <c r="CQ285" s="539">
        <f t="shared" ca="1" si="198"/>
        <v>38.315322730274346</v>
      </c>
      <c r="CR285" s="539" t="e">
        <f t="shared" ca="1" si="199"/>
        <v>#DIV/0!</v>
      </c>
      <c r="CS285" s="539">
        <f t="shared" ca="1" si="199"/>
        <v>43.239814610932598</v>
      </c>
      <c r="CT285" s="534"/>
      <c r="CU285" s="534"/>
      <c r="CV285" s="534"/>
      <c r="CW285" s="534"/>
    </row>
    <row r="286" spans="1:101" x14ac:dyDescent="0.3">
      <c r="A286"/>
      <c r="B286"/>
      <c r="C286" s="531"/>
      <c r="D286" s="532" t="s">
        <v>74</v>
      </c>
      <c r="E286" s="533">
        <f t="shared" ca="1" si="200"/>
        <v>40539494</v>
      </c>
      <c r="F286" s="533">
        <f t="shared" ca="1" si="200"/>
        <v>11046759</v>
      </c>
      <c r="G286" s="533">
        <f t="shared" ca="1" si="200"/>
        <v>255600</v>
      </c>
      <c r="H286" s="535">
        <f ca="1">(SUM(OFFSET(H$3,3*ROWS(H$3:H25)-3,,3)))</f>
        <v>370748736</v>
      </c>
      <c r="I286" s="535">
        <f ca="1">(SUM(OFFSET(I$3,3*ROWS(I$3:I25)-3,,3)))</f>
        <v>43383155</v>
      </c>
      <c r="J286" s="535">
        <f ca="1">(SUM(OFFSET(J$3,3*ROWS(J$3:J25)-3,,3)))</f>
        <v>755827</v>
      </c>
      <c r="K286" s="536">
        <f t="shared" ca="1" si="193"/>
        <v>11.575945894362711</v>
      </c>
      <c r="L286" s="536">
        <f t="shared" ca="1" si="193"/>
        <v>8.6908745413950701</v>
      </c>
      <c r="M286" s="536">
        <f t="shared" ca="1" si="193"/>
        <v>73.648744893880007</v>
      </c>
      <c r="N286" s="537">
        <f t="shared" ca="1" si="195"/>
        <v>28.693671438407076</v>
      </c>
      <c r="O286" s="537">
        <f t="shared" ca="1" si="195"/>
        <v>33.017227299024682</v>
      </c>
      <c r="P286" s="537" t="e">
        <f t="shared" ca="1" si="195"/>
        <v>#DIV/0!</v>
      </c>
      <c r="Q286" s="535">
        <f ca="1">(SUM(OFFSET(Q$3,3*ROWS(Q$3:Q25)-3,,3)))</f>
        <v>563957401.03307986</v>
      </c>
      <c r="R286" s="535">
        <f ca="1">(SUM(OFFSET(R$3,3*ROWS(R$3:R25)-3,,3)))</f>
        <v>28753706.503965996</v>
      </c>
      <c r="S286" s="535">
        <f ca="1">(SUM(OFFSET(S$3,3*ROWS(S$3:S25)-3,,3)))</f>
        <v>21068.306042999997</v>
      </c>
      <c r="T286" s="533">
        <f ca="1">(SUM(OFFSET(T$3,3*ROWS(T$3:T25)-3,,3)))</f>
        <v>592732175.84308887</v>
      </c>
      <c r="U286" s="536">
        <f t="shared" ca="1" si="194"/>
        <v>5.6418482051224137</v>
      </c>
      <c r="V286" s="536">
        <f t="shared" ca="1" si="194"/>
        <v>13.493310244042785</v>
      </c>
      <c r="W286" s="536">
        <f t="shared" ca="1" si="194"/>
        <v>159.90650127243759</v>
      </c>
      <c r="X286" s="536">
        <f t="shared" ca="1" si="194"/>
        <v>5.9998146601922224</v>
      </c>
      <c r="Y286" s="538">
        <f t="shared" ca="1" si="196"/>
        <v>24.57014445539485</v>
      </c>
      <c r="Z286" s="538">
        <f t="shared" ca="1" si="196"/>
        <v>50.916025568710651</v>
      </c>
      <c r="AA286" s="538" t="e">
        <f t="shared" ca="1" si="196"/>
        <v>#DIV/0!</v>
      </c>
      <c r="AB286" s="538">
        <f t="shared" ca="1" si="196"/>
        <v>25.638595863337326</v>
      </c>
      <c r="AC286" s="535">
        <f ca="1">(SUM(OFFSET(AC$3,3*ROWS(AC$3:AC25)-3,,3)))</f>
        <v>277620265</v>
      </c>
      <c r="AD286" s="533">
        <f ca="1">(SUM(OFFSET(AD$3,3*ROWS(AD$3:AD25)-3,,3)))</f>
        <v>93128471</v>
      </c>
      <c r="AE286" s="535">
        <f ca="1">(SUM(OFFSET(AE$3,3*ROWS(AE$3:AE25)-3,,3)))</f>
        <v>22351753</v>
      </c>
      <c r="AF286" s="535">
        <f ca="1">(SUM(OFFSET(AF$3,3*ROWS(AF$3:AF25)-3,,3)))</f>
        <v>66057924</v>
      </c>
      <c r="AG286" s="535">
        <f ca="1">(SUM(OFFSET(AG$3,3*ROWS(AG$3:AG25)-3,,3)))</f>
        <v>4718794</v>
      </c>
      <c r="AH286" s="533">
        <f ca="1">(SUM(OFFSET(AH$3,3*ROWS(AH$3:AH25)-3,,3)))</f>
        <v>70776718</v>
      </c>
      <c r="AI286" s="533"/>
      <c r="AJ286" s="533">
        <f ca="1">(SUM(OFFSET(AJ$3,3*ROWS(AJ$3:AJ25)-3,,3)))</f>
        <v>0</v>
      </c>
      <c r="AK286" s="535">
        <f ca="1">(SUM(OFFSET(AK$3,3*ROWS(AK$3:AK25)-3,,3)))</f>
        <v>197162632.03911301</v>
      </c>
      <c r="AL286" s="533">
        <f ca="1">(SUM(OFFSET(AL$3,3*ROWS(AL$3:AL25)-3,,3)))</f>
        <v>366794768.99396688</v>
      </c>
      <c r="AM286" s="535">
        <f ca="1">(SUM(OFFSET(AM$3,3*ROWS(AM$3:AM25)-3,,3)))</f>
        <v>11580597.306725997</v>
      </c>
      <c r="AN286" s="535">
        <f ca="1">(SUM(OFFSET(AN$3,3*ROWS(AN$3:AN25)-3,,3)))</f>
        <v>345908642.65549588</v>
      </c>
      <c r="AO286" s="535">
        <f ca="1">(SUM(OFFSET(AO$3,3*ROWS(AO$3:AO25)-3,,3)))</f>
        <v>9305529.0317450017</v>
      </c>
      <c r="AP286" s="533">
        <f t="shared" ca="1" si="191"/>
        <v>355214171.6872409</v>
      </c>
      <c r="AQ286" s="533">
        <f ca="1">(SUM(OFFSET(AQ$3,3*ROWS(AQ$3:AQ25)-3,,3)))</f>
        <v>0</v>
      </c>
      <c r="AR286" s="533">
        <f ca="1">(SUM(OFFSET(AR$3,3*ROWS(AR$3:AR25)-3,,3)))</f>
        <v>0</v>
      </c>
      <c r="AS286" s="535">
        <f ca="1">(SUM(OFFSET(AS$3,3*ROWS(AS$3:AS25)-3,,3)))</f>
        <v>42037640</v>
      </c>
      <c r="AT286" s="535">
        <f ca="1">(SUM(OFFSET(AT$3,3*ROWS(AT$3:AT25)-3,,3)))</f>
        <v>1345515</v>
      </c>
      <c r="AU286" s="535"/>
      <c r="AV286" s="535">
        <f ca="1">(SUM(OFFSET(AV$3,3*ROWS(AV$3:AV25)-3,,3)))</f>
        <v>27782477.761941001</v>
      </c>
      <c r="AW286" s="535">
        <f ca="1">(SUM(OFFSET(AW$3,3*ROWS(AW$3:AW25)-3,,3)))</f>
        <v>971228.74202500004</v>
      </c>
      <c r="AX286" s="535"/>
      <c r="AY286" s="540">
        <f t="shared" ca="1" si="201"/>
        <v>52.561663794777061</v>
      </c>
      <c r="AZ286" s="540">
        <f t="shared" ca="1" si="201"/>
        <v>15.329924525096619</v>
      </c>
      <c r="BA286" s="540"/>
      <c r="BB286" s="533">
        <f t="shared" ca="1" si="192"/>
        <v>0</v>
      </c>
      <c r="BC286" s="535">
        <f ca="1">(SUM(OFFSET(BC$3,3*ROWS(BC$3:BC25)-3,,3)))</f>
        <v>0</v>
      </c>
      <c r="BD286" s="535">
        <f ca="1">(SUM(OFFSET(BD$3,3*ROWS(BD$3:BD25)-3,,3)))</f>
        <v>755827</v>
      </c>
      <c r="BE286" s="535">
        <f ca="1">(SUM(OFFSET(BE$3,3*ROWS(BE$3:BE25)-3,,3)))</f>
        <v>0</v>
      </c>
      <c r="BF286" s="535">
        <f ca="1">(SUM(OFFSET(BF$3,3*ROWS(BF$3:BF25)-3,,3)))</f>
        <v>0</v>
      </c>
      <c r="BG286" s="535">
        <f ca="1">(SUM(OFFSET(BG$3,3*ROWS(BG$3:BG25)-3,,3)))</f>
        <v>21068.306042999997</v>
      </c>
      <c r="BH286" s="535">
        <f ca="1">(SUM(OFFSET(BH$3,3*ROWS(BH$3:BH25)-3,,3)))</f>
        <v>0</v>
      </c>
      <c r="BI286" s="540"/>
      <c r="BJ286" s="540"/>
      <c r="BK286" s="540"/>
      <c r="BL286" s="535">
        <f ca="1">(SUM(OFFSET(BL$3,3*ROWS(BL$3:BL25)-3,,3)))</f>
        <v>0</v>
      </c>
      <c r="BM286" s="535">
        <f ca="1">(SUM(OFFSET(BM$3,3*ROWS(BM$3:BM25)-3,,3)))</f>
        <v>0</v>
      </c>
      <c r="BN286" s="535">
        <f ca="1">(SUM(OFFSET(BN$3,3*ROWS(BN$3:BN25)-3,,3)))</f>
        <v>0</v>
      </c>
      <c r="BO286" s="533">
        <f ca="1">(SUM(OFFSET(BO$3,3*ROWS(BO$3:BO25)-3,,3)))</f>
        <v>0</v>
      </c>
      <c r="BP286" s="533">
        <f ca="1">(SUM(OFFSET(BP$3,3*ROWS(BP$3:BP25)-3,,3)))</f>
        <v>0</v>
      </c>
      <c r="BQ286" s="535">
        <f ca="1">(SUM(OFFSET(BQ$3,3*ROWS(BQ$3:BQ25)-3,,3)))</f>
        <v>0</v>
      </c>
      <c r="BR286" s="535">
        <f ca="1">(SUM(OFFSET(BR$3,3*ROWS(BR$3:BR25)-3,,3)))</f>
        <v>0</v>
      </c>
      <c r="BS286" s="535">
        <f ca="1">(SUM(OFFSET(BS$3,3*ROWS(BS$3:BS25)-3,,3)))</f>
        <v>0</v>
      </c>
      <c r="BT286" s="533">
        <f ca="1">(SUM(OFFSET(BT$3,3*ROWS(BT$3:BT25)-3,,3)))</f>
        <v>0</v>
      </c>
      <c r="BU286" s="533">
        <f ca="1">(SUM(OFFSET(BU$3,3*ROWS(BU$3:BU25)-3,,3)))</f>
        <v>0</v>
      </c>
      <c r="BV286" s="534"/>
      <c r="BW286" s="534"/>
      <c r="BX286" s="534"/>
      <c r="BY286" s="534"/>
      <c r="BZ286" s="534"/>
      <c r="CA286" s="534"/>
      <c r="CB286" s="534"/>
      <c r="CC286" s="534"/>
      <c r="CD286" s="534"/>
      <c r="CE286" s="534"/>
      <c r="CF286" s="534"/>
      <c r="CG286" s="534"/>
      <c r="CH286" s="534"/>
      <c r="CI286" s="534"/>
      <c r="CJ286" s="534"/>
      <c r="CK286" s="534"/>
      <c r="CL286" s="534"/>
      <c r="CM286" s="534"/>
      <c r="CN286" s="534"/>
      <c r="CO286" s="534"/>
      <c r="CP286" s="539">
        <f t="shared" ca="1" si="197"/>
        <v>36.763301412946021</v>
      </c>
      <c r="CQ286" s="539">
        <f t="shared" ca="1" si="198"/>
        <v>44.607531305209733</v>
      </c>
      <c r="CR286" s="539" t="e">
        <f t="shared" ca="1" si="199"/>
        <v>#DIV/0!</v>
      </c>
      <c r="CS286" s="539">
        <f t="shared" ca="1" si="199"/>
        <v>37.102923833290191</v>
      </c>
      <c r="CT286" s="534"/>
      <c r="CU286" s="534"/>
      <c r="CV286" s="534"/>
      <c r="CW286" s="534"/>
    </row>
    <row r="287" spans="1:101" x14ac:dyDescent="0.3">
      <c r="A287"/>
      <c r="B287"/>
      <c r="C287" s="531"/>
      <c r="D287" s="532" t="s">
        <v>75</v>
      </c>
      <c r="E287" s="533">
        <f t="shared" ca="1" si="200"/>
        <v>42793730</v>
      </c>
      <c r="F287" s="533">
        <f t="shared" ca="1" si="200"/>
        <v>11548318</v>
      </c>
      <c r="G287" s="533">
        <f t="shared" ca="1" si="200"/>
        <v>430801</v>
      </c>
      <c r="H287" s="535">
        <f ca="1">(SUM(OFFSET(H$3,3*ROWS(H$3:H26)-3,,3)))</f>
        <v>349790874</v>
      </c>
      <c r="I287" s="535">
        <f ca="1">(SUM(OFFSET(I$3,3*ROWS(I$3:I26)-3,,3)))</f>
        <v>43871212</v>
      </c>
      <c r="J287" s="535">
        <f ca="1">(SUM(OFFSET(J$3,3*ROWS(J$3:J26)-3,,3)))</f>
        <v>1100925</v>
      </c>
      <c r="K287" s="536">
        <f t="shared" ca="1" si="193"/>
        <v>-5.652847862979633</v>
      </c>
      <c r="L287" s="536">
        <f t="shared" ca="1" si="193"/>
        <v>1.1249919467590588</v>
      </c>
      <c r="M287" s="536">
        <f t="shared" ca="1" si="193"/>
        <v>45.658331866948387</v>
      </c>
      <c r="N287" s="537">
        <f t="shared" ca="1" si="195"/>
        <v>15.842640153513452</v>
      </c>
      <c r="O287" s="537">
        <f t="shared" ca="1" si="195"/>
        <v>26.762598675325545</v>
      </c>
      <c r="P287" s="537" t="e">
        <f t="shared" ca="1" si="195"/>
        <v>#DIV/0!</v>
      </c>
      <c r="Q287" s="535">
        <f ca="1">(SUM(OFFSET(Q$3,3*ROWS(Q$3:Q26)-3,,3)))</f>
        <v>473707151.57676023</v>
      </c>
      <c r="R287" s="535">
        <f ca="1">(SUM(OFFSET(R$3,3*ROWS(R$3:R26)-3,,3)))</f>
        <v>29311569.693857998</v>
      </c>
      <c r="S287" s="535">
        <f ca="1">(SUM(OFFSET(S$3,3*ROWS(S$3:S26)-3,,3)))</f>
        <v>42771.818809999997</v>
      </c>
      <c r="T287" s="533">
        <f ca="1">(SUM(OFFSET(T$3,3*ROWS(T$3:T26)-3,,3)))</f>
        <v>503061493.08942831</v>
      </c>
      <c r="U287" s="536">
        <f t="shared" ca="1" si="194"/>
        <v>-16.003025989373594</v>
      </c>
      <c r="V287" s="536">
        <f t="shared" ca="1" si="194"/>
        <v>1.9401435770204283</v>
      </c>
      <c r="W287" s="536">
        <f t="shared" ca="1" si="194"/>
        <v>103.01498716936976</v>
      </c>
      <c r="X287" s="536">
        <f t="shared" ca="1" si="194"/>
        <v>-15.128364277865463</v>
      </c>
      <c r="Y287" s="538">
        <f t="shared" ca="1" si="196"/>
        <v>-3.1101592449445032</v>
      </c>
      <c r="Z287" s="538">
        <f t="shared" ca="1" si="196"/>
        <v>42.94954827310108</v>
      </c>
      <c r="AA287" s="538" t="e">
        <f t="shared" ca="1" si="196"/>
        <v>#DIV/0!</v>
      </c>
      <c r="AB287" s="538">
        <f t="shared" ca="1" si="196"/>
        <v>-1.2477908676570535</v>
      </c>
      <c r="AC287" s="535">
        <f ca="1">(SUM(OFFSET(AC$3,3*ROWS(AC$3:AC26)-3,,3)))</f>
        <v>260254976</v>
      </c>
      <c r="AD287" s="533">
        <f ca="1">(SUM(OFFSET(AD$3,3*ROWS(AD$3:AD26)-3,,3)))</f>
        <v>89535898</v>
      </c>
      <c r="AE287" s="535">
        <f ca="1">(SUM(OFFSET(AE$3,3*ROWS(AE$3:AE26)-3,,3)))</f>
        <v>21540973</v>
      </c>
      <c r="AF287" s="535">
        <f ca="1">(SUM(OFFSET(AF$3,3*ROWS(AF$3:AF26)-3,,3)))</f>
        <v>62675026</v>
      </c>
      <c r="AG287" s="535">
        <f ca="1">(SUM(OFFSET(AG$3,3*ROWS(AG$3:AG26)-3,,3)))</f>
        <v>5319899</v>
      </c>
      <c r="AH287" s="533">
        <f ca="1">(SUM(OFFSET(AH$3,3*ROWS(AH$3:AH26)-3,,3)))</f>
        <v>67994925</v>
      </c>
      <c r="AI287" s="533"/>
      <c r="AJ287" s="533">
        <f ca="1">(SUM(OFFSET(AJ$3,3*ROWS(AJ$3:AJ26)-3,,3)))</f>
        <v>0</v>
      </c>
      <c r="AK287" s="535">
        <f ca="1">(SUM(OFFSET(AK$3,3*ROWS(AK$3:AK26)-3,,3)))</f>
        <v>179035556.79397801</v>
      </c>
      <c r="AL287" s="533">
        <f ca="1">(SUM(OFFSET(AL$3,3*ROWS(AL$3:AL26)-3,,3)))</f>
        <v>294762864.36279207</v>
      </c>
      <c r="AM287" s="535">
        <f ca="1">(SUM(OFFSET(AM$3,3*ROWS(AM$3:AM26)-3,,3)))</f>
        <v>11475946.928095</v>
      </c>
      <c r="AN287" s="535">
        <f ca="1">(SUM(OFFSET(AN$3,3*ROWS(AN$3:AN26)-3,,3)))</f>
        <v>272481743.92917907</v>
      </c>
      <c r="AO287" s="535">
        <f ca="1">(SUM(OFFSET(AO$3,3*ROWS(AO$3:AO26)-3,,3)))</f>
        <v>10805173.505518001</v>
      </c>
      <c r="AP287" s="533">
        <f t="shared" ca="1" si="191"/>
        <v>283286917.43469709</v>
      </c>
      <c r="AQ287" s="533">
        <f ca="1">(SUM(OFFSET(AQ$3,3*ROWS(AQ$3:AQ26)-3,,3)))</f>
        <v>0</v>
      </c>
      <c r="AR287" s="533">
        <f ca="1">(SUM(OFFSET(AR$3,3*ROWS(AR$3:AR26)-3,,3)))</f>
        <v>0</v>
      </c>
      <c r="AS287" s="535">
        <f ca="1">(SUM(OFFSET(AS$3,3*ROWS(AS$3:AS26)-3,,3)))</f>
        <v>42551328</v>
      </c>
      <c r="AT287" s="535">
        <f ca="1">(SUM(OFFSET(AT$3,3*ROWS(AT$3:AT26)-3,,3)))</f>
        <v>1319884</v>
      </c>
      <c r="AU287" s="535"/>
      <c r="AV287" s="535">
        <f ca="1">(SUM(OFFSET(AV$3,3*ROWS(AV$3:AV26)-3,,3)))</f>
        <v>28348341.334750995</v>
      </c>
      <c r="AW287" s="535">
        <f ca="1">(SUM(OFFSET(AW$3,3*ROWS(AW$3:AW26)-3,,3)))</f>
        <v>963228.35910700005</v>
      </c>
      <c r="AX287" s="535"/>
      <c r="AY287" s="540">
        <f t="shared" ca="1" si="201"/>
        <v>43.977246066889862</v>
      </c>
      <c r="AZ287" s="540">
        <f t="shared" ca="1" si="201"/>
        <v>18.133008861271847</v>
      </c>
      <c r="BA287" s="540"/>
      <c r="BB287" s="533">
        <f t="shared" ca="1" si="192"/>
        <v>0</v>
      </c>
      <c r="BC287" s="535">
        <f ca="1">(SUM(OFFSET(BC$3,3*ROWS(BC$3:BC26)-3,,3)))</f>
        <v>0</v>
      </c>
      <c r="BD287" s="535">
        <f ca="1">(SUM(OFFSET(BD$3,3*ROWS(BD$3:BD26)-3,,3)))</f>
        <v>1100925</v>
      </c>
      <c r="BE287" s="535">
        <f ca="1">(SUM(OFFSET(BE$3,3*ROWS(BE$3:BE26)-3,,3)))</f>
        <v>0</v>
      </c>
      <c r="BF287" s="535">
        <f ca="1">(SUM(OFFSET(BF$3,3*ROWS(BF$3:BF26)-3,,3)))</f>
        <v>0</v>
      </c>
      <c r="BG287" s="535">
        <f ca="1">(SUM(OFFSET(BG$3,3*ROWS(BG$3:BG26)-3,,3)))</f>
        <v>42771.818809999997</v>
      </c>
      <c r="BH287" s="535">
        <f ca="1">(SUM(OFFSET(BH$3,3*ROWS(BH$3:BH26)-3,,3)))</f>
        <v>0</v>
      </c>
      <c r="BI287" s="540"/>
      <c r="BJ287" s="540"/>
      <c r="BK287" s="540"/>
      <c r="BL287" s="535">
        <f ca="1">(SUM(OFFSET(BL$3,3*ROWS(BL$3:BL26)-3,,3)))</f>
        <v>0</v>
      </c>
      <c r="BM287" s="535">
        <f ca="1">(SUM(OFFSET(BM$3,3*ROWS(BM$3:BM26)-3,,3)))</f>
        <v>0</v>
      </c>
      <c r="BN287" s="535">
        <f ca="1">(SUM(OFFSET(BN$3,3*ROWS(BN$3:BN26)-3,,3)))</f>
        <v>0</v>
      </c>
      <c r="BO287" s="533">
        <f ca="1">(SUM(OFFSET(BO$3,3*ROWS(BO$3:BO26)-3,,3)))</f>
        <v>0</v>
      </c>
      <c r="BP287" s="533">
        <f ca="1">(SUM(OFFSET(BP$3,3*ROWS(BP$3:BP26)-3,,3)))</f>
        <v>0</v>
      </c>
      <c r="BQ287" s="535">
        <f ca="1">(SUM(OFFSET(BQ$3,3*ROWS(BQ$3:BQ26)-3,,3)))</f>
        <v>0</v>
      </c>
      <c r="BR287" s="535">
        <f ca="1">(SUM(OFFSET(BR$3,3*ROWS(BR$3:BR26)-3,,3)))</f>
        <v>0</v>
      </c>
      <c r="BS287" s="535">
        <f ca="1">(SUM(OFFSET(BS$3,3*ROWS(BS$3:BS26)-3,,3)))</f>
        <v>0</v>
      </c>
      <c r="BT287" s="533">
        <f ca="1">(SUM(OFFSET(BT$3,3*ROWS(BT$3:BT26)-3,,3)))</f>
        <v>0</v>
      </c>
      <c r="BU287" s="533">
        <f ca="1">(SUM(OFFSET(BU$3,3*ROWS(BU$3:BU26)-3,,3)))</f>
        <v>0</v>
      </c>
      <c r="BV287" s="534"/>
      <c r="BW287" s="534"/>
      <c r="BX287" s="534"/>
      <c r="BY287" s="534"/>
      <c r="BZ287" s="534"/>
      <c r="CA287" s="534"/>
      <c r="CB287" s="534"/>
      <c r="CC287" s="534"/>
      <c r="CD287" s="534"/>
      <c r="CE287" s="534"/>
      <c r="CF287" s="534"/>
      <c r="CG287" s="534"/>
      <c r="CH287" s="534"/>
      <c r="CI287" s="534"/>
      <c r="CJ287" s="534"/>
      <c r="CK287" s="534"/>
      <c r="CL287" s="534"/>
      <c r="CM287" s="534"/>
      <c r="CN287" s="534"/>
      <c r="CO287" s="534"/>
      <c r="CP287" s="539">
        <f t="shared" ca="1" si="197"/>
        <v>22.433578037655067</v>
      </c>
      <c r="CQ287" s="539">
        <f t="shared" ca="1" si="198"/>
        <v>47.745599857576366</v>
      </c>
      <c r="CR287" s="539" t="e">
        <f t="shared" ca="1" si="199"/>
        <v>#DIV/0!</v>
      </c>
      <c r="CS287" s="539">
        <f t="shared" ca="1" si="199"/>
        <v>23.486901845366106</v>
      </c>
      <c r="CT287" s="534"/>
      <c r="CU287" s="534"/>
      <c r="CV287" s="534"/>
      <c r="CW287" s="534"/>
    </row>
    <row r="288" spans="1:101" x14ac:dyDescent="0.3">
      <c r="A288"/>
      <c r="B288"/>
      <c r="C288" s="531">
        <v>2009</v>
      </c>
      <c r="D288" s="532" t="s">
        <v>72</v>
      </c>
      <c r="E288" s="533">
        <f t="shared" ca="1" si="200"/>
        <v>43466084</v>
      </c>
      <c r="F288" s="533">
        <f t="shared" ca="1" si="200"/>
        <v>11715461</v>
      </c>
      <c r="G288" s="533">
        <f t="shared" ca="1" si="200"/>
        <v>1423515</v>
      </c>
      <c r="H288" s="535">
        <f ca="1">(SUM(OFFSET(H$3,3*ROWS(H$3:H27)-3,,3)))</f>
        <v>351156533</v>
      </c>
      <c r="I288" s="535">
        <f ca="1">(SUM(OFFSET(I$3,3*ROWS(I$3:I27)-3,,3)))</f>
        <v>42606369</v>
      </c>
      <c r="J288" s="535">
        <f ca="1">(SUM(OFFSET(J$3,3*ROWS(J$3:J27)-3,,3)))</f>
        <v>2488948</v>
      </c>
      <c r="K288" s="536">
        <f t="shared" ca="1" si="193"/>
        <v>0.39042156371409509</v>
      </c>
      <c r="L288" s="536">
        <f t="shared" ca="1" si="193"/>
        <v>-2.8830819627230722</v>
      </c>
      <c r="M288" s="536">
        <f t="shared" ca="1" si="193"/>
        <v>126.07788904784614</v>
      </c>
      <c r="N288" s="537">
        <f t="shared" ca="1" si="195"/>
        <v>16.63021189264332</v>
      </c>
      <c r="O288" s="537">
        <f t="shared" ca="1" si="195"/>
        <v>7.6788241895707117</v>
      </c>
      <c r="P288" s="537">
        <f t="shared" ca="1" si="195"/>
        <v>826.71673300394298</v>
      </c>
      <c r="Q288" s="535">
        <f ca="1">(SUM(OFFSET(Q$3,3*ROWS(Q$3:Q27)-3,,3)))</f>
        <v>453071907.05706418</v>
      </c>
      <c r="R288" s="535">
        <f ca="1">(SUM(OFFSET(R$3,3*ROWS(R$3:R27)-3,,3)))</f>
        <v>29587720.343150996</v>
      </c>
      <c r="S288" s="535">
        <f ca="1">(SUM(OFFSET(S$3,3*ROWS(S$3:S27)-3,,3)))</f>
        <v>74823.764231000008</v>
      </c>
      <c r="T288" s="533">
        <f ca="1">(SUM(OFFSET(T$3,3*ROWS(T$3:T27)-3,,3)))</f>
        <v>482734451.16444612</v>
      </c>
      <c r="U288" s="536">
        <f t="shared" ca="1" si="194"/>
        <v>-4.3561184269670647</v>
      </c>
      <c r="V288" s="536">
        <f t="shared" ca="1" si="194"/>
        <v>0.94212166791894181</v>
      </c>
      <c r="W288" s="536">
        <f t="shared" ca="1" si="194"/>
        <v>74.937064433430891</v>
      </c>
      <c r="X288" s="536">
        <f t="shared" ca="1" si="194"/>
        <v>-4.0406674341438196</v>
      </c>
      <c r="Y288" s="538">
        <f t="shared" ca="1" si="196"/>
        <v>-6.514656464294152</v>
      </c>
      <c r="Z288" s="538">
        <f t="shared" ca="1" si="196"/>
        <v>23.958312567050953</v>
      </c>
      <c r="AA288" s="538">
        <f t="shared" ca="1" si="196"/>
        <v>1482.1821756657221</v>
      </c>
      <c r="AB288" s="538">
        <f t="shared" ca="1" si="196"/>
        <v>-5.0704572067038658</v>
      </c>
      <c r="AC288" s="535">
        <f ca="1">(SUM(OFFSET(AC$3,3*ROWS(AC$3:AC27)-3,,3)))</f>
        <v>257549820</v>
      </c>
      <c r="AD288" s="533">
        <f ca="1">(SUM(OFFSET(AD$3,3*ROWS(AD$3:AD27)-3,,3)))</f>
        <v>93606713</v>
      </c>
      <c r="AE288" s="535">
        <f ca="1">(SUM(OFFSET(AE$3,3*ROWS(AE$3:AE27)-3,,3)))</f>
        <v>22024220</v>
      </c>
      <c r="AF288" s="535">
        <f ca="1">(SUM(OFFSET(AF$3,3*ROWS(AF$3:AF27)-3,,3)))</f>
        <v>64134239</v>
      </c>
      <c r="AG288" s="535">
        <f ca="1">(SUM(OFFSET(AG$3,3*ROWS(AG$3:AG27)-3,,3)))</f>
        <v>7448254</v>
      </c>
      <c r="AH288" s="533">
        <f ca="1">(SUM(OFFSET(AH$3,3*ROWS(AH$3:AH27)-3,,3)))</f>
        <v>71582493</v>
      </c>
      <c r="AI288" s="533"/>
      <c r="AJ288" s="533">
        <f ca="1">(SUM(OFFSET(AJ$3,3*ROWS(AJ$3:AJ27)-3,,3)))</f>
        <v>0</v>
      </c>
      <c r="AK288" s="535">
        <f ca="1">(SUM(OFFSET(AK$3,3*ROWS(AK$3:AK27)-3,,3)))</f>
        <v>176883229.88005099</v>
      </c>
      <c r="AL288" s="533">
        <f ca="1">(SUM(OFFSET(AL$3,3*ROWS(AL$3:AL27)-3,,3)))</f>
        <v>276188677.17701292</v>
      </c>
      <c r="AM288" s="535">
        <f ca="1">(SUM(OFFSET(AM$3,3*ROWS(AM$3:AM27)-3,,3)))</f>
        <v>12532369.209094003</v>
      </c>
      <c r="AN288" s="535">
        <f ca="1">(SUM(OFFSET(AN$3,3*ROWS(AN$3:AN27)-3,,3)))</f>
        <v>249964293.20847392</v>
      </c>
      <c r="AO288" s="535">
        <f ca="1">(SUM(OFFSET(AO$3,3*ROWS(AO$3:AO27)-3,,3)))</f>
        <v>13692014.759444997</v>
      </c>
      <c r="AP288" s="533">
        <f t="shared" ca="1" si="191"/>
        <v>263656307.96791893</v>
      </c>
      <c r="AQ288" s="533">
        <f ca="1">(SUM(OFFSET(AQ$3,3*ROWS(AQ$3:AQ27)-3,,3)))</f>
        <v>0</v>
      </c>
      <c r="AR288" s="533">
        <f ca="1">(SUM(OFFSET(AR$3,3*ROWS(AR$3:AR27)-3,,3)))</f>
        <v>0</v>
      </c>
      <c r="AS288" s="535">
        <f ca="1">(SUM(OFFSET(AS$3,3*ROWS(AS$3:AS27)-3,,3)))</f>
        <v>41333925</v>
      </c>
      <c r="AT288" s="535">
        <f ca="1">(SUM(OFFSET(AT$3,3*ROWS(AT$3:AT27)-3,,3)))</f>
        <v>1272444</v>
      </c>
      <c r="AU288" s="535"/>
      <c r="AV288" s="535">
        <f ca="1">(SUM(OFFSET(AV$3,3*ROWS(AV$3:AV27)-3,,3)))</f>
        <v>28675978.176859003</v>
      </c>
      <c r="AW288" s="535">
        <f ca="1">(SUM(OFFSET(AW$3,3*ROWS(AW$3:AW27)-3,,3)))</f>
        <v>911742.16629199986</v>
      </c>
      <c r="AX288" s="535"/>
      <c r="AY288" s="540">
        <f t="shared" ca="1" si="201"/>
        <v>25.07286052282922</v>
      </c>
      <c r="AZ288" s="540">
        <f t="shared" ca="1" si="201"/>
        <v>-3.1782486177979248</v>
      </c>
      <c r="BA288" s="540"/>
      <c r="BB288" s="533">
        <f t="shared" ca="1" si="192"/>
        <v>0</v>
      </c>
      <c r="BC288" s="535">
        <f ca="1">(SUM(OFFSET(BC$3,3*ROWS(BC$3:BC27)-3,,3)))</f>
        <v>0</v>
      </c>
      <c r="BD288" s="535">
        <f ca="1">(SUM(OFFSET(BD$3,3*ROWS(BD$3:BD27)-3,,3)))</f>
        <v>2488948</v>
      </c>
      <c r="BE288" s="535">
        <f ca="1">(SUM(OFFSET(BE$3,3*ROWS(BE$3:BE27)-3,,3)))</f>
        <v>0</v>
      </c>
      <c r="BF288" s="535">
        <f ca="1">(SUM(OFFSET(BF$3,3*ROWS(BF$3:BF27)-3,,3)))</f>
        <v>0</v>
      </c>
      <c r="BG288" s="535">
        <f ca="1">(SUM(OFFSET(BG$3,3*ROWS(BG$3:BG27)-3,,3)))</f>
        <v>74823.764231000008</v>
      </c>
      <c r="BH288" s="535">
        <f ca="1">(SUM(OFFSET(BH$3,3*ROWS(BH$3:BH27)-3,,3)))</f>
        <v>0</v>
      </c>
      <c r="BI288" s="540"/>
      <c r="BJ288" s="540"/>
      <c r="BK288" s="540"/>
      <c r="BL288" s="535">
        <f ca="1">(SUM(OFFSET(BL$3,3*ROWS(BL$3:BL27)-3,,3)))</f>
        <v>0</v>
      </c>
      <c r="BM288" s="535">
        <f ca="1">(SUM(OFFSET(BM$3,3*ROWS(BM$3:BM27)-3,,3)))</f>
        <v>0</v>
      </c>
      <c r="BN288" s="535">
        <f ca="1">(SUM(OFFSET(BN$3,3*ROWS(BN$3:BN27)-3,,3)))</f>
        <v>0</v>
      </c>
      <c r="BO288" s="533">
        <f ca="1">(SUM(OFFSET(BO$3,3*ROWS(BO$3:BO27)-3,,3)))</f>
        <v>0</v>
      </c>
      <c r="BP288" s="533">
        <f ca="1">(SUM(OFFSET(BP$3,3*ROWS(BP$3:BP27)-3,,3)))</f>
        <v>0</v>
      </c>
      <c r="BQ288" s="535">
        <f ca="1">(SUM(OFFSET(BQ$3,3*ROWS(BQ$3:BQ27)-3,,3)))</f>
        <v>0</v>
      </c>
      <c r="BR288" s="535">
        <f ca="1">(SUM(OFFSET(BR$3,3*ROWS(BR$3:BR27)-3,,3)))</f>
        <v>0</v>
      </c>
      <c r="BS288" s="535">
        <f ca="1">(SUM(OFFSET(BS$3,3*ROWS(BS$3:BS27)-3,,3)))</f>
        <v>0</v>
      </c>
      <c r="BT288" s="533">
        <f ca="1">(SUM(OFFSET(BT$3,3*ROWS(BT$3:BT27)-3,,3)))</f>
        <v>0</v>
      </c>
      <c r="BU288" s="533">
        <f ca="1">(SUM(OFFSET(BU$3,3*ROWS(BU$3:BU27)-3,,3)))</f>
        <v>0</v>
      </c>
      <c r="BV288" s="534"/>
      <c r="BW288" s="534"/>
      <c r="BX288" s="534"/>
      <c r="BY288" s="534"/>
      <c r="BZ288" s="534"/>
      <c r="CA288" s="534"/>
      <c r="CB288" s="534"/>
      <c r="CC288" s="534"/>
      <c r="CD288" s="534"/>
      <c r="CE288" s="534"/>
      <c r="CF288" s="534"/>
      <c r="CG288" s="534"/>
      <c r="CH288" s="534"/>
      <c r="CI288" s="534"/>
      <c r="CJ288" s="534"/>
      <c r="CK288" s="534"/>
      <c r="CL288" s="534"/>
      <c r="CM288" s="534"/>
      <c r="CN288" s="534"/>
      <c r="CO288" s="534"/>
      <c r="CP288" s="539">
        <f t="shared" ca="1" si="197"/>
        <v>10.692612825458411</v>
      </c>
      <c r="CQ288" s="539">
        <f t="shared" ca="1" si="198"/>
        <v>40.049411529726655</v>
      </c>
      <c r="CR288" s="539">
        <f t="shared" ref="CR288:CS303" ca="1" si="202">(SUM(S285:S288)/SUM(S281:S284))*100-100</f>
        <v>3003.5176904556038</v>
      </c>
      <c r="CS288" s="539">
        <f t="shared" ca="1" si="202"/>
        <v>11.940241254607955</v>
      </c>
      <c r="CT288" s="534"/>
      <c r="CU288" s="534"/>
      <c r="CV288" s="534"/>
      <c r="CW288" s="534"/>
    </row>
    <row r="289" spans="1:101" x14ac:dyDescent="0.3">
      <c r="A289"/>
      <c r="B289"/>
      <c r="C289" s="531"/>
      <c r="D289" s="532" t="s">
        <v>73</v>
      </c>
      <c r="E289" s="533">
        <f t="shared" ca="1" si="200"/>
        <v>40853809</v>
      </c>
      <c r="F289" s="533">
        <f t="shared" ca="1" si="200"/>
        <v>11783091</v>
      </c>
      <c r="G289" s="533">
        <f t="shared" ca="1" si="200"/>
        <v>1861955</v>
      </c>
      <c r="H289" s="535">
        <f ca="1">(SUM(OFFSET(H$3,3*ROWS(H$3:H28)-3,,3)))</f>
        <v>370242064</v>
      </c>
      <c r="I289" s="535">
        <f ca="1">(SUM(OFFSET(I$3,3*ROWS(I$3:I28)-3,,3)))</f>
        <v>45212396</v>
      </c>
      <c r="J289" s="535">
        <f ca="1">(SUM(OFFSET(J$3,3*ROWS(J$3:J28)-3,,3)))</f>
        <v>4523366</v>
      </c>
      <c r="K289" s="536">
        <f t="shared" ca="1" si="193"/>
        <v>5.4350493886440097</v>
      </c>
      <c r="L289" s="536">
        <f t="shared" ca="1" si="193"/>
        <v>6.1165198095148634</v>
      </c>
      <c r="M289" s="536">
        <f t="shared" ca="1" si="193"/>
        <v>81.738067649464753</v>
      </c>
      <c r="N289" s="537">
        <f t="shared" ca="1" si="195"/>
        <v>11.423464167066442</v>
      </c>
      <c r="O289" s="537">
        <f t="shared" ca="1" si="195"/>
        <v>13.273800887737933</v>
      </c>
      <c r="P289" s="537">
        <f t="shared" ca="1" si="195"/>
        <v>939.22832684681873</v>
      </c>
      <c r="Q289" s="535">
        <f ca="1">(SUM(OFFSET(Q$3,3*ROWS(Q$3:Q28)-3,,3)))</f>
        <v>444501304.22595894</v>
      </c>
      <c r="R289" s="535">
        <f ca="1">(SUM(OFFSET(R$3,3*ROWS(R$3:R28)-3,,3)))</f>
        <v>33457816.987946</v>
      </c>
      <c r="S289" s="535">
        <f ca="1">(SUM(OFFSET(S$3,3*ROWS(S$3:S28)-3,,3)))</f>
        <v>113037.380577</v>
      </c>
      <c r="T289" s="533">
        <f ca="1">(SUM(OFFSET(T$3,3*ROWS(T$3:T28)-3,,3)))</f>
        <v>478072158.59448183</v>
      </c>
      <c r="U289" s="536">
        <f t="shared" ca="1" si="194"/>
        <v>-1.8916650310048397</v>
      </c>
      <c r="V289" s="536">
        <f t="shared" ca="1" si="194"/>
        <v>13.08007713980864</v>
      </c>
      <c r="W289" s="536">
        <f t="shared" ca="1" si="194"/>
        <v>51.071496788139171</v>
      </c>
      <c r="X289" s="536">
        <f t="shared" ca="1" si="194"/>
        <v>-0.96580895743362938</v>
      </c>
      <c r="Y289" s="538">
        <f t="shared" ca="1" si="196"/>
        <v>-16.734953345770002</v>
      </c>
      <c r="Z289" s="538">
        <f t="shared" ca="1" si="196"/>
        <v>32.060831982743089</v>
      </c>
      <c r="AA289" s="538">
        <f t="shared" ca="1" si="196"/>
        <v>1294.4713940839285</v>
      </c>
      <c r="AB289" s="538">
        <f t="shared" ca="1" si="196"/>
        <v>-14.505130191163786</v>
      </c>
      <c r="AC289" s="535">
        <f ca="1">(SUM(OFFSET(AC$3,3*ROWS(AC$3:AC28)-3,,3)))</f>
        <v>268886004</v>
      </c>
      <c r="AD289" s="533">
        <f ca="1">(SUM(OFFSET(AD$3,3*ROWS(AD$3:AD28)-3,,3)))</f>
        <v>101356060</v>
      </c>
      <c r="AE289" s="535">
        <f ca="1">(SUM(OFFSET(AE$3,3*ROWS(AE$3:AE28)-3,,3)))</f>
        <v>23700882</v>
      </c>
      <c r="AF289" s="535">
        <f ca="1">(SUM(OFFSET(AF$3,3*ROWS(AF$3:AF28)-3,,3)))</f>
        <v>68453093</v>
      </c>
      <c r="AG289" s="535">
        <f ca="1">(SUM(OFFSET(AG$3,3*ROWS(AG$3:AG28)-3,,3)))</f>
        <v>9202085</v>
      </c>
      <c r="AH289" s="533">
        <f ca="1">(SUM(OFFSET(AH$3,3*ROWS(AH$3:AH28)-3,,3)))</f>
        <v>77655178</v>
      </c>
      <c r="AI289" s="533"/>
      <c r="AJ289" s="533">
        <f ca="1">(SUM(OFFSET(AJ$3,3*ROWS(AJ$3:AJ28)-3,,3)))</f>
        <v>0</v>
      </c>
      <c r="AK289" s="535">
        <f ca="1">(SUM(OFFSET(AK$3,3*ROWS(AK$3:AK28)-3,,3)))</f>
        <v>185443119.72573102</v>
      </c>
      <c r="AL289" s="533">
        <f ca="1">(SUM(OFFSET(AL$3,3*ROWS(AL$3:AL28)-3,,3)))</f>
        <v>259058184.50022802</v>
      </c>
      <c r="AM289" s="535">
        <f ca="1">(SUM(OFFSET(AM$3,3*ROWS(AM$3:AM28)-3,,3)))</f>
        <v>13526488.339692002</v>
      </c>
      <c r="AN289" s="535">
        <f ca="1">(SUM(OFFSET(AN$3,3*ROWS(AN$3:AN28)-3,,3)))</f>
        <v>229323934.85373899</v>
      </c>
      <c r="AO289" s="535">
        <f ca="1">(SUM(OFFSET(AO$3,3*ROWS(AO$3:AO28)-3,,3)))</f>
        <v>16207761.306797005</v>
      </c>
      <c r="AP289" s="533">
        <f t="shared" ca="1" si="191"/>
        <v>245531696.16053599</v>
      </c>
      <c r="AQ289" s="533">
        <f ca="1">(SUM(OFFSET(AQ$3,3*ROWS(AQ$3:AQ28)-3,,3)))</f>
        <v>0</v>
      </c>
      <c r="AR289" s="533">
        <f ca="1">(SUM(OFFSET(AR$3,3*ROWS(AR$3:AR28)-3,,3)))</f>
        <v>0</v>
      </c>
      <c r="AS289" s="535">
        <f ca="1">(SUM(OFFSET(AS$3,3*ROWS(AS$3:AS28)-3,,3)))</f>
        <v>43998081</v>
      </c>
      <c r="AT289" s="535">
        <f ca="1">(SUM(OFFSET(AT$3,3*ROWS(AT$3:AT28)-3,,3)))</f>
        <v>1214315</v>
      </c>
      <c r="AU289" s="535"/>
      <c r="AV289" s="535">
        <f ca="1">(SUM(OFFSET(AV$3,3*ROWS(AV$3:AV28)-3,,3)))</f>
        <v>32537902.232392997</v>
      </c>
      <c r="AW289" s="535">
        <f ca="1">(SUM(OFFSET(AW$3,3*ROWS(AW$3:AW28)-3,,3)))</f>
        <v>919914.75555299991</v>
      </c>
      <c r="AX289" s="535"/>
      <c r="AY289" s="540">
        <f t="shared" ca="1" si="201"/>
        <v>33.295756551593975</v>
      </c>
      <c r="AZ289" s="540">
        <f t="shared" ca="1" si="201"/>
        <v>-0.53354655756564207</v>
      </c>
      <c r="BA289" s="540"/>
      <c r="BB289" s="533">
        <f t="shared" ca="1" si="192"/>
        <v>0</v>
      </c>
      <c r="BC289" s="535">
        <f ca="1">(SUM(OFFSET(BC$3,3*ROWS(BC$3:BC28)-3,,3)))</f>
        <v>0</v>
      </c>
      <c r="BD289" s="535">
        <f ca="1">(SUM(OFFSET(BD$3,3*ROWS(BD$3:BD28)-3,,3)))</f>
        <v>4523366</v>
      </c>
      <c r="BE289" s="535">
        <f ca="1">(SUM(OFFSET(BE$3,3*ROWS(BE$3:BE28)-3,,3)))</f>
        <v>0</v>
      </c>
      <c r="BF289" s="535">
        <f ca="1">(SUM(OFFSET(BF$3,3*ROWS(BF$3:BF28)-3,,3)))</f>
        <v>0</v>
      </c>
      <c r="BG289" s="535">
        <f ca="1">(SUM(OFFSET(BG$3,3*ROWS(BG$3:BG28)-3,,3)))</f>
        <v>113037.380577</v>
      </c>
      <c r="BH289" s="535">
        <f ca="1">(SUM(OFFSET(BH$3,3*ROWS(BH$3:BH28)-3,,3)))</f>
        <v>0</v>
      </c>
      <c r="BI289" s="540"/>
      <c r="BJ289" s="540"/>
      <c r="BK289" s="540"/>
      <c r="BL289" s="535">
        <f ca="1">(SUM(OFFSET(BL$3,3*ROWS(BL$3:BL28)-3,,3)))</f>
        <v>0</v>
      </c>
      <c r="BM289" s="535">
        <f ca="1">(SUM(OFFSET(BM$3,3*ROWS(BM$3:BM28)-3,,3)))</f>
        <v>0</v>
      </c>
      <c r="BN289" s="535">
        <f ca="1">(SUM(OFFSET(BN$3,3*ROWS(BN$3:BN28)-3,,3)))</f>
        <v>0</v>
      </c>
      <c r="BO289" s="533">
        <f ca="1">(SUM(OFFSET(BO$3,3*ROWS(BO$3:BO28)-3,,3)))</f>
        <v>0</v>
      </c>
      <c r="BP289" s="533">
        <f ca="1">(SUM(OFFSET(BP$3,3*ROWS(BP$3:BP28)-3,,3)))</f>
        <v>0</v>
      </c>
      <c r="BQ289" s="535">
        <f ca="1">(SUM(OFFSET(BQ$3,3*ROWS(BQ$3:BQ28)-3,,3)))</f>
        <v>0</v>
      </c>
      <c r="BR289" s="535">
        <f ca="1">(SUM(OFFSET(BR$3,3*ROWS(BR$3:BR28)-3,,3)))</f>
        <v>0</v>
      </c>
      <c r="BS289" s="535">
        <f ca="1">(SUM(OFFSET(BS$3,3*ROWS(BS$3:BS28)-3,,3)))</f>
        <v>0</v>
      </c>
      <c r="BT289" s="533">
        <f ca="1">(SUM(OFFSET(BT$3,3*ROWS(BT$3:BT28)-3,,3)))</f>
        <v>0</v>
      </c>
      <c r="BU289" s="533">
        <f ca="1">(SUM(OFFSET(BU$3,3*ROWS(BU$3:BU28)-3,,3)))</f>
        <v>0</v>
      </c>
      <c r="BV289" s="534"/>
      <c r="BW289" s="534"/>
      <c r="BX289" s="534"/>
      <c r="BY289" s="534"/>
      <c r="BZ289" s="534"/>
      <c r="CA289" s="534"/>
      <c r="CB289" s="534"/>
      <c r="CC289" s="534"/>
      <c r="CD289" s="534"/>
      <c r="CE289" s="534"/>
      <c r="CF289" s="534"/>
      <c r="CG289" s="534"/>
      <c r="CH289" s="534"/>
      <c r="CI289" s="534"/>
      <c r="CJ289" s="534"/>
      <c r="CK289" s="534"/>
      <c r="CL289" s="534"/>
      <c r="CM289" s="534"/>
      <c r="CN289" s="534"/>
      <c r="CO289" s="534"/>
      <c r="CP289" s="539">
        <f t="shared" ca="1" si="197"/>
        <v>-1.2694120827182758</v>
      </c>
      <c r="CQ289" s="539">
        <f t="shared" ca="1" si="198"/>
        <v>36.444646261295219</v>
      </c>
      <c r="CR289" s="539">
        <f t="shared" ca="1" si="202"/>
        <v>1861.0142776395164</v>
      </c>
      <c r="CS289" s="539">
        <f t="shared" ca="1" si="202"/>
        <v>0.37609632921756031</v>
      </c>
      <c r="CT289" s="534"/>
      <c r="CU289" s="534"/>
      <c r="CV289" s="534"/>
      <c r="CW289" s="534"/>
    </row>
    <row r="290" spans="1:101" x14ac:dyDescent="0.3">
      <c r="A290"/>
      <c r="B290"/>
      <c r="C290" s="531"/>
      <c r="D290" s="532" t="s">
        <v>74</v>
      </c>
      <c r="E290" s="533">
        <f t="shared" ca="1" si="200"/>
        <v>42741202</v>
      </c>
      <c r="F290" s="533">
        <f t="shared" ca="1" si="200"/>
        <v>12084910</v>
      </c>
      <c r="G290" s="533">
        <f t="shared" ca="1" si="200"/>
        <v>2313068</v>
      </c>
      <c r="H290" s="535">
        <f ca="1">(SUM(OFFSET(H$3,3*ROWS(H$3:H29)-3,,3)))</f>
        <v>411291854</v>
      </c>
      <c r="I290" s="535">
        <f ca="1">(SUM(OFFSET(I$3,3*ROWS(I$3:I29)-3,,3)))</f>
        <v>47272483</v>
      </c>
      <c r="J290" s="535">
        <f ca="1">(SUM(OFFSET(J$3,3*ROWS(J$3:J29)-3,,3)))</f>
        <v>4863555</v>
      </c>
      <c r="K290" s="536">
        <f t="shared" ca="1" si="193"/>
        <v>11.087284236833771</v>
      </c>
      <c r="L290" s="536">
        <f t="shared" ca="1" si="193"/>
        <v>4.5564650013239731</v>
      </c>
      <c r="M290" s="536">
        <f t="shared" ca="1" si="193"/>
        <v>7.5207047141442898</v>
      </c>
      <c r="N290" s="537">
        <f t="shared" ca="1" si="195"/>
        <v>10.935470323491542</v>
      </c>
      <c r="O290" s="537">
        <f t="shared" ca="1" si="195"/>
        <v>8.9650648967323825</v>
      </c>
      <c r="P290" s="537">
        <f t="shared" ca="1" si="195"/>
        <v>543.47463109944465</v>
      </c>
      <c r="Q290" s="535">
        <f ca="1">(SUM(OFFSET(Q$3,3*ROWS(Q$3:Q29)-3,,3)))</f>
        <v>448646477.18578291</v>
      </c>
      <c r="R290" s="535">
        <f ca="1">(SUM(OFFSET(R$3,3*ROWS(R$3:R29)-3,,3)))</f>
        <v>35841189.008322001</v>
      </c>
      <c r="S290" s="535">
        <f ca="1">(SUM(OFFSET(S$3,3*ROWS(S$3:S29)-3,,3)))</f>
        <v>153482.06942700001</v>
      </c>
      <c r="T290" s="533">
        <f ca="1">(SUM(OFFSET(T$3,3*ROWS(T$3:T29)-3,,3)))</f>
        <v>484641148.26353192</v>
      </c>
      <c r="U290" s="536">
        <f t="shared" ca="1" si="194"/>
        <v>0.93254461132397448</v>
      </c>
      <c r="V290" s="536">
        <f t="shared" ca="1" si="194"/>
        <v>7.1235132323028392</v>
      </c>
      <c r="W290" s="536">
        <f t="shared" ca="1" si="194"/>
        <v>35.779923989347459</v>
      </c>
      <c r="X290" s="536">
        <f t="shared" ca="1" si="194"/>
        <v>1.3740581941359511</v>
      </c>
      <c r="Y290" s="538">
        <f t="shared" ca="1" si="196"/>
        <v>-20.446743607950843</v>
      </c>
      <c r="Z290" s="538">
        <f t="shared" ca="1" si="196"/>
        <v>24.648935271626385</v>
      </c>
      <c r="AA290" s="538">
        <f t="shared" ca="1" si="196"/>
        <v>628.49743645144576</v>
      </c>
      <c r="AB290" s="538">
        <f t="shared" ca="1" si="196"/>
        <v>-18.236065458368394</v>
      </c>
      <c r="AC290" s="535">
        <f ca="1">(SUM(OFFSET(AC$3,3*ROWS(AC$3:AC29)-3,,3)))</f>
        <v>298926433</v>
      </c>
      <c r="AD290" s="533">
        <f ca="1">(SUM(OFFSET(AD$3,3*ROWS(AD$3:AD29)-3,,3)))</f>
        <v>112365421</v>
      </c>
      <c r="AE290" s="535">
        <f ca="1">(SUM(OFFSET(AE$3,3*ROWS(AE$3:AE29)-3,,3)))</f>
        <v>25830373</v>
      </c>
      <c r="AF290" s="535">
        <f ca="1">(SUM(OFFSET(AF$3,3*ROWS(AF$3:AF29)-3,,3)))</f>
        <v>75442325</v>
      </c>
      <c r="AG290" s="535">
        <f ca="1">(SUM(OFFSET(AG$3,3*ROWS(AG$3:AG29)-3,,3)))</f>
        <v>11092723</v>
      </c>
      <c r="AH290" s="533">
        <f ca="1">(SUM(OFFSET(AH$3,3*ROWS(AH$3:AH29)-3,,3)))</f>
        <v>86535048</v>
      </c>
      <c r="AI290" s="533"/>
      <c r="AJ290" s="533">
        <f ca="1">(SUM(OFFSET(AJ$3,3*ROWS(AJ$3:AJ29)-3,,3)))</f>
        <v>0</v>
      </c>
      <c r="AK290" s="535">
        <f ca="1">(SUM(OFFSET(AK$3,3*ROWS(AK$3:AK29)-3,,3)))</f>
        <v>213320231.95826095</v>
      </c>
      <c r="AL290" s="533">
        <f ca="1">(SUM(OFFSET(AL$3,3*ROWS(AL$3:AL29)-3,,3)))</f>
        <v>235326245.22752208</v>
      </c>
      <c r="AM290" s="535">
        <f ca="1">(SUM(OFFSET(AM$3,3*ROWS(AM$3:AM29)-3,,3)))</f>
        <v>14668516.296227999</v>
      </c>
      <c r="AN290" s="535">
        <f ca="1">(SUM(OFFSET(AN$3,3*ROWS(AN$3:AN29)-3,,3)))</f>
        <v>201562703.92854208</v>
      </c>
      <c r="AO290" s="535">
        <f ca="1">(SUM(OFFSET(AO$3,3*ROWS(AO$3:AO29)-3,,3)))</f>
        <v>19095025.002751999</v>
      </c>
      <c r="AP290" s="533">
        <f t="shared" ca="1" si="191"/>
        <v>220657728.93129408</v>
      </c>
      <c r="AQ290" s="533">
        <f ca="1">(SUM(OFFSET(AQ$3,3*ROWS(AQ$3:AQ29)-3,,3)))</f>
        <v>0</v>
      </c>
      <c r="AR290" s="533">
        <f ca="1">(SUM(OFFSET(AR$3,3*ROWS(AR$3:AR29)-3,,3)))</f>
        <v>0</v>
      </c>
      <c r="AS290" s="535">
        <f ca="1">(SUM(OFFSET(AS$3,3*ROWS(AS$3:AS29)-3,,3)))</f>
        <v>46120868</v>
      </c>
      <c r="AT290" s="535">
        <f ca="1">(SUM(OFFSET(AT$3,3*ROWS(AT$3:AT29)-3,,3)))</f>
        <v>1151615</v>
      </c>
      <c r="AU290" s="535"/>
      <c r="AV290" s="535">
        <f ca="1">(SUM(OFFSET(AV$3,3*ROWS(AV$3:AV29)-3,,3)))</f>
        <v>34748062.722151995</v>
      </c>
      <c r="AW290" s="535">
        <f ca="1">(SUM(OFFSET(AW$3,3*ROWS(AW$3:AW29)-3,,3)))</f>
        <v>1093126.2861699997</v>
      </c>
      <c r="AX290" s="535"/>
      <c r="AY290" s="540">
        <f t="shared" ca="1" si="201"/>
        <v>25.071863711713625</v>
      </c>
      <c r="AZ290" s="540">
        <f t="shared" ca="1" si="201"/>
        <v>12.550858399314338</v>
      </c>
      <c r="BA290" s="540"/>
      <c r="BB290" s="533">
        <f t="shared" ca="1" si="192"/>
        <v>0</v>
      </c>
      <c r="BC290" s="535">
        <f ca="1">(SUM(OFFSET(BC$3,3*ROWS(BC$3:BC29)-3,,3)))</f>
        <v>0</v>
      </c>
      <c r="BD290" s="535">
        <f ca="1">(SUM(OFFSET(BD$3,3*ROWS(BD$3:BD29)-3,,3)))</f>
        <v>4863555</v>
      </c>
      <c r="BE290" s="535">
        <f ca="1">(SUM(OFFSET(BE$3,3*ROWS(BE$3:BE29)-3,,3)))</f>
        <v>0</v>
      </c>
      <c r="BF290" s="535">
        <f ca="1">(SUM(OFFSET(BF$3,3*ROWS(BF$3:BF29)-3,,3)))</f>
        <v>0</v>
      </c>
      <c r="BG290" s="535">
        <f ca="1">(SUM(OFFSET(BG$3,3*ROWS(BG$3:BG29)-3,,3)))</f>
        <v>153482.06942700001</v>
      </c>
      <c r="BH290" s="535">
        <f ca="1">(SUM(OFFSET(BH$3,3*ROWS(BH$3:BH29)-3,,3)))</f>
        <v>0</v>
      </c>
      <c r="BI290" s="540"/>
      <c r="BJ290" s="540"/>
      <c r="BK290" s="540"/>
      <c r="BL290" s="535">
        <f ca="1">(SUM(OFFSET(BL$3,3*ROWS(BL$3:BL29)-3,,3)))</f>
        <v>0</v>
      </c>
      <c r="BM290" s="535">
        <f ca="1">(SUM(OFFSET(BM$3,3*ROWS(BM$3:BM29)-3,,3)))</f>
        <v>0</v>
      </c>
      <c r="BN290" s="535">
        <f ca="1">(SUM(OFFSET(BN$3,3*ROWS(BN$3:BN29)-3,,3)))</f>
        <v>0</v>
      </c>
      <c r="BO290" s="533">
        <f ca="1">(SUM(OFFSET(BO$3,3*ROWS(BO$3:BO29)-3,,3)))</f>
        <v>0</v>
      </c>
      <c r="BP290" s="533">
        <f ca="1">(SUM(OFFSET(BP$3,3*ROWS(BP$3:BP29)-3,,3)))</f>
        <v>0</v>
      </c>
      <c r="BQ290" s="535">
        <f ca="1">(SUM(OFFSET(BQ$3,3*ROWS(BQ$3:BQ29)-3,,3)))</f>
        <v>0</v>
      </c>
      <c r="BR290" s="535">
        <f ca="1">(SUM(OFFSET(BR$3,3*ROWS(BR$3:BR29)-3,,3)))</f>
        <v>0</v>
      </c>
      <c r="BS290" s="535">
        <f ca="1">(SUM(OFFSET(BS$3,3*ROWS(BS$3:BS29)-3,,3)))</f>
        <v>0</v>
      </c>
      <c r="BT290" s="533">
        <f ca="1">(SUM(OFFSET(BT$3,3*ROWS(BT$3:BT29)-3,,3)))</f>
        <v>0</v>
      </c>
      <c r="BU290" s="533">
        <f ca="1">(SUM(OFFSET(BU$3,3*ROWS(BU$3:BU29)-3,,3)))</f>
        <v>0</v>
      </c>
      <c r="BV290" s="534"/>
      <c r="BW290" s="534"/>
      <c r="BX290" s="534"/>
      <c r="BY290" s="534"/>
      <c r="BZ290" s="534"/>
      <c r="CA290" s="534"/>
      <c r="CB290" s="534"/>
      <c r="CC290" s="534"/>
      <c r="CD290" s="534"/>
      <c r="CE290" s="534"/>
      <c r="CF290" s="534"/>
      <c r="CG290" s="534"/>
      <c r="CH290" s="534"/>
      <c r="CI290" s="534"/>
      <c r="CJ290" s="534"/>
      <c r="CK290" s="534"/>
      <c r="CL290" s="534"/>
      <c r="CM290" s="534"/>
      <c r="CN290" s="534"/>
      <c r="CO290" s="534"/>
      <c r="CP290" s="539">
        <f t="shared" ca="1" si="197"/>
        <v>-12.138316757820661</v>
      </c>
      <c r="CQ290" s="539">
        <f t="shared" ca="1" si="198"/>
        <v>30.19974382617977</v>
      </c>
      <c r="CR290" s="539">
        <f t="shared" ca="1" si="202"/>
        <v>1032.9635331230988</v>
      </c>
      <c r="CS290" s="539">
        <f t="shared" ca="1" si="202"/>
        <v>-10.20078467106616</v>
      </c>
      <c r="CT290" s="534"/>
      <c r="CU290" s="534"/>
      <c r="CV290" s="534"/>
      <c r="CW290" s="534"/>
    </row>
    <row r="291" spans="1:101" x14ac:dyDescent="0.3">
      <c r="A291"/>
      <c r="B291"/>
      <c r="C291" s="531"/>
      <c r="D291" s="532" t="s">
        <v>75</v>
      </c>
      <c r="E291" s="533">
        <f t="shared" ca="1" si="200"/>
        <v>44530085</v>
      </c>
      <c r="F291" s="533">
        <f t="shared" ca="1" si="200"/>
        <v>12259295</v>
      </c>
      <c r="G291" s="533">
        <f t="shared" ca="1" si="200"/>
        <v>3016272</v>
      </c>
      <c r="H291" s="535">
        <f ca="1">(SUM(OFFSET(H$3,3*ROWS(H$3:H30)-3,,3)))</f>
        <v>428471222</v>
      </c>
      <c r="I291" s="535">
        <f ca="1">(SUM(OFFSET(I$3,3*ROWS(I$3:I30)-3,,3)))</f>
        <v>47533474</v>
      </c>
      <c r="J291" s="535">
        <f ca="1">(SUM(OFFSET(J$3,3*ROWS(J$3:J30)-3,,3)))</f>
        <v>5560762</v>
      </c>
      <c r="K291" s="536">
        <f t="shared" ca="1" si="193"/>
        <v>4.1769288238808642</v>
      </c>
      <c r="L291" s="536">
        <f t="shared" ca="1" si="193"/>
        <v>0.55209919902028415</v>
      </c>
      <c r="M291" s="536">
        <f t="shared" ca="1" si="193"/>
        <v>14.335337011712626</v>
      </c>
      <c r="N291" s="537">
        <f t="shared" ca="1" si="195"/>
        <v>22.493539382619797</v>
      </c>
      <c r="O291" s="537">
        <f t="shared" ca="1" si="195"/>
        <v>8.3477566108727519</v>
      </c>
      <c r="P291" s="537">
        <f t="shared" ca="1" si="195"/>
        <v>405.09907577718735</v>
      </c>
      <c r="Q291" s="535">
        <f ca="1">(SUM(OFFSET(Q$3,3*ROWS(Q$3:Q30)-3,,3)))</f>
        <v>465276682.42609304</v>
      </c>
      <c r="R291" s="535">
        <f ca="1">(SUM(OFFSET(R$3,3*ROWS(R$3:R30)-3,,3)))</f>
        <v>37805137.834546998</v>
      </c>
      <c r="S291" s="535">
        <f ca="1">(SUM(OFFSET(S$3,3*ROWS(S$3:S30)-3,,3)))</f>
        <v>177869.42379199999</v>
      </c>
      <c r="T291" s="533">
        <f ca="1">(SUM(OFFSET(T$3,3*ROWS(T$3:T30)-3,,3)))</f>
        <v>503259689.68443203</v>
      </c>
      <c r="U291" s="536">
        <f t="shared" ca="1" si="194"/>
        <v>3.7067504340223816</v>
      </c>
      <c r="V291" s="536">
        <f t="shared" ca="1" si="194"/>
        <v>5.4795861425495298</v>
      </c>
      <c r="W291" s="536">
        <f t="shared" ca="1" si="194"/>
        <v>15.889383337119536</v>
      </c>
      <c r="X291" s="536">
        <f t="shared" ca="1" si="194"/>
        <v>3.8417170080605612</v>
      </c>
      <c r="Y291" s="538">
        <f t="shared" ca="1" si="196"/>
        <v>-1.7796795177370472</v>
      </c>
      <c r="Z291" s="538">
        <f t="shared" ca="1" si="196"/>
        <v>28.976845079943836</v>
      </c>
      <c r="AA291" s="538">
        <f t="shared" ca="1" si="196"/>
        <v>315.85658206897278</v>
      </c>
      <c r="AB291" s="538">
        <f t="shared" ca="1" si="196"/>
        <v>3.9398085070385433E-2</v>
      </c>
      <c r="AC291" s="535">
        <f ca="1">(SUM(OFFSET(AC$3,3*ROWS(AC$3:AC30)-3,,3)))</f>
        <v>309194487</v>
      </c>
      <c r="AD291" s="533">
        <f ca="1">(SUM(OFFSET(AD$3,3*ROWS(AD$3:AD30)-3,,3)))</f>
        <v>119276735</v>
      </c>
      <c r="AE291" s="535">
        <f ca="1">(SUM(OFFSET(AE$3,3*ROWS(AE$3:AE30)-3,,3)))</f>
        <v>26623413</v>
      </c>
      <c r="AF291" s="535">
        <f ca="1">(SUM(OFFSET(AF$3,3*ROWS(AF$3:AF30)-3,,3)))</f>
        <v>80294880</v>
      </c>
      <c r="AG291" s="535">
        <f ca="1">(SUM(OFFSET(AG$3,3*ROWS(AG$3:AG30)-3,,3)))</f>
        <v>12358442</v>
      </c>
      <c r="AH291" s="533">
        <f ca="1">(SUM(OFFSET(AH$3,3*ROWS(AH$3:AH30)-3,,3)))</f>
        <v>92653322</v>
      </c>
      <c r="AI291" s="533"/>
      <c r="AJ291" s="533">
        <f ca="1">(SUM(OFFSET(AJ$3,3*ROWS(AJ$3:AJ30)-3,,3)))</f>
        <v>0</v>
      </c>
      <c r="AK291" s="535">
        <f ca="1">(SUM(OFFSET(AK$3,3*ROWS(AK$3:AK30)-3,,3)))</f>
        <v>216287796.54471499</v>
      </c>
      <c r="AL291" s="533">
        <f ca="1">(SUM(OFFSET(AL$3,3*ROWS(AL$3:AL30)-3,,3)))</f>
        <v>248988885.881378</v>
      </c>
      <c r="AM291" s="535">
        <f ca="1">(SUM(OFFSET(AM$3,3*ROWS(AM$3:AM30)-3,,3)))</f>
        <v>15443861.486549998</v>
      </c>
      <c r="AN291" s="535">
        <f ca="1">(SUM(OFFSET(AN$3,3*ROWS(AN$3:AN30)-3,,3)))</f>
        <v>211782873.65252399</v>
      </c>
      <c r="AO291" s="535">
        <f ca="1">(SUM(OFFSET(AO$3,3*ROWS(AO$3:AO30)-3,,3)))</f>
        <v>21762150.742303994</v>
      </c>
      <c r="AP291" s="533">
        <f t="shared" ca="1" si="191"/>
        <v>233545024.39482799</v>
      </c>
      <c r="AQ291" s="533">
        <f ca="1">(SUM(OFFSET(AQ$3,3*ROWS(AQ$3:AQ30)-3,,3)))</f>
        <v>0</v>
      </c>
      <c r="AR291" s="533">
        <f ca="1">(SUM(OFFSET(AR$3,3*ROWS(AR$3:AR30)-3,,3)))</f>
        <v>0</v>
      </c>
      <c r="AS291" s="535">
        <f ca="1">(SUM(OFFSET(AS$3,3*ROWS(AS$3:AS30)-3,,3)))</f>
        <v>46364668</v>
      </c>
      <c r="AT291" s="535">
        <f ca="1">(SUM(OFFSET(AT$3,3*ROWS(AT$3:AT30)-3,,3)))</f>
        <v>1168806</v>
      </c>
      <c r="AU291" s="535"/>
      <c r="AV291" s="535">
        <f ca="1">(SUM(OFFSET(AV$3,3*ROWS(AV$3:AV30)-3,,3)))</f>
        <v>36689623.711121999</v>
      </c>
      <c r="AW291" s="535">
        <f ca="1">(SUM(OFFSET(AW$3,3*ROWS(AW$3:AW30)-3,,3)))</f>
        <v>1115514.1234250001</v>
      </c>
      <c r="AX291" s="535"/>
      <c r="AY291" s="540">
        <f t="shared" ca="1" si="201"/>
        <v>29.42423430659694</v>
      </c>
      <c r="AZ291" s="540">
        <f t="shared" ca="1" si="201"/>
        <v>15.809933633929004</v>
      </c>
      <c r="BA291" s="540"/>
      <c r="BB291" s="533">
        <f t="shared" ca="1" si="192"/>
        <v>0</v>
      </c>
      <c r="BC291" s="535">
        <f ca="1">(SUM(OFFSET(BC$3,3*ROWS(BC$3:BC30)-3,,3)))</f>
        <v>0</v>
      </c>
      <c r="BD291" s="535">
        <f ca="1">(SUM(OFFSET(BD$3,3*ROWS(BD$3:BD30)-3,,3)))</f>
        <v>5560762</v>
      </c>
      <c r="BE291" s="535">
        <f ca="1">(SUM(OFFSET(BE$3,3*ROWS(BE$3:BE30)-3,,3)))</f>
        <v>0</v>
      </c>
      <c r="BF291" s="535">
        <f ca="1">(SUM(OFFSET(BF$3,3*ROWS(BF$3:BF30)-3,,3)))</f>
        <v>0</v>
      </c>
      <c r="BG291" s="535">
        <f ca="1">(SUM(OFFSET(BG$3,3*ROWS(BG$3:BG30)-3,,3)))</f>
        <v>177869.42379199999</v>
      </c>
      <c r="BH291" s="535">
        <f ca="1">(SUM(OFFSET(BH$3,3*ROWS(BH$3:BH30)-3,,3)))</f>
        <v>0</v>
      </c>
      <c r="BI291" s="540"/>
      <c r="BJ291" s="540"/>
      <c r="BK291" s="540"/>
      <c r="BL291" s="535">
        <f ca="1">(SUM(OFFSET(BL$3,3*ROWS(BL$3:BL30)-3,,3)))</f>
        <v>0</v>
      </c>
      <c r="BM291" s="535">
        <f ca="1">(SUM(OFFSET(BM$3,3*ROWS(BM$3:BM30)-3,,3)))</f>
        <v>0</v>
      </c>
      <c r="BN291" s="535">
        <f ca="1">(SUM(OFFSET(BN$3,3*ROWS(BN$3:BN30)-3,,3)))</f>
        <v>0</v>
      </c>
      <c r="BO291" s="533">
        <f ca="1">(SUM(OFFSET(BO$3,3*ROWS(BO$3:BO30)-3,,3)))</f>
        <v>0</v>
      </c>
      <c r="BP291" s="533">
        <f ca="1">(SUM(OFFSET(BP$3,3*ROWS(BP$3:BP30)-3,,3)))</f>
        <v>0</v>
      </c>
      <c r="BQ291" s="535">
        <f ca="1">(SUM(OFFSET(BQ$3,3*ROWS(BQ$3:BQ30)-3,,3)))</f>
        <v>0</v>
      </c>
      <c r="BR291" s="535">
        <f ca="1">(SUM(OFFSET(BR$3,3*ROWS(BR$3:BR30)-3,,3)))</f>
        <v>0</v>
      </c>
      <c r="BS291" s="535">
        <f ca="1">(SUM(OFFSET(BS$3,3*ROWS(BS$3:BS30)-3,,3)))</f>
        <v>0</v>
      </c>
      <c r="BT291" s="533">
        <f ca="1">(SUM(OFFSET(BT$3,3*ROWS(BT$3:BT30)-3,,3)))</f>
        <v>0</v>
      </c>
      <c r="BU291" s="533">
        <f ca="1">(SUM(OFFSET(BU$3,3*ROWS(BU$3:BU30)-3,,3)))</f>
        <v>0</v>
      </c>
      <c r="BV291" s="534"/>
      <c r="BW291" s="534"/>
      <c r="BX291" s="534"/>
      <c r="BY291" s="534"/>
      <c r="BZ291" s="534"/>
      <c r="CA291" s="534"/>
      <c r="CB291" s="534"/>
      <c r="CC291" s="534"/>
      <c r="CD291" s="534"/>
      <c r="CE291" s="534"/>
      <c r="CF291" s="534"/>
      <c r="CG291" s="534"/>
      <c r="CH291" s="534"/>
      <c r="CI291" s="534"/>
      <c r="CJ291" s="534"/>
      <c r="CK291" s="534"/>
      <c r="CL291" s="534"/>
      <c r="CM291" s="534"/>
      <c r="CN291" s="534"/>
      <c r="CO291" s="534"/>
      <c r="CP291" s="539">
        <f t="shared" ca="1" si="197"/>
        <v>-11.898559840246236</v>
      </c>
      <c r="CQ291" s="539">
        <f t="shared" ca="1" si="198"/>
        <v>27.428427967543499</v>
      </c>
      <c r="CR291" s="539">
        <f t="shared" ca="1" si="202"/>
        <v>577.1568776568015</v>
      </c>
      <c r="CS291" s="539">
        <f t="shared" ca="1" si="202"/>
        <v>-9.9277884973274553</v>
      </c>
      <c r="CT291" s="534"/>
      <c r="CU291" s="534"/>
      <c r="CV291" s="534"/>
      <c r="CW291" s="534"/>
    </row>
    <row r="292" spans="1:101" x14ac:dyDescent="0.3">
      <c r="A292"/>
      <c r="B292"/>
      <c r="C292" s="531">
        <v>2010</v>
      </c>
      <c r="D292" s="532" t="s">
        <v>72</v>
      </c>
      <c r="E292" s="533">
        <f t="shared" ca="1" si="200"/>
        <v>45877068</v>
      </c>
      <c r="F292" s="533">
        <f t="shared" ca="1" si="200"/>
        <v>12519221</v>
      </c>
      <c r="G292" s="533">
        <f t="shared" ca="1" si="200"/>
        <v>3503356</v>
      </c>
      <c r="H292" s="535">
        <f ca="1">(SUM(OFFSET(H$3,3*ROWS(H$3:H31)-3,,3)))</f>
        <v>417750855</v>
      </c>
      <c r="I292" s="535">
        <f ca="1">(SUM(OFFSET(I$3,3*ROWS(I$3:I31)-3,,3)))</f>
        <v>47159189</v>
      </c>
      <c r="J292" s="535">
        <f ca="1">(SUM(OFFSET(J$3,3*ROWS(J$3:J31)-3,,3)))</f>
        <v>5927416</v>
      </c>
      <c r="K292" s="536">
        <f t="shared" ca="1" si="193"/>
        <v>-2.5020039735597459</v>
      </c>
      <c r="L292" s="536">
        <f t="shared" ca="1" si="193"/>
        <v>-0.78741351831343109</v>
      </c>
      <c r="M292" s="536">
        <f t="shared" ca="1" si="193"/>
        <v>6.5935927486197032</v>
      </c>
      <c r="N292" s="537">
        <f t="shared" ca="1" si="195"/>
        <v>18.964283942283938</v>
      </c>
      <c r="O292" s="537">
        <f t="shared" ca="1" si="195"/>
        <v>10.685773293659452</v>
      </c>
      <c r="P292" s="537">
        <f t="shared" ca="1" si="195"/>
        <v>138.14945109339368</v>
      </c>
      <c r="Q292" s="535">
        <f ca="1">(SUM(OFFSET(Q$3,3*ROWS(Q$3:Q31)-3,,3)))</f>
        <v>455021540.90343016</v>
      </c>
      <c r="R292" s="535">
        <f ca="1">(SUM(OFFSET(R$3,3*ROWS(R$3:R31)-3,,3)))</f>
        <v>37311589.294730008</v>
      </c>
      <c r="S292" s="535">
        <f ca="1">(SUM(OFFSET(S$3,3*ROWS(S$3:S31)-3,,3)))</f>
        <v>177200.462413</v>
      </c>
      <c r="T292" s="533">
        <f ca="1">(SUM(OFFSET(T$3,3*ROWS(T$3:T31)-3,,3)))</f>
        <v>492510330.66057312</v>
      </c>
      <c r="U292" s="536">
        <f t="shared" ca="1" si="194"/>
        <v>-2.2040953071599194</v>
      </c>
      <c r="V292" s="536">
        <f t="shared" ca="1" si="194"/>
        <v>-1.305506521301391</v>
      </c>
      <c r="W292" s="536">
        <f t="shared" ca="1" si="194"/>
        <v>-0.37609689441748423</v>
      </c>
      <c r="X292" s="536">
        <f t="shared" ca="1" si="194"/>
        <v>-2.1359467575476332</v>
      </c>
      <c r="Y292" s="538">
        <f t="shared" ca="1" si="196"/>
        <v>0.43031444148233911</v>
      </c>
      <c r="Z292" s="538">
        <f t="shared" ca="1" si="196"/>
        <v>26.104981600473128</v>
      </c>
      <c r="AA292" s="538">
        <f t="shared" ca="1" si="196"/>
        <v>136.82377415006422</v>
      </c>
      <c r="AB292" s="538">
        <f t="shared" ca="1" si="196"/>
        <v>2.0251049976950584</v>
      </c>
      <c r="AC292" s="535">
        <f ca="1">(SUM(OFFSET(AC$3,3*ROWS(AC$3:AC31)-3,,3)))</f>
        <v>300392034</v>
      </c>
      <c r="AD292" s="533">
        <f ca="1">(SUM(OFFSET(AD$3,3*ROWS(AD$3:AD31)-3,,3)))</f>
        <v>117321380</v>
      </c>
      <c r="AE292" s="535">
        <f ca="1">(SUM(OFFSET(AE$3,3*ROWS(AE$3:AE31)-3,,3)))</f>
        <v>25360866</v>
      </c>
      <c r="AF292" s="535">
        <f ca="1">(SUM(OFFSET(AF$3,3*ROWS(AF$3:AF31)-3,,3)))</f>
        <v>78615614</v>
      </c>
      <c r="AG292" s="535">
        <f ca="1">(SUM(OFFSET(AG$3,3*ROWS(AG$3:AG31)-3,,3)))</f>
        <v>13344900</v>
      </c>
      <c r="AH292" s="533">
        <f ca="1">(SUM(OFFSET(AH$3,3*ROWS(AH$3:AH31)-3,,3)))</f>
        <v>91960514</v>
      </c>
      <c r="AI292" s="533"/>
      <c r="AJ292" s="533">
        <f ca="1">(SUM(OFFSET(AJ$3,3*ROWS(AJ$3:AJ31)-3,,3)))</f>
        <v>0</v>
      </c>
      <c r="AK292" s="535">
        <f ca="1">(SUM(OFFSET(AK$3,3*ROWS(AK$3:AK31)-3,,3)))</f>
        <v>211657010.2261771</v>
      </c>
      <c r="AL292" s="533">
        <f ca="1">(SUM(OFFSET(AL$3,3*ROWS(AL$3:AL31)-3,,3)))</f>
        <v>243364530.67725301</v>
      </c>
      <c r="AM292" s="535">
        <f ca="1">(SUM(OFFSET(AM$3,3*ROWS(AM$3:AM31)-3,,3)))</f>
        <v>14944930.012972001</v>
      </c>
      <c r="AN292" s="535">
        <f ca="1">(SUM(OFFSET(AN$3,3*ROWS(AN$3:AN31)-3,,3)))</f>
        <v>205060991.51774001</v>
      </c>
      <c r="AO292" s="535">
        <f ca="1">(SUM(OFFSET(AO$3,3*ROWS(AO$3:AO31)-3,,3)))</f>
        <v>23358609.146540999</v>
      </c>
      <c r="AP292" s="533">
        <f t="shared" ca="1" si="191"/>
        <v>228419600.66428101</v>
      </c>
      <c r="AQ292" s="533">
        <f ca="1">(SUM(OFFSET(AQ$3,3*ROWS(AQ$3:AQ31)-3,,3)))</f>
        <v>0</v>
      </c>
      <c r="AR292" s="533">
        <f ca="1">(SUM(OFFSET(AR$3,3*ROWS(AR$3:AR31)-3,,3)))</f>
        <v>0</v>
      </c>
      <c r="AS292" s="535">
        <f ca="1">(SUM(OFFSET(AS$3,3*ROWS(AS$3:AS31)-3,,3)))</f>
        <v>46040487</v>
      </c>
      <c r="AT292" s="535">
        <f ca="1">(SUM(OFFSET(AT$3,3*ROWS(AT$3:AT31)-3,,3)))</f>
        <v>1118702</v>
      </c>
      <c r="AU292" s="535"/>
      <c r="AV292" s="535">
        <f ca="1">(SUM(OFFSET(AV$3,3*ROWS(AV$3:AV31)-3,,3)))</f>
        <v>36201016.96147</v>
      </c>
      <c r="AW292" s="535">
        <f ca="1">(SUM(OFFSET(AW$3,3*ROWS(AW$3:AW31)-3,,3)))</f>
        <v>1110572.33326</v>
      </c>
      <c r="AX292" s="535"/>
      <c r="AY292" s="540">
        <f t="shared" ca="1" si="201"/>
        <v>26.241611491682498</v>
      </c>
      <c r="AZ292" s="540">
        <f t="shared" ca="1" si="201"/>
        <v>21.807718708089411</v>
      </c>
      <c r="BA292" s="540"/>
      <c r="BB292" s="533">
        <f t="shared" ca="1" si="192"/>
        <v>0</v>
      </c>
      <c r="BC292" s="535">
        <f ca="1">(SUM(OFFSET(BC$3,3*ROWS(BC$3:BC31)-3,,3)))</f>
        <v>0</v>
      </c>
      <c r="BD292" s="535">
        <f ca="1">(SUM(OFFSET(BD$3,3*ROWS(BD$3:BD31)-3,,3)))</f>
        <v>5927416</v>
      </c>
      <c r="BE292" s="535">
        <f ca="1">(SUM(OFFSET(BE$3,3*ROWS(BE$3:BE31)-3,,3)))</f>
        <v>0</v>
      </c>
      <c r="BF292" s="535">
        <f ca="1">(SUM(OFFSET(BF$3,3*ROWS(BF$3:BF31)-3,,3)))</f>
        <v>0</v>
      </c>
      <c r="BG292" s="535">
        <f ca="1">(SUM(OFFSET(BG$3,3*ROWS(BG$3:BG31)-3,,3)))</f>
        <v>177200.462413</v>
      </c>
      <c r="BH292" s="535">
        <f ca="1">(SUM(OFFSET(BH$3,3*ROWS(BH$3:BH31)-3,,3)))</f>
        <v>0</v>
      </c>
      <c r="BI292" s="540"/>
      <c r="BJ292" s="540"/>
      <c r="BK292" s="540"/>
      <c r="BL292" s="535">
        <f ca="1">(SUM(OFFSET(BL$3,3*ROWS(BL$3:BL31)-3,,3)))</f>
        <v>0</v>
      </c>
      <c r="BM292" s="535">
        <f ca="1">(SUM(OFFSET(BM$3,3*ROWS(BM$3:BM31)-3,,3)))</f>
        <v>0</v>
      </c>
      <c r="BN292" s="535">
        <f ca="1">(SUM(OFFSET(BN$3,3*ROWS(BN$3:BN31)-3,,3)))</f>
        <v>0</v>
      </c>
      <c r="BO292" s="533">
        <f ca="1">(SUM(OFFSET(BO$3,3*ROWS(BO$3:BO31)-3,,3)))</f>
        <v>0</v>
      </c>
      <c r="BP292" s="533">
        <f ca="1">(SUM(OFFSET(BP$3,3*ROWS(BP$3:BP31)-3,,3)))</f>
        <v>0</v>
      </c>
      <c r="BQ292" s="535">
        <f ca="1">(SUM(OFFSET(BQ$3,3*ROWS(BQ$3:BQ31)-3,,3)))</f>
        <v>0</v>
      </c>
      <c r="BR292" s="535">
        <f ca="1">(SUM(OFFSET(BR$3,3*ROWS(BR$3:BR31)-3,,3)))</f>
        <v>0</v>
      </c>
      <c r="BS292" s="535">
        <f ca="1">(SUM(OFFSET(BS$3,3*ROWS(BS$3:BS31)-3,,3)))</f>
        <v>0</v>
      </c>
      <c r="BT292" s="533">
        <f ca="1">(SUM(OFFSET(BT$3,3*ROWS(BT$3:BT31)-3,,3)))</f>
        <v>0</v>
      </c>
      <c r="BU292" s="533">
        <f ca="1">(SUM(OFFSET(BU$3,3*ROWS(BU$3:BU31)-3,,3)))</f>
        <v>0</v>
      </c>
      <c r="BV292" s="534"/>
      <c r="BW292" s="534"/>
      <c r="BX292" s="534"/>
      <c r="BY292" s="534"/>
      <c r="BZ292" s="534"/>
      <c r="CA292" s="534"/>
      <c r="CB292" s="534"/>
      <c r="CC292" s="534"/>
      <c r="CD292" s="534"/>
      <c r="CE292" s="534"/>
      <c r="CF292" s="534"/>
      <c r="CG292" s="534"/>
      <c r="CH292" s="534"/>
      <c r="CI292" s="534"/>
      <c r="CJ292" s="534"/>
      <c r="CK292" s="534"/>
      <c r="CL292" s="534"/>
      <c r="CM292" s="534"/>
      <c r="CN292" s="534"/>
      <c r="CO292" s="534"/>
      <c r="CP292" s="539">
        <f t="shared" ca="1" si="197"/>
        <v>-10.428332845293582</v>
      </c>
      <c r="CQ292" s="539">
        <f t="shared" ca="1" si="198"/>
        <v>27.814935160496091</v>
      </c>
      <c r="CR292" s="539">
        <f t="shared" ca="1" si="202"/>
        <v>323.51253080944718</v>
      </c>
      <c r="CS292" s="539">
        <f t="shared" ca="1" si="202"/>
        <v>-8.3840668472372073</v>
      </c>
      <c r="CT292" s="534"/>
      <c r="CU292" s="534"/>
      <c r="CV292" s="534"/>
      <c r="CW292" s="534"/>
    </row>
    <row r="293" spans="1:101" x14ac:dyDescent="0.3">
      <c r="A293"/>
      <c r="B293"/>
      <c r="C293" s="531"/>
      <c r="D293" s="532" t="s">
        <v>73</v>
      </c>
      <c r="E293" s="533">
        <f t="shared" ca="1" si="200"/>
        <v>47774075</v>
      </c>
      <c r="F293" s="533">
        <f t="shared" ca="1" si="200"/>
        <v>12752457</v>
      </c>
      <c r="G293" s="533">
        <f t="shared" ca="1" si="200"/>
        <v>4860142</v>
      </c>
      <c r="H293" s="535">
        <f ca="1">(SUM(OFFSET(H$3,3*ROWS(H$3:H32)-3,,3)))</f>
        <v>442111427</v>
      </c>
      <c r="I293" s="535">
        <f ca="1">(SUM(OFFSET(I$3,3*ROWS(I$3:I32)-3,,3)))</f>
        <v>48928626</v>
      </c>
      <c r="J293" s="535">
        <f ca="1">(SUM(OFFSET(J$3,3*ROWS(J$3:J32)-3,,3)))</f>
        <v>6421471</v>
      </c>
      <c r="K293" s="536">
        <f t="shared" ca="1" si="193"/>
        <v>5.8313637682441124</v>
      </c>
      <c r="L293" s="536">
        <f t="shared" ca="1" si="193"/>
        <v>3.7520513764560288</v>
      </c>
      <c r="M293" s="536">
        <f t="shared" ca="1" si="193"/>
        <v>8.3350822685635695</v>
      </c>
      <c r="N293" s="537">
        <f t="shared" ca="1" si="195"/>
        <v>19.411452665194737</v>
      </c>
      <c r="O293" s="537">
        <f t="shared" ca="1" si="195"/>
        <v>8.2194936096728863</v>
      </c>
      <c r="P293" s="537">
        <f t="shared" ca="1" si="195"/>
        <v>41.962224591156236</v>
      </c>
      <c r="Q293" s="535">
        <f ca="1">(SUM(OFFSET(Q$3,3*ROWS(Q$3:Q32)-3,,3)))</f>
        <v>479975148.27910697</v>
      </c>
      <c r="R293" s="535">
        <f ca="1">(SUM(OFFSET(R$3,3*ROWS(R$3:R32)-3,,3)))</f>
        <v>39565600.393826999</v>
      </c>
      <c r="S293" s="535">
        <f ca="1">(SUM(OFFSET(S$3,3*ROWS(S$3:S32)-3,,3)))</f>
        <v>161095.94919300001</v>
      </c>
      <c r="T293" s="533">
        <f ca="1">(SUM(OFFSET(T$3,3*ROWS(T$3:T32)-3,,3)))</f>
        <v>519701844.62212694</v>
      </c>
      <c r="U293" s="536">
        <f t="shared" ca="1" si="194"/>
        <v>5.4840496839187551</v>
      </c>
      <c r="V293" s="536">
        <f t="shared" ca="1" si="194"/>
        <v>6.0410482150524576</v>
      </c>
      <c r="W293" s="536">
        <f t="shared" ca="1" si="194"/>
        <v>-9.0883020285044775</v>
      </c>
      <c r="X293" s="536">
        <f t="shared" ca="1" si="194"/>
        <v>5.5210037777448333</v>
      </c>
      <c r="Y293" s="538">
        <f t="shared" ca="1" si="196"/>
        <v>7.9805939185985304</v>
      </c>
      <c r="Z293" s="538">
        <f t="shared" ca="1" si="196"/>
        <v>18.255176086597274</v>
      </c>
      <c r="AA293" s="538">
        <f t="shared" ca="1" si="196"/>
        <v>42.515642498689147</v>
      </c>
      <c r="AB293" s="538">
        <f t="shared" ca="1" si="196"/>
        <v>8.7078248082957117</v>
      </c>
      <c r="AC293" s="535">
        <f ca="1">(SUM(OFFSET(AC$3,3*ROWS(AC$3:AC32)-3,,3)))</f>
        <v>317251741</v>
      </c>
      <c r="AD293" s="533">
        <f ca="1">(SUM(OFFSET(AD$3,3*ROWS(AD$3:AD32)-3,,3)))</f>
        <v>124859381</v>
      </c>
      <c r="AE293" s="535">
        <f ca="1">(SUM(OFFSET(AE$3,3*ROWS(AE$3:AE32)-3,,3)))</f>
        <v>26710482</v>
      </c>
      <c r="AF293" s="535">
        <f ca="1">(SUM(OFFSET(AF$3,3*ROWS(AF$3:AF32)-3,,3)))</f>
        <v>83404881</v>
      </c>
      <c r="AG293" s="535">
        <f ca="1">(SUM(OFFSET(AG$3,3*ROWS(AG$3:AG32)-3,,3)))</f>
        <v>14744018</v>
      </c>
      <c r="AH293" s="533">
        <f ca="1">(SUM(OFFSET(AH$3,3*ROWS(AH$3:AH32)-3,,3)))</f>
        <v>98148899</v>
      </c>
      <c r="AI293" s="533"/>
      <c r="AJ293" s="533">
        <f ca="1">(SUM(OFFSET(AJ$3,3*ROWS(AJ$3:AJ32)-3,,3)))</f>
        <v>0</v>
      </c>
      <c r="AK293" s="535">
        <f ca="1">(SUM(OFFSET(AK$3,3*ROWS(AK$3:AK32)-3,,3)))</f>
        <v>222647712.20767298</v>
      </c>
      <c r="AL293" s="533">
        <f ca="1">(SUM(OFFSET(AL$3,3*ROWS(AL$3:AL32)-3,,3)))</f>
        <v>257232063.35495102</v>
      </c>
      <c r="AM293" s="535">
        <f ca="1">(SUM(OFFSET(AM$3,3*ROWS(AM$3:AM32)-3,,3)))</f>
        <v>15513430.695273999</v>
      </c>
      <c r="AN293" s="535">
        <f ca="1">(SUM(OFFSET(AN$3,3*ROWS(AN$3:AN32)-3,,3)))</f>
        <v>215832139.00906998</v>
      </c>
      <c r="AO293" s="535">
        <f ca="1">(SUM(OFFSET(AO$3,3*ROWS(AO$3:AO32)-3,,3)))</f>
        <v>25886493.650607005</v>
      </c>
      <c r="AP293" s="533">
        <f t="shared" ca="1" si="191"/>
        <v>241718632.65967697</v>
      </c>
      <c r="AQ293" s="533">
        <f ca="1">(SUM(OFFSET(AQ$3,3*ROWS(AQ$3:AQ32)-3,,3)))</f>
        <v>0</v>
      </c>
      <c r="AR293" s="533">
        <f ca="1">(SUM(OFFSET(AR$3,3*ROWS(AR$3:AR32)-3,,3)))</f>
        <v>0</v>
      </c>
      <c r="AS293" s="535">
        <f ca="1">(SUM(OFFSET(AS$3,3*ROWS(AS$3:AS32)-3,,3)))</f>
        <v>47841347</v>
      </c>
      <c r="AT293" s="535">
        <f ca="1">(SUM(OFFSET(AT$3,3*ROWS(AT$3:AT32)-3,,3)))</f>
        <v>1087279</v>
      </c>
      <c r="AU293" s="535"/>
      <c r="AV293" s="535">
        <f ca="1">(SUM(OFFSET(AV$3,3*ROWS(AV$3:AV32)-3,,3)))</f>
        <v>38443463.153682001</v>
      </c>
      <c r="AW293" s="535">
        <f ca="1">(SUM(OFFSET(AW$3,3*ROWS(AW$3:AW32)-3,,3)))</f>
        <v>1122137.2401450002</v>
      </c>
      <c r="AX293" s="535"/>
      <c r="AY293" s="540">
        <f t="shared" ca="1" si="201"/>
        <v>18.149789986798055</v>
      </c>
      <c r="AZ293" s="540">
        <f t="shared" ca="1" si="201"/>
        <v>21.982741702021695</v>
      </c>
      <c r="BA293" s="540"/>
      <c r="BB293" s="533">
        <f t="shared" ca="1" si="192"/>
        <v>0</v>
      </c>
      <c r="BC293" s="535">
        <f ca="1">(SUM(OFFSET(BC$3,3*ROWS(BC$3:BC32)-3,,3)))</f>
        <v>0</v>
      </c>
      <c r="BD293" s="535">
        <f ca="1">(SUM(OFFSET(BD$3,3*ROWS(BD$3:BD32)-3,,3)))</f>
        <v>6421471</v>
      </c>
      <c r="BE293" s="535">
        <f ca="1">(SUM(OFFSET(BE$3,3*ROWS(BE$3:BE32)-3,,3)))</f>
        <v>0</v>
      </c>
      <c r="BF293" s="535">
        <f ca="1">(SUM(OFFSET(BF$3,3*ROWS(BF$3:BF32)-3,,3)))</f>
        <v>0</v>
      </c>
      <c r="BG293" s="535">
        <f ca="1">(SUM(OFFSET(BG$3,3*ROWS(BG$3:BG32)-3,,3)))</f>
        <v>161095.94919300001</v>
      </c>
      <c r="BH293" s="535">
        <f ca="1">(SUM(OFFSET(BH$3,3*ROWS(BH$3:BH32)-3,,3)))</f>
        <v>0</v>
      </c>
      <c r="BI293" s="540"/>
      <c r="BJ293" s="540"/>
      <c r="BK293" s="540"/>
      <c r="BL293" s="535">
        <f ca="1">(SUM(OFFSET(BL$3,3*ROWS(BL$3:BL32)-3,,3)))</f>
        <v>0</v>
      </c>
      <c r="BM293" s="535">
        <f ca="1">(SUM(OFFSET(BM$3,3*ROWS(BM$3:BM32)-3,,3)))</f>
        <v>0</v>
      </c>
      <c r="BN293" s="535">
        <f ca="1">(SUM(OFFSET(BN$3,3*ROWS(BN$3:BN32)-3,,3)))</f>
        <v>0</v>
      </c>
      <c r="BO293" s="533">
        <f ca="1">(SUM(OFFSET(BO$3,3*ROWS(BO$3:BO32)-3,,3)))</f>
        <v>0</v>
      </c>
      <c r="BP293" s="533">
        <f ca="1">(SUM(OFFSET(BP$3,3*ROWS(BP$3:BP32)-3,,3)))</f>
        <v>0</v>
      </c>
      <c r="BQ293" s="535">
        <f ca="1">(SUM(OFFSET(BQ$3,3*ROWS(BQ$3:BQ32)-3,,3)))</f>
        <v>0</v>
      </c>
      <c r="BR293" s="535">
        <f ca="1">(SUM(OFFSET(BR$3,3*ROWS(BR$3:BR32)-3,,3)))</f>
        <v>0</v>
      </c>
      <c r="BS293" s="535">
        <f ca="1">(SUM(OFFSET(BS$3,3*ROWS(BS$3:BS32)-3,,3)))</f>
        <v>0</v>
      </c>
      <c r="BT293" s="533">
        <f ca="1">(SUM(OFFSET(BT$3,3*ROWS(BT$3:BT32)-3,,3)))</f>
        <v>0</v>
      </c>
      <c r="BU293" s="533">
        <f ca="1">(SUM(OFFSET(BU$3,3*ROWS(BU$3:BU32)-3,,3)))</f>
        <v>0</v>
      </c>
      <c r="BV293" s="534"/>
      <c r="BW293" s="534"/>
      <c r="BX293" s="534"/>
      <c r="BY293" s="534"/>
      <c r="BZ293" s="534"/>
      <c r="CA293" s="534"/>
      <c r="CB293" s="534"/>
      <c r="CC293" s="534"/>
      <c r="CD293" s="534"/>
      <c r="CE293" s="534"/>
      <c r="CF293" s="534"/>
      <c r="CG293" s="534"/>
      <c r="CH293" s="534"/>
      <c r="CI293" s="534"/>
      <c r="CJ293" s="534"/>
      <c r="CK293" s="534"/>
      <c r="CL293" s="534"/>
      <c r="CM293" s="534"/>
      <c r="CN293" s="534"/>
      <c r="CO293" s="534"/>
      <c r="CP293" s="539">
        <f t="shared" ca="1" si="197"/>
        <v>-4.4603261009549442</v>
      </c>
      <c r="CQ293" s="539">
        <f t="shared" ca="1" si="198"/>
        <v>24.285777748063197</v>
      </c>
      <c r="CR293" s="539">
        <f t="shared" ca="1" si="202"/>
        <v>166.04867974122857</v>
      </c>
      <c r="CS293" s="539">
        <f t="shared" ca="1" si="202"/>
        <v>-2.7466331715525172</v>
      </c>
      <c r="CT293" s="534"/>
      <c r="CU293" s="534"/>
      <c r="CV293" s="534"/>
      <c r="CW293" s="534"/>
    </row>
    <row r="294" spans="1:101" x14ac:dyDescent="0.3">
      <c r="A294"/>
      <c r="B294"/>
      <c r="C294" s="531"/>
      <c r="D294" s="532" t="s">
        <v>74</v>
      </c>
      <c r="E294" s="533">
        <f t="shared" ca="1" si="200"/>
        <v>50675239</v>
      </c>
      <c r="F294" s="533">
        <f t="shared" ca="1" si="200"/>
        <v>13057186</v>
      </c>
      <c r="G294" s="533">
        <f t="shared" ca="1" si="200"/>
        <v>6444619</v>
      </c>
      <c r="H294" s="535">
        <f ca="1">(SUM(OFFSET(H$3,3*ROWS(H$3:H33)-3,,3)))</f>
        <v>467901213</v>
      </c>
      <c r="I294" s="535">
        <f ca="1">(SUM(OFFSET(I$3,3*ROWS(I$3:I33)-3,,3)))</f>
        <v>51253834</v>
      </c>
      <c r="J294" s="535">
        <f ca="1">(SUM(OFFSET(J$3,3*ROWS(J$3:J33)-3,,3)))</f>
        <v>6522419</v>
      </c>
      <c r="K294" s="536">
        <f t="shared" ca="1" si="193"/>
        <v>5.8333226478672309</v>
      </c>
      <c r="L294" s="536">
        <f t="shared" ca="1" si="193"/>
        <v>4.7522446266935843</v>
      </c>
      <c r="M294" s="536">
        <f t="shared" ca="1" si="193"/>
        <v>1.5720385562747228</v>
      </c>
      <c r="N294" s="537">
        <f t="shared" ca="1" si="195"/>
        <v>13.763792900211438</v>
      </c>
      <c r="O294" s="537">
        <f t="shared" ca="1" si="195"/>
        <v>8.4221321735945196</v>
      </c>
      <c r="P294" s="537">
        <f t="shared" ca="1" si="195"/>
        <v>34.108054704840391</v>
      </c>
      <c r="Q294" s="535">
        <f ca="1">(SUM(OFFSET(Q$3,3*ROWS(Q$3:Q33)-3,,3)))</f>
        <v>518603057.01200092</v>
      </c>
      <c r="R294" s="535">
        <f ca="1">(SUM(OFFSET(R$3,3*ROWS(R$3:R33)-3,,3)))</f>
        <v>42009441.07993</v>
      </c>
      <c r="S294" s="535">
        <f ca="1">(SUM(OFFSET(S$3,3*ROWS(S$3:S33)-3,,3)))</f>
        <v>172735.29524499999</v>
      </c>
      <c r="T294" s="533">
        <f ca="1">(SUM(OFFSET(T$3,3*ROWS(T$3:T33)-3,,3)))</f>
        <v>560785233.38717592</v>
      </c>
      <c r="U294" s="536">
        <f t="shared" ca="1" si="194"/>
        <v>8.0478976612413486</v>
      </c>
      <c r="V294" s="536">
        <f t="shared" ca="1" si="194"/>
        <v>6.1766804036273086</v>
      </c>
      <c r="W294" s="536">
        <f t="shared" ca="1" si="194"/>
        <v>7.2251016306161322</v>
      </c>
      <c r="X294" s="536">
        <f t="shared" ca="1" si="194"/>
        <v>7.9051843263940196</v>
      </c>
      <c r="Y294" s="538">
        <f t="shared" ca="1" si="196"/>
        <v>15.592807117317282</v>
      </c>
      <c r="Z294" s="538">
        <f t="shared" ca="1" si="196"/>
        <v>17.209953805315408</v>
      </c>
      <c r="AA294" s="538">
        <f t="shared" ca="1" si="196"/>
        <v>12.544283439673912</v>
      </c>
      <c r="AB294" s="538">
        <f t="shared" ca="1" si="196"/>
        <v>15.711436265052619</v>
      </c>
      <c r="AC294" s="535">
        <f ca="1">(SUM(OFFSET(AC$3,3*ROWS(AC$3:AC33)-3,,3)))</f>
        <v>337638359</v>
      </c>
      <c r="AD294" s="533">
        <f ca="1">(SUM(OFFSET(AD$3,3*ROWS(AD$3:AD33)-3,,3)))</f>
        <v>130262945</v>
      </c>
      <c r="AE294" s="535">
        <f ca="1">(SUM(OFFSET(AE$3,3*ROWS(AE$3:AE33)-3,,3)))</f>
        <v>29695728</v>
      </c>
      <c r="AF294" s="535">
        <f ca="1">(SUM(OFFSET(AF$3,3*ROWS(AF$3:AF33)-3,,3)))</f>
        <v>84567847</v>
      </c>
      <c r="AG294" s="535">
        <f ca="1">(SUM(OFFSET(AG$3,3*ROWS(AG$3:AG33)-3,,3)))</f>
        <v>15999370</v>
      </c>
      <c r="AH294" s="533">
        <f ca="1">(SUM(OFFSET(AH$3,3*ROWS(AH$3:AH33)-3,,3)))</f>
        <v>100567217</v>
      </c>
      <c r="AI294" s="533"/>
      <c r="AJ294" s="533">
        <f ca="1">(SUM(OFFSET(AJ$3,3*ROWS(AJ$3:AJ33)-3,,3)))</f>
        <v>0</v>
      </c>
      <c r="AK294" s="535">
        <f ca="1">(SUM(OFFSET(AK$3,3*ROWS(AK$3:AK33)-3,,3)))</f>
        <v>244587377.64644501</v>
      </c>
      <c r="AL294" s="533">
        <f ca="1">(SUM(OFFSET(AL$3,3*ROWS(AL$3:AL33)-3,,3)))</f>
        <v>274015679.36555612</v>
      </c>
      <c r="AM294" s="535">
        <f ca="1">(SUM(OFFSET(AM$3,3*ROWS(AM$3:AM33)-3,,3)))</f>
        <v>17218467.181353003</v>
      </c>
      <c r="AN294" s="535">
        <f ca="1">(SUM(OFFSET(AN$3,3*ROWS(AN$3:AN33)-3,,3)))</f>
        <v>227662909.67800707</v>
      </c>
      <c r="AO294" s="535">
        <f ca="1">(SUM(OFFSET(AO$3,3*ROWS(AO$3:AO33)-3,,3)))</f>
        <v>29134302.506196015</v>
      </c>
      <c r="AP294" s="533">
        <f t="shared" ca="1" si="191"/>
        <v>256797212.18420309</v>
      </c>
      <c r="AQ294" s="533">
        <f ca="1">(SUM(OFFSET(AQ$3,3*ROWS(AQ$3:AQ33)-3,,3)))</f>
        <v>0</v>
      </c>
      <c r="AR294" s="533">
        <f ca="1">(SUM(OFFSET(AR$3,3*ROWS(AR$3:AR33)-3,,3)))</f>
        <v>0</v>
      </c>
      <c r="AS294" s="535">
        <f ca="1">(SUM(OFFSET(AS$3,3*ROWS(AS$3:AS33)-3,,3)))</f>
        <v>50207766</v>
      </c>
      <c r="AT294" s="535">
        <f ca="1">(SUM(OFFSET(AT$3,3*ROWS(AT$3:AT33)-3,,3)))</f>
        <v>1046068</v>
      </c>
      <c r="AU294" s="535"/>
      <c r="AV294" s="535">
        <f ca="1">(SUM(OFFSET(AV$3,3*ROWS(AV$3:AV33)-3,,3)))</f>
        <v>40883643.194408</v>
      </c>
      <c r="AW294" s="535">
        <f ca="1">(SUM(OFFSET(AW$3,3*ROWS(AW$3:AW33)-3,,3)))</f>
        <v>1125797.885522</v>
      </c>
      <c r="AX294" s="535"/>
      <c r="AY294" s="540">
        <f t="shared" ca="1" si="201"/>
        <v>17.657331061350231</v>
      </c>
      <c r="AZ294" s="540">
        <f t="shared" ca="1" si="201"/>
        <v>2.988822038711755</v>
      </c>
      <c r="BA294" s="540"/>
      <c r="BB294" s="533">
        <f t="shared" ca="1" si="192"/>
        <v>0</v>
      </c>
      <c r="BC294" s="535">
        <f ca="1">(SUM(OFFSET(BC$3,3*ROWS(BC$3:BC33)-3,,3)))</f>
        <v>0</v>
      </c>
      <c r="BD294" s="535">
        <f ca="1">(SUM(OFFSET(BD$3,3*ROWS(BD$3:BD33)-3,,3)))</f>
        <v>6522419</v>
      </c>
      <c r="BE294" s="535">
        <f ca="1">(SUM(OFFSET(BE$3,3*ROWS(BE$3:BE33)-3,,3)))</f>
        <v>0</v>
      </c>
      <c r="BF294" s="535">
        <f ca="1">(SUM(OFFSET(BF$3,3*ROWS(BF$3:BF33)-3,,3)))</f>
        <v>0</v>
      </c>
      <c r="BG294" s="535">
        <f ca="1">(SUM(OFFSET(BG$3,3*ROWS(BG$3:BG33)-3,,3)))</f>
        <v>172735.29524499999</v>
      </c>
      <c r="BH294" s="535">
        <f ca="1">(SUM(OFFSET(BH$3,3*ROWS(BH$3:BH33)-3,,3)))</f>
        <v>0</v>
      </c>
      <c r="BI294" s="540"/>
      <c r="BJ294" s="540"/>
      <c r="BK294" s="540"/>
      <c r="BL294" s="535">
        <f ca="1">(SUM(OFFSET(BL$3,3*ROWS(BL$3:BL33)-3,,3)))</f>
        <v>0</v>
      </c>
      <c r="BM294" s="535">
        <f ca="1">(SUM(OFFSET(BM$3,3*ROWS(BM$3:BM33)-3,,3)))</f>
        <v>0</v>
      </c>
      <c r="BN294" s="535">
        <f ca="1">(SUM(OFFSET(BN$3,3*ROWS(BN$3:BN33)-3,,3)))</f>
        <v>0</v>
      </c>
      <c r="BO294" s="533">
        <f ca="1">(SUM(OFFSET(BO$3,3*ROWS(BO$3:BO33)-3,,3)))</f>
        <v>0</v>
      </c>
      <c r="BP294" s="533">
        <f ca="1">(SUM(OFFSET(BP$3,3*ROWS(BP$3:BP33)-3,,3)))</f>
        <v>0</v>
      </c>
      <c r="BQ294" s="535">
        <f ca="1">(SUM(OFFSET(BQ$3,3*ROWS(BQ$3:BQ33)-3,,3)))</f>
        <v>0</v>
      </c>
      <c r="BR294" s="535">
        <f ca="1">(SUM(OFFSET(BR$3,3*ROWS(BR$3:BR33)-3,,3)))</f>
        <v>0</v>
      </c>
      <c r="BS294" s="535">
        <f ca="1">(SUM(OFFSET(BS$3,3*ROWS(BS$3:BS33)-3,,3)))</f>
        <v>0</v>
      </c>
      <c r="BT294" s="533">
        <f ca="1">(SUM(OFFSET(BT$3,3*ROWS(BT$3:BT33)-3,,3)))</f>
        <v>0</v>
      </c>
      <c r="BU294" s="533">
        <f ca="1">(SUM(OFFSET(BU$3,3*ROWS(BU$3:BU33)-3,,3)))</f>
        <v>0</v>
      </c>
      <c r="BV294" s="534"/>
      <c r="BW294" s="534"/>
      <c r="BX294" s="534"/>
      <c r="BY294" s="534"/>
      <c r="BZ294" s="534"/>
      <c r="CA294" s="534"/>
      <c r="CB294" s="534"/>
      <c r="CC294" s="534"/>
      <c r="CD294" s="534"/>
      <c r="CE294" s="534"/>
      <c r="CF294" s="534"/>
      <c r="CG294" s="534"/>
      <c r="CH294" s="534"/>
      <c r="CI294" s="534"/>
      <c r="CJ294" s="534"/>
      <c r="CK294" s="534"/>
      <c r="CL294" s="534"/>
      <c r="CM294" s="534"/>
      <c r="CN294" s="534"/>
      <c r="CO294" s="534"/>
      <c r="CP294" s="539">
        <f t="shared" ca="1" si="197"/>
        <v>5.4370091367292446</v>
      </c>
      <c r="CQ294" s="539">
        <f t="shared" ca="1" si="198"/>
        <v>22.226093053811624</v>
      </c>
      <c r="CR294" s="539">
        <f t="shared" ca="1" si="202"/>
        <v>79.347609798519215</v>
      </c>
      <c r="CS294" s="539">
        <f t="shared" ca="1" si="202"/>
        <v>6.5561837681562309</v>
      </c>
      <c r="CT294" s="534"/>
      <c r="CU294" s="534"/>
      <c r="CV294" s="534"/>
      <c r="CW294" s="534"/>
    </row>
    <row r="295" spans="1:101" x14ac:dyDescent="0.3">
      <c r="A295"/>
      <c r="B295"/>
      <c r="C295" s="531"/>
      <c r="D295" s="532" t="s">
        <v>75</v>
      </c>
      <c r="E295" s="533">
        <f t="shared" ca="1" si="200"/>
        <v>51639165</v>
      </c>
      <c r="F295" s="533">
        <f t="shared" ca="1" si="200"/>
        <v>13574673</v>
      </c>
      <c r="G295" s="533">
        <f t="shared" ca="1" si="200"/>
        <v>7914018</v>
      </c>
      <c r="H295" s="535">
        <f ca="1">(SUM(OFFSET(H$3,3*ROWS(H$3:H34)-3,,3)))</f>
        <v>484312386</v>
      </c>
      <c r="I295" s="535">
        <f ca="1">(SUM(OFFSET(I$3,3*ROWS(I$3:I34)-3,,3)))</f>
        <v>51694778</v>
      </c>
      <c r="J295" s="535">
        <f ca="1">(SUM(OFFSET(J$3,3*ROWS(J$3:J34)-3,,3)))</f>
        <v>7670676</v>
      </c>
      <c r="K295" s="536">
        <f t="shared" ca="1" si="193"/>
        <v>3.507401251383377</v>
      </c>
      <c r="L295" s="536">
        <f t="shared" ca="1" si="193"/>
        <v>0.86031417669164034</v>
      </c>
      <c r="M295" s="536">
        <f t="shared" ca="1" si="193"/>
        <v>17.604772094525053</v>
      </c>
      <c r="N295" s="537">
        <f t="shared" ca="1" si="195"/>
        <v>13.032652167244036</v>
      </c>
      <c r="O295" s="537">
        <f t="shared" ca="1" si="195"/>
        <v>8.7544705863493171</v>
      </c>
      <c r="P295" s="537">
        <f t="shared" ca="1" si="195"/>
        <v>37.94289343798566</v>
      </c>
      <c r="Q295" s="535">
        <f ca="1">(SUM(OFFSET(Q$3,3*ROWS(Q$3:Q34)-3,,3)))</f>
        <v>548253455.95185018</v>
      </c>
      <c r="R295" s="535">
        <f ca="1">(SUM(OFFSET(R$3,3*ROWS(R$3:R34)-3,,3)))</f>
        <v>44321860.173196003</v>
      </c>
      <c r="S295" s="535">
        <f ca="1">(SUM(OFFSET(S$3,3*ROWS(S$3:S34)-3,,3)))</f>
        <v>182435.298457</v>
      </c>
      <c r="T295" s="533">
        <f ca="1">(SUM(OFFSET(T$3,3*ROWS(T$3:T34)-3,,3)))</f>
        <v>592757751.42350316</v>
      </c>
      <c r="U295" s="536">
        <f t="shared" ca="1" si="194"/>
        <v>5.7173590743340181</v>
      </c>
      <c r="V295" s="536">
        <f t="shared" ca="1" si="194"/>
        <v>5.5045223973969044</v>
      </c>
      <c r="W295" s="536">
        <f t="shared" ca="1" si="194"/>
        <v>5.6155305134610511</v>
      </c>
      <c r="X295" s="536">
        <f t="shared" ca="1" si="194"/>
        <v>5.7013837263886824</v>
      </c>
      <c r="Y295" s="538">
        <f t="shared" ca="1" si="196"/>
        <v>17.833855995768193</v>
      </c>
      <c r="Z295" s="538">
        <f t="shared" ca="1" si="196"/>
        <v>17.237663217018902</v>
      </c>
      <c r="AA295" s="538">
        <f t="shared" ca="1" si="196"/>
        <v>2.5669811975887047</v>
      </c>
      <c r="AB295" s="538">
        <f t="shared" ca="1" si="196"/>
        <v>17.783673831534312</v>
      </c>
      <c r="AC295" s="535">
        <f ca="1">(SUM(OFFSET(AC$3,3*ROWS(AC$3:AC34)-3,,3)))</f>
        <v>347990260</v>
      </c>
      <c r="AD295" s="533">
        <f ca="1">(SUM(OFFSET(AD$3,3*ROWS(AD$3:AD34)-3,,3)))</f>
        <v>136322126</v>
      </c>
      <c r="AE295" s="535">
        <f ca="1">(SUM(OFFSET(AE$3,3*ROWS(AE$3:AE34)-3,,3)))</f>
        <v>29953480</v>
      </c>
      <c r="AF295" s="535">
        <f ca="1">(SUM(OFFSET(AF$3,3*ROWS(AF$3:AF34)-3,,3)))</f>
        <v>89848238</v>
      </c>
      <c r="AG295" s="535">
        <f ca="1">(SUM(OFFSET(AG$3,3*ROWS(AG$3:AG34)-3,,3)))</f>
        <v>16520408</v>
      </c>
      <c r="AH295" s="533">
        <f ca="1">(SUM(OFFSET(AH$3,3*ROWS(AH$3:AH34)-3,,3)))</f>
        <v>106368646</v>
      </c>
      <c r="AI295" s="533"/>
      <c r="AJ295" s="533">
        <f ca="1">(SUM(OFFSET(AJ$3,3*ROWS(AJ$3:AJ34)-3,,3)))</f>
        <v>0</v>
      </c>
      <c r="AK295" s="535">
        <f ca="1">(SUM(OFFSET(AK$3,3*ROWS(AK$3:AK34)-3,,3)))</f>
        <v>247092825.68471795</v>
      </c>
      <c r="AL295" s="533">
        <f ca="1">(SUM(OFFSET(AL$3,3*ROWS(AL$3:AL34)-3,,3)))</f>
        <v>301160630.26713192</v>
      </c>
      <c r="AM295" s="535">
        <f ca="1">(SUM(OFFSET(AM$3,3*ROWS(AM$3:AM34)-3,,3)))</f>
        <v>17640794.691103004</v>
      </c>
      <c r="AN295" s="535">
        <f ca="1">(SUM(OFFSET(AN$3,3*ROWS(AN$3:AN34)-3,,3)))</f>
        <v>252165215.20101896</v>
      </c>
      <c r="AO295" s="535">
        <f ca="1">(SUM(OFFSET(AO$3,3*ROWS(AO$3:AO34)-3,,3)))</f>
        <v>31354620.375010006</v>
      </c>
      <c r="AP295" s="533">
        <f t="shared" ca="1" si="191"/>
        <v>283519835.57602894</v>
      </c>
      <c r="AQ295" s="533">
        <f ca="1">(SUM(OFFSET(AQ$3,3*ROWS(AQ$3:AQ34)-3,,3)))</f>
        <v>0</v>
      </c>
      <c r="AR295" s="533">
        <f ca="1">(SUM(OFFSET(AR$3,3*ROWS(AR$3:AR34)-3,,3)))</f>
        <v>0</v>
      </c>
      <c r="AS295" s="535">
        <f ca="1">(SUM(OFFSET(AS$3,3*ROWS(AS$3:AS34)-3,,3)))</f>
        <v>50585633</v>
      </c>
      <c r="AT295" s="535">
        <f ca="1">(SUM(OFFSET(AT$3,3*ROWS(AT$3:AT34)-3,,3)))</f>
        <v>1109145</v>
      </c>
      <c r="AU295" s="535"/>
      <c r="AV295" s="535">
        <f ca="1">(SUM(OFFSET(AV$3,3*ROWS(AV$3:AV34)-3,,3)))</f>
        <v>43158933.701972991</v>
      </c>
      <c r="AW295" s="535">
        <f ca="1">(SUM(OFFSET(AW$3,3*ROWS(AW$3:AW34)-3,,3)))</f>
        <v>1162926.4712230002</v>
      </c>
      <c r="AX295" s="535"/>
      <c r="AY295" s="540">
        <f t="shared" ca="1" si="201"/>
        <v>17.632532952061599</v>
      </c>
      <c r="AZ295" s="540">
        <f t="shared" ca="1" si="201"/>
        <v>4.2502687148799501</v>
      </c>
      <c r="BA295" s="540"/>
      <c r="BB295" s="533">
        <f t="shared" ca="1" si="192"/>
        <v>0</v>
      </c>
      <c r="BC295" s="535">
        <f ca="1">(SUM(OFFSET(BC$3,3*ROWS(BC$3:BC34)-3,,3)))</f>
        <v>0</v>
      </c>
      <c r="BD295" s="535">
        <f ca="1">(SUM(OFFSET(BD$3,3*ROWS(BD$3:BD34)-3,,3)))</f>
        <v>7670676</v>
      </c>
      <c r="BE295" s="535">
        <f ca="1">(SUM(OFFSET(BE$3,3*ROWS(BE$3:BE34)-3,,3)))</f>
        <v>0</v>
      </c>
      <c r="BF295" s="535">
        <f ca="1">(SUM(OFFSET(BF$3,3*ROWS(BF$3:BF34)-3,,3)))</f>
        <v>0</v>
      </c>
      <c r="BG295" s="535">
        <f ca="1">(SUM(OFFSET(BG$3,3*ROWS(BG$3:BG34)-3,,3)))</f>
        <v>182435.298457</v>
      </c>
      <c r="BH295" s="535">
        <f ca="1">(SUM(OFFSET(BH$3,3*ROWS(BH$3:BH34)-3,,3)))</f>
        <v>0</v>
      </c>
      <c r="BI295" s="540"/>
      <c r="BJ295" s="540"/>
      <c r="BK295" s="540"/>
      <c r="BL295" s="535">
        <f ca="1">(SUM(OFFSET(BL$3,3*ROWS(BL$3:BL34)-3,,3)))</f>
        <v>0</v>
      </c>
      <c r="BM295" s="535">
        <f ca="1">(SUM(OFFSET(BM$3,3*ROWS(BM$3:BM34)-3,,3)))</f>
        <v>0</v>
      </c>
      <c r="BN295" s="535">
        <f ca="1">(SUM(OFFSET(BN$3,3*ROWS(BN$3:BN34)-3,,3)))</f>
        <v>0</v>
      </c>
      <c r="BO295" s="533">
        <f ca="1">(SUM(OFFSET(BO$3,3*ROWS(BO$3:BO34)-3,,3)))</f>
        <v>0</v>
      </c>
      <c r="BP295" s="533">
        <f ca="1">(SUM(OFFSET(BP$3,3*ROWS(BP$3:BP34)-3,,3)))</f>
        <v>0</v>
      </c>
      <c r="BQ295" s="535">
        <f ca="1">(SUM(OFFSET(BQ$3,3*ROWS(BQ$3:BQ34)-3,,3)))</f>
        <v>0</v>
      </c>
      <c r="BR295" s="535">
        <f ca="1">(SUM(OFFSET(BR$3,3*ROWS(BR$3:BR34)-3,,3)))</f>
        <v>0</v>
      </c>
      <c r="BS295" s="535">
        <f ca="1">(SUM(OFFSET(BS$3,3*ROWS(BS$3:BS34)-3,,3)))</f>
        <v>0</v>
      </c>
      <c r="BT295" s="533">
        <f ca="1">(SUM(OFFSET(BT$3,3*ROWS(BT$3:BT34)-3,,3)))</f>
        <v>0</v>
      </c>
      <c r="BU295" s="533">
        <f ca="1">(SUM(OFFSET(BU$3,3*ROWS(BU$3:BU34)-3,,3)))</f>
        <v>0</v>
      </c>
      <c r="BV295" s="534"/>
      <c r="BW295" s="534"/>
      <c r="BX295" s="534"/>
      <c r="BY295" s="534"/>
      <c r="BZ295" s="534"/>
      <c r="CA295" s="534"/>
      <c r="CB295" s="534"/>
      <c r="CC295" s="534"/>
      <c r="CD295" s="534"/>
      <c r="CE295" s="534"/>
      <c r="CF295" s="534"/>
      <c r="CG295" s="534"/>
      <c r="CH295" s="534"/>
      <c r="CI295" s="534"/>
      <c r="CJ295" s="534"/>
      <c r="CK295" s="534"/>
      <c r="CL295" s="534"/>
      <c r="CM295" s="534"/>
      <c r="CN295" s="534"/>
      <c r="CO295" s="534"/>
      <c r="CP295" s="539">
        <f t="shared" ca="1" si="197"/>
        <v>10.50826456568889</v>
      </c>
      <c r="CQ295" s="539">
        <f t="shared" ca="1" si="198"/>
        <v>19.39883322826708</v>
      </c>
      <c r="CR295" s="539">
        <f t="shared" ca="1" si="202"/>
        <v>33.56127230322511</v>
      </c>
      <c r="CS295" s="539">
        <f t="shared" ca="1" si="202"/>
        <v>11.138034733838282</v>
      </c>
      <c r="CT295" s="534"/>
      <c r="CU295" s="534"/>
      <c r="CV295" s="534"/>
      <c r="CW295" s="534"/>
    </row>
    <row r="296" spans="1:101" x14ac:dyDescent="0.3">
      <c r="A296"/>
      <c r="B296"/>
      <c r="C296" s="531">
        <v>2011</v>
      </c>
      <c r="D296" s="532" t="s">
        <v>72</v>
      </c>
      <c r="E296" s="533">
        <f t="shared" ref="E296:G311" ca="1" si="203">OFFSET(E$3,(ROW(E33)*3)-1,0)</f>
        <v>55655716</v>
      </c>
      <c r="F296" s="533">
        <f t="shared" ca="1" si="203"/>
        <v>13919100</v>
      </c>
      <c r="G296" s="533">
        <f t="shared" ca="1" si="203"/>
        <v>9400205</v>
      </c>
      <c r="H296" s="535">
        <f ca="1">(SUM(OFFSET(H$3,3*ROWS(H$3:H35)-3,,3)))</f>
        <v>506580993</v>
      </c>
      <c r="I296" s="535">
        <f ca="1">(SUM(OFFSET(I$3,3*ROWS(I$3:I35)-3,,3)))</f>
        <v>50818496</v>
      </c>
      <c r="J296" s="535">
        <f ca="1">(SUM(OFFSET(J$3,3*ROWS(J$3:J35)-3,,3)))</f>
        <v>8399661</v>
      </c>
      <c r="K296" s="536">
        <f t="shared" ca="1" si="193"/>
        <v>4.5979842027001148</v>
      </c>
      <c r="L296" s="536">
        <f t="shared" ca="1" si="193"/>
        <v>-1.6951073858949544</v>
      </c>
      <c r="M296" s="536">
        <f t="shared" ca="1" si="193"/>
        <v>9.5035300669719334</v>
      </c>
      <c r="N296" s="537">
        <f t="shared" ca="1" si="195"/>
        <v>21.263903337792094</v>
      </c>
      <c r="O296" s="537">
        <f t="shared" ca="1" si="195"/>
        <v>7.759478221731082</v>
      </c>
      <c r="P296" s="537">
        <f t="shared" ca="1" si="195"/>
        <v>41.708646735778288</v>
      </c>
      <c r="Q296" s="535">
        <f ca="1">(SUM(OFFSET(Q$3,3*ROWS(Q$3:Q35)-3,,3)))</f>
        <v>563712334.04108799</v>
      </c>
      <c r="R296" s="535">
        <f ca="1">(SUM(OFFSET(R$3,3*ROWS(R$3:R35)-3,,3)))</f>
        <v>42944626.926050998</v>
      </c>
      <c r="S296" s="535">
        <f ca="1">(SUM(OFFSET(S$3,3*ROWS(S$3:S35)-3,,3)))</f>
        <v>176596.56795</v>
      </c>
      <c r="T296" s="533">
        <f ca="1">(SUM(OFFSET(T$3,3*ROWS(T$3:T35)-3,,3)))</f>
        <v>606833557.53508902</v>
      </c>
      <c r="U296" s="536">
        <f t="shared" ca="1" si="194"/>
        <v>2.8196590320436523</v>
      </c>
      <c r="V296" s="536">
        <f t="shared" ca="1" si="194"/>
        <v>-3.1073453184573179</v>
      </c>
      <c r="W296" s="536">
        <f t="shared" ca="1" si="194"/>
        <v>-3.2004390358569723</v>
      </c>
      <c r="X296" s="536">
        <f t="shared" ca="1" si="194"/>
        <v>2.3746304586963083</v>
      </c>
      <c r="Y296" s="538">
        <f t="shared" ca="1" si="196"/>
        <v>23.886955532227301</v>
      </c>
      <c r="Z296" s="538">
        <f t="shared" ca="1" si="196"/>
        <v>15.097286762096237</v>
      </c>
      <c r="AA296" s="538">
        <f t="shared" ca="1" si="196"/>
        <v>-0.34079734035485254</v>
      </c>
      <c r="AB296" s="538">
        <f t="shared" ca="1" si="196"/>
        <v>23.212351042704292</v>
      </c>
      <c r="AC296" s="535">
        <f ca="1">(SUM(OFFSET(AC$3,3*ROWS(AC$3:AC35)-3,,3)))</f>
        <v>364275096</v>
      </c>
      <c r="AD296" s="533">
        <f ca="1">(SUM(OFFSET(AD$3,3*ROWS(AD$3:AD35)-3,,3)))</f>
        <v>142305897</v>
      </c>
      <c r="AE296" s="535">
        <f ca="1">(SUM(OFFSET(AE$3,3*ROWS(AE$3:AE35)-3,,3)))</f>
        <v>31205999</v>
      </c>
      <c r="AF296" s="535">
        <f ca="1">(SUM(OFFSET(AF$3,3*ROWS(AF$3:AF35)-3,,3)))</f>
        <v>93429638</v>
      </c>
      <c r="AG296" s="535">
        <f ca="1">(SUM(OFFSET(AG$3,3*ROWS(AG$3:AG35)-3,,3)))</f>
        <v>17670260</v>
      </c>
      <c r="AH296" s="533">
        <f ca="1">(SUM(OFFSET(AH$3,3*ROWS(AH$3:AH35)-3,,3)))</f>
        <v>111099898</v>
      </c>
      <c r="AI296" s="533"/>
      <c r="AJ296" s="533">
        <f ca="1">(SUM(OFFSET(AJ$3,3*ROWS(AJ$3:AJ35)-3,,3)))</f>
        <v>0</v>
      </c>
      <c r="AK296" s="535">
        <f ca="1">(SUM(OFFSET(AK$3,3*ROWS(AK$3:AK35)-3,,3)))</f>
        <v>258310252.05221805</v>
      </c>
      <c r="AL296" s="533">
        <f ca="1">(SUM(OFFSET(AL$3,3*ROWS(AL$3:AL35)-3,,3)))</f>
        <v>305383153.45046508</v>
      </c>
      <c r="AM296" s="535">
        <f ca="1">(SUM(OFFSET(AM$3,3*ROWS(AM$3:AM35)-3,,3)))</f>
        <v>18914195.171955999</v>
      </c>
      <c r="AN296" s="535">
        <f ca="1">(SUM(OFFSET(AN$3,3*ROWS(AN$3:AN35)-3,,3)))</f>
        <v>253031442.24713707</v>
      </c>
      <c r="AO296" s="535">
        <f ca="1">(SUM(OFFSET(AO$3,3*ROWS(AO$3:AO35)-3,,3)))</f>
        <v>33437516.031372003</v>
      </c>
      <c r="AP296" s="533">
        <f t="shared" ca="1" si="191"/>
        <v>286468958.27850908</v>
      </c>
      <c r="AQ296" s="533">
        <f ca="1">(SUM(OFFSET(AQ$3,3*ROWS(AQ$3:AQ35)-3,,3)))</f>
        <v>0</v>
      </c>
      <c r="AR296" s="533">
        <f ca="1">(SUM(OFFSET(AR$3,3*ROWS(AR$3:AR35)-3,,3)))</f>
        <v>0</v>
      </c>
      <c r="AS296" s="535">
        <f ca="1">(SUM(OFFSET(AS$3,3*ROWS(AS$3:AS35)-3,,3)))</f>
        <v>49750779</v>
      </c>
      <c r="AT296" s="535">
        <f ca="1">(SUM(OFFSET(AT$3,3*ROWS(AT$3:AT35)-3,,3)))</f>
        <v>1067717</v>
      </c>
      <c r="AU296" s="535"/>
      <c r="AV296" s="535">
        <f ca="1">(SUM(OFFSET(AV$3,3*ROWS(AV$3:AV35)-3,,3)))</f>
        <v>41829743.985803001</v>
      </c>
      <c r="AW296" s="535">
        <f ca="1">(SUM(OFFSET(AW$3,3*ROWS(AW$3:AW35)-3,,3)))</f>
        <v>1114882.940248</v>
      </c>
      <c r="AX296" s="535"/>
      <c r="AY296" s="540">
        <f t="shared" ca="1" si="201"/>
        <v>15.54853287774719</v>
      </c>
      <c r="AZ296" s="540">
        <f t="shared" ca="1" si="201"/>
        <v>0.38814283940844524</v>
      </c>
      <c r="BA296" s="540"/>
      <c r="BB296" s="533">
        <f t="shared" ca="1" si="192"/>
        <v>0</v>
      </c>
      <c r="BC296" s="535">
        <f ca="1">(SUM(OFFSET(BC$3,3*ROWS(BC$3:BC35)-3,,3)))</f>
        <v>0</v>
      </c>
      <c r="BD296" s="535">
        <f ca="1">(SUM(OFFSET(BD$3,3*ROWS(BD$3:BD35)-3,,3)))</f>
        <v>8399661</v>
      </c>
      <c r="BE296" s="535">
        <f ca="1">(SUM(OFFSET(BE$3,3*ROWS(BE$3:BE35)-3,,3)))</f>
        <v>0</v>
      </c>
      <c r="BF296" s="535">
        <f ca="1">(SUM(OFFSET(BF$3,3*ROWS(BF$3:BF35)-3,,3)))</f>
        <v>0</v>
      </c>
      <c r="BG296" s="535">
        <f ca="1">(SUM(OFFSET(BG$3,3*ROWS(BG$3:BG35)-3,,3)))</f>
        <v>176596.56795</v>
      </c>
      <c r="BH296" s="535">
        <f ca="1">(SUM(OFFSET(BH$3,3*ROWS(BH$3:BH35)-3,,3)))</f>
        <v>0</v>
      </c>
      <c r="BI296" s="540"/>
      <c r="BJ296" s="540"/>
      <c r="BK296" s="540"/>
      <c r="BL296" s="535">
        <f ca="1">(SUM(OFFSET(BL$3,3*ROWS(BL$3:BL35)-3,,3)))</f>
        <v>0</v>
      </c>
      <c r="BM296" s="535">
        <f ca="1">(SUM(OFFSET(BM$3,3*ROWS(BM$3:BM35)-3,,3)))</f>
        <v>0</v>
      </c>
      <c r="BN296" s="535">
        <f ca="1">(SUM(OFFSET(BN$3,3*ROWS(BN$3:BN35)-3,,3)))</f>
        <v>0</v>
      </c>
      <c r="BO296" s="533">
        <f ca="1">(SUM(OFFSET(BO$3,3*ROWS(BO$3:BO35)-3,,3)))</f>
        <v>0</v>
      </c>
      <c r="BP296" s="533">
        <f ca="1">(SUM(OFFSET(BP$3,3*ROWS(BP$3:BP35)-3,,3)))</f>
        <v>0</v>
      </c>
      <c r="BQ296" s="535">
        <f ca="1">(SUM(OFFSET(BQ$3,3*ROWS(BQ$3:BQ35)-3,,3)))</f>
        <v>0</v>
      </c>
      <c r="BR296" s="535">
        <f ca="1">(SUM(OFFSET(BR$3,3*ROWS(BR$3:BR35)-3,,3)))</f>
        <v>0</v>
      </c>
      <c r="BS296" s="535">
        <f ca="1">(SUM(OFFSET(BS$3,3*ROWS(BS$3:BS35)-3,,3)))</f>
        <v>0</v>
      </c>
      <c r="BT296" s="533">
        <f ca="1">(SUM(OFFSET(BT$3,3*ROWS(BT$3:BT35)-3,,3)))</f>
        <v>0</v>
      </c>
      <c r="BU296" s="533">
        <f ca="1">(SUM(OFFSET(BU$3,3*ROWS(BU$3:BU35)-3,,3)))</f>
        <v>0</v>
      </c>
      <c r="BV296" s="534"/>
      <c r="BW296" s="534"/>
      <c r="BX296" s="534"/>
      <c r="BY296" s="534"/>
      <c r="BZ296" s="534"/>
      <c r="CA296" s="534"/>
      <c r="CB296" s="534"/>
      <c r="CC296" s="534"/>
      <c r="CD296" s="534"/>
      <c r="CE296" s="534"/>
      <c r="CF296" s="534"/>
      <c r="CG296" s="534"/>
      <c r="CH296" s="534"/>
      <c r="CI296" s="534"/>
      <c r="CJ296" s="534"/>
      <c r="CK296" s="534"/>
      <c r="CL296" s="534"/>
      <c r="CM296" s="534"/>
      <c r="CN296" s="534"/>
      <c r="CO296" s="534"/>
      <c r="CP296" s="539">
        <f t="shared" ca="1" si="197"/>
        <v>16.383062399763588</v>
      </c>
      <c r="CQ296" s="539">
        <f t="shared" ca="1" si="198"/>
        <v>16.913527992289374</v>
      </c>
      <c r="CR296" s="539">
        <f t="shared" ca="1" si="202"/>
        <v>11.466376670920766</v>
      </c>
      <c r="CS296" s="539">
        <f t="shared" ca="1" si="202"/>
        <v>16.420617694211259</v>
      </c>
      <c r="CT296" s="539">
        <v>4.1209908694572226</v>
      </c>
      <c r="CU296" s="534"/>
      <c r="CV296" s="534"/>
      <c r="CW296" s="534"/>
    </row>
    <row r="297" spans="1:101" x14ac:dyDescent="0.3">
      <c r="A297"/>
      <c r="B297"/>
      <c r="C297" s="531"/>
      <c r="D297" s="532" t="s">
        <v>73</v>
      </c>
      <c r="E297" s="533">
        <f t="shared" ca="1" si="203"/>
        <v>58326268</v>
      </c>
      <c r="F297" s="533">
        <f t="shared" ca="1" si="203"/>
        <v>14243048</v>
      </c>
      <c r="G297" s="533">
        <f t="shared" ca="1" si="203"/>
        <v>10715036</v>
      </c>
      <c r="H297" s="535">
        <f ca="1">(SUM(OFFSET(H$3,3*ROWS(H$3:H36)-3,,3)))</f>
        <v>541159514.88999999</v>
      </c>
      <c r="I297" s="535">
        <f ca="1">(SUM(OFFSET(I$3,3*ROWS(I$3:I36)-3,,3)))</f>
        <v>51742679</v>
      </c>
      <c r="J297" s="535">
        <f ca="1">(SUM(OFFSET(J$3,3*ROWS(J$3:J36)-3,,3)))</f>
        <v>9357565</v>
      </c>
      <c r="K297" s="536">
        <f t="shared" ref="K297:M328" ca="1" si="204">(H297-H296)/H296*100</f>
        <v>6.8258624717094314</v>
      </c>
      <c r="L297" s="536">
        <f t="shared" ca="1" si="204"/>
        <v>1.8185957333329974</v>
      </c>
      <c r="M297" s="536">
        <f t="shared" ca="1" si="204"/>
        <v>11.404079283675852</v>
      </c>
      <c r="N297" s="537">
        <f t="shared" ca="1" si="195"/>
        <v>22.403421816554854</v>
      </c>
      <c r="O297" s="537">
        <f t="shared" ca="1" si="195"/>
        <v>5.7513427824439622</v>
      </c>
      <c r="P297" s="537">
        <f t="shared" ca="1" si="195"/>
        <v>45.723074977680348</v>
      </c>
      <c r="Q297" s="535">
        <f ca="1">(SUM(OFFSET(Q$3,3*ROWS(Q$3:Q36)-3,,3)))</f>
        <v>589853762.38027012</v>
      </c>
      <c r="R297" s="535">
        <f ca="1">(SUM(OFFSET(R$3,3*ROWS(R$3:R36)-3,,3)))</f>
        <v>45066159.296077996</v>
      </c>
      <c r="S297" s="535">
        <f ca="1">(SUM(OFFSET(S$3,3*ROWS(S$3:S36)-3,,3)))</f>
        <v>221375.19228399999</v>
      </c>
      <c r="T297" s="533">
        <f ca="1">(SUM(OFFSET(T$3,3*ROWS(T$3:T36)-3,,3)))</f>
        <v>635141296.8686322</v>
      </c>
      <c r="U297" s="536">
        <f t="shared" ref="U297:X328" ca="1" si="205">(Q297-Q296)/Q296*100</f>
        <v>4.6373702969707837</v>
      </c>
      <c r="V297" s="536">
        <f t="shared" ca="1" si="205"/>
        <v>4.9401578774457526</v>
      </c>
      <c r="W297" s="536">
        <f t="shared" ca="1" si="205"/>
        <v>25.356452197122099</v>
      </c>
      <c r="X297" s="536">
        <f t="shared" ca="1" si="205"/>
        <v>4.6648276091597554</v>
      </c>
      <c r="Y297" s="538">
        <f t="shared" ca="1" si="196"/>
        <v>22.89256318688992</v>
      </c>
      <c r="Z297" s="538">
        <f t="shared" ca="1" si="196"/>
        <v>13.902376932233263</v>
      </c>
      <c r="AA297" s="538">
        <f t="shared" ca="1" si="196"/>
        <v>37.418223979538311</v>
      </c>
      <c r="AB297" s="538">
        <f t="shared" ca="1" si="196"/>
        <v>22.212630846142332</v>
      </c>
      <c r="AC297" s="535">
        <f ca="1">(SUM(OFFSET(AC$3,3*ROWS(AC$3:AC36)-3,,3)))</f>
        <v>384311837</v>
      </c>
      <c r="AD297" s="533">
        <f ca="1">(SUM(OFFSET(AD$3,3*ROWS(AD$3:AD36)-3,,3)))</f>
        <v>156847677.88999999</v>
      </c>
      <c r="AE297" s="535">
        <f ca="1">(SUM(OFFSET(AE$3,3*ROWS(AE$3:AE36)-3,,3)))</f>
        <v>33139415</v>
      </c>
      <c r="AF297" s="535">
        <f ca="1">(SUM(OFFSET(AF$3,3*ROWS(AF$3:AF36)-3,,3)))</f>
        <v>101724982</v>
      </c>
      <c r="AG297" s="535">
        <f ca="1">(SUM(OFFSET(AG$3,3*ROWS(AG$3:AG36)-3,,3)))</f>
        <v>21983280.890000001</v>
      </c>
      <c r="AH297" s="533">
        <f ca="1">(SUM(OFFSET(AH$3,3*ROWS(AH$3:AH36)-3,,3)))</f>
        <v>123708262.89</v>
      </c>
      <c r="AI297" s="533"/>
      <c r="AJ297" s="533">
        <f ca="1">(SUM(OFFSET(AJ$3,3*ROWS(AJ$3:AJ36)-3,,3)))</f>
        <v>0</v>
      </c>
      <c r="AK297" s="535">
        <f ca="1">(SUM(OFFSET(AK$3,3*ROWS(AK$3:AK36)-3,,3)))</f>
        <v>274508360.98694396</v>
      </c>
      <c r="AL297" s="533">
        <f ca="1">(SUM(OFFSET(AL$3,3*ROWS(AL$3:AL36)-3,,3)))</f>
        <v>315345401.39332604</v>
      </c>
      <c r="AM297" s="535">
        <f ca="1">(SUM(OFFSET(AM$3,3*ROWS(AM$3:AM36)-3,,3)))</f>
        <v>20127138.487398997</v>
      </c>
      <c r="AN297" s="535">
        <f ca="1">(SUM(OFFSET(AN$3,3*ROWS(AN$3:AN36)-3,,3)))</f>
        <v>257305348.76714107</v>
      </c>
      <c r="AO297" s="535">
        <f ca="1">(SUM(OFFSET(AO$3,3*ROWS(AO$3:AO36)-3,,3)))</f>
        <v>37912914.138786003</v>
      </c>
      <c r="AP297" s="533">
        <f t="shared" ca="1" si="191"/>
        <v>295218262.90592706</v>
      </c>
      <c r="AQ297" s="533">
        <f ca="1">(SUM(OFFSET(AQ$3,3*ROWS(AQ$3:AQ36)-3,,3)))</f>
        <v>0</v>
      </c>
      <c r="AR297" s="533">
        <f ca="1">(SUM(OFFSET(AR$3,3*ROWS(AR$3:AR36)-3,,3)))</f>
        <v>0</v>
      </c>
      <c r="AS297" s="535">
        <f ca="1">(SUM(OFFSET(AS$3,3*ROWS(AS$3:AS36)-3,,3)))</f>
        <v>50696176</v>
      </c>
      <c r="AT297" s="535">
        <f ca="1">(SUM(OFFSET(AT$3,3*ROWS(AT$3:AT36)-3,,3)))</f>
        <v>1046503</v>
      </c>
      <c r="AU297" s="535"/>
      <c r="AV297" s="535">
        <f ca="1">(SUM(OFFSET(AV$3,3*ROWS(AV$3:AV36)-3,,3)))</f>
        <v>43922151.797519997</v>
      </c>
      <c r="AW297" s="535">
        <f ca="1">(SUM(OFFSET(AW$3,3*ROWS(AW$3:AW36)-3,,3)))</f>
        <v>1144007.498558</v>
      </c>
      <c r="AX297" s="535"/>
      <c r="AY297" s="540">
        <f t="shared" ca="1" si="201"/>
        <v>14.25128798083651</v>
      </c>
      <c r="AZ297" s="540">
        <f t="shared" ca="1" si="201"/>
        <v>1.948982497913871</v>
      </c>
      <c r="BA297" s="540"/>
      <c r="BB297" s="533">
        <f t="shared" ca="1" si="192"/>
        <v>0</v>
      </c>
      <c r="BC297" s="535">
        <f ca="1">(SUM(OFFSET(BC$3,3*ROWS(BC$3:BC36)-3,,3)))</f>
        <v>0</v>
      </c>
      <c r="BD297" s="535">
        <f ca="1">(SUM(OFFSET(BD$3,3*ROWS(BD$3:BD36)-3,,3)))</f>
        <v>9357565</v>
      </c>
      <c r="BE297" s="535">
        <f ca="1">(SUM(OFFSET(BE$3,3*ROWS(BE$3:BE36)-3,,3)))</f>
        <v>0</v>
      </c>
      <c r="BF297" s="535">
        <f ca="1">(SUM(OFFSET(BF$3,3*ROWS(BF$3:BF36)-3,,3)))</f>
        <v>0</v>
      </c>
      <c r="BG297" s="535">
        <f ca="1">(SUM(OFFSET(BG$3,3*ROWS(BG$3:BG36)-3,,3)))</f>
        <v>221375.19228399999</v>
      </c>
      <c r="BH297" s="535">
        <f ca="1">(SUM(OFFSET(BH$3,3*ROWS(BH$3:BH36)-3,,3)))</f>
        <v>0</v>
      </c>
      <c r="BI297" s="540"/>
      <c r="BJ297" s="540"/>
      <c r="BK297" s="540"/>
      <c r="BL297" s="535">
        <f ca="1">(SUM(OFFSET(BL$3,3*ROWS(BL$3:BL36)-3,,3)))</f>
        <v>0</v>
      </c>
      <c r="BM297" s="535">
        <f ca="1">(SUM(OFFSET(BM$3,3*ROWS(BM$3:BM36)-3,,3)))</f>
        <v>0</v>
      </c>
      <c r="BN297" s="535">
        <f ca="1">(SUM(OFFSET(BN$3,3*ROWS(BN$3:BN36)-3,,3)))</f>
        <v>0</v>
      </c>
      <c r="BO297" s="533">
        <f ca="1">(SUM(OFFSET(BO$3,3*ROWS(BO$3:BO36)-3,,3)))</f>
        <v>0</v>
      </c>
      <c r="BP297" s="533">
        <f ca="1">(SUM(OFFSET(BP$3,3*ROWS(BP$3:BP36)-3,,3)))</f>
        <v>0</v>
      </c>
      <c r="BQ297" s="535">
        <f ca="1">(SUM(OFFSET(BQ$3,3*ROWS(BQ$3:BQ36)-3,,3)))</f>
        <v>0</v>
      </c>
      <c r="BR297" s="535">
        <f ca="1">(SUM(OFFSET(BR$3,3*ROWS(BR$3:BR36)-3,,3)))</f>
        <v>0</v>
      </c>
      <c r="BS297" s="535">
        <f ca="1">(SUM(OFFSET(BS$3,3*ROWS(BS$3:BS36)-3,,3)))</f>
        <v>0</v>
      </c>
      <c r="BT297" s="533">
        <f ca="1">(SUM(OFFSET(BT$3,3*ROWS(BT$3:BT36)-3,,3)))</f>
        <v>0</v>
      </c>
      <c r="BU297" s="533">
        <f ca="1">(SUM(OFFSET(BU$3,3*ROWS(BU$3:BU36)-3,,3)))</f>
        <v>0</v>
      </c>
      <c r="BV297" s="534"/>
      <c r="BW297" s="534"/>
      <c r="BX297" s="534"/>
      <c r="BY297" s="534"/>
      <c r="BZ297" s="534"/>
      <c r="CA297" s="534"/>
      <c r="CB297" s="534"/>
      <c r="CC297" s="534"/>
      <c r="CD297" s="534"/>
      <c r="CE297" s="534"/>
      <c r="CF297" s="534"/>
      <c r="CG297" s="534"/>
      <c r="CH297" s="534"/>
      <c r="CI297" s="534"/>
      <c r="CJ297" s="534"/>
      <c r="CK297" s="534"/>
      <c r="CL297" s="534"/>
      <c r="CM297" s="534"/>
      <c r="CN297" s="534"/>
      <c r="CO297" s="534"/>
      <c r="CP297" s="539">
        <f t="shared" ca="1" si="197"/>
        <v>20.092961889777655</v>
      </c>
      <c r="CQ297" s="539">
        <f t="shared" ca="1" si="198"/>
        <v>15.823820418689309</v>
      </c>
      <c r="CR297" s="539">
        <f t="shared" ca="1" si="202"/>
        <v>12.46841041529423</v>
      </c>
      <c r="CS297" s="539">
        <f t="shared" ca="1" si="202"/>
        <v>19.769124212889452</v>
      </c>
      <c r="CT297" s="539">
        <v>4.580508320774217</v>
      </c>
      <c r="CU297" s="534"/>
      <c r="CV297" s="534"/>
      <c r="CW297" s="534"/>
    </row>
    <row r="298" spans="1:101" x14ac:dyDescent="0.3">
      <c r="A298"/>
      <c r="B298"/>
      <c r="C298" s="531"/>
      <c r="D298" s="532" t="s">
        <v>74</v>
      </c>
      <c r="E298" s="533">
        <f t="shared" ca="1" si="203"/>
        <v>59864379</v>
      </c>
      <c r="F298" s="533">
        <f t="shared" ca="1" si="203"/>
        <v>14273168</v>
      </c>
      <c r="G298" s="533">
        <f t="shared" ca="1" si="203"/>
        <v>11708064</v>
      </c>
      <c r="H298" s="535">
        <f ca="1">(SUM(OFFSET(H$3,3*ROWS(H$3:H37)-3,,3)))</f>
        <v>592434292</v>
      </c>
      <c r="I298" s="535">
        <f ca="1">(SUM(OFFSET(I$3,3*ROWS(I$3:I37)-3,,3)))</f>
        <v>52825175</v>
      </c>
      <c r="J298" s="535">
        <f ca="1">(SUM(OFFSET(J$3,3*ROWS(J$3:J37)-3,,3)))</f>
        <v>10575631</v>
      </c>
      <c r="K298" s="536">
        <f t="shared" ca="1" si="204"/>
        <v>9.4749839371155655</v>
      </c>
      <c r="L298" s="536">
        <f t="shared" ca="1" si="204"/>
        <v>2.0920756731594823</v>
      </c>
      <c r="M298" s="536">
        <f t="shared" ca="1" si="204"/>
        <v>13.016911985115787</v>
      </c>
      <c r="N298" s="537">
        <f t="shared" ca="1" si="195"/>
        <v>26.615250300708237</v>
      </c>
      <c r="O298" s="537">
        <f t="shared" ca="1" si="195"/>
        <v>3.0658018676222349</v>
      </c>
      <c r="P298" s="537">
        <f t="shared" ca="1" si="195"/>
        <v>62.142772489777187</v>
      </c>
      <c r="Q298" s="535">
        <f ca="1">(SUM(OFFSET(Q$3,3*ROWS(Q$3:Q37)-3,,3)))</f>
        <v>648175420.58601713</v>
      </c>
      <c r="R298" s="535">
        <f ca="1">(SUM(OFFSET(R$3,3*ROWS(R$3:R37)-3,,3)))</f>
        <v>46825036.995750003</v>
      </c>
      <c r="S298" s="535">
        <f ca="1">(SUM(OFFSET(S$3,3*ROWS(S$3:S37)-3,,3)))</f>
        <v>303136.39199200005</v>
      </c>
      <c r="T298" s="533">
        <f ca="1">(SUM(OFFSET(T$3,3*ROWS(T$3:T37)-3,,3)))</f>
        <v>695303593.97375906</v>
      </c>
      <c r="U298" s="536">
        <f t="shared" ca="1" si="205"/>
        <v>9.8874775283959089</v>
      </c>
      <c r="V298" s="536">
        <f t="shared" ca="1" si="205"/>
        <v>3.9028790718917046</v>
      </c>
      <c r="W298" s="536">
        <f t="shared" ca="1" si="205"/>
        <v>36.933316178946299</v>
      </c>
      <c r="X298" s="536">
        <f t="shared" ca="1" si="205"/>
        <v>9.4722697770934534</v>
      </c>
      <c r="Y298" s="538">
        <f t="shared" ca="1" si="196"/>
        <v>24.984882333815051</v>
      </c>
      <c r="Z298" s="538">
        <f t="shared" ca="1" si="196"/>
        <v>11.463127792292035</v>
      </c>
      <c r="AA298" s="538">
        <f t="shared" ca="1" si="196"/>
        <v>75.491865493988939</v>
      </c>
      <c r="AB298" s="538">
        <f t="shared" ca="1" si="196"/>
        <v>23.987500486431195</v>
      </c>
      <c r="AC298" s="535">
        <f ca="1">(SUM(OFFSET(AC$3,3*ROWS(AC$3:AC37)-3,,3)))</f>
        <v>424810714</v>
      </c>
      <c r="AD298" s="533">
        <f ca="1">(SUM(OFFSET(AD$3,3*ROWS(AD$3:AD37)-3,,3)))</f>
        <v>167623578</v>
      </c>
      <c r="AE298" s="535">
        <f ca="1">(SUM(OFFSET(AE$3,3*ROWS(AE$3:AE37)-3,,3)))</f>
        <v>36550623</v>
      </c>
      <c r="AF298" s="535">
        <f ca="1">(SUM(OFFSET(AF$3,3*ROWS(AF$3:AF37)-3,,3)))</f>
        <v>106892075</v>
      </c>
      <c r="AG298" s="535">
        <f ca="1">(SUM(OFFSET(AG$3,3*ROWS(AG$3:AG37)-3,,3)))</f>
        <v>24180880</v>
      </c>
      <c r="AH298" s="533">
        <f ca="1">(SUM(OFFSET(AH$3,3*ROWS(AH$3:AH37)-3,,3)))</f>
        <v>131072955</v>
      </c>
      <c r="AI298" s="533"/>
      <c r="AJ298" s="533">
        <f ca="1">(SUM(OFFSET(AJ$3,3*ROWS(AJ$3:AJ37)-3,,3)))</f>
        <v>0</v>
      </c>
      <c r="AK298" s="535">
        <f ca="1">(SUM(OFFSET(AK$3,3*ROWS(AK$3:AK37)-3,,3)))</f>
        <v>309524430.34199983</v>
      </c>
      <c r="AL298" s="533">
        <f ca="1">(SUM(OFFSET(AL$3,3*ROWS(AL$3:AL37)-3,,3)))</f>
        <v>338650990.244017</v>
      </c>
      <c r="AM298" s="535">
        <f ca="1">(SUM(OFFSET(AM$3,3*ROWS(AM$3:AM37)-3,,3)))</f>
        <v>22122694.039488994</v>
      </c>
      <c r="AN298" s="535">
        <f ca="1">(SUM(OFFSET(AN$3,3*ROWS(AN$3:AN37)-3,,3)))</f>
        <v>273555313.44616199</v>
      </c>
      <c r="AO298" s="535">
        <f ca="1">(SUM(OFFSET(AO$3,3*ROWS(AO$3:AO37)-3,,3)))</f>
        <v>42972982.758366004</v>
      </c>
      <c r="AP298" s="533">
        <f t="shared" ca="1" si="191"/>
        <v>316528296.20452797</v>
      </c>
      <c r="AQ298" s="533">
        <f ca="1">(SUM(OFFSET(AQ$3,3*ROWS(AQ$3:AQ37)-3,,3)))</f>
        <v>0</v>
      </c>
      <c r="AR298" s="533">
        <f ca="1">(SUM(OFFSET(AR$3,3*ROWS(AR$3:AR37)-3,,3)))</f>
        <v>0</v>
      </c>
      <c r="AS298" s="535">
        <f ca="1">(SUM(OFFSET(AS$3,3*ROWS(AS$3:AS37)-3,,3)))</f>
        <v>51871480</v>
      </c>
      <c r="AT298" s="535">
        <f ca="1">(SUM(OFFSET(AT$3,3*ROWS(AT$3:AT37)-3,,3)))</f>
        <v>953695</v>
      </c>
      <c r="AU298" s="535"/>
      <c r="AV298" s="535">
        <f ca="1">(SUM(OFFSET(AV$3,3*ROWS(AV$3:AV37)-3,,3)))</f>
        <v>45742737.748906001</v>
      </c>
      <c r="AW298" s="535">
        <f ca="1">(SUM(OFFSET(AW$3,3*ROWS(AW$3:AW37)-3,,3)))</f>
        <v>1082299.2468440002</v>
      </c>
      <c r="AX298" s="535"/>
      <c r="AY298" s="540">
        <f t="shared" ca="1" si="201"/>
        <v>11.885179927317783</v>
      </c>
      <c r="AZ298" s="540">
        <f t="shared" ca="1" si="201"/>
        <v>-3.8638053275282873</v>
      </c>
      <c r="BA298" s="540"/>
      <c r="BB298" s="533">
        <f t="shared" ca="1" si="192"/>
        <v>0</v>
      </c>
      <c r="BC298" s="535">
        <f ca="1">(SUM(OFFSET(BC$3,3*ROWS(BC$3:BC37)-3,,3)))</f>
        <v>0</v>
      </c>
      <c r="BD298" s="535">
        <f ca="1">(SUM(OFFSET(BD$3,3*ROWS(BD$3:BD37)-3,,3)))</f>
        <v>10575631</v>
      </c>
      <c r="BE298" s="535">
        <f ca="1">(SUM(OFFSET(BE$3,3*ROWS(BE$3:BE37)-3,,3)))</f>
        <v>0</v>
      </c>
      <c r="BF298" s="535">
        <f ca="1">(SUM(OFFSET(BF$3,3*ROWS(BF$3:BF37)-3,,3)))</f>
        <v>0</v>
      </c>
      <c r="BG298" s="535">
        <f ca="1">(SUM(OFFSET(BG$3,3*ROWS(BG$3:BG37)-3,,3)))</f>
        <v>303136.39199200005</v>
      </c>
      <c r="BH298" s="535">
        <f ca="1">(SUM(OFFSET(BH$3,3*ROWS(BH$3:BH37)-3,,3)))</f>
        <v>0</v>
      </c>
      <c r="BI298" s="540"/>
      <c r="BJ298" s="540"/>
      <c r="BK298" s="540"/>
      <c r="BL298" s="535">
        <f ca="1">(SUM(OFFSET(BL$3,3*ROWS(BL$3:BL37)-3,,3)))</f>
        <v>0</v>
      </c>
      <c r="BM298" s="535">
        <f ca="1">(SUM(OFFSET(BM$3,3*ROWS(BM$3:BM37)-3,,3)))</f>
        <v>0</v>
      </c>
      <c r="BN298" s="535">
        <f ca="1">(SUM(OFFSET(BN$3,3*ROWS(BN$3:BN37)-3,,3)))</f>
        <v>0</v>
      </c>
      <c r="BO298" s="533">
        <f ca="1">(SUM(OFFSET(BO$3,3*ROWS(BO$3:BO37)-3,,3)))</f>
        <v>0</v>
      </c>
      <c r="BP298" s="533">
        <f ca="1">(SUM(OFFSET(BP$3,3*ROWS(BP$3:BP37)-3,,3)))</f>
        <v>0</v>
      </c>
      <c r="BQ298" s="535">
        <f ca="1">(SUM(OFFSET(BQ$3,3*ROWS(BQ$3:BQ37)-3,,3)))</f>
        <v>0</v>
      </c>
      <c r="BR298" s="535">
        <f ca="1">(SUM(OFFSET(BR$3,3*ROWS(BR$3:BR37)-3,,3)))</f>
        <v>0</v>
      </c>
      <c r="BS298" s="535">
        <f ca="1">(SUM(OFFSET(BS$3,3*ROWS(BS$3:BS37)-3,,3)))</f>
        <v>0</v>
      </c>
      <c r="BT298" s="533">
        <f ca="1">(SUM(OFFSET(BT$3,3*ROWS(BT$3:BT37)-3,,3)))</f>
        <v>0</v>
      </c>
      <c r="BU298" s="533">
        <f ca="1">(SUM(OFFSET(BU$3,3*ROWS(BU$3:BU37)-3,,3)))</f>
        <v>0</v>
      </c>
      <c r="BV298" s="534"/>
      <c r="BW298" s="534"/>
      <c r="BX298" s="534"/>
      <c r="BY298" s="534"/>
      <c r="BZ298" s="534"/>
      <c r="CA298" s="534"/>
      <c r="CB298" s="534"/>
      <c r="CC298" s="534"/>
      <c r="CD298" s="534"/>
      <c r="CE298" s="534"/>
      <c r="CF298" s="534"/>
      <c r="CG298" s="534"/>
      <c r="CH298" s="534"/>
      <c r="CI298" s="534"/>
      <c r="CJ298" s="534"/>
      <c r="CK298" s="534"/>
      <c r="CL298" s="534"/>
      <c r="CM298" s="534"/>
      <c r="CN298" s="534"/>
      <c r="CO298" s="534"/>
      <c r="CP298" s="539">
        <f t="shared" ca="1" si="197"/>
        <v>22.467238531274262</v>
      </c>
      <c r="CQ298" s="539">
        <f t="shared" ca="1" si="198"/>
        <v>14.337648357876787</v>
      </c>
      <c r="CR298" s="539">
        <f t="shared" ca="1" si="202"/>
        <v>28.254028246161653</v>
      </c>
      <c r="CS298" s="539">
        <f t="shared" ca="1" si="202"/>
        <v>21.85563154998249</v>
      </c>
      <c r="CT298" s="539">
        <v>5.8881371012899457</v>
      </c>
      <c r="CU298" s="534"/>
      <c r="CV298" s="534"/>
      <c r="CW298" s="534"/>
    </row>
    <row r="299" spans="1:101" x14ac:dyDescent="0.3">
      <c r="A299"/>
      <c r="B299"/>
      <c r="C299" s="531"/>
      <c r="D299" s="532" t="s">
        <v>75</v>
      </c>
      <c r="E299" s="533">
        <f t="shared" ca="1" si="203"/>
        <v>63385310</v>
      </c>
      <c r="F299" s="533">
        <f t="shared" ca="1" si="203"/>
        <v>14785382</v>
      </c>
      <c r="G299" s="533">
        <f t="shared" ca="1" si="203"/>
        <v>14299726</v>
      </c>
      <c r="H299" s="535">
        <f ca="1">(SUM(OFFSET(H$3,3*ROWS(H$3:H38)-3,,3)))</f>
        <v>622124633</v>
      </c>
      <c r="I299" s="535">
        <f ca="1">(SUM(OFFSET(I$3,3*ROWS(I$3:I38)-3,,3)))</f>
        <v>53965847</v>
      </c>
      <c r="J299" s="535">
        <f ca="1">(SUM(OFFSET(J$3,3*ROWS(J$3:J38)-3,,3)))</f>
        <v>12732055</v>
      </c>
      <c r="K299" s="536">
        <f t="shared" ca="1" si="204"/>
        <v>5.0115837994063988</v>
      </c>
      <c r="L299" s="536">
        <f t="shared" ca="1" si="204"/>
        <v>2.1593340675161037</v>
      </c>
      <c r="M299" s="536">
        <f t="shared" ca="1" si="204"/>
        <v>20.390499630707616</v>
      </c>
      <c r="N299" s="537">
        <f t="shared" ca="1" si="195"/>
        <v>28.455239011789384</v>
      </c>
      <c r="O299" s="537">
        <f t="shared" ca="1" si="195"/>
        <v>4.3932271070010209</v>
      </c>
      <c r="P299" s="537">
        <f t="shared" ca="1" si="195"/>
        <v>65.983480465085478</v>
      </c>
      <c r="Q299" s="535">
        <f ca="1">(SUM(OFFSET(Q$3,3*ROWS(Q$3:Q38)-3,,3)))</f>
        <v>675299932.63564897</v>
      </c>
      <c r="R299" s="535">
        <f ca="1">(SUM(OFFSET(R$3,3*ROWS(R$3:R38)-3,,3)))</f>
        <v>47766507.815901004</v>
      </c>
      <c r="S299" s="535">
        <f ca="1">(SUM(OFFSET(S$3,3*ROWS(S$3:S38)-3,,3)))</f>
        <v>284951.82785</v>
      </c>
      <c r="T299" s="533">
        <f ca="1">(SUM(OFFSET(T$3,3*ROWS(T$3:T38)-3,,3)))</f>
        <v>723351392.27939999</v>
      </c>
      <c r="U299" s="536">
        <f t="shared" ca="1" si="205"/>
        <v>4.1847486325705612</v>
      </c>
      <c r="V299" s="536">
        <f t="shared" ca="1" si="205"/>
        <v>2.0106141512209637</v>
      </c>
      <c r="W299" s="536">
        <f t="shared" ca="1" si="205"/>
        <v>-5.9988060234219418</v>
      </c>
      <c r="X299" s="536">
        <f t="shared" ca="1" si="205"/>
        <v>4.0338923239766062</v>
      </c>
      <c r="Y299" s="538">
        <f t="shared" ca="1" si="196"/>
        <v>23.172945889274345</v>
      </c>
      <c r="Z299" s="538">
        <f t="shared" ca="1" si="196"/>
        <v>7.7718932130655007</v>
      </c>
      <c r="AA299" s="538">
        <f t="shared" ca="1" si="196"/>
        <v>56.193362940211458</v>
      </c>
      <c r="AB299" s="538">
        <f t="shared" ca="1" si="196"/>
        <v>22.03153658341493</v>
      </c>
      <c r="AC299" s="535">
        <f ca="1">(SUM(OFFSET(AC$3,3*ROWS(AC$3:AC38)-3,,3)))</f>
        <v>443234788</v>
      </c>
      <c r="AD299" s="533">
        <f ca="1">(SUM(OFFSET(AD$3,3*ROWS(AD$3:AD38)-3,,3)))</f>
        <v>178889845</v>
      </c>
      <c r="AE299" s="535">
        <f ca="1">(SUM(OFFSET(AE$3,3*ROWS(AE$3:AE38)-3,,3)))</f>
        <v>37434784</v>
      </c>
      <c r="AF299" s="535">
        <f ca="1">(SUM(OFFSET(AF$3,3*ROWS(AF$3:AF38)-3,,3)))</f>
        <v>114300923</v>
      </c>
      <c r="AG299" s="535">
        <f ca="1">(SUM(OFFSET(AG$3,3*ROWS(AG$3:AG38)-3,,3)))</f>
        <v>27154138</v>
      </c>
      <c r="AH299" s="533">
        <f ca="1">(SUM(OFFSET(AH$3,3*ROWS(AH$3:AH38)-3,,3)))</f>
        <v>141455061</v>
      </c>
      <c r="AI299" s="533"/>
      <c r="AJ299" s="533">
        <f ca="1">(SUM(OFFSET(AJ$3,3*ROWS(AJ$3:AJ38)-3,,3)))</f>
        <v>0</v>
      </c>
      <c r="AK299" s="535">
        <f ca="1">(SUM(OFFSET(AK$3,3*ROWS(AK$3:AK38)-3,,3)))</f>
        <v>315322311.01324606</v>
      </c>
      <c r="AL299" s="533">
        <f ca="1">(SUM(OFFSET(AL$3,3*ROWS(AL$3:AL38)-3,,3)))</f>
        <v>359977621.62240309</v>
      </c>
      <c r="AM299" s="535">
        <f ca="1">(SUM(OFFSET(AM$3,3*ROWS(AM$3:AM38)-3,,3)))</f>
        <v>23407354.286181003</v>
      </c>
      <c r="AN299" s="535">
        <f ca="1">(SUM(OFFSET(AN$3,3*ROWS(AN$3:AN38)-3,,3)))</f>
        <v>288620122.46802205</v>
      </c>
      <c r="AO299" s="535">
        <f ca="1">(SUM(OFFSET(AO$3,3*ROWS(AO$3:AO38)-3,,3)))</f>
        <v>47950144.868199989</v>
      </c>
      <c r="AP299" s="533">
        <f t="shared" ca="1" si="191"/>
        <v>336570267.33622205</v>
      </c>
      <c r="AQ299" s="533">
        <f ca="1">(SUM(OFFSET(AQ$3,3*ROWS(AQ$3:AQ38)-3,,3)))</f>
        <v>0</v>
      </c>
      <c r="AR299" s="533">
        <f ca="1">(SUM(OFFSET(AR$3,3*ROWS(AR$3:AR38)-3,,3)))</f>
        <v>0</v>
      </c>
      <c r="AS299" s="535">
        <f ca="1">(SUM(OFFSET(AS$3,3*ROWS(AS$3:AS38)-3,,3)))</f>
        <v>52985125</v>
      </c>
      <c r="AT299" s="535">
        <f ca="1">(SUM(OFFSET(AT$3,3*ROWS(AT$3:AT38)-3,,3)))</f>
        <v>980722</v>
      </c>
      <c r="AU299" s="535"/>
      <c r="AV299" s="535">
        <f ca="1">(SUM(OFFSET(AV$3,3*ROWS(AV$3:AV38)-3,,3)))</f>
        <v>46666129.364326999</v>
      </c>
      <c r="AW299" s="535">
        <f ca="1">(SUM(OFFSET(AW$3,3*ROWS(AW$3:AW38)-3,,3)))</f>
        <v>1100378.4515740001</v>
      </c>
      <c r="AX299" s="535"/>
      <c r="AY299" s="540">
        <f t="shared" ca="1" si="201"/>
        <v>8.1262333461998342</v>
      </c>
      <c r="AZ299" s="540">
        <f t="shared" ca="1" si="201"/>
        <v>-5.3785016677125812</v>
      </c>
      <c r="BA299" s="540"/>
      <c r="BB299" s="533">
        <f t="shared" ca="1" si="192"/>
        <v>0</v>
      </c>
      <c r="BC299" s="535">
        <f ca="1">(SUM(OFFSET(BC$3,3*ROWS(BC$3:BC38)-3,,3)))</f>
        <v>0</v>
      </c>
      <c r="BD299" s="535">
        <f ca="1">(SUM(OFFSET(BD$3,3*ROWS(BD$3:BD38)-3,,3)))</f>
        <v>12732055</v>
      </c>
      <c r="BE299" s="535">
        <f ca="1">(SUM(OFFSET(BE$3,3*ROWS(BE$3:BE38)-3,,3)))</f>
        <v>0</v>
      </c>
      <c r="BF299" s="535">
        <f ca="1">(SUM(OFFSET(BF$3,3*ROWS(BF$3:BF38)-3,,3)))</f>
        <v>0</v>
      </c>
      <c r="BG299" s="535">
        <f ca="1">(SUM(OFFSET(BG$3,3*ROWS(BG$3:BG38)-3,,3)))</f>
        <v>284951.82785</v>
      </c>
      <c r="BH299" s="535">
        <f ca="1">(SUM(OFFSET(BH$3,3*ROWS(BH$3:BH38)-3,,3)))</f>
        <v>0</v>
      </c>
      <c r="BI299" s="540"/>
      <c r="BJ299" s="540"/>
      <c r="BK299" s="540"/>
      <c r="BL299" s="535">
        <f ca="1">(SUM(OFFSET(BL$3,3*ROWS(BL$3:BL38)-3,,3)))</f>
        <v>0</v>
      </c>
      <c r="BM299" s="535">
        <f ca="1">(SUM(OFFSET(BM$3,3*ROWS(BM$3:BM38)-3,,3)))</f>
        <v>0</v>
      </c>
      <c r="BN299" s="535">
        <f ca="1">(SUM(OFFSET(BN$3,3*ROWS(BN$3:BN38)-3,,3)))</f>
        <v>0</v>
      </c>
      <c r="BO299" s="533">
        <f ca="1">(SUM(OFFSET(BO$3,3*ROWS(BO$3:BO38)-3,,3)))</f>
        <v>0</v>
      </c>
      <c r="BP299" s="533">
        <f ca="1">(SUM(OFFSET(BP$3,3*ROWS(BP$3:BP38)-3,,3)))</f>
        <v>0</v>
      </c>
      <c r="BQ299" s="535">
        <f ca="1">(SUM(OFFSET(BQ$3,3*ROWS(BQ$3:BQ38)-3,,3)))</f>
        <v>0</v>
      </c>
      <c r="BR299" s="535">
        <f ca="1">(SUM(OFFSET(BR$3,3*ROWS(BR$3:BR38)-3,,3)))</f>
        <v>0</v>
      </c>
      <c r="BS299" s="535">
        <f ca="1">(SUM(OFFSET(BS$3,3*ROWS(BS$3:BS38)-3,,3)))</f>
        <v>0</v>
      </c>
      <c r="BT299" s="533">
        <f ca="1">(SUM(OFFSET(BT$3,3*ROWS(BT$3:BT38)-3,,3)))</f>
        <v>0</v>
      </c>
      <c r="BU299" s="533">
        <f ca="1">(SUM(OFFSET(BU$3,3*ROWS(BU$3:BU38)-3,,3)))</f>
        <v>0</v>
      </c>
      <c r="BV299" s="534"/>
      <c r="BW299" s="534"/>
      <c r="BX299" s="534"/>
      <c r="BY299" s="534"/>
      <c r="BZ299" s="534"/>
      <c r="CA299" s="534"/>
      <c r="CB299" s="534"/>
      <c r="CC299" s="534"/>
      <c r="CD299" s="534"/>
      <c r="CE299" s="534"/>
      <c r="CF299" s="534"/>
      <c r="CG299" s="534"/>
      <c r="CH299" s="534"/>
      <c r="CI299" s="534"/>
      <c r="CJ299" s="534"/>
      <c r="CK299" s="534"/>
      <c r="CL299" s="534"/>
      <c r="CM299" s="534"/>
      <c r="CN299" s="534"/>
      <c r="CO299" s="534"/>
      <c r="CP299" s="539">
        <f t="shared" ca="1" si="197"/>
        <v>23.737417258525213</v>
      </c>
      <c r="CQ299" s="539">
        <f t="shared" ca="1" si="198"/>
        <v>11.882862209066531</v>
      </c>
      <c r="CR299" s="539">
        <f t="shared" ca="1" si="202"/>
        <v>42.192775219067045</v>
      </c>
      <c r="CS299" s="539">
        <f t="shared" ca="1" si="202"/>
        <v>22.849982753459727</v>
      </c>
      <c r="CT299" s="539">
        <v>5.5681277072915538</v>
      </c>
      <c r="CU299" s="534"/>
      <c r="CV299" s="534"/>
      <c r="CW299" s="534"/>
    </row>
    <row r="300" spans="1:101" x14ac:dyDescent="0.3">
      <c r="A300"/>
      <c r="B300"/>
      <c r="C300" s="531">
        <v>2012</v>
      </c>
      <c r="D300" s="532" t="s">
        <v>72</v>
      </c>
      <c r="E300" s="533">
        <f t="shared" ca="1" si="203"/>
        <v>65865604</v>
      </c>
      <c r="F300" s="533">
        <f t="shared" ca="1" si="203"/>
        <v>14746354</v>
      </c>
      <c r="G300" s="533">
        <f t="shared" ca="1" si="203"/>
        <v>15638950</v>
      </c>
      <c r="H300" s="535">
        <f ca="1">(SUM(OFFSET(H$3,3*ROWS(H$3:H39)-3,,3)))</f>
        <v>636207807</v>
      </c>
      <c r="I300" s="535">
        <f ca="1">(SUM(OFFSET(I$3,3*ROWS(I$3:I39)-3,,3)))</f>
        <v>53699050</v>
      </c>
      <c r="J300" s="535">
        <f ca="1">(SUM(OFFSET(J$3,3*ROWS(J$3:J39)-3,,3)))</f>
        <v>17272308</v>
      </c>
      <c r="K300" s="536">
        <f t="shared" ca="1" si="204"/>
        <v>2.2637222918000099</v>
      </c>
      <c r="L300" s="536">
        <f t="shared" ca="1" si="204"/>
        <v>-0.49438119631477295</v>
      </c>
      <c r="M300" s="536">
        <f t="shared" ca="1" si="204"/>
        <v>35.660017177117126</v>
      </c>
      <c r="N300" s="537">
        <f t="shared" ref="N300:P331" ca="1" si="206">(H300-H296)/H296*100</f>
        <v>25.588566446668874</v>
      </c>
      <c r="O300" s="537">
        <f t="shared" ca="1" si="206"/>
        <v>5.6683180863912224</v>
      </c>
      <c r="P300" s="537">
        <f t="shared" ca="1" si="206"/>
        <v>105.6310129658804</v>
      </c>
      <c r="Q300" s="535">
        <f ca="1">(SUM(OFFSET(Q$3,3*ROWS(Q$3:Q39)-3,,3)))</f>
        <v>696503539.959692</v>
      </c>
      <c r="R300" s="535">
        <f ca="1">(SUM(OFFSET(R$3,3*ROWS(R$3:R39)-3,,3)))</f>
        <v>47410864.239740998</v>
      </c>
      <c r="S300" s="535">
        <f ca="1">(SUM(OFFSET(S$3,3*ROWS(S$3:S39)-3,,3)))</f>
        <v>336286.99927500001</v>
      </c>
      <c r="T300" s="533">
        <f ca="1">(SUM(OFFSET(T$3,3*ROWS(T$3:T39)-3,,3)))</f>
        <v>744250691.19870806</v>
      </c>
      <c r="U300" s="536">
        <f t="shared" ca="1" si="205"/>
        <v>3.1398799702654823</v>
      </c>
      <c r="V300" s="536">
        <f t="shared" ca="1" si="205"/>
        <v>-0.74454590134725307</v>
      </c>
      <c r="W300" s="536">
        <f t="shared" ca="1" si="205"/>
        <v>18.015385903059759</v>
      </c>
      <c r="X300" s="536">
        <f t="shared" ca="1" si="205"/>
        <v>2.8892318646751911</v>
      </c>
      <c r="Y300" s="538">
        <f t="shared" ref="Y300:AB331" ca="1" si="207">(Q300-Q296)/Q296*100</f>
        <v>23.556554983756147</v>
      </c>
      <c r="Z300" s="538">
        <f t="shared" ca="1" si="207"/>
        <v>10.399990949695963</v>
      </c>
      <c r="AA300" s="538">
        <f t="shared" ca="1" si="207"/>
        <v>90.426690155277186</v>
      </c>
      <c r="AB300" s="538">
        <f t="shared" ca="1" si="207"/>
        <v>22.644946370763808</v>
      </c>
      <c r="AC300" s="535">
        <f ca="1">(SUM(OFFSET(AC$3,3*ROWS(AC$3:AC39)-3,,3)))</f>
        <v>446007971</v>
      </c>
      <c r="AD300" s="533">
        <f ca="1">(SUM(OFFSET(AD$3,3*ROWS(AD$3:AD39)-3,,3)))</f>
        <v>190199836</v>
      </c>
      <c r="AE300" s="535">
        <f ca="1">(SUM(OFFSET(AE$3,3*ROWS(AE$3:AE39)-3,,3)))</f>
        <v>39496925</v>
      </c>
      <c r="AF300" s="535">
        <f ca="1">(SUM(OFFSET(AF$3,3*ROWS(AF$3:AF39)-3,,3)))</f>
        <v>121241095</v>
      </c>
      <c r="AG300" s="535">
        <f ca="1">(SUM(OFFSET(AG$3,3*ROWS(AG$3:AG39)-3,,3)))</f>
        <v>29461816</v>
      </c>
      <c r="AH300" s="533">
        <f ca="1">(SUM(OFFSET(AH$3,3*ROWS(AH$3:AH39)-3,,3)))</f>
        <v>150702911</v>
      </c>
      <c r="AI300" s="533"/>
      <c r="AJ300" s="533">
        <f ca="1">(SUM(OFFSET(AJ$3,3*ROWS(AJ$3:AJ39)-3,,3)))</f>
        <v>0</v>
      </c>
      <c r="AK300" s="535">
        <f ca="1">(SUM(OFFSET(AK$3,3*ROWS(AK$3:AK39)-3,,3)))</f>
        <v>328402692.53881407</v>
      </c>
      <c r="AL300" s="533">
        <f ca="1">(SUM(OFFSET(AL$3,3*ROWS(AL$3:AL39)-3,,3)))</f>
        <v>368100847.42087805</v>
      </c>
      <c r="AM300" s="535">
        <f ca="1">(SUM(OFFSET(AM$3,3*ROWS(AM$3:AM39)-3,,3)))</f>
        <v>24374831.133439995</v>
      </c>
      <c r="AN300" s="535">
        <f ca="1">(SUM(OFFSET(AN$3,3*ROWS(AN$3:AN39)-3,,3)))</f>
        <v>291039989.9890151</v>
      </c>
      <c r="AO300" s="535">
        <f ca="1">(SUM(OFFSET(AO$3,3*ROWS(AO$3:AO39)-3,,3)))</f>
        <v>52686026.298423</v>
      </c>
      <c r="AP300" s="533">
        <f t="shared" ca="1" si="191"/>
        <v>343726016.28743809</v>
      </c>
      <c r="AQ300" s="533">
        <f ca="1">(SUM(OFFSET(AQ$3,3*ROWS(AQ$3:AQ39)-3,,3)))</f>
        <v>0</v>
      </c>
      <c r="AR300" s="533">
        <f ca="1">(SUM(OFFSET(AR$3,3*ROWS(AR$3:AR39)-3,,3)))</f>
        <v>0</v>
      </c>
      <c r="AS300" s="535">
        <f ca="1">(SUM(OFFSET(AS$3,3*ROWS(AS$3:AS39)-3,,3)))</f>
        <v>53312256</v>
      </c>
      <c r="AT300" s="535">
        <f ca="1">(SUM(OFFSET(AT$3,3*ROWS(AT$3:AT39)-3,,3)))</f>
        <v>954289</v>
      </c>
      <c r="AU300" s="535"/>
      <c r="AV300" s="535">
        <f ca="1">(SUM(OFFSET(AV$3,3*ROWS(AV$3:AV39)-3,,3)))</f>
        <v>46935016.772064008</v>
      </c>
      <c r="AW300" s="535">
        <f ca="1">(SUM(OFFSET(AW$3,3*ROWS(AW$3:AW39)-3,,3)))</f>
        <v>1077597.4594070001</v>
      </c>
      <c r="AX300" s="535"/>
      <c r="AY300" s="540">
        <f t="shared" ca="1" si="201"/>
        <v>12.204886522838235</v>
      </c>
      <c r="AZ300" s="540">
        <f t="shared" ca="1" si="201"/>
        <v>-3.344340423103604</v>
      </c>
      <c r="BA300" s="540"/>
      <c r="BB300" s="533">
        <f t="shared" ca="1" si="192"/>
        <v>0</v>
      </c>
      <c r="BC300" s="535">
        <f ca="1">(SUM(OFFSET(BC$3,3*ROWS(BC$3:BC39)-3,,3)))</f>
        <v>0</v>
      </c>
      <c r="BD300" s="535">
        <f ca="1">(SUM(OFFSET(BD$3,3*ROWS(BD$3:BD39)-3,,3)))</f>
        <v>17272308</v>
      </c>
      <c r="BE300" s="535">
        <f ca="1">(SUM(OFFSET(BE$3,3*ROWS(BE$3:BE39)-3,,3)))</f>
        <v>0</v>
      </c>
      <c r="BF300" s="535">
        <f ca="1">(SUM(OFFSET(BF$3,3*ROWS(BF$3:BF39)-3,,3)))</f>
        <v>0</v>
      </c>
      <c r="BG300" s="535">
        <f ca="1">(SUM(OFFSET(BG$3,3*ROWS(BG$3:BG39)-3,,3)))</f>
        <v>336286.99927500001</v>
      </c>
      <c r="BH300" s="535">
        <f ca="1">(SUM(OFFSET(BH$3,3*ROWS(BH$3:BH39)-3,,3)))</f>
        <v>0</v>
      </c>
      <c r="BI300" s="540"/>
      <c r="BJ300" s="540"/>
      <c r="BK300" s="540"/>
      <c r="BL300" s="535">
        <f ca="1">(SUM(OFFSET(BL$3,3*ROWS(BL$3:BL39)-3,,3)))</f>
        <v>0</v>
      </c>
      <c r="BM300" s="535">
        <f ca="1">(SUM(OFFSET(BM$3,3*ROWS(BM$3:BM39)-3,,3)))</f>
        <v>0</v>
      </c>
      <c r="BN300" s="535">
        <f ca="1">(SUM(OFFSET(BN$3,3*ROWS(BN$3:BN39)-3,,3)))</f>
        <v>0</v>
      </c>
      <c r="BO300" s="533">
        <f ca="1">(SUM(OFFSET(BO$3,3*ROWS(BO$3:BO39)-3,,3)))</f>
        <v>0</v>
      </c>
      <c r="BP300" s="533">
        <f ca="1">(SUM(OFFSET(BP$3,3*ROWS(BP$3:BP39)-3,,3)))</f>
        <v>0</v>
      </c>
      <c r="BQ300" s="535">
        <f ca="1">(SUM(OFFSET(BQ$3,3*ROWS(BQ$3:BQ39)-3,,3)))</f>
        <v>0</v>
      </c>
      <c r="BR300" s="535">
        <f ca="1">(SUM(OFFSET(BR$3,3*ROWS(BR$3:BR39)-3,,3)))</f>
        <v>0</v>
      </c>
      <c r="BS300" s="535">
        <f ca="1">(SUM(OFFSET(BS$3,3*ROWS(BS$3:BS39)-3,,3)))</f>
        <v>0</v>
      </c>
      <c r="BT300" s="533">
        <f ca="1">(SUM(OFFSET(BT$3,3*ROWS(BT$3:BT39)-3,,3)))</f>
        <v>0</v>
      </c>
      <c r="BU300" s="533">
        <f ca="1">(SUM(OFFSET(BU$3,3*ROWS(BU$3:BU39)-3,,3)))</f>
        <v>0</v>
      </c>
      <c r="BV300" s="534"/>
      <c r="BW300" s="534"/>
      <c r="BX300" s="534"/>
      <c r="BY300" s="534"/>
      <c r="BZ300" s="534"/>
      <c r="CA300" s="534"/>
      <c r="CB300" s="534"/>
      <c r="CC300" s="534"/>
      <c r="CD300" s="534"/>
      <c r="CE300" s="534"/>
      <c r="CF300" s="534"/>
      <c r="CG300" s="534"/>
      <c r="CH300" s="534"/>
      <c r="CI300" s="534"/>
      <c r="CJ300" s="534"/>
      <c r="CK300" s="534"/>
      <c r="CL300" s="534"/>
      <c r="CM300" s="534"/>
      <c r="CN300" s="534"/>
      <c r="CO300" s="534"/>
      <c r="CP300" s="539">
        <f t="shared" ca="1" si="197"/>
        <v>23.656870522160617</v>
      </c>
      <c r="CQ300" s="539">
        <f t="shared" ca="1" si="198"/>
        <v>10.795353446818012</v>
      </c>
      <c r="CR300" s="539">
        <f t="shared" ca="1" si="202"/>
        <v>65.364614375799135</v>
      </c>
      <c r="CS300" s="539">
        <f t="shared" ca="1" si="202"/>
        <v>22.717139477007706</v>
      </c>
      <c r="CT300" s="539">
        <v>5.5472989168442499</v>
      </c>
      <c r="CU300" s="534"/>
      <c r="CV300" s="534"/>
      <c r="CW300" s="534"/>
    </row>
    <row r="301" spans="1:101" x14ac:dyDescent="0.3">
      <c r="A301"/>
      <c r="B301"/>
      <c r="C301" s="531"/>
      <c r="D301" s="532" t="s">
        <v>73</v>
      </c>
      <c r="E301" s="533">
        <f t="shared" ca="1" si="203"/>
        <v>69485564</v>
      </c>
      <c r="F301" s="533">
        <f t="shared" ca="1" si="203"/>
        <v>15285814</v>
      </c>
      <c r="G301" s="533">
        <f t="shared" ca="1" si="203"/>
        <v>16960775</v>
      </c>
      <c r="H301" s="535">
        <f ca="1">(SUM(OFFSET(H$3,3*ROWS(H$3:H40)-3,,3)))</f>
        <v>688600575</v>
      </c>
      <c r="I301" s="535">
        <f ca="1">(SUM(OFFSET(I$3,3*ROWS(I$3:I40)-3,,3)))</f>
        <v>55108120</v>
      </c>
      <c r="J301" s="535">
        <f ca="1">(SUM(OFFSET(J$3,3*ROWS(J$3:J40)-3,,3)))</f>
        <v>24703094</v>
      </c>
      <c r="K301" s="536">
        <f t="shared" ca="1" si="204"/>
        <v>8.2351658410252746</v>
      </c>
      <c r="L301" s="536">
        <f t="shared" ca="1" si="204"/>
        <v>2.6240129015317777</v>
      </c>
      <c r="M301" s="536">
        <f t="shared" ca="1" si="204"/>
        <v>43.021384287496495</v>
      </c>
      <c r="N301" s="537">
        <f t="shared" ca="1" si="206"/>
        <v>27.24539734646816</v>
      </c>
      <c r="O301" s="537">
        <f t="shared" ca="1" si="206"/>
        <v>6.5041877711820835</v>
      </c>
      <c r="P301" s="537">
        <f t="shared" ca="1" si="206"/>
        <v>163.99062149180904</v>
      </c>
      <c r="Q301" s="535">
        <f ca="1">(SUM(OFFSET(Q$3,3*ROWS(Q$3:Q40)-3,,3)))</f>
        <v>744799026.62316608</v>
      </c>
      <c r="R301" s="535">
        <f ca="1">(SUM(OFFSET(R$3,3*ROWS(R$3:R40)-3,,3)))</f>
        <v>50238959.747940995</v>
      </c>
      <c r="S301" s="535">
        <f ca="1">(SUM(OFFSET(S$3,3*ROWS(S$3:S40)-3,,3)))</f>
        <v>438036.47676899994</v>
      </c>
      <c r="T301" s="533">
        <f ca="1">(SUM(OFFSET(T$3,3*ROWS(T$3:T40)-3,,3)))</f>
        <v>795476022.84787595</v>
      </c>
      <c r="U301" s="536">
        <f t="shared" ca="1" si="205"/>
        <v>6.9339901224721752</v>
      </c>
      <c r="V301" s="536">
        <f t="shared" ca="1" si="205"/>
        <v>5.9650790036208949</v>
      </c>
      <c r="W301" s="536">
        <f t="shared" ca="1" si="205"/>
        <v>30.256738355440827</v>
      </c>
      <c r="X301" s="536">
        <f t="shared" ca="1" si="205"/>
        <v>6.8828060564731413</v>
      </c>
      <c r="Y301" s="538">
        <f t="shared" ca="1" si="207"/>
        <v>26.268420094098683</v>
      </c>
      <c r="Z301" s="538">
        <f t="shared" ca="1" si="207"/>
        <v>11.478236736080536</v>
      </c>
      <c r="AA301" s="538">
        <f t="shared" ca="1" si="207"/>
        <v>97.870625091111108</v>
      </c>
      <c r="AB301" s="538">
        <f t="shared" ca="1" si="207"/>
        <v>25.243945995910604</v>
      </c>
      <c r="AC301" s="535">
        <f ca="1">(SUM(OFFSET(AC$3,3*ROWS(AC$3:AC40)-3,,3)))</f>
        <v>478793067</v>
      </c>
      <c r="AD301" s="533">
        <f ca="1">(SUM(OFFSET(AD$3,3*ROWS(AD$3:AD40)-3,,3)))</f>
        <v>209807508</v>
      </c>
      <c r="AE301" s="535">
        <f ca="1">(SUM(OFFSET(AE$3,3*ROWS(AE$3:AE40)-3,,3)))</f>
        <v>44669998</v>
      </c>
      <c r="AF301" s="535">
        <f ca="1">(SUM(OFFSET(AF$3,3*ROWS(AF$3:AF40)-3,,3)))</f>
        <v>131334057</v>
      </c>
      <c r="AG301" s="535">
        <f ca="1">(SUM(OFFSET(AG$3,3*ROWS(AG$3:AG40)-3,,3)))</f>
        <v>33803453</v>
      </c>
      <c r="AH301" s="533">
        <f ca="1">(SUM(OFFSET(AH$3,3*ROWS(AH$3:AH40)-3,,3)))</f>
        <v>165137510</v>
      </c>
      <c r="AI301" s="533"/>
      <c r="AJ301" s="533">
        <f ca="1">(SUM(OFFSET(AJ$3,3*ROWS(AJ$3:AJ40)-3,,3)))</f>
        <v>0</v>
      </c>
      <c r="AK301" s="535">
        <f ca="1">(SUM(OFFSET(AK$3,3*ROWS(AK$3:AK40)-3,,3)))</f>
        <v>343599783.59238285</v>
      </c>
      <c r="AL301" s="533">
        <f ca="1">(SUM(OFFSET(AL$3,3*ROWS(AL$3:AL40)-3,,3)))</f>
        <v>401199243.030783</v>
      </c>
      <c r="AM301" s="535">
        <f ca="1">(SUM(OFFSET(AM$3,3*ROWS(AM$3:AM40)-3,,3)))</f>
        <v>27154063.580443002</v>
      </c>
      <c r="AN301" s="535">
        <f ca="1">(SUM(OFFSET(AN$3,3*ROWS(AN$3:AN40)-3,,3)))</f>
        <v>313644429.11240202</v>
      </c>
      <c r="AO301" s="535">
        <f ca="1">(SUM(OFFSET(AO$3,3*ROWS(AO$3:AO40)-3,,3)))</f>
        <v>60400750.337937988</v>
      </c>
      <c r="AP301" s="533">
        <f t="shared" ca="1" si="191"/>
        <v>374045179.45034003</v>
      </c>
      <c r="AQ301" s="533">
        <f ca="1">(SUM(OFFSET(AQ$3,3*ROWS(AQ$3:AQ40)-3,,3)))</f>
        <v>0</v>
      </c>
      <c r="AR301" s="533">
        <f ca="1">(SUM(OFFSET(AR$3,3*ROWS(AR$3:AR40)-3,,3)))</f>
        <v>0</v>
      </c>
      <c r="AS301" s="535">
        <f ca="1">(SUM(OFFSET(AS$3,3*ROWS(AS$3:AS40)-3,,3)))</f>
        <v>54095032</v>
      </c>
      <c r="AT301" s="535">
        <f ca="1">(SUM(OFFSET(AT$3,3*ROWS(AT$3:AT40)-3,,3)))</f>
        <v>916710</v>
      </c>
      <c r="AU301" s="535"/>
      <c r="AV301" s="535">
        <f ca="1">(SUM(OFFSET(AV$3,3*ROWS(AV$3:AV40)-3,,3)))</f>
        <v>48659111.685331002</v>
      </c>
      <c r="AW301" s="535">
        <f ca="1">(SUM(OFFSET(AW$3,3*ROWS(AW$3:AW40)-3,,3)))</f>
        <v>1091778.6826540001</v>
      </c>
      <c r="AX301" s="535"/>
      <c r="AY301" s="540">
        <f t="shared" ca="1" si="201"/>
        <v>10.784899404856734</v>
      </c>
      <c r="AZ301" s="540">
        <f t="shared" ca="1" si="201"/>
        <v>-4.5654260107414757</v>
      </c>
      <c r="BA301" s="540"/>
      <c r="BB301" s="533">
        <f t="shared" ca="1" si="192"/>
        <v>0</v>
      </c>
      <c r="BC301" s="535">
        <f ca="1">(SUM(OFFSET(BC$3,3*ROWS(BC$3:BC40)-3,,3)))</f>
        <v>0</v>
      </c>
      <c r="BD301" s="535">
        <f ca="1">(SUM(OFFSET(BD$3,3*ROWS(BD$3:BD40)-3,,3)))</f>
        <v>24703094</v>
      </c>
      <c r="BE301" s="535">
        <f ca="1">(SUM(OFFSET(BE$3,3*ROWS(BE$3:BE40)-3,,3)))</f>
        <v>0</v>
      </c>
      <c r="BF301" s="535">
        <f ca="1">(SUM(OFFSET(BF$3,3*ROWS(BF$3:BF40)-3,,3)))</f>
        <v>0</v>
      </c>
      <c r="BG301" s="535">
        <f ca="1">(SUM(OFFSET(BG$3,3*ROWS(BG$3:BG40)-3,,3)))</f>
        <v>438036.47676899994</v>
      </c>
      <c r="BH301" s="535">
        <f ca="1">(SUM(OFFSET(BH$3,3*ROWS(BH$3:BH40)-3,,3)))</f>
        <v>0</v>
      </c>
      <c r="BI301" s="540"/>
      <c r="BJ301" s="540"/>
      <c r="BK301" s="540"/>
      <c r="BL301" s="535">
        <f ca="1">(SUM(OFFSET(BL$3,3*ROWS(BL$3:BL40)-3,,3)))</f>
        <v>0</v>
      </c>
      <c r="BM301" s="535">
        <f ca="1">(SUM(OFFSET(BM$3,3*ROWS(BM$3:BM40)-3,,3)))</f>
        <v>0</v>
      </c>
      <c r="BN301" s="535">
        <f ca="1">(SUM(OFFSET(BN$3,3*ROWS(BN$3:BN40)-3,,3)))</f>
        <v>0</v>
      </c>
      <c r="BO301" s="533">
        <f ca="1">(SUM(OFFSET(BO$3,3*ROWS(BO$3:BO40)-3,,3)))</f>
        <v>0</v>
      </c>
      <c r="BP301" s="533">
        <f ca="1">(SUM(OFFSET(BP$3,3*ROWS(BP$3:BP40)-3,,3)))</f>
        <v>0</v>
      </c>
      <c r="BQ301" s="535">
        <f ca="1">(SUM(OFFSET(BQ$3,3*ROWS(BQ$3:BQ40)-3,,3)))</f>
        <v>0</v>
      </c>
      <c r="BR301" s="535">
        <f ca="1">(SUM(OFFSET(BR$3,3*ROWS(BR$3:BR40)-3,,3)))</f>
        <v>0</v>
      </c>
      <c r="BS301" s="535">
        <f ca="1">(SUM(OFFSET(BS$3,3*ROWS(BS$3:BS40)-3,,3)))</f>
        <v>0</v>
      </c>
      <c r="BT301" s="533">
        <f ca="1">(SUM(OFFSET(BT$3,3*ROWS(BT$3:BT40)-3,,3)))</f>
        <v>0</v>
      </c>
      <c r="BU301" s="533">
        <f ca="1">(SUM(OFFSET(BU$3,3*ROWS(BU$3:BU40)-3,,3)))</f>
        <v>0</v>
      </c>
      <c r="BV301" s="534"/>
      <c r="BW301" s="534"/>
      <c r="BX301" s="534"/>
      <c r="BY301" s="534"/>
      <c r="BZ301" s="534"/>
      <c r="CA301" s="534"/>
      <c r="CB301" s="534"/>
      <c r="CC301" s="534"/>
      <c r="CD301" s="534"/>
      <c r="CE301" s="534"/>
      <c r="CF301" s="534"/>
      <c r="CG301" s="534"/>
      <c r="CH301" s="534"/>
      <c r="CI301" s="534"/>
      <c r="CJ301" s="534"/>
      <c r="CK301" s="534"/>
      <c r="CL301" s="534"/>
      <c r="CM301" s="534"/>
      <c r="CN301" s="534"/>
      <c r="CO301" s="534"/>
      <c r="CP301" s="539">
        <f t="shared" ca="1" si="197"/>
        <v>24.515842530086502</v>
      </c>
      <c r="CQ301" s="539">
        <f t="shared" ca="1" si="198"/>
        <v>10.266758637164159</v>
      </c>
      <c r="CR301" s="539">
        <f t="shared" ca="1" si="202"/>
        <v>80.896969711754423</v>
      </c>
      <c r="CS301" s="539">
        <f t="shared" ca="1" si="202"/>
        <v>23.496542245326452</v>
      </c>
      <c r="CT301" s="539">
        <v>5.5117296905051729</v>
      </c>
      <c r="CU301" s="534"/>
      <c r="CV301" s="534"/>
      <c r="CW301" s="534"/>
    </row>
    <row r="302" spans="1:101" x14ac:dyDescent="0.3">
      <c r="A302"/>
      <c r="B302"/>
      <c r="C302" s="531"/>
      <c r="D302" s="532" t="s">
        <v>74</v>
      </c>
      <c r="E302" s="533">
        <f t="shared" ca="1" si="203"/>
        <v>74257512</v>
      </c>
      <c r="F302" s="533">
        <f t="shared" ca="1" si="203"/>
        <v>15590119</v>
      </c>
      <c r="G302" s="533">
        <f t="shared" ca="1" si="203"/>
        <v>19561502</v>
      </c>
      <c r="H302" s="535">
        <f ca="1">(SUM(OFFSET(H$3,3*ROWS(H$3:H41)-3,,3)))</f>
        <v>739596249</v>
      </c>
      <c r="I302" s="535">
        <f ca="1">(SUM(OFFSET(I$3,3*ROWS(I$3:I41)-3,,3)))</f>
        <v>55985747</v>
      </c>
      <c r="J302" s="535">
        <f ca="1">(SUM(OFFSET(J$3,3*ROWS(J$3:J41)-3,,3)))</f>
        <v>27784705</v>
      </c>
      <c r="K302" s="536">
        <f t="shared" ca="1" si="204"/>
        <v>7.4056972723265586</v>
      </c>
      <c r="L302" s="536">
        <f t="shared" ca="1" si="204"/>
        <v>1.5925547814006358</v>
      </c>
      <c r="M302" s="536">
        <f t="shared" ca="1" si="204"/>
        <v>12.474595287537667</v>
      </c>
      <c r="N302" s="537">
        <f t="shared" ca="1" si="206"/>
        <v>24.840215866504906</v>
      </c>
      <c r="O302" s="537">
        <f t="shared" ca="1" si="206"/>
        <v>5.9830790906040532</v>
      </c>
      <c r="P302" s="537">
        <f t="shared" ca="1" si="206"/>
        <v>162.723850709239</v>
      </c>
      <c r="Q302" s="535">
        <f ca="1">(SUM(OFFSET(Q$3,3*ROWS(Q$3:Q41)-3,,3)))</f>
        <v>804533169.51817012</v>
      </c>
      <c r="R302" s="535">
        <f ca="1">(SUM(OFFSET(R$3,3*ROWS(R$3:R41)-3,,3)))</f>
        <v>51719281.680124</v>
      </c>
      <c r="S302" s="535">
        <f ca="1">(SUM(OFFSET(S$3,3*ROWS(S$3:S41)-3,,3)))</f>
        <v>563502.19768899994</v>
      </c>
      <c r="T302" s="533">
        <f ca="1">(SUM(OFFSET(T$3,3*ROWS(T$3:T41)-3,,3)))</f>
        <v>856815953.39598322</v>
      </c>
      <c r="U302" s="536">
        <f t="shared" ca="1" si="205"/>
        <v>8.0201693020239073</v>
      </c>
      <c r="V302" s="536">
        <f t="shared" ca="1" si="205"/>
        <v>2.9465616716788703</v>
      </c>
      <c r="W302" s="536">
        <f t="shared" ca="1" si="205"/>
        <v>28.642756385369427</v>
      </c>
      <c r="X302" s="536">
        <f t="shared" ca="1" si="205"/>
        <v>7.7110973538215246</v>
      </c>
      <c r="Y302" s="538">
        <f t="shared" ca="1" si="207"/>
        <v>24.122751953597614</v>
      </c>
      <c r="Z302" s="538">
        <f t="shared" ca="1" si="207"/>
        <v>10.452196086504353</v>
      </c>
      <c r="AA302" s="538">
        <f t="shared" ca="1" si="207"/>
        <v>85.890646116772118</v>
      </c>
      <c r="AB302" s="538">
        <f t="shared" ca="1" si="207"/>
        <v>23.229041360070934</v>
      </c>
      <c r="AC302" s="535">
        <f ca="1">(SUM(OFFSET(AC$3,3*ROWS(AC$3:AC41)-3,,3)))</f>
        <v>517019193</v>
      </c>
      <c r="AD302" s="533">
        <f ca="1">(SUM(OFFSET(AD$3,3*ROWS(AD$3:AD41)-3,,3)))</f>
        <v>222577056</v>
      </c>
      <c r="AE302" s="535">
        <f ca="1">(SUM(OFFSET(AE$3,3*ROWS(AE$3:AE41)-3,,3)))</f>
        <v>49588342</v>
      </c>
      <c r="AF302" s="535">
        <f ca="1">(SUM(OFFSET(AF$3,3*ROWS(AF$3:AF41)-3,,3)))</f>
        <v>136069087</v>
      </c>
      <c r="AG302" s="535">
        <f ca="1">(SUM(OFFSET(AG$3,3*ROWS(AG$3:AG41)-3,,3)))</f>
        <v>36919627</v>
      </c>
      <c r="AH302" s="533">
        <f ca="1">(SUM(OFFSET(AH$3,3*ROWS(AH$3:AH41)-3,,3)))</f>
        <v>172988714</v>
      </c>
      <c r="AI302" s="533"/>
      <c r="AJ302" s="533">
        <f ca="1">(SUM(OFFSET(AJ$3,3*ROWS(AJ$3:AJ41)-3,,3)))</f>
        <v>0</v>
      </c>
      <c r="AK302" s="535">
        <f ca="1">(SUM(OFFSET(AK$3,3*ROWS(AK$3:AK41)-3,,3)))</f>
        <v>380409565.25236499</v>
      </c>
      <c r="AL302" s="533">
        <f ca="1">(SUM(OFFSET(AL$3,3*ROWS(AL$3:AL41)-3,,3)))</f>
        <v>424123604.26580513</v>
      </c>
      <c r="AM302" s="535">
        <f ca="1">(SUM(OFFSET(AM$3,3*ROWS(AM$3:AM41)-3,,3)))</f>
        <v>29117625.400076013</v>
      </c>
      <c r="AN302" s="535">
        <f ca="1">(SUM(OFFSET(AN$3,3*ROWS(AN$3:AN41)-3,,3)))</f>
        <v>327472037.84826303</v>
      </c>
      <c r="AO302" s="535">
        <f ca="1">(SUM(OFFSET(AO$3,3*ROWS(AO$3:AO41)-3,,3)))</f>
        <v>67533941.017466038</v>
      </c>
      <c r="AP302" s="533">
        <f t="shared" ca="1" si="191"/>
        <v>395005978.86572909</v>
      </c>
      <c r="AQ302" s="533">
        <f ca="1">(SUM(OFFSET(AQ$3,3*ROWS(AQ$3:AQ41)-3,,3)))</f>
        <v>0</v>
      </c>
      <c r="AR302" s="533">
        <f ca="1">(SUM(OFFSET(AR$3,3*ROWS(AR$3:AR41)-3,,3)))</f>
        <v>0</v>
      </c>
      <c r="AS302" s="535">
        <f ca="1">(SUM(OFFSET(AS$3,3*ROWS(AS$3:AS41)-3,,3)))</f>
        <v>56046269</v>
      </c>
      <c r="AT302" s="535">
        <f ca="1">(SUM(OFFSET(AT$3,3*ROWS(AT$3:AT41)-3,,3)))</f>
        <v>860424</v>
      </c>
      <c r="AU302" s="535"/>
      <c r="AV302" s="535">
        <f ca="1">(SUM(OFFSET(AV$3,3*ROWS(AV$3:AV41)-3,,3)))</f>
        <v>51380650.814829998</v>
      </c>
      <c r="AW302" s="535">
        <f ca="1">(SUM(OFFSET(AW$3,3*ROWS(AW$3:AW41)-3,,3)))</f>
        <v>1052093.4034770001</v>
      </c>
      <c r="AX302" s="535"/>
      <c r="AY302" s="540">
        <f t="shared" ca="1" si="201"/>
        <v>12.325263732293406</v>
      </c>
      <c r="AZ302" s="540">
        <f t="shared" ca="1" si="201"/>
        <v>-2.7908957208536154</v>
      </c>
      <c r="BA302" s="540"/>
      <c r="BB302" s="533">
        <f t="shared" ca="1" si="192"/>
        <v>0</v>
      </c>
      <c r="BC302" s="535">
        <f ca="1">(SUM(OFFSET(BC$3,3*ROWS(BC$3:BC41)-3,,3)))</f>
        <v>0</v>
      </c>
      <c r="BD302" s="535">
        <f ca="1">(SUM(OFFSET(BD$3,3*ROWS(BD$3:BD41)-3,,3)))</f>
        <v>27784705</v>
      </c>
      <c r="BE302" s="535">
        <f ca="1">(SUM(OFFSET(BE$3,3*ROWS(BE$3:BE41)-3,,3)))</f>
        <v>0</v>
      </c>
      <c r="BF302" s="535">
        <f ca="1">(SUM(OFFSET(BF$3,3*ROWS(BF$3:BF41)-3,,3)))</f>
        <v>0</v>
      </c>
      <c r="BG302" s="535">
        <f ca="1">(SUM(OFFSET(BG$3,3*ROWS(BG$3:BG41)-3,,3)))</f>
        <v>563502.19768899994</v>
      </c>
      <c r="BH302" s="535">
        <f ca="1">(SUM(OFFSET(BH$3,3*ROWS(BH$3:BH41)-3,,3)))</f>
        <v>0</v>
      </c>
      <c r="BI302" s="540"/>
      <c r="BJ302" s="540"/>
      <c r="BK302" s="540"/>
      <c r="BL302" s="535">
        <f ca="1">(SUM(OFFSET(BL$3,3*ROWS(BL$3:BL41)-3,,3)))</f>
        <v>0</v>
      </c>
      <c r="BM302" s="535">
        <f ca="1">(SUM(OFFSET(BM$3,3*ROWS(BM$3:BM41)-3,,3)))</f>
        <v>0</v>
      </c>
      <c r="BN302" s="535">
        <f ca="1">(SUM(OFFSET(BN$3,3*ROWS(BN$3:BN41)-3,,3)))</f>
        <v>0</v>
      </c>
      <c r="BO302" s="533">
        <f ca="1">(SUM(OFFSET(BO$3,3*ROWS(BO$3:BO41)-3,,3)))</f>
        <v>0</v>
      </c>
      <c r="BP302" s="533">
        <f ca="1">(SUM(OFFSET(BP$3,3*ROWS(BP$3:BP41)-3,,3)))</f>
        <v>0</v>
      </c>
      <c r="BQ302" s="535">
        <f ca="1">(SUM(OFFSET(BQ$3,3*ROWS(BQ$3:BQ41)-3,,3)))</f>
        <v>0</v>
      </c>
      <c r="BR302" s="535">
        <f ca="1">(SUM(OFFSET(BR$3,3*ROWS(BR$3:BR41)-3,,3)))</f>
        <v>0</v>
      </c>
      <c r="BS302" s="535">
        <f ca="1">(SUM(OFFSET(BS$3,3*ROWS(BS$3:BS41)-3,,3)))</f>
        <v>0</v>
      </c>
      <c r="BT302" s="533">
        <f ca="1">(SUM(OFFSET(BT$3,3*ROWS(BT$3:BT41)-3,,3)))</f>
        <v>0</v>
      </c>
      <c r="BU302" s="533">
        <f ca="1">(SUM(OFFSET(BU$3,3*ROWS(BU$3:BU41)-3,,3)))</f>
        <v>0</v>
      </c>
      <c r="BV302" s="534"/>
      <c r="BW302" s="534"/>
      <c r="BX302" s="534"/>
      <c r="BY302" s="534"/>
      <c r="BZ302" s="534"/>
      <c r="CA302" s="534"/>
      <c r="CB302" s="534"/>
      <c r="CC302" s="534"/>
      <c r="CD302" s="534"/>
      <c r="CE302" s="534"/>
      <c r="CF302" s="534"/>
      <c r="CG302" s="534"/>
      <c r="CH302" s="534"/>
      <c r="CI302" s="534"/>
      <c r="CJ302" s="534"/>
      <c r="CK302" s="534"/>
      <c r="CL302" s="534"/>
      <c r="CM302" s="534"/>
      <c r="CN302" s="534"/>
      <c r="CO302" s="534"/>
      <c r="CP302" s="539">
        <f t="shared" ca="1" si="197"/>
        <v>24.30391138489307</v>
      </c>
      <c r="CQ302" s="539">
        <f t="shared" ca="1" si="198"/>
        <v>10.034696671863514</v>
      </c>
      <c r="CR302" s="539">
        <f t="shared" ca="1" si="202"/>
        <v>83.666971933135244</v>
      </c>
      <c r="CS302" s="539">
        <f t="shared" ca="1" si="202"/>
        <v>23.314206332991702</v>
      </c>
      <c r="CT302" s="539">
        <v>5.4651350271707466</v>
      </c>
      <c r="CU302" s="534"/>
      <c r="CV302" s="534"/>
      <c r="CW302" s="534"/>
    </row>
    <row r="303" spans="1:101" x14ac:dyDescent="0.3">
      <c r="A303"/>
      <c r="B303"/>
      <c r="C303" s="531"/>
      <c r="D303" s="532" t="s">
        <v>75</v>
      </c>
      <c r="E303" s="533">
        <f t="shared" ca="1" si="203"/>
        <v>77752552</v>
      </c>
      <c r="F303" s="533">
        <f t="shared" ca="1" si="203"/>
        <v>14817168</v>
      </c>
      <c r="G303" s="533">
        <f t="shared" ca="1" si="203"/>
        <v>21869946</v>
      </c>
      <c r="H303" s="535">
        <f ca="1">(SUM(OFFSET(H$3,3*ROWS(H$3:H42)-3,,3)))</f>
        <v>759703678.6002475</v>
      </c>
      <c r="I303" s="535">
        <f ca="1">(SUM(OFFSET(I$3,3*ROWS(I$3:I42)-3,,3)))</f>
        <v>56786934.253657237</v>
      </c>
      <c r="J303" s="535">
        <f ca="1">(SUM(OFFSET(J$3,3*ROWS(J$3:J42)-3,,3)))</f>
        <v>30875307.242508329</v>
      </c>
      <c r="K303" s="536">
        <f t="shared" ca="1" si="204"/>
        <v>2.7187035666330837</v>
      </c>
      <c r="L303" s="536">
        <f t="shared" ca="1" si="204"/>
        <v>1.4310557536317889</v>
      </c>
      <c r="M303" s="536">
        <f t="shared" ca="1" si="204"/>
        <v>11.12339412100409</v>
      </c>
      <c r="N303" s="537">
        <f t="shared" ca="1" si="206"/>
        <v>22.114386459320201</v>
      </c>
      <c r="O303" s="537">
        <f t="shared" ca="1" si="206"/>
        <v>5.2275418815482251</v>
      </c>
      <c r="P303" s="537">
        <f t="shared" ca="1" si="206"/>
        <v>142.50058016956672</v>
      </c>
      <c r="Q303" s="535">
        <f ca="1">(SUM(OFFSET(Q$3,3*ROWS(Q$3:Q42)-3,,3)))</f>
        <v>819244306.38853252</v>
      </c>
      <c r="R303" s="535">
        <f ca="1">(SUM(OFFSET(R$3,3*ROWS(R$3:R42)-3,,3)))</f>
        <v>52471630.08513391</v>
      </c>
      <c r="S303" s="535">
        <f ca="1">(SUM(OFFSET(S$3,3*ROWS(S$3:S42)-3,,3)))</f>
        <v>645221.85362503538</v>
      </c>
      <c r="T303" s="533">
        <f ca="1">(SUM(OFFSET(T$3,3*ROWS(T$3:T42)-3,,3)))</f>
        <v>872361158.32729149</v>
      </c>
      <c r="U303" s="536">
        <f t="shared" ca="1" si="205"/>
        <v>1.8285308086393515</v>
      </c>
      <c r="V303" s="536">
        <f t="shared" ca="1" si="205"/>
        <v>1.4546768256819043</v>
      </c>
      <c r="W303" s="536">
        <f t="shared" ca="1" si="205"/>
        <v>14.502100661040721</v>
      </c>
      <c r="X303" s="536">
        <f t="shared" ca="1" si="205"/>
        <v>1.814299193390946</v>
      </c>
      <c r="Y303" s="538">
        <f t="shared" ca="1" si="207"/>
        <v>21.315620925812713</v>
      </c>
      <c r="Z303" s="538">
        <f t="shared" ca="1" si="207"/>
        <v>9.8502538376201265</v>
      </c>
      <c r="AA303" s="538">
        <f t="shared" ca="1" si="207"/>
        <v>126.43190552358318</v>
      </c>
      <c r="AB303" s="538">
        <f t="shared" ca="1" si="207"/>
        <v>20.599914182557534</v>
      </c>
      <c r="AC303" s="535">
        <f ca="1">(SUM(OFFSET(AC$3,3*ROWS(AC$3:AC42)-3,,3)))</f>
        <v>512735105.86009842</v>
      </c>
      <c r="AD303" s="533">
        <f ca="1">(SUM(OFFSET(AD$3,3*ROWS(AD$3:AD42)-3,,3)))</f>
        <v>246968572.74014908</v>
      </c>
      <c r="AE303" s="535">
        <f ca="1">(SUM(OFFSET(AE$3,3*ROWS(AE$3:AE42)-3,,3)))</f>
        <v>51125133.255383633</v>
      </c>
      <c r="AF303" s="535">
        <f ca="1">(SUM(OFFSET(AF$3,3*ROWS(AF$3:AF42)-3,,3)))</f>
        <v>148242696.87862504</v>
      </c>
      <c r="AG303" s="535">
        <f ca="1">(SUM(OFFSET(AG$3,3*ROWS(AG$3:AG42)-3,,3)))</f>
        <v>47600742.60614042</v>
      </c>
      <c r="AH303" s="533">
        <f ca="1">(SUM(OFFSET(AH$3,3*ROWS(AH$3:AH42)-3,,3)))</f>
        <v>195843439.48476544</v>
      </c>
      <c r="AI303" s="533"/>
      <c r="AJ303" s="533">
        <f ca="1">(SUM(OFFSET(AJ$3,3*ROWS(AJ$3:AJ42)-3,,3)))</f>
        <v>0</v>
      </c>
      <c r="AK303" s="535">
        <f ca="1">(SUM(OFFSET(AK$3,3*ROWS(AK$3:AK42)-3,,3)))</f>
        <v>369973301.02706158</v>
      </c>
      <c r="AL303" s="533">
        <f ca="1">(SUM(OFFSET(AL$3,3*ROWS(AL$3:AL42)-3,,3)))</f>
        <v>449271005.36147064</v>
      </c>
      <c r="AM303" s="535">
        <f ca="1">(SUM(OFFSET(AM$3,3*ROWS(AM$3:AM42)-3,,3)))</f>
        <v>30056499.907666683</v>
      </c>
      <c r="AN303" s="535">
        <f ca="1">(SUM(OFFSET(AN$3,3*ROWS(AN$3:AN42)-3,,3)))</f>
        <v>337954232.42506075</v>
      </c>
      <c r="AO303" s="535">
        <f ca="1">(SUM(OFFSET(AO$3,3*ROWS(AO$3:AO42)-3,,3)))</f>
        <v>81260273.028743237</v>
      </c>
      <c r="AP303" s="533">
        <f t="shared" ca="1" si="191"/>
        <v>419214505.45380402</v>
      </c>
      <c r="AQ303" s="533">
        <f ca="1">(SUM(OFFSET(AQ$3,3*ROWS(AQ$3:AQ42)-3,,3)))</f>
        <v>0</v>
      </c>
      <c r="AR303" s="533">
        <f ca="1">(SUM(OFFSET(AR$3,3*ROWS(AR$3:AR42)-3,,3)))</f>
        <v>0</v>
      </c>
      <c r="AS303" s="535">
        <f ca="1">(SUM(OFFSET(AS$3,3*ROWS(AS$3:AS42)-3,,3)))</f>
        <v>53125875.530511737</v>
      </c>
      <c r="AT303" s="535">
        <f ca="1">(SUM(OFFSET(AT$3,3*ROWS(AT$3:AT42)-3,,3)))</f>
        <v>883245.72314549889</v>
      </c>
      <c r="AU303" s="535"/>
      <c r="AV303" s="535">
        <f ca="1">(SUM(OFFSET(AV$3,3*ROWS(AV$3:AV42)-3,,3)))</f>
        <v>49023065.135580495</v>
      </c>
      <c r="AW303" s="535">
        <f ca="1">(SUM(OFFSET(AW$3,3*ROWS(AW$3:AW42)-3,,3)))</f>
        <v>1060281.11815441</v>
      </c>
      <c r="AX303" s="535"/>
      <c r="AY303" s="540">
        <f t="shared" ca="1" si="201"/>
        <v>5.0506348037838533</v>
      </c>
      <c r="AZ303" s="540">
        <f t="shared" ca="1" si="201"/>
        <v>-3.6439584365028339</v>
      </c>
      <c r="BA303" s="540"/>
      <c r="BB303" s="533">
        <f t="shared" ca="1" si="192"/>
        <v>254610.091372</v>
      </c>
      <c r="BC303" s="535">
        <f ca="1">(SUM(OFFSET(BC$3,3*ROWS(BC$3:BC42)-3,,3)))</f>
        <v>0</v>
      </c>
      <c r="BD303" s="535">
        <f ca="1">(SUM(OFFSET(BD$3,3*ROWS(BD$3:BD42)-3,,3)))</f>
        <v>30875307.242508329</v>
      </c>
      <c r="BE303" s="535">
        <f ca="1">(SUM(OFFSET(BE$3,3*ROWS(BE$3:BE42)-3,,3)))</f>
        <v>0</v>
      </c>
      <c r="BF303" s="535">
        <f ca="1">(SUM(OFFSET(BF$3,3*ROWS(BF$3:BF42)-3,,3)))</f>
        <v>0</v>
      </c>
      <c r="BG303" s="535">
        <f ca="1">(SUM(OFFSET(BG$3,3*ROWS(BG$3:BG42)-3,,3)))</f>
        <v>645221.85362503538</v>
      </c>
      <c r="BH303" s="535">
        <f ca="1">(SUM(OFFSET(BH$3,3*ROWS(BH$3:BH42)-3,,3)))</f>
        <v>0</v>
      </c>
      <c r="BI303" s="540"/>
      <c r="BJ303" s="540"/>
      <c r="BK303" s="540"/>
      <c r="BL303" s="535">
        <f ca="1">(SUM(OFFSET(BL$3,3*ROWS(BL$3:BL42)-3,,3)))</f>
        <v>816045</v>
      </c>
      <c r="BM303" s="535">
        <f ca="1">(SUM(OFFSET(BM$3,3*ROWS(BM$3:BM42)-3,,3)))</f>
        <v>168267380</v>
      </c>
      <c r="BN303" s="535">
        <f ca="1">(SUM(OFFSET(BN$3,3*ROWS(BN$3:BN42)-3,,3)))</f>
        <v>7455417536</v>
      </c>
      <c r="BO303" s="533">
        <f ca="1">(SUM(OFFSET(BO$3,3*ROWS(BO$3:BO42)-3,,3)))</f>
        <v>7624500961</v>
      </c>
      <c r="BP303" s="533">
        <f ca="1">(SUM(OFFSET(BP$3,3*ROWS(BP$3:BP42)-3,,3)))</f>
        <v>7623684916</v>
      </c>
      <c r="BQ303" s="535">
        <f ca="1">(SUM(OFFSET(BQ$3,3*ROWS(BQ$3:BQ42)-3,,3)))</f>
        <v>1100046.467072</v>
      </c>
      <c r="BR303" s="535">
        <f ca="1">(SUM(OFFSET(BR$3,3*ROWS(BR$3:BR42)-3,,3)))</f>
        <v>159692076.61363199</v>
      </c>
      <c r="BS303" s="535">
        <f ca="1">(SUM(OFFSET(BS$3,3*ROWS(BS$3:BS42)-3,,3)))</f>
        <v>2314652935.520256</v>
      </c>
      <c r="BT303" s="533">
        <f ca="1">(SUM(OFFSET(BT$3,3*ROWS(BT$3:BT42)-3,,3)))</f>
        <v>2475445058.6009598</v>
      </c>
      <c r="BU303" s="533">
        <f ca="1">(SUM(OFFSET(BU$3,3*ROWS(BU$3:BU42)-3,,3)))</f>
        <v>2474345012.1338878</v>
      </c>
      <c r="BV303" s="534"/>
      <c r="BW303" s="534"/>
      <c r="BX303" s="534"/>
      <c r="BY303" s="534"/>
      <c r="BZ303" s="534"/>
      <c r="CA303" s="534"/>
      <c r="CB303" s="534"/>
      <c r="CC303" s="534"/>
      <c r="CD303" s="534"/>
      <c r="CE303" s="534"/>
      <c r="CF303" s="534"/>
      <c r="CG303" s="534"/>
      <c r="CH303" s="534"/>
      <c r="CI303" s="534"/>
      <c r="CJ303" s="534"/>
      <c r="CK303" s="534"/>
      <c r="CL303" s="534"/>
      <c r="CM303" s="534"/>
      <c r="CN303" s="534"/>
      <c r="CO303" s="534"/>
      <c r="CP303" s="539">
        <f t="shared" ca="1" si="197"/>
        <v>23.739554012359434</v>
      </c>
      <c r="CQ303" s="539">
        <f t="shared" ca="1" si="198"/>
        <v>10.53568407930176</v>
      </c>
      <c r="CR303" s="539">
        <f t="shared" ca="1" si="202"/>
        <v>101.10820512208525</v>
      </c>
      <c r="CS303" s="539">
        <f t="shared" ca="1" si="202"/>
        <v>22.862029727622769</v>
      </c>
      <c r="CT303" s="539">
        <v>5.4539104480843443</v>
      </c>
      <c r="CU303" s="534"/>
      <c r="CV303" s="534"/>
      <c r="CW303" s="534"/>
    </row>
    <row r="304" spans="1:101" x14ac:dyDescent="0.3">
      <c r="A304"/>
      <c r="B304"/>
      <c r="C304" s="531">
        <v>2013</v>
      </c>
      <c r="D304" s="532" t="s">
        <v>72</v>
      </c>
      <c r="E304" s="533">
        <f t="shared" ca="1" si="203"/>
        <v>80554627</v>
      </c>
      <c r="F304" s="533">
        <f t="shared" ca="1" si="203"/>
        <v>14601113</v>
      </c>
      <c r="G304" s="533">
        <f t="shared" ca="1" si="203"/>
        <v>24069229</v>
      </c>
      <c r="H304" s="535">
        <f ca="1">(SUM(OFFSET(H$3,3*ROWS(H$3:H43)-3,,3)))</f>
        <v>792742502</v>
      </c>
      <c r="I304" s="535">
        <f ca="1">(SUM(OFFSET(I$3,3*ROWS(I$3:I43)-3,,3)))</f>
        <v>56667468</v>
      </c>
      <c r="J304" s="535">
        <f ca="1">(SUM(OFFSET(J$3,3*ROWS(J$3:J43)-3,,3)))</f>
        <v>30728037</v>
      </c>
      <c r="K304" s="536">
        <f t="shared" ca="1" si="204"/>
        <v>4.3489092300601291</v>
      </c>
      <c r="L304" s="536">
        <f t="shared" ca="1" si="204"/>
        <v>-0.21037630438650196</v>
      </c>
      <c r="M304" s="536">
        <f t="shared" ca="1" si="204"/>
        <v>-0.47698389315320416</v>
      </c>
      <c r="N304" s="537">
        <f t="shared" ca="1" si="206"/>
        <v>24.604334193591558</v>
      </c>
      <c r="O304" s="537">
        <f t="shared" ca="1" si="206"/>
        <v>5.5278780537085854</v>
      </c>
      <c r="P304" s="537">
        <f t="shared" ca="1" si="206"/>
        <v>77.903479951839671</v>
      </c>
      <c r="Q304" s="535">
        <f ca="1">(SUM(OFFSET(Q$3,3*ROWS(Q$3:Q43)-3,,3)))</f>
        <v>866341345.41326165</v>
      </c>
      <c r="R304" s="535">
        <f ca="1">(SUM(OFFSET(R$3,3*ROWS(R$3:R43)-3,,3)))</f>
        <v>51436679.253058001</v>
      </c>
      <c r="S304" s="535">
        <f ca="1">(SUM(OFFSET(S$3,3*ROWS(S$3:S43)-3,,3)))</f>
        <v>586519.88522699999</v>
      </c>
      <c r="T304" s="533">
        <f ca="1">(SUM(OFFSET(T$3,3*ROWS(T$3:T43)-3,,3)))</f>
        <v>918364544.55154657</v>
      </c>
      <c r="U304" s="536">
        <f t="shared" ca="1" si="205"/>
        <v>5.7488393459023959</v>
      </c>
      <c r="V304" s="536">
        <f t="shared" ca="1" si="205"/>
        <v>-1.9724007628440869</v>
      </c>
      <c r="W304" s="536">
        <f t="shared" ca="1" si="205"/>
        <v>-9.0979510486558137</v>
      </c>
      <c r="X304" s="536">
        <f t="shared" ca="1" si="205"/>
        <v>5.2734335756608255</v>
      </c>
      <c r="Y304" s="538">
        <f t="shared" ca="1" si="207"/>
        <v>24.384342032690672</v>
      </c>
      <c r="Z304" s="538">
        <f t="shared" ca="1" si="207"/>
        <v>8.4913343763568498</v>
      </c>
      <c r="AA304" s="538">
        <f t="shared" ca="1" si="207"/>
        <v>74.410514379525878</v>
      </c>
      <c r="AB304" s="538">
        <f t="shared" ca="1" si="207"/>
        <v>23.394516849209314</v>
      </c>
      <c r="AC304" s="535">
        <f ca="1">(SUM(OFFSET(AC$3,3*ROWS(AC$3:AC43)-3,,3)))</f>
        <v>526109647</v>
      </c>
      <c r="AD304" s="533">
        <f ca="1">(SUM(OFFSET(AD$3,3*ROWS(AD$3:AD43)-3,,3)))</f>
        <v>266632855</v>
      </c>
      <c r="AE304" s="535">
        <f ca="1">(SUM(OFFSET(AE$3,3*ROWS(AE$3:AE43)-3,,3)))</f>
        <v>52738686</v>
      </c>
      <c r="AF304" s="535">
        <f ca="1">(SUM(OFFSET(AF$3,3*ROWS(AF$3:AF43)-3,,3)))</f>
        <v>153981066</v>
      </c>
      <c r="AG304" s="535">
        <f ca="1">(SUM(OFFSET(AG$3,3*ROWS(AG$3:AG43)-3,,3)))</f>
        <v>59913103</v>
      </c>
      <c r="AH304" s="533">
        <f ca="1">(SUM(OFFSET(AH$3,3*ROWS(AH$3:AH43)-3,,3)))</f>
        <v>213894169</v>
      </c>
      <c r="AI304" s="533"/>
      <c r="AJ304" s="533">
        <f ca="1">(SUM(OFFSET(AJ$3,3*ROWS(AJ$3:AJ43)-3,,3)))</f>
        <v>0</v>
      </c>
      <c r="AK304" s="535">
        <f ca="1">(SUM(OFFSET(AK$3,3*ROWS(AK$3:AK43)-3,,3)))</f>
        <v>380227685.384386</v>
      </c>
      <c r="AL304" s="533">
        <f ca="1">(SUM(OFFSET(AL$3,3*ROWS(AL$3:AL43)-3,,3)))</f>
        <v>486113660.02887607</v>
      </c>
      <c r="AM304" s="535">
        <f ca="1">(SUM(OFFSET(AM$3,3*ROWS(AM$3:AM43)-3,,3)))</f>
        <v>31030865.567442007</v>
      </c>
      <c r="AN304" s="535">
        <f ca="1">(SUM(OFFSET(AN$3,3*ROWS(AN$3:AN43)-3,,3)))</f>
        <v>355929315.01634401</v>
      </c>
      <c r="AO304" s="535">
        <f ca="1">(SUM(OFFSET(AO$3,3*ROWS(AO$3:AO43)-3,,3)))</f>
        <v>99153479.445090011</v>
      </c>
      <c r="AP304" s="533">
        <f t="shared" ca="1" si="191"/>
        <v>455082794.46143401</v>
      </c>
      <c r="AQ304" s="533">
        <f ca="1">(SUM(OFFSET(AQ$3,3*ROWS(AQ$3:AQ43)-3,,3)))</f>
        <v>0</v>
      </c>
      <c r="AR304" s="533">
        <f ca="1">(SUM(OFFSET(AR$3,3*ROWS(AR$3:AR43)-3,,3)))</f>
        <v>0</v>
      </c>
      <c r="AS304" s="535">
        <f ca="1">(SUM(OFFSET(AS$3,3*ROWS(AS$3:AS43)-3,,3)))</f>
        <v>55782588</v>
      </c>
      <c r="AT304" s="535">
        <f ca="1">(SUM(OFFSET(AT$3,3*ROWS(AT$3:AT43)-3,,3)))</f>
        <v>884880</v>
      </c>
      <c r="AU304" s="535"/>
      <c r="AV304" s="535">
        <f ca="1">(SUM(OFFSET(AV$3,3*ROWS(AV$3:AV43)-3,,3)))</f>
        <v>50354468.247380003</v>
      </c>
      <c r="AW304" s="535">
        <f ca="1">(SUM(OFFSET(AW$3,3*ROWS(AW$3:AW43)-3,,3)))</f>
        <v>1082211.0056780002</v>
      </c>
      <c r="AX304" s="535"/>
      <c r="AY304" s="540">
        <f t="shared" ca="1" si="201"/>
        <v>7.2855017649663925</v>
      </c>
      <c r="AZ304" s="540">
        <f t="shared" ca="1" si="201"/>
        <v>0.42813262324679974</v>
      </c>
      <c r="BA304" s="540"/>
      <c r="BB304" s="533">
        <f t="shared" ca="1" si="192"/>
        <v>279243.04660400003</v>
      </c>
      <c r="BC304" s="535">
        <f ca="1">(SUM(OFFSET(BC$3,3*ROWS(BC$3:BC43)-3,,3)))</f>
        <v>0</v>
      </c>
      <c r="BD304" s="535">
        <f ca="1">(SUM(OFFSET(BD$3,3*ROWS(BD$3:BD43)-3,,3)))</f>
        <v>30728037</v>
      </c>
      <c r="BE304" s="535">
        <f ca="1">(SUM(OFFSET(BE$3,3*ROWS(BE$3:BE43)-3,,3)))</f>
        <v>0</v>
      </c>
      <c r="BF304" s="535">
        <f ca="1">(SUM(OFFSET(BF$3,3*ROWS(BF$3:BF43)-3,,3)))</f>
        <v>0</v>
      </c>
      <c r="BG304" s="535">
        <f ca="1">(SUM(OFFSET(BG$3,3*ROWS(BG$3:BG43)-3,,3)))</f>
        <v>586519.88522699999</v>
      </c>
      <c r="BH304" s="535">
        <f ca="1">(SUM(OFFSET(BH$3,3*ROWS(BH$3:BH43)-3,,3)))</f>
        <v>0</v>
      </c>
      <c r="BI304" s="540"/>
      <c r="BJ304" s="540"/>
      <c r="BK304" s="540"/>
      <c r="BL304" s="535">
        <f ca="1">(SUM(OFFSET(BL$3,3*ROWS(BL$3:BL43)-3,,3)))</f>
        <v>587461</v>
      </c>
      <c r="BM304" s="535">
        <f ca="1">(SUM(OFFSET(BM$3,3*ROWS(BM$3:BM43)-3,,3)))</f>
        <v>100708985.98887689</v>
      </c>
      <c r="BN304" s="535">
        <f ca="1">(SUM(OFFSET(BN$3,3*ROWS(BN$3:BN43)-3,,3)))</f>
        <v>146363438.70747277</v>
      </c>
      <c r="BO304" s="533">
        <f ca="1">(SUM(OFFSET(BO$3,3*ROWS(BO$3:BO43)-3,,3)))</f>
        <v>247659885.69634968</v>
      </c>
      <c r="BP304" s="533">
        <f ca="1">(SUM(OFFSET(BP$3,3*ROWS(BP$3:BP43)-3,,3)))</f>
        <v>247072424.69634968</v>
      </c>
      <c r="BQ304" s="535">
        <f ca="1">(SUM(OFFSET(BQ$3,3*ROWS(BQ$3:BQ43)-3,,3)))</f>
        <v>1200878.1578239999</v>
      </c>
      <c r="BR304" s="535">
        <f ca="1">(SUM(OFFSET(BR$3,3*ROWS(BR$3:BR43)-3,,3)))</f>
        <v>107722288.66047999</v>
      </c>
      <c r="BS304" s="535">
        <f ca="1">(SUM(OFFSET(BS$3,3*ROWS(BS$3:BS43)-3,,3)))</f>
        <v>3277519138.5866179</v>
      </c>
      <c r="BT304" s="533">
        <f ca="1">(SUM(OFFSET(BT$3,3*ROWS(BT$3:BT43)-3,,3)))</f>
        <v>3386442305.404922</v>
      </c>
      <c r="BU304" s="533">
        <f ca="1">(SUM(OFFSET(BU$3,3*ROWS(BU$3:BU43)-3,,3)))</f>
        <v>3385241427.247098</v>
      </c>
      <c r="BV304" s="541">
        <f t="shared" ref="BV304:BZ347" ca="1" si="208">(BL304-BL303)/BL303*100</f>
        <v>-28.011200362725099</v>
      </c>
      <c r="BW304" s="541">
        <f t="shared" ca="1" si="208"/>
        <v>-40.149430038741379</v>
      </c>
      <c r="BX304" s="541">
        <f t="shared" ca="1" si="208"/>
        <v>-98.036817683238709</v>
      </c>
      <c r="BY304" s="541">
        <f t="shared" ca="1" si="208"/>
        <v>-96.751788910996893</v>
      </c>
      <c r="BZ304" s="541">
        <f t="shared" ca="1" si="208"/>
        <v>-96.759146955590808</v>
      </c>
      <c r="CA304" s="534"/>
      <c r="CB304" s="534"/>
      <c r="CC304" s="534"/>
      <c r="CD304" s="534"/>
      <c r="CE304" s="534"/>
      <c r="CF304" s="541">
        <f t="shared" ref="CF304:CJ347" ca="1" si="209">(BQ304/BQ303-1)*100</f>
        <v>9.1661301381553493</v>
      </c>
      <c r="CG304" s="541">
        <f t="shared" ca="1" si="209"/>
        <v>-32.543748603689735</v>
      </c>
      <c r="CH304" s="541">
        <f t="shared" ca="1" si="209"/>
        <v>41.598729048765229</v>
      </c>
      <c r="CI304" s="541">
        <f t="shared" ca="1" si="209"/>
        <v>36.80135188776228</v>
      </c>
      <c r="CJ304" s="541">
        <f t="shared" ca="1" si="209"/>
        <v>36.813637978789735</v>
      </c>
      <c r="CK304" s="534"/>
      <c r="CL304" s="534"/>
      <c r="CM304" s="534"/>
      <c r="CN304" s="534"/>
      <c r="CO304" s="534"/>
      <c r="CP304" s="539">
        <f t="shared" ref="CP304:CP335" ca="1" si="210">(SUM(Q301:Q304)/SUM(Q297:Q300))*100-100</f>
        <v>23.951159897146184</v>
      </c>
      <c r="CQ304" s="539">
        <f t="shared" ca="1" si="198"/>
        <v>10.048712397194734</v>
      </c>
      <c r="CR304" s="539">
        <f t="shared" ref="CR304:CS319" ca="1" si="211">(SUM(S301:S304)/SUM(S297:S300))*100-100</f>
        <v>94.918578347200906</v>
      </c>
      <c r="CS304" s="539">
        <f t="shared" ca="1" si="211"/>
        <v>23.050746135483593</v>
      </c>
      <c r="CT304" s="539">
        <v>5.6805377376860946</v>
      </c>
      <c r="CU304" s="534"/>
      <c r="CV304" s="534"/>
      <c r="CW304" s="534"/>
    </row>
    <row r="305" spans="1:101" x14ac:dyDescent="0.3">
      <c r="A305"/>
      <c r="B305"/>
      <c r="C305" s="531"/>
      <c r="D305" s="532" t="s">
        <v>73</v>
      </c>
      <c r="E305" s="533">
        <f t="shared" ca="1" si="203"/>
        <v>83007126</v>
      </c>
      <c r="F305" s="533">
        <f t="shared" ca="1" si="203"/>
        <v>14702331</v>
      </c>
      <c r="G305" s="533">
        <f t="shared" ca="1" si="203"/>
        <v>26283201</v>
      </c>
      <c r="H305" s="542">
        <f ca="1">(SUM(OFFSET(H$3,3*ROWS(H$3:H44)-3,,3)))</f>
        <v>857966558</v>
      </c>
      <c r="I305" s="542">
        <f ca="1">(SUM(OFFSET(I$3,3*ROWS(I$3:I44)-3,,3)))</f>
        <v>59557745</v>
      </c>
      <c r="J305" s="542">
        <f ca="1">(SUM(OFFSET(J$3,3*ROWS(J$3:J44)-3,,3)))</f>
        <v>34259609</v>
      </c>
      <c r="K305" s="536">
        <f t="shared" ca="1" si="204"/>
        <v>8.2276471660655321</v>
      </c>
      <c r="L305" s="536">
        <f t="shared" ca="1" si="204"/>
        <v>5.1004166976368168</v>
      </c>
      <c r="M305" s="536">
        <f t="shared" ca="1" si="204"/>
        <v>11.492995794036567</v>
      </c>
      <c r="N305" s="537">
        <f t="shared" ca="1" si="206"/>
        <v>24.595678416330106</v>
      </c>
      <c r="O305" s="537">
        <f t="shared" ca="1" si="206"/>
        <v>8.0743545597273148</v>
      </c>
      <c r="P305" s="537">
        <f t="shared" ca="1" si="206"/>
        <v>38.68549826187764</v>
      </c>
      <c r="Q305" s="542">
        <f ca="1">(SUM(OFFSET(Q$3,3*ROWS(Q$3:Q44)-3,,3)))</f>
        <v>934381706.28218687</v>
      </c>
      <c r="R305" s="542">
        <f ca="1">(SUM(OFFSET(R$3,3*ROWS(R$3:R44)-3,,3)))</f>
        <v>55230767.230099007</v>
      </c>
      <c r="S305" s="542">
        <f ca="1">(SUM(OFFSET(S$3,3*ROWS(S$3:S44)-3,,3)))</f>
        <v>684277.47096000006</v>
      </c>
      <c r="T305" s="533">
        <f ca="1">(SUM(OFFSET(T$3,3*ROWS(T$3:T44)-3,,3)))</f>
        <v>990296750.98324561</v>
      </c>
      <c r="U305" s="536">
        <f t="shared" ca="1" si="205"/>
        <v>7.853758940301832</v>
      </c>
      <c r="V305" s="536">
        <f t="shared" ca="1" si="205"/>
        <v>7.3762304101609377</v>
      </c>
      <c r="W305" s="536">
        <f t="shared" ca="1" si="205"/>
        <v>16.667394950328937</v>
      </c>
      <c r="X305" s="536">
        <f t="shared" ca="1" si="205"/>
        <v>7.8326419348892422</v>
      </c>
      <c r="Y305" s="538">
        <f t="shared" ca="1" si="207"/>
        <v>25.454206152573406</v>
      </c>
      <c r="Z305" s="538">
        <f t="shared" ca="1" si="207"/>
        <v>9.9361282701770079</v>
      </c>
      <c r="AA305" s="538">
        <f t="shared" ca="1" si="207"/>
        <v>56.214723487709939</v>
      </c>
      <c r="AB305" s="538">
        <f t="shared" ca="1" si="207"/>
        <v>24.491087416801559</v>
      </c>
      <c r="AC305" s="542">
        <f ca="1">(SUM(OFFSET(AC$3,3*ROWS(AC$3:AC44)-3,,3)))</f>
        <v>572974139</v>
      </c>
      <c r="AD305" s="533">
        <f ca="1">(SUM(OFFSET(AD$3,3*ROWS(AD$3:AD44)-3,,3)))</f>
        <v>284992419</v>
      </c>
      <c r="AE305" s="542">
        <f ca="1">(SUM(OFFSET(AE$3,3*ROWS(AE$3:AE44)-3,,3)))</f>
        <v>59219939</v>
      </c>
      <c r="AF305" s="542">
        <f ca="1">(SUM(OFFSET(AF$3,3*ROWS(AF$3:AF44)-3,,3)))</f>
        <v>159568970</v>
      </c>
      <c r="AG305" s="542">
        <f ca="1">(SUM(OFFSET(AG$3,3*ROWS(AG$3:AG44)-3,,3)))</f>
        <v>66203510</v>
      </c>
      <c r="AH305" s="533">
        <f ca="1">(SUM(OFFSET(AH$3,3*ROWS(AH$3:AH44)-3,,3)))</f>
        <v>225772480</v>
      </c>
      <c r="AI305" s="533"/>
      <c r="AJ305" s="533">
        <f ca="1">(SUM(OFFSET(AJ$3,3*ROWS(AJ$3:AJ44)-3,,3)))</f>
        <v>0</v>
      </c>
      <c r="AK305" s="542">
        <f ca="1">(SUM(OFFSET(AK$3,3*ROWS(AK$3:AK44)-3,,3)))</f>
        <v>414135786.84788203</v>
      </c>
      <c r="AL305" s="533">
        <f ca="1">(SUM(OFFSET(AL$3,3*ROWS(AL$3:AL44)-3,,3)))</f>
        <v>520245919.43430495</v>
      </c>
      <c r="AM305" s="542">
        <f ca="1">(SUM(OFFSET(AM$3,3*ROWS(AM$3:AM44)-3,,3)))</f>
        <v>36875313.041260004</v>
      </c>
      <c r="AN305" s="542">
        <f ca="1">(SUM(OFFSET(AN$3,3*ROWS(AN$3:AN44)-3,,3)))</f>
        <v>370626233.36094487</v>
      </c>
      <c r="AO305" s="542">
        <f ca="1">(SUM(OFFSET(AO$3,3*ROWS(AO$3:AO44)-3,,3)))</f>
        <v>112744373.03210004</v>
      </c>
      <c r="AP305" s="533">
        <f t="shared" ca="1" si="191"/>
        <v>483370606.39304489</v>
      </c>
      <c r="AQ305" s="533">
        <f ca="1">(SUM(OFFSET(AQ$3,3*ROWS(AQ$3:AQ44)-3,,3)))</f>
        <v>0</v>
      </c>
      <c r="AR305" s="533">
        <f ca="1">(SUM(OFFSET(AR$3,3*ROWS(AR$3:AR44)-3,,3)))</f>
        <v>0</v>
      </c>
      <c r="AS305" s="542">
        <f ca="1">(SUM(OFFSET(AS$3,3*ROWS(AS$3:AS44)-3,,3)))</f>
        <v>58695318</v>
      </c>
      <c r="AT305" s="542">
        <f ca="1">(SUM(OFFSET(AT$3,3*ROWS(AT$3:AT44)-3,,3)))</f>
        <v>862427</v>
      </c>
      <c r="AU305" s="542"/>
      <c r="AV305" s="542">
        <f ca="1">(SUM(OFFSET(AV$3,3*ROWS(AV$3:AV44)-3,,3)))</f>
        <v>54127839.461394995</v>
      </c>
      <c r="AW305" s="542">
        <f ca="1">(SUM(OFFSET(AW$3,3*ROWS(AW$3:AW44)-3,,3)))</f>
        <v>1102927.7687039999</v>
      </c>
      <c r="AX305" s="542"/>
      <c r="AY305" s="540">
        <f t="shared" ca="1" si="201"/>
        <v>11.238856581330936</v>
      </c>
      <c r="AZ305" s="540">
        <f t="shared" ca="1" si="201"/>
        <v>1.0211855412763275</v>
      </c>
      <c r="BA305" s="540"/>
      <c r="BB305" s="533">
        <f t="shared" ca="1" si="192"/>
        <v>282154.29748299997</v>
      </c>
      <c r="BC305" s="535">
        <f ca="1">(SUM(OFFSET(BC$3,3*ROWS(BC$3:BC44)-3,,3)))</f>
        <v>0</v>
      </c>
      <c r="BD305" s="535">
        <f ca="1">(SUM(OFFSET(BD$3,3*ROWS(BD$3:BD44)-3,,3)))</f>
        <v>34259609</v>
      </c>
      <c r="BE305" s="535">
        <f ca="1">(SUM(OFFSET(BE$3,3*ROWS(BE$3:BE44)-3,,3)))</f>
        <v>0</v>
      </c>
      <c r="BF305" s="535">
        <f ca="1">(SUM(OFFSET(BF$3,3*ROWS(BF$3:BF44)-3,,3)))</f>
        <v>0</v>
      </c>
      <c r="BG305" s="535">
        <f ca="1">(SUM(OFFSET(BG$3,3*ROWS(BG$3:BG44)-3,,3)))</f>
        <v>684277.47096000006</v>
      </c>
      <c r="BH305" s="535">
        <f ca="1">(SUM(OFFSET(BH$3,3*ROWS(BH$3:BH44)-3,,3)))</f>
        <v>0</v>
      </c>
      <c r="BI305" s="540"/>
      <c r="BJ305" s="540"/>
      <c r="BK305" s="540"/>
      <c r="BL305" s="542">
        <f ca="1">(SUM(OFFSET(BL$3,3*ROWS(BL$3:BL44)-3,,3)))</f>
        <v>623369</v>
      </c>
      <c r="BM305" s="542">
        <f ca="1">(SUM(OFFSET(BM$3,3*ROWS(BM$3:BM44)-3,,3)))</f>
        <v>107599435.43489286</v>
      </c>
      <c r="BN305" s="542">
        <f ca="1">(SUM(OFFSET(BN$3,3*ROWS(BN$3:BN44)-3,,3)))</f>
        <v>163576570.58977798</v>
      </c>
      <c r="BO305" s="533">
        <f ca="1">(SUM(OFFSET(BO$3,3*ROWS(BO$3:BO44)-3,,3)))</f>
        <v>271799375.02467084</v>
      </c>
      <c r="BP305" s="533">
        <f ca="1">(SUM(OFFSET(BP$3,3*ROWS(BP$3:BP44)-3,,3)))</f>
        <v>271176006.02467084</v>
      </c>
      <c r="BQ305" s="542">
        <f ca="1">(SUM(OFFSET(BQ$3,3*ROWS(BQ$3:BQ44)-3,,3)))</f>
        <v>1182397.136896</v>
      </c>
      <c r="BR305" s="542">
        <f ca="1">(SUM(OFFSET(BR$3,3*ROWS(BR$3:BR44)-3,,3)))</f>
        <v>120922413.46559998</v>
      </c>
      <c r="BS305" s="542">
        <f ca="1">(SUM(OFFSET(BS$3,3*ROWS(BS$3:BS44)-3,,3)))</f>
        <v>2599263204.8025599</v>
      </c>
      <c r="BT305" s="533">
        <f ca="1">(SUM(OFFSET(BT$3,3*ROWS(BT$3:BT44)-3,,3)))</f>
        <v>2721368015.405056</v>
      </c>
      <c r="BU305" s="533">
        <f ca="1">(SUM(OFFSET(BU$3,3*ROWS(BU$3:BU44)-3,,3)))</f>
        <v>2720185618.2681599</v>
      </c>
      <c r="BV305" s="541">
        <f t="shared" ca="1" si="208"/>
        <v>6.1124057597014954</v>
      </c>
      <c r="BW305" s="541">
        <f t="shared" ca="1" si="208"/>
        <v>6.841941042656317</v>
      </c>
      <c r="BX305" s="541">
        <f t="shared" ca="1" si="208"/>
        <v>11.760540770504845</v>
      </c>
      <c r="BY305" s="541">
        <f t="shared" ca="1" si="208"/>
        <v>9.7470324111826709</v>
      </c>
      <c r="BZ305" s="541">
        <f t="shared" ca="1" si="208"/>
        <v>9.7556744173067056</v>
      </c>
      <c r="CA305" s="534"/>
      <c r="CB305" s="534"/>
      <c r="CC305" s="534"/>
      <c r="CD305" s="534"/>
      <c r="CE305" s="534"/>
      <c r="CF305" s="541">
        <f t="shared" ca="1" si="209"/>
        <v>-1.5389588700228884</v>
      </c>
      <c r="CG305" s="541">
        <f t="shared" ca="1" si="209"/>
        <v>12.253847341402357</v>
      </c>
      <c r="CH305" s="541">
        <f t="shared" ca="1" si="209"/>
        <v>-20.694186825604501</v>
      </c>
      <c r="CI305" s="541">
        <f t="shared" ca="1" si="209"/>
        <v>-19.639321447714497</v>
      </c>
      <c r="CJ305" s="541">
        <f t="shared" ca="1" si="209"/>
        <v>-19.645742357577323</v>
      </c>
      <c r="CK305" s="534"/>
      <c r="CL305" s="534"/>
      <c r="CM305" s="534"/>
      <c r="CN305" s="534"/>
      <c r="CO305" s="534"/>
      <c r="CP305" s="539">
        <f t="shared" ca="1" si="210"/>
        <v>23.861685348104572</v>
      </c>
      <c r="CQ305" s="539">
        <f t="shared" ca="1" si="198"/>
        <v>9.684174413320406</v>
      </c>
      <c r="CR305" s="539">
        <f t="shared" ca="1" si="211"/>
        <v>81.995017731300322</v>
      </c>
      <c r="CS305" s="539">
        <f t="shared" ca="1" si="211"/>
        <v>22.967175158279332</v>
      </c>
      <c r="CT305" s="539">
        <v>5.3815633403828906</v>
      </c>
      <c r="CU305" s="534"/>
      <c r="CV305" s="534"/>
      <c r="CW305" s="534"/>
    </row>
    <row r="306" spans="1:101" x14ac:dyDescent="0.3">
      <c r="A306"/>
      <c r="B306"/>
      <c r="C306" s="531"/>
      <c r="D306" s="532" t="s">
        <v>74</v>
      </c>
      <c r="E306" s="533">
        <f t="shared" ca="1" si="203"/>
        <v>85221697</v>
      </c>
      <c r="F306" s="533">
        <f t="shared" ca="1" si="203"/>
        <v>14798425</v>
      </c>
      <c r="G306" s="533">
        <f t="shared" ca="1" si="203"/>
        <v>27998312</v>
      </c>
      <c r="H306" s="542">
        <f ca="1">(SUM(OFFSET(H$3,3*ROWS(H$3:H45)-3,,3)))</f>
        <v>884032208</v>
      </c>
      <c r="I306" s="542">
        <f ca="1">(SUM(OFFSET(I$3,3*ROWS(I$3:I45)-3,,3)))</f>
        <v>61329420</v>
      </c>
      <c r="J306" s="542">
        <f ca="1">(SUM(OFFSET(J$3,3*ROWS(J$3:J45)-3,,3)))</f>
        <v>35850059</v>
      </c>
      <c r="K306" s="536">
        <f t="shared" ca="1" si="204"/>
        <v>3.0380729594824136</v>
      </c>
      <c r="L306" s="536">
        <f t="shared" ca="1" si="204"/>
        <v>2.9747180656352921</v>
      </c>
      <c r="M306" s="536">
        <f t="shared" ca="1" si="204"/>
        <v>4.6423472025030987</v>
      </c>
      <c r="N306" s="537">
        <f t="shared" ca="1" si="206"/>
        <v>19.529028060281579</v>
      </c>
      <c r="O306" s="537">
        <f t="shared" ca="1" si="206"/>
        <v>9.5447025115160109</v>
      </c>
      <c r="P306" s="537">
        <f t="shared" ca="1" si="206"/>
        <v>29.028035388534807</v>
      </c>
      <c r="Q306" s="542">
        <f ca="1">(SUM(OFFSET(Q$3,3*ROWS(Q$3:Q45)-3,,3)))</f>
        <v>982364103.31407857</v>
      </c>
      <c r="R306" s="542">
        <f ca="1">(SUM(OFFSET(R$3,3*ROWS(R$3:R45)-3,,3)))</f>
        <v>57084754.150671996</v>
      </c>
      <c r="S306" s="542">
        <f ca="1">(SUM(OFFSET(S$3,3*ROWS(S$3:S45)-3,,3)))</f>
        <v>898674.73182600003</v>
      </c>
      <c r="T306" s="533">
        <f ca="1">(SUM(OFFSET(T$3,3*ROWS(T$3:T45)-3,,3)))</f>
        <v>1040347532.1965766</v>
      </c>
      <c r="U306" s="536">
        <f t="shared" ca="1" si="205"/>
        <v>5.1352029592712123</v>
      </c>
      <c r="V306" s="536">
        <f t="shared" ca="1" si="205"/>
        <v>3.3568009527172107</v>
      </c>
      <c r="W306" s="536">
        <f t="shared" ca="1" si="205"/>
        <v>31.331918697427451</v>
      </c>
      <c r="X306" s="536">
        <f t="shared" ca="1" si="205"/>
        <v>5.0541195014157703</v>
      </c>
      <c r="Y306" s="538">
        <f t="shared" ca="1" si="207"/>
        <v>22.103617418584527</v>
      </c>
      <c r="Z306" s="538">
        <f t="shared" ca="1" si="207"/>
        <v>10.374220786229474</v>
      </c>
      <c r="AA306" s="538">
        <f t="shared" ca="1" si="207"/>
        <v>59.480253229106964</v>
      </c>
      <c r="AB306" s="538">
        <f t="shared" ca="1" si="207"/>
        <v>21.420186922660278</v>
      </c>
      <c r="AC306" s="542">
        <f ca="1">(SUM(OFFSET(AC$3,3*ROWS(AC$3:AC45)-3,,3)))</f>
        <v>590651473</v>
      </c>
      <c r="AD306" s="533">
        <f ca="1">(SUM(OFFSET(AD$3,3*ROWS(AD$3:AD45)-3,,3)))</f>
        <v>293380735</v>
      </c>
      <c r="AE306" s="542">
        <f ca="1">(SUM(OFFSET(AE$3,3*ROWS(AE$3:AE45)-3,,3)))</f>
        <v>64479072</v>
      </c>
      <c r="AF306" s="542">
        <f ca="1">(SUM(OFFSET(AF$3,3*ROWS(AF$3:AF45)-3,,3)))</f>
        <v>165066694</v>
      </c>
      <c r="AG306" s="542">
        <f ca="1">(SUM(OFFSET(AG$3,3*ROWS(AG$3:AG45)-3,,3)))</f>
        <v>63834969</v>
      </c>
      <c r="AH306" s="533">
        <f ca="1">(SUM(OFFSET(AH$3,3*ROWS(AH$3:AH45)-3,,3)))</f>
        <v>228901663</v>
      </c>
      <c r="AI306" s="533"/>
      <c r="AJ306" s="533">
        <f ca="1">(SUM(OFFSET(AJ$3,3*ROWS(AJ$3:AJ45)-3,,3)))</f>
        <v>0</v>
      </c>
      <c r="AK306" s="542">
        <f ca="1">(SUM(OFFSET(AK$3,3*ROWS(AK$3:AK45)-3,,3)))</f>
        <v>439185199.02760267</v>
      </c>
      <c r="AL306" s="533">
        <f ca="1">(SUM(OFFSET(AL$3,3*ROWS(AL$3:AL45)-3,,3)))</f>
        <v>543178904.28647542</v>
      </c>
      <c r="AM306" s="542">
        <f ca="1">(SUM(OFFSET(AM$3,3*ROWS(AM$3:AM45)-3,,3)))</f>
        <v>38277046.184209518</v>
      </c>
      <c r="AN306" s="542">
        <f ca="1">(SUM(OFFSET(AN$3,3*ROWS(AN$3:AN45)-3,,3)))</f>
        <v>382893180.67233992</v>
      </c>
      <c r="AO306" s="542">
        <f ca="1">(SUM(OFFSET(AO$3,3*ROWS(AO$3:AO45)-3,,3)))</f>
        <v>122008677.42992595</v>
      </c>
      <c r="AP306" s="533">
        <f t="shared" ca="1" si="191"/>
        <v>504901858.10226583</v>
      </c>
      <c r="AQ306" s="533">
        <f ca="1">(SUM(OFFSET(AQ$3,3*ROWS(AQ$3:AQ45)-3,,3)))</f>
        <v>0</v>
      </c>
      <c r="AR306" s="533">
        <f ca="1">(SUM(OFFSET(AR$3,3*ROWS(AR$3:AR45)-3,,3)))</f>
        <v>0</v>
      </c>
      <c r="AS306" s="542">
        <f ca="1">(SUM(OFFSET(AS$3,3*ROWS(AS$3:AS45)-3,,3)))</f>
        <v>60501765</v>
      </c>
      <c r="AT306" s="542">
        <f ca="1">(SUM(OFFSET(AT$3,3*ROWS(AT$3:AT45)-3,,3)))</f>
        <v>827655</v>
      </c>
      <c r="AU306" s="542"/>
      <c r="AV306" s="542">
        <f ca="1">(SUM(OFFSET(AV$3,3*ROWS(AV$3:AV45)-3,,3)))</f>
        <v>56012076.943851992</v>
      </c>
      <c r="AW306" s="542">
        <f ca="1">(SUM(OFFSET(AW$3,3*ROWS(AW$3:AW45)-3,,3)))</f>
        <v>1072677.2046960001</v>
      </c>
      <c r="AX306" s="542"/>
      <c r="AY306" s="540">
        <f t="shared" ca="1" si="201"/>
        <v>9.0139499122210935</v>
      </c>
      <c r="AZ306" s="540">
        <f t="shared" ca="1" si="201"/>
        <v>1.9564613893570524</v>
      </c>
      <c r="BA306" s="540"/>
      <c r="BB306" s="533">
        <f t="shared" ca="1" si="192"/>
        <v>304541.50873400003</v>
      </c>
      <c r="BC306" s="535">
        <f ca="1">(SUM(OFFSET(BC$3,3*ROWS(BC$3:BC45)-3,,3)))</f>
        <v>0</v>
      </c>
      <c r="BD306" s="535">
        <f ca="1">(SUM(OFFSET(BD$3,3*ROWS(BD$3:BD45)-3,,3)))</f>
        <v>35850059</v>
      </c>
      <c r="BE306" s="535">
        <f ca="1">(SUM(OFFSET(BE$3,3*ROWS(BE$3:BE45)-3,,3)))</f>
        <v>0</v>
      </c>
      <c r="BF306" s="535">
        <f ca="1">(SUM(OFFSET(BF$3,3*ROWS(BF$3:BF45)-3,,3)))</f>
        <v>0</v>
      </c>
      <c r="BG306" s="535">
        <f ca="1">(SUM(OFFSET(BG$3,3*ROWS(BG$3:BG45)-3,,3)))</f>
        <v>898674.73182600003</v>
      </c>
      <c r="BH306" s="535">
        <f ca="1">(SUM(OFFSET(BH$3,3*ROWS(BH$3:BH45)-3,,3)))</f>
        <v>0</v>
      </c>
      <c r="BI306" s="540"/>
      <c r="BJ306" s="540"/>
      <c r="BK306" s="540"/>
      <c r="BL306" s="542">
        <f ca="1">(SUM(OFFSET(BL$3,3*ROWS(BL$3:BL45)-3,,3)))</f>
        <v>663869</v>
      </c>
      <c r="BM306" s="542">
        <f ca="1">(SUM(OFFSET(BM$3,3*ROWS(BM$3:BM45)-3,,3)))</f>
        <v>113737119.82403848</v>
      </c>
      <c r="BN306" s="542">
        <f ca="1">(SUM(OFFSET(BN$3,3*ROWS(BN$3:BN45)-3,,3)))</f>
        <v>168366267.11166921</v>
      </c>
      <c r="BO306" s="533">
        <f ca="1">(SUM(OFFSET(BO$3,3*ROWS(BO$3:BO45)-3,,3)))</f>
        <v>282767255.93570769</v>
      </c>
      <c r="BP306" s="533">
        <f ca="1">(SUM(OFFSET(BP$3,3*ROWS(BP$3:BP45)-3,,3)))</f>
        <v>282103386.93570769</v>
      </c>
      <c r="BQ306" s="542">
        <f ca="1">(SUM(OFFSET(BQ$3,3*ROWS(BQ$3:BQ45)-3,,3)))</f>
        <v>980322.05824000004</v>
      </c>
      <c r="BR306" s="542">
        <f ca="1">(SUM(OFFSET(BR$3,3*ROWS(BR$3:BR45)-3,,3)))</f>
        <v>121193279.52076799</v>
      </c>
      <c r="BS306" s="542">
        <f ca="1">(SUM(OFFSET(BS$3,3*ROWS(BS$3:BS45)-3,,3)))</f>
        <v>2965598682.218492</v>
      </c>
      <c r="BT306" s="533">
        <f ca="1">(SUM(OFFSET(BT$3,3*ROWS(BT$3:BT45)-3,,3)))</f>
        <v>3087772283.7974997</v>
      </c>
      <c r="BU306" s="533">
        <f ca="1">(SUM(OFFSET(BU$3,3*ROWS(BU$3:BU45)-3,,3)))</f>
        <v>3086791961.7392597</v>
      </c>
      <c r="BV306" s="541">
        <f t="shared" ca="1" si="208"/>
        <v>6.4969544523388238</v>
      </c>
      <c r="BW306" s="541">
        <f t="shared" ca="1" si="208"/>
        <v>5.7041975771884532</v>
      </c>
      <c r="BX306" s="541">
        <f t="shared" ca="1" si="208"/>
        <v>2.9281066992796756</v>
      </c>
      <c r="BY306" s="541">
        <f t="shared" ca="1" si="208"/>
        <v>4.0352855520883049</v>
      </c>
      <c r="BZ306" s="541">
        <f t="shared" ca="1" si="208"/>
        <v>4.0296267620530948</v>
      </c>
      <c r="CA306" s="534"/>
      <c r="CB306" s="534"/>
      <c r="CC306" s="534"/>
      <c r="CD306" s="534"/>
      <c r="CE306" s="534"/>
      <c r="CF306" s="541">
        <f t="shared" ca="1" si="209"/>
        <v>-17.090288224689253</v>
      </c>
      <c r="CG306" s="541">
        <f t="shared" ca="1" si="209"/>
        <v>0.2239998751307315</v>
      </c>
      <c r="CH306" s="541">
        <f t="shared" ca="1" si="209"/>
        <v>14.093820000185753</v>
      </c>
      <c r="CI306" s="541">
        <f t="shared" ca="1" si="209"/>
        <v>13.463973498560676</v>
      </c>
      <c r="CJ306" s="541">
        <f t="shared" ca="1" si="209"/>
        <v>13.477254677366624</v>
      </c>
      <c r="CK306" s="534"/>
      <c r="CL306" s="534"/>
      <c r="CM306" s="534"/>
      <c r="CN306" s="534"/>
      <c r="CO306" s="534"/>
      <c r="CP306" s="539">
        <f t="shared" ca="1" si="210"/>
        <v>23.319553417249665</v>
      </c>
      <c r="CQ306" s="539">
        <f t="shared" ca="1" si="198"/>
        <v>9.6827848088612853</v>
      </c>
      <c r="CR306" s="539">
        <f t="shared" ca="1" si="211"/>
        <v>73.449159782677214</v>
      </c>
      <c r="CS306" s="539">
        <f t="shared" ca="1" si="211"/>
        <v>22.483966215160706</v>
      </c>
      <c r="CT306" s="539">
        <v>5.3196031591311561</v>
      </c>
      <c r="CU306" s="534"/>
      <c r="CV306" s="534"/>
      <c r="CW306" s="534"/>
    </row>
    <row r="307" spans="1:101" x14ac:dyDescent="0.3">
      <c r="A307"/>
      <c r="B307"/>
      <c r="C307" s="531"/>
      <c r="D307" s="532" t="s">
        <v>75</v>
      </c>
      <c r="E307" s="533">
        <f t="shared" ca="1" si="203"/>
        <v>89462289</v>
      </c>
      <c r="F307" s="533">
        <f t="shared" ca="1" si="203"/>
        <v>15091684</v>
      </c>
      <c r="G307" s="533">
        <f t="shared" ca="1" si="203"/>
        <v>29025373</v>
      </c>
      <c r="H307" s="542">
        <f ca="1">(SUM(OFFSET(H$3,3*ROWS(H$3:H46)-3,,3)))</f>
        <v>926408597</v>
      </c>
      <c r="I307" s="542">
        <f ca="1">(SUM(OFFSET(I$3,3*ROWS(I$3:I46)-3,,3)))</f>
        <v>61543886</v>
      </c>
      <c r="J307" s="542">
        <f ca="1">(SUM(OFFSET(J$3,3*ROWS(J$3:J46)-3,,3)))</f>
        <v>37063074</v>
      </c>
      <c r="K307" s="536">
        <f t="shared" ca="1" si="204"/>
        <v>4.7935345133941087</v>
      </c>
      <c r="L307" s="536">
        <f t="shared" ca="1" si="204"/>
        <v>0.34969513815718462</v>
      </c>
      <c r="M307" s="536">
        <f t="shared" ca="1" si="204"/>
        <v>3.3835788108465872</v>
      </c>
      <c r="N307" s="537">
        <f t="shared" ca="1" si="206"/>
        <v>21.943413345964835</v>
      </c>
      <c r="O307" s="537">
        <f t="shared" ca="1" si="206"/>
        <v>8.3768419775829024</v>
      </c>
      <c r="P307" s="537">
        <f t="shared" ca="1" si="206"/>
        <v>20.041150388853499</v>
      </c>
      <c r="Q307" s="542">
        <f ca="1">(SUM(OFFSET(Q$3,3*ROWS(Q$3:Q46)-3,,3)))</f>
        <v>1014283282.743443</v>
      </c>
      <c r="R307" s="542">
        <f ca="1">(SUM(OFFSET(R$3,3*ROWS(R$3:R46)-3,,3)))</f>
        <v>59617376.501927994</v>
      </c>
      <c r="S307" s="542">
        <f ca="1">(SUM(OFFSET(S$3,3*ROWS(S$3:S46)-3,,3)))</f>
        <v>737960.04893299995</v>
      </c>
      <c r="T307" s="533">
        <f ca="1">(SUM(OFFSET(T$3,3*ROWS(T$3:T46)-3,,3)))</f>
        <v>1074638619.2943039</v>
      </c>
      <c r="U307" s="536">
        <f t="shared" ca="1" si="205"/>
        <v>3.2492208664468407</v>
      </c>
      <c r="V307" s="536">
        <f t="shared" ca="1" si="205"/>
        <v>4.4366002603274488</v>
      </c>
      <c r="W307" s="536">
        <f t="shared" ca="1" si="205"/>
        <v>-17.883520833666591</v>
      </c>
      <c r="X307" s="536">
        <f t="shared" ca="1" si="205"/>
        <v>3.2961184639257546</v>
      </c>
      <c r="Y307" s="538">
        <f t="shared" ca="1" si="207"/>
        <v>23.80718118319297</v>
      </c>
      <c r="Z307" s="538">
        <f t="shared" ca="1" si="207"/>
        <v>13.61830460612771</v>
      </c>
      <c r="AA307" s="538">
        <f t="shared" ca="1" si="207"/>
        <v>14.373071027730333</v>
      </c>
      <c r="AB307" s="538">
        <f t="shared" ca="1" si="207"/>
        <v>23.187352971430919</v>
      </c>
      <c r="AC307" s="542">
        <f ca="1">(SUM(OFFSET(AC$3,3*ROWS(AC$3:AC46)-3,,3)))</f>
        <v>611767578</v>
      </c>
      <c r="AD307" s="533">
        <f ca="1">(SUM(OFFSET(AD$3,3*ROWS(AD$3:AD46)-3,,3)))</f>
        <v>314641019</v>
      </c>
      <c r="AE307" s="542">
        <f ca="1">(SUM(OFFSET(AE$3,3*ROWS(AE$3:AE46)-3,,3)))</f>
        <v>66407592</v>
      </c>
      <c r="AF307" s="542">
        <f ca="1">(SUM(OFFSET(AF$3,3*ROWS(AF$3:AF46)-3,,3)))</f>
        <v>175314125</v>
      </c>
      <c r="AG307" s="542">
        <f ca="1">(SUM(OFFSET(AG$3,3*ROWS(AG$3:AG46)-3,,3)))</f>
        <v>72919302</v>
      </c>
      <c r="AH307" s="533">
        <f ca="1">(SUM(OFFSET(AH$3,3*ROWS(AH$3:AH46)-3,,3)))</f>
        <v>248233427</v>
      </c>
      <c r="AI307" s="533"/>
      <c r="AJ307" s="533">
        <f ca="1">(SUM(OFFSET(AJ$3,3*ROWS(AJ$3:AJ46)-3,,3)))</f>
        <v>0</v>
      </c>
      <c r="AK307" s="542">
        <f ca="1">(SUM(OFFSET(AK$3,3*ROWS(AK$3:AK46)-3,,3)))</f>
        <v>440661705.25402772</v>
      </c>
      <c r="AL307" s="533">
        <f ca="1">(SUM(OFFSET(AL$3,3*ROWS(AL$3:AL46)-3,,3)))</f>
        <v>573621577.48941505</v>
      </c>
      <c r="AM307" s="542">
        <f ca="1">(SUM(OFFSET(AM$3,3*ROWS(AM$3:AM46)-3,,3)))</f>
        <v>40929681.908682004</v>
      </c>
      <c r="AN307" s="542">
        <f ca="1">(SUM(OFFSET(AN$3,3*ROWS(AN$3:AN46)-3,,3)))</f>
        <v>397919392.50985599</v>
      </c>
      <c r="AO307" s="542">
        <f ca="1">(SUM(OFFSET(AO$3,3*ROWS(AO$3:AO46)-3,,3)))</f>
        <v>134772503.07087705</v>
      </c>
      <c r="AP307" s="533">
        <f t="shared" ca="1" si="191"/>
        <v>532691895.58073306</v>
      </c>
      <c r="AQ307" s="533">
        <f ca="1">(SUM(OFFSET(AQ$3,3*ROWS(AQ$3:AQ46)-3,,3)))</f>
        <v>0</v>
      </c>
      <c r="AR307" s="533">
        <f ca="1">(SUM(OFFSET(AR$3,3*ROWS(AR$3:AR46)-3,,3)))</f>
        <v>0</v>
      </c>
      <c r="AS307" s="542">
        <f ca="1">(SUM(OFFSET(AS$3,3*ROWS(AS$3:AS46)-3,,3)))</f>
        <v>60716298</v>
      </c>
      <c r="AT307" s="542">
        <f ca="1">(SUM(OFFSET(AT$3,3*ROWS(AT$3:AT46)-3,,3)))</f>
        <v>827588</v>
      </c>
      <c r="AU307" s="542"/>
      <c r="AV307" s="542">
        <f ca="1">(SUM(OFFSET(AV$3,3*ROWS(AV$3:AV46)-3,,3)))</f>
        <v>58532599.492661998</v>
      </c>
      <c r="AW307" s="542">
        <f ca="1">(SUM(OFFSET(AW$3,3*ROWS(AW$3:AW46)-3,,3)))</f>
        <v>1084777.009266</v>
      </c>
      <c r="AX307" s="542"/>
      <c r="AY307" s="540">
        <f t="shared" ca="1" si="201"/>
        <v>19.398081965665522</v>
      </c>
      <c r="AZ307" s="540">
        <f t="shared" ca="1" si="201"/>
        <v>2.3103204133474535</v>
      </c>
      <c r="BA307" s="540"/>
      <c r="BB307" s="533">
        <f t="shared" ca="1" si="192"/>
        <v>345482.66733099998</v>
      </c>
      <c r="BC307" s="535">
        <f ca="1">(SUM(OFFSET(BC$3,3*ROWS(BC$3:BC46)-3,,3)))</f>
        <v>0</v>
      </c>
      <c r="BD307" s="535">
        <f ca="1">(SUM(OFFSET(BD$3,3*ROWS(BD$3:BD46)-3,,3)))</f>
        <v>37063074</v>
      </c>
      <c r="BE307" s="535">
        <f ca="1">(SUM(OFFSET(BE$3,3*ROWS(BE$3:BE46)-3,,3)))</f>
        <v>0</v>
      </c>
      <c r="BF307" s="535">
        <f ca="1">(SUM(OFFSET(BF$3,3*ROWS(BF$3:BF46)-3,,3)))</f>
        <v>0</v>
      </c>
      <c r="BG307" s="535">
        <f ca="1">(SUM(OFFSET(BG$3,3*ROWS(BG$3:BG46)-3,,3)))</f>
        <v>737960.04893299995</v>
      </c>
      <c r="BH307" s="535">
        <f ca="1">(SUM(OFFSET(BH$3,3*ROWS(BH$3:BH46)-3,,3)))</f>
        <v>0</v>
      </c>
      <c r="BI307" s="540"/>
      <c r="BJ307" s="540"/>
      <c r="BK307" s="540"/>
      <c r="BL307" s="542">
        <f ca="1">(SUM(OFFSET(BL$3,3*ROWS(BL$3:BL46)-3,,3)))</f>
        <v>697486</v>
      </c>
      <c r="BM307" s="542">
        <f ca="1">(SUM(OFFSET(BM$3,3*ROWS(BM$3:BM46)-3,,3)))</f>
        <v>135019095.92189234</v>
      </c>
      <c r="BN307" s="542">
        <f ca="1">(SUM(OFFSET(BN$3,3*ROWS(BN$3:BN46)-3,,3)))</f>
        <v>186368686.39498648</v>
      </c>
      <c r="BO307" s="533">
        <f ca="1">(SUM(OFFSET(BO$3,3*ROWS(BO$3:BO46)-3,,3)))</f>
        <v>322085268.3168788</v>
      </c>
      <c r="BP307" s="533">
        <f ca="1">(SUM(OFFSET(BP$3,3*ROWS(BP$3:BP46)-3,,3)))</f>
        <v>321387782.3168788</v>
      </c>
      <c r="BQ307" s="542">
        <f ca="1">(SUM(OFFSET(BQ$3,3*ROWS(BQ$3:BQ46)-3,,3)))</f>
        <v>942218.01881599997</v>
      </c>
      <c r="BR307" s="542">
        <f ca="1">(SUM(OFFSET(BR$3,3*ROWS(BR$3:BR46)-3,,3)))</f>
        <v>136441719.94726402</v>
      </c>
      <c r="BS307" s="542">
        <f ca="1">(SUM(OFFSET(BS$3,3*ROWS(BS$3:BS46)-3,,3)))</f>
        <v>3251449358.1885376</v>
      </c>
      <c r="BT307" s="533">
        <f ca="1">(SUM(OFFSET(BT$3,3*ROWS(BT$3:BT46)-3,,3)))</f>
        <v>3388833296.1546178</v>
      </c>
      <c r="BU307" s="533">
        <f ca="1">(SUM(OFFSET(BU$3,3*ROWS(BU$3:BU46)-3,,3)))</f>
        <v>3387891078.1358023</v>
      </c>
      <c r="BV307" s="541">
        <f t="shared" ca="1" si="208"/>
        <v>5.0638002376974978</v>
      </c>
      <c r="BW307" s="541">
        <f t="shared" ca="1" si="208"/>
        <v>18.711548288526203</v>
      </c>
      <c r="BX307" s="541">
        <f t="shared" ca="1" si="208"/>
        <v>10.692414574575757</v>
      </c>
      <c r="BY307" s="541">
        <f t="shared" ca="1" si="208"/>
        <v>13.904726079780177</v>
      </c>
      <c r="BZ307" s="541">
        <f t="shared" ca="1" si="208"/>
        <v>13.925531276986813</v>
      </c>
      <c r="CA307" s="541">
        <f t="shared" ref="CA307:CE347" ca="1" si="212">(BL307-BL303)/BL303*100</f>
        <v>-14.528488012303242</v>
      </c>
      <c r="CB307" s="541">
        <f t="shared" ca="1" si="212"/>
        <v>-19.759197580723999</v>
      </c>
      <c r="CC307" s="541">
        <f t="shared" ca="1" si="212"/>
        <v>-97.500224695732101</v>
      </c>
      <c r="CD307" s="541">
        <f t="shared" ca="1" si="212"/>
        <v>-95.775654433458996</v>
      </c>
      <c r="CE307" s="541">
        <f t="shared" ca="1" si="212"/>
        <v>-95.784351191608465</v>
      </c>
      <c r="CF307" s="541">
        <f t="shared" ca="1" si="209"/>
        <v>-3.8868899361919174</v>
      </c>
      <c r="CG307" s="541">
        <f t="shared" ca="1" si="209"/>
        <v>12.581919135114262</v>
      </c>
      <c r="CH307" s="541">
        <f t="shared" ca="1" si="209"/>
        <v>9.6388859923625105</v>
      </c>
      <c r="CI307" s="541">
        <f t="shared" ca="1" si="209"/>
        <v>9.7501041102311383</v>
      </c>
      <c r="CJ307" s="541">
        <f t="shared" ca="1" si="209"/>
        <v>9.7544350292686275</v>
      </c>
      <c r="CK307" s="541">
        <f t="shared" ref="CK307:CO347" ca="1" si="213">(BQ307/BQ303-1)*100</f>
        <v>-14.347434674836324</v>
      </c>
      <c r="CL307" s="541">
        <f t="shared" ca="1" si="213"/>
        <v>-14.559492968847287</v>
      </c>
      <c r="CM307" s="541">
        <f t="shared" ca="1" si="213"/>
        <v>40.47243577178974</v>
      </c>
      <c r="CN307" s="541">
        <f t="shared" ca="1" si="213"/>
        <v>36.897940205947258</v>
      </c>
      <c r="CO307" s="541">
        <f t="shared" ca="1" si="213"/>
        <v>36.920722919479523</v>
      </c>
      <c r="CP307" s="539">
        <f t="shared" ca="1" si="210"/>
        <v>23.89139549741148</v>
      </c>
      <c r="CQ307" s="539">
        <f t="shared" ca="1" si="198"/>
        <v>10.666251934975676</v>
      </c>
      <c r="CR307" s="539">
        <f t="shared" ca="1" si="211"/>
        <v>46.614344680860938</v>
      </c>
      <c r="CS307" s="539">
        <f t="shared" ca="1" si="211"/>
        <v>23.088584476114548</v>
      </c>
      <c r="CT307" s="539">
        <v>5.3304093439025593</v>
      </c>
      <c r="CU307" s="534"/>
      <c r="CV307" s="534"/>
      <c r="CW307" s="534"/>
    </row>
    <row r="308" spans="1:101" x14ac:dyDescent="0.3">
      <c r="A308"/>
      <c r="B308"/>
      <c r="C308" s="531">
        <v>2014</v>
      </c>
      <c r="D308" s="532" t="s">
        <v>72</v>
      </c>
      <c r="E308" s="533">
        <f t="shared" ca="1" si="203"/>
        <v>87018594</v>
      </c>
      <c r="F308" s="533">
        <f t="shared" ca="1" si="203"/>
        <v>15100335</v>
      </c>
      <c r="G308" s="533">
        <f t="shared" ca="1" si="203"/>
        <v>29884510</v>
      </c>
      <c r="H308" s="535">
        <f ca="1">(SUM(OFFSET(H$3,3*ROWS(H$3:H47)-3,,3)))</f>
        <v>938993307</v>
      </c>
      <c r="I308" s="535">
        <f ca="1">(SUM(OFFSET(I$3,3*ROWS(I$3:I47)-3,,3)))</f>
        <v>59160257</v>
      </c>
      <c r="J308" s="535">
        <f ca="1">(SUM(OFFSET(J$3,3*ROWS(J$3:J47)-3,,3)))</f>
        <v>37924284</v>
      </c>
      <c r="K308" s="536">
        <f t="shared" ca="1" si="204"/>
        <v>1.3584405456461885</v>
      </c>
      <c r="L308" s="536">
        <f t="shared" ca="1" si="204"/>
        <v>-3.8730557248204964</v>
      </c>
      <c r="M308" s="536">
        <f t="shared" ca="1" si="204"/>
        <v>2.3236334903035836</v>
      </c>
      <c r="N308" s="537">
        <f t="shared" ca="1" si="206"/>
        <v>18.448715015408624</v>
      </c>
      <c r="O308" s="537">
        <f t="shared" ca="1" si="206"/>
        <v>4.398977205051759</v>
      </c>
      <c r="P308" s="537">
        <f t="shared" ca="1" si="206"/>
        <v>23.419156257850119</v>
      </c>
      <c r="Q308" s="535">
        <f ca="1">(SUM(OFFSET(Q$3,3*ROWS(Q$3:Q47)-3,,3)))</f>
        <v>1020467963.8166442</v>
      </c>
      <c r="R308" s="535">
        <f ca="1">(SUM(OFFSET(R$3,3*ROWS(R$3:R47)-3,,3)))</f>
        <v>56854512.153162003</v>
      </c>
      <c r="S308" s="535">
        <f ca="1">(SUM(OFFSET(S$3,3*ROWS(S$3:S47)-3,,3)))</f>
        <v>748952.66558700008</v>
      </c>
      <c r="T308" s="533">
        <f ca="1">(SUM(OFFSET(T$3,3*ROWS(T$3:T47)-3,,3)))</f>
        <v>1078071428.6353931</v>
      </c>
      <c r="U308" s="536">
        <f t="shared" ca="1" si="205"/>
        <v>0.60975875067888285</v>
      </c>
      <c r="V308" s="536">
        <f t="shared" ca="1" si="205"/>
        <v>-4.6343272899246788</v>
      </c>
      <c r="W308" s="536">
        <f t="shared" ca="1" si="205"/>
        <v>1.4895950898553532</v>
      </c>
      <c r="X308" s="536">
        <f t="shared" ca="1" si="205"/>
        <v>0.31943848652522033</v>
      </c>
      <c r="Y308" s="538">
        <f t="shared" ca="1" si="207"/>
        <v>17.790518624025861</v>
      </c>
      <c r="Z308" s="538">
        <f t="shared" ca="1" si="207"/>
        <v>10.533014531224625</v>
      </c>
      <c r="AA308" s="538">
        <f t="shared" ca="1" si="207"/>
        <v>27.694334744871256</v>
      </c>
      <c r="AB308" s="538">
        <f t="shared" ca="1" si="207"/>
        <v>17.390358222271551</v>
      </c>
      <c r="AC308" s="535">
        <f ca="1">(SUM(OFFSET(AC$3,3*ROWS(AC$3:AC47)-3,,3)))</f>
        <v>619134342</v>
      </c>
      <c r="AD308" s="533">
        <f ca="1">(SUM(OFFSET(AD$3,3*ROWS(AD$3:AD47)-3,,3)))</f>
        <v>319858965</v>
      </c>
      <c r="AE308" s="535">
        <f ca="1">(SUM(OFFSET(AE$3,3*ROWS(AE$3:AE47)-3,,3)))</f>
        <v>65952253</v>
      </c>
      <c r="AF308" s="535">
        <f ca="1">(SUM(OFFSET(AF$3,3*ROWS(AF$3:AF47)-3,,3)))</f>
        <v>180148702</v>
      </c>
      <c r="AG308" s="535">
        <f ca="1">(SUM(OFFSET(AG$3,3*ROWS(AG$3:AG47)-3,,3)))</f>
        <v>73758010</v>
      </c>
      <c r="AH308" s="533">
        <f ca="1">(SUM(OFFSET(AH$3,3*ROWS(AH$3:AH47)-3,,3)))</f>
        <v>253906712</v>
      </c>
      <c r="AI308" s="533"/>
      <c r="AJ308" s="533">
        <f ca="1">(SUM(OFFSET(AJ$3,3*ROWS(AJ$3:AJ47)-3,,3)))</f>
        <v>0</v>
      </c>
      <c r="AK308" s="535">
        <f ca="1">(SUM(OFFSET(AK$3,3*ROWS(AK$3:AK47)-3,,3)))</f>
        <v>444624357.64626783</v>
      </c>
      <c r="AL308" s="533">
        <f ca="1">(SUM(OFFSET(AL$3,3*ROWS(AL$3:AL47)-3,,3)))</f>
        <v>575843606.17037594</v>
      </c>
      <c r="AM308" s="535">
        <f ca="1">(SUM(OFFSET(AM$3,3*ROWS(AM$3:AM47)-3,,3)))</f>
        <v>40187303.147358015</v>
      </c>
      <c r="AN308" s="535">
        <f ca="1">(SUM(OFFSET(AN$3,3*ROWS(AN$3:AN47)-3,,3)))</f>
        <v>396716612.35486984</v>
      </c>
      <c r="AO308" s="535">
        <f ca="1">(SUM(OFFSET(AO$3,3*ROWS(AO$3:AO47)-3,,3)))</f>
        <v>138939690.66814804</v>
      </c>
      <c r="AP308" s="533">
        <f t="shared" ca="1" si="191"/>
        <v>535656303.02301788</v>
      </c>
      <c r="AQ308" s="533">
        <f ca="1">(SUM(OFFSET(AQ$3,3*ROWS(AQ$3:AQ47)-3,,3)))</f>
        <v>0</v>
      </c>
      <c r="AR308" s="533">
        <f ca="1">(SUM(OFFSET(AR$3,3*ROWS(AR$3:AR47)-3,,3)))</f>
        <v>0</v>
      </c>
      <c r="AS308" s="535">
        <f ca="1">(SUM(OFFSET(AS$3,3*ROWS(AS$3:AS47)-3,,3)))</f>
        <v>58398812</v>
      </c>
      <c r="AT308" s="535">
        <f ca="1">(SUM(OFFSET(AT$3,3*ROWS(AT$3:AT47)-3,,3)))</f>
        <v>761445</v>
      </c>
      <c r="AU308" s="535"/>
      <c r="AV308" s="535">
        <f ca="1">(SUM(OFFSET(AV$3,3*ROWS(AV$3:AV47)-3,,3)))</f>
        <v>55828098.556126989</v>
      </c>
      <c r="AW308" s="535">
        <f ca="1">(SUM(OFFSET(AW$3,3*ROWS(AW$3:AW47)-3,,3)))</f>
        <v>1026413.5970349999</v>
      </c>
      <c r="AX308" s="535"/>
      <c r="AY308" s="540">
        <f t="shared" ca="1" si="201"/>
        <v>10.870197818108792</v>
      </c>
      <c r="AZ308" s="540">
        <f t="shared" ca="1" si="201"/>
        <v>-5.1558714844193876</v>
      </c>
      <c r="BA308" s="540"/>
      <c r="BB308" s="533">
        <f t="shared" ca="1" si="192"/>
        <v>374273.820122</v>
      </c>
      <c r="BC308" s="535">
        <f ca="1">(SUM(OFFSET(BC$3,3*ROWS(BC$3:BC47)-3,,3)))</f>
        <v>0</v>
      </c>
      <c r="BD308" s="535">
        <f ca="1">(SUM(OFFSET(BD$3,3*ROWS(BD$3:BD47)-3,,3)))</f>
        <v>37924284</v>
      </c>
      <c r="BE308" s="535">
        <f ca="1">(SUM(OFFSET(BE$3,3*ROWS(BE$3:BE47)-3,,3)))</f>
        <v>0</v>
      </c>
      <c r="BF308" s="535">
        <f ca="1">(SUM(OFFSET(BF$3,3*ROWS(BF$3:BF47)-3,,3)))</f>
        <v>0</v>
      </c>
      <c r="BG308" s="535">
        <f ca="1">(SUM(OFFSET(BG$3,3*ROWS(BG$3:BG47)-3,,3)))</f>
        <v>748952.66558700008</v>
      </c>
      <c r="BH308" s="535">
        <f ca="1">(SUM(OFFSET(BH$3,3*ROWS(BH$3:BH47)-3,,3)))</f>
        <v>0</v>
      </c>
      <c r="BI308" s="540"/>
      <c r="BJ308" s="540"/>
      <c r="BK308" s="540"/>
      <c r="BL308" s="535">
        <f ca="1">(SUM(OFFSET(BL$3,3*ROWS(BL$3:BL47)-3,,3)))</f>
        <v>702219</v>
      </c>
      <c r="BM308" s="535">
        <f ca="1">(SUM(OFFSET(BM$3,3*ROWS(BM$3:BM47)-3,,3)))</f>
        <v>148841301.62245429</v>
      </c>
      <c r="BN308" s="535">
        <f ca="1">(SUM(OFFSET(BN$3,3*ROWS(BN$3:BN47)-3,,3)))</f>
        <v>198049858.27143699</v>
      </c>
      <c r="BO308" s="533">
        <f ca="1">(SUM(OFFSET(BO$3,3*ROWS(BO$3:BO47)-3,,3)))</f>
        <v>347593378.89389127</v>
      </c>
      <c r="BP308" s="533">
        <f ca="1">(SUM(OFFSET(BP$3,3*ROWS(BP$3:BP47)-3,,3)))</f>
        <v>346891159.89389127</v>
      </c>
      <c r="BQ308" s="535">
        <f ca="1">(SUM(OFFSET(BQ$3,3*ROWS(BQ$3:BQ47)-3,,3)))</f>
        <v>1374823.0553600001</v>
      </c>
      <c r="BR308" s="535">
        <f ca="1">(SUM(OFFSET(BR$3,3*ROWS(BR$3:BR47)-3,,3)))</f>
        <v>145153977.22112</v>
      </c>
      <c r="BS308" s="535">
        <f ca="1">(SUM(OFFSET(BS$3,3*ROWS(BS$3:BS47)-3,,3)))</f>
        <v>2921615935.4060798</v>
      </c>
      <c r="BT308" s="533">
        <f ca="1">(SUM(OFFSET(BT$3,3*ROWS(BT$3:BT47)-3,,3)))</f>
        <v>3068144735.68256</v>
      </c>
      <c r="BU308" s="533">
        <f ca="1">(SUM(OFFSET(BU$3,3*ROWS(BU$3:BU47)-3,,3)))</f>
        <v>3066769912.6272001</v>
      </c>
      <c r="BV308" s="541">
        <f t="shared" ca="1" si="208"/>
        <v>0.67857992848601978</v>
      </c>
      <c r="BW308" s="541">
        <f t="shared" ca="1" si="208"/>
        <v>10.237222821102279</v>
      </c>
      <c r="BX308" s="541">
        <f t="shared" ca="1" si="208"/>
        <v>6.2677760424268065</v>
      </c>
      <c r="BY308" s="541">
        <f t="shared" ca="1" si="208"/>
        <v>7.9196762740221649</v>
      </c>
      <c r="BZ308" s="541">
        <f t="shared" ca="1" si="208"/>
        <v>7.9353911319089612</v>
      </c>
      <c r="CA308" s="541">
        <f t="shared" ca="1" si="212"/>
        <v>19.534573358912336</v>
      </c>
      <c r="CB308" s="541">
        <f t="shared" ca="1" si="212"/>
        <v>47.793466651420268</v>
      </c>
      <c r="CC308" s="541">
        <f t="shared" ca="1" si="212"/>
        <v>35.31375049698481</v>
      </c>
      <c r="CD308" s="541">
        <f t="shared" ca="1" si="212"/>
        <v>40.351102043254535</v>
      </c>
      <c r="CE308" s="541">
        <f t="shared" ca="1" si="212"/>
        <v>40.400597241969891</v>
      </c>
      <c r="CF308" s="541">
        <f t="shared" ca="1" si="209"/>
        <v>45.913475215387599</v>
      </c>
      <c r="CG308" s="541">
        <f t="shared" ca="1" si="209"/>
        <v>6.3853323435261178</v>
      </c>
      <c r="CH308" s="541">
        <f t="shared" ca="1" si="209"/>
        <v>-10.144196831846585</v>
      </c>
      <c r="CI308" s="541">
        <f t="shared" ca="1" si="209"/>
        <v>-9.4630963652284077</v>
      </c>
      <c r="CJ308" s="541">
        <f t="shared" ca="1" si="209"/>
        <v>-9.478497333665759</v>
      </c>
      <c r="CK308" s="541">
        <f t="shared" ca="1" si="213"/>
        <v>14.484808171645792</v>
      </c>
      <c r="CL308" s="541">
        <f t="shared" ca="1" si="213"/>
        <v>34.748322771545936</v>
      </c>
      <c r="CM308" s="541">
        <f t="shared" ca="1" si="213"/>
        <v>-10.858920669308924</v>
      </c>
      <c r="CN308" s="541">
        <f t="shared" ca="1" si="213"/>
        <v>-9.399172967286173</v>
      </c>
      <c r="CO308" s="541">
        <f t="shared" ca="1" si="213"/>
        <v>-9.4076455539208403</v>
      </c>
      <c r="CP308" s="539">
        <f t="shared" ca="1" si="210"/>
        <v>22.151388130887057</v>
      </c>
      <c r="CQ308" s="539">
        <f t="shared" ca="1" si="198"/>
        <v>11.133843348659724</v>
      </c>
      <c r="CR308" s="539">
        <f t="shared" ca="1" si="211"/>
        <v>37.459895273788248</v>
      </c>
      <c r="CS308" s="539">
        <f t="shared" ca="1" si="211"/>
        <v>21.502551569106785</v>
      </c>
      <c r="CT308" s="539">
        <v>5.2333699534189</v>
      </c>
      <c r="CU308" s="534"/>
      <c r="CV308" s="534"/>
      <c r="CW308" s="534"/>
    </row>
    <row r="309" spans="1:101" x14ac:dyDescent="0.3">
      <c r="A309"/>
      <c r="B309"/>
      <c r="C309" s="531"/>
      <c r="D309" s="532" t="s">
        <v>73</v>
      </c>
      <c r="E309" s="533">
        <f t="shared" ca="1" si="203"/>
        <v>93655977</v>
      </c>
      <c r="F309" s="533">
        <f t="shared" ca="1" si="203"/>
        <v>15428664</v>
      </c>
      <c r="G309" s="533">
        <f t="shared" ca="1" si="203"/>
        <v>31598904</v>
      </c>
      <c r="H309" s="542">
        <f ca="1">(SUM(OFFSET(H$3,3*ROWS(H$3:H48)-3,,3)))</f>
        <v>1004722310</v>
      </c>
      <c r="I309" s="542">
        <f ca="1">(SUM(OFFSET(I$3,3*ROWS(I$3:I48)-3,,3)))</f>
        <v>64241347</v>
      </c>
      <c r="J309" s="542">
        <f ca="1">(SUM(OFFSET(J$3,3*ROWS(J$3:J48)-3,,3)))</f>
        <v>44245786</v>
      </c>
      <c r="K309" s="536">
        <f t="shared" ca="1" si="204"/>
        <v>6.9999437173837071</v>
      </c>
      <c r="L309" s="536">
        <f t="shared" ca="1" si="204"/>
        <v>8.5886881796338379</v>
      </c>
      <c r="M309" s="536">
        <f t="shared" ca="1" si="204"/>
        <v>16.668744490996851</v>
      </c>
      <c r="N309" s="537">
        <f t="shared" ca="1" si="206"/>
        <v>17.105066698881753</v>
      </c>
      <c r="O309" s="537">
        <f t="shared" ca="1" si="206"/>
        <v>7.8639679860276788</v>
      </c>
      <c r="P309" s="537">
        <f t="shared" ca="1" si="206"/>
        <v>29.148543405734724</v>
      </c>
      <c r="Q309" s="542">
        <f ca="1">(SUM(OFFSET(Q$3,3*ROWS(Q$3:Q48)-3,,3)))</f>
        <v>1094870220.8907309</v>
      </c>
      <c r="R309" s="542">
        <f ca="1">(SUM(OFFSET(R$3,3*ROWS(R$3:R48)-3,,3)))</f>
        <v>63646096.329121999</v>
      </c>
      <c r="S309" s="542">
        <f ca="1">(SUM(OFFSET(S$3,3*ROWS(S$3:S48)-3,,3)))</f>
        <v>833893.15258500003</v>
      </c>
      <c r="T309" s="533">
        <f ca="1">(SUM(OFFSET(T$3,3*ROWS(T$3:T48)-3,,3)))</f>
        <v>1159350210.372438</v>
      </c>
      <c r="U309" s="536">
        <f t="shared" ca="1" si="205"/>
        <v>7.2909939079141077</v>
      </c>
      <c r="V309" s="536">
        <f t="shared" ca="1" si="205"/>
        <v>11.945549999029019</v>
      </c>
      <c r="W309" s="536">
        <f t="shared" ca="1" si="205"/>
        <v>11.341235688296388</v>
      </c>
      <c r="X309" s="536">
        <f t="shared" ca="1" si="205"/>
        <v>7.5392761164189555</v>
      </c>
      <c r="Y309" s="538">
        <f t="shared" ca="1" si="207"/>
        <v>17.175905042823668</v>
      </c>
      <c r="Z309" s="538">
        <f t="shared" ca="1" si="207"/>
        <v>15.236668837069686</v>
      </c>
      <c r="AA309" s="538">
        <f t="shared" ca="1" si="207"/>
        <v>21.864768018023184</v>
      </c>
      <c r="AB309" s="538">
        <f t="shared" ca="1" si="207"/>
        <v>17.070990005909096</v>
      </c>
      <c r="AC309" s="542">
        <f ca="1">(SUM(OFFSET(AC$3,3*ROWS(AC$3:AC48)-3,,3)))</f>
        <v>646775807</v>
      </c>
      <c r="AD309" s="533">
        <f ca="1">(SUM(OFFSET(AD$3,3*ROWS(AD$3:AD48)-3,,3)))</f>
        <v>357946503</v>
      </c>
      <c r="AE309" s="542">
        <f ca="1">(SUM(OFFSET(AE$3,3*ROWS(AE$3:AE48)-3,,3)))</f>
        <v>71474514</v>
      </c>
      <c r="AF309" s="542">
        <f ca="1">(SUM(OFFSET(AF$3,3*ROWS(AF$3:AF48)-3,,3)))</f>
        <v>199641292</v>
      </c>
      <c r="AG309" s="542">
        <f ca="1">(SUM(OFFSET(AG$3,3*ROWS(AG$3:AG48)-3,,3)))</f>
        <v>86830697</v>
      </c>
      <c r="AH309" s="533">
        <f ca="1">(SUM(OFFSET(AH$3,3*ROWS(AH$3:AH48)-3,,3)))</f>
        <v>286471989</v>
      </c>
      <c r="AI309" s="533"/>
      <c r="AJ309" s="533">
        <f ca="1">(SUM(OFFSET(AJ$3,3*ROWS(AJ$3:AJ48)-3,,3)))</f>
        <v>0</v>
      </c>
      <c r="AK309" s="542">
        <f ca="1">(SUM(OFFSET(AK$3,3*ROWS(AK$3:AK48)-3,,3)))</f>
        <v>467172999.17719698</v>
      </c>
      <c r="AL309" s="533">
        <f ca="1">(SUM(OFFSET(AL$3,3*ROWS(AL$3:AL48)-3,,3)))</f>
        <v>627697221.71353388</v>
      </c>
      <c r="AM309" s="542">
        <f ca="1">(SUM(OFFSET(AM$3,3*ROWS(AM$3:AM48)-3,,3)))</f>
        <v>44715774.945829004</v>
      </c>
      <c r="AN309" s="542">
        <f ca="1">(SUM(OFFSET(AN$3,3*ROWS(AN$3:AN48)-3,,3)))</f>
        <v>424050609.46405792</v>
      </c>
      <c r="AO309" s="542">
        <f ca="1">(SUM(OFFSET(AO$3,3*ROWS(AO$3:AO48)-3,,3)))</f>
        <v>158930837.30364701</v>
      </c>
      <c r="AP309" s="533">
        <f t="shared" ca="1" si="191"/>
        <v>582981446.76770496</v>
      </c>
      <c r="AQ309" s="533">
        <f ca="1">(SUM(OFFSET(AQ$3,3*ROWS(AQ$3:AQ48)-3,,3)))</f>
        <v>0</v>
      </c>
      <c r="AR309" s="533">
        <f ca="1">(SUM(OFFSET(AR$3,3*ROWS(AR$3:AR48)-3,,3)))</f>
        <v>0</v>
      </c>
      <c r="AS309" s="542">
        <f ca="1">(SUM(OFFSET(AS$3,3*ROWS(AS$3:AS48)-3,,3)))</f>
        <v>63356167</v>
      </c>
      <c r="AT309" s="542">
        <f ca="1">(SUM(OFFSET(AT$3,3*ROWS(AT$3:AT48)-3,,3)))</f>
        <v>885180</v>
      </c>
      <c r="AU309" s="542"/>
      <c r="AV309" s="542">
        <f ca="1">(SUM(OFFSET(AV$3,3*ROWS(AV$3:AV48)-3,,3)))</f>
        <v>62486563.135825023</v>
      </c>
      <c r="AW309" s="542">
        <f ca="1">(SUM(OFFSET(AW$3,3*ROWS(AW$3:AW48)-3,,3)))</f>
        <v>1159533.1932969999</v>
      </c>
      <c r="AX309" s="542"/>
      <c r="AY309" s="540">
        <f t="shared" ca="1" si="201"/>
        <v>15.442559240502529</v>
      </c>
      <c r="AZ309" s="540">
        <f t="shared" ca="1" si="201"/>
        <v>5.1322875531109737</v>
      </c>
      <c r="BA309" s="540"/>
      <c r="BB309" s="533">
        <f t="shared" ca="1" si="192"/>
        <v>437607.39005500003</v>
      </c>
      <c r="BC309" s="535">
        <f ca="1">(SUM(OFFSET(BC$3,3*ROWS(BC$3:BC48)-3,,3)))</f>
        <v>0</v>
      </c>
      <c r="BD309" s="535">
        <f ca="1">(SUM(OFFSET(BD$3,3*ROWS(BD$3:BD48)-3,,3)))</f>
        <v>44245786</v>
      </c>
      <c r="BE309" s="535">
        <f ca="1">(SUM(OFFSET(BE$3,3*ROWS(BE$3:BE48)-3,,3)))</f>
        <v>0</v>
      </c>
      <c r="BF309" s="535">
        <f ca="1">(SUM(OFFSET(BF$3,3*ROWS(BF$3:BF48)-3,,3)))</f>
        <v>0</v>
      </c>
      <c r="BG309" s="535">
        <f ca="1">(SUM(OFFSET(BG$3,3*ROWS(BG$3:BG48)-3,,3)))</f>
        <v>833893.15258500003</v>
      </c>
      <c r="BH309" s="535">
        <f ca="1">(SUM(OFFSET(BH$3,3*ROWS(BH$3:BH48)-3,,3)))</f>
        <v>0</v>
      </c>
      <c r="BI309" s="540"/>
      <c r="BJ309" s="540"/>
      <c r="BK309" s="540"/>
      <c r="BL309" s="542">
        <f ca="1">(SUM(OFFSET(BL$3,3*ROWS(BL$3:BL48)-3,,3)))</f>
        <v>671980</v>
      </c>
      <c r="BM309" s="542">
        <f ca="1">(SUM(OFFSET(BM$3,3*ROWS(BM$3:BM48)-3,,3)))</f>
        <v>171763190.19517016</v>
      </c>
      <c r="BN309" s="542">
        <f ca="1">(SUM(OFFSET(BN$3,3*ROWS(BN$3:BN48)-3,,3)))</f>
        <v>219300103.4843685</v>
      </c>
      <c r="BO309" s="533">
        <f ca="1">(SUM(OFFSET(BO$3,3*ROWS(BO$3:BO48)-3,,3)))</f>
        <v>391735273.67953873</v>
      </c>
      <c r="BP309" s="533">
        <f ca="1">(SUM(OFFSET(BP$3,3*ROWS(BP$3:BP48)-3,,3)))</f>
        <v>391063293.67953873</v>
      </c>
      <c r="BQ309" s="542">
        <f ca="1">(SUM(OFFSET(BQ$3,3*ROWS(BQ$3:BQ48)-3,,3)))</f>
        <v>1427939.3607679999</v>
      </c>
      <c r="BR309" s="542">
        <f ca="1">(SUM(OFFSET(BR$3,3*ROWS(BR$3:BR48)-3,,3)))</f>
        <v>160740023.468032</v>
      </c>
      <c r="BS309" s="542">
        <f ca="1">(SUM(OFFSET(BS$3,3*ROWS(BS$3:BS48)-3,,3)))</f>
        <v>2622722383.282176</v>
      </c>
      <c r="BT309" s="533">
        <f ca="1">(SUM(OFFSET(BT$3,3*ROWS(BT$3:BT48)-3,,3)))</f>
        <v>2784890346.1109762</v>
      </c>
      <c r="BU309" s="533">
        <f ca="1">(SUM(OFFSET(BU$3,3*ROWS(BU$3:BU48)-3,,3)))</f>
        <v>2783462406.7502079</v>
      </c>
      <c r="BV309" s="541">
        <f t="shared" ca="1" si="208"/>
        <v>-4.3062064683524657</v>
      </c>
      <c r="BW309" s="541">
        <f t="shared" ca="1" si="208"/>
        <v>15.40022045148379</v>
      </c>
      <c r="BX309" s="541">
        <f t="shared" ca="1" si="208"/>
        <v>10.729745225975885</v>
      </c>
      <c r="BY309" s="541">
        <f t="shared" ca="1" si="208"/>
        <v>12.699291029683998</v>
      </c>
      <c r="BZ309" s="541">
        <f t="shared" ca="1" si="208"/>
        <v>12.733715612458685</v>
      </c>
      <c r="CA309" s="541">
        <f t="shared" ca="1" si="212"/>
        <v>7.7981099477195688</v>
      </c>
      <c r="CB309" s="541">
        <f t="shared" ca="1" si="212"/>
        <v>59.632055224957035</v>
      </c>
      <c r="CC309" s="541">
        <f t="shared" ca="1" si="212"/>
        <v>34.065717782001684</v>
      </c>
      <c r="CD309" s="541">
        <f t="shared" ca="1" si="212"/>
        <v>44.126627827595804</v>
      </c>
      <c r="CE309" s="541">
        <f t="shared" ca="1" si="212"/>
        <v>44.210138430890851</v>
      </c>
      <c r="CF309" s="541">
        <f t="shared" ca="1" si="209"/>
        <v>3.8635012120953327</v>
      </c>
      <c r="CG309" s="541">
        <f t="shared" ca="1" si="209"/>
        <v>10.737595032045899</v>
      </c>
      <c r="CH309" s="541">
        <f t="shared" ca="1" si="209"/>
        <v>-10.230419012359338</v>
      </c>
      <c r="CI309" s="541">
        <f t="shared" ca="1" si="209"/>
        <v>-9.2321064999747797</v>
      </c>
      <c r="CJ309" s="541">
        <f t="shared" ca="1" si="209"/>
        <v>-9.2379772186525706</v>
      </c>
      <c r="CK309" s="541">
        <f t="shared" ca="1" si="213"/>
        <v>20.766476525526034</v>
      </c>
      <c r="CL309" s="541">
        <f t="shared" ca="1" si="213"/>
        <v>32.928229648475657</v>
      </c>
      <c r="CM309" s="541">
        <f t="shared" ca="1" si="213"/>
        <v>0.90253185734601171</v>
      </c>
      <c r="CN309" s="541">
        <f t="shared" ca="1" si="213"/>
        <v>2.3342058239214536</v>
      </c>
      <c r="CO309" s="541">
        <f t="shared" ca="1" si="213"/>
        <v>2.3261937735827853</v>
      </c>
      <c r="CP309" s="539">
        <f t="shared" ca="1" si="210"/>
        <v>20.075483639774035</v>
      </c>
      <c r="CQ309" s="539">
        <f t="shared" ca="1" si="198"/>
        <v>12.493875559550929</v>
      </c>
      <c r="CR309" s="539">
        <f t="shared" ca="1" si="211"/>
        <v>29.8428232638542</v>
      </c>
      <c r="CS309" s="539">
        <f t="shared" ca="1" si="211"/>
        <v>19.64269170986168</v>
      </c>
      <c r="CT309" s="539">
        <v>5.1546269196873755</v>
      </c>
      <c r="CU309" s="534"/>
      <c r="CV309" s="534"/>
      <c r="CW309" s="534"/>
    </row>
    <row r="310" spans="1:101" x14ac:dyDescent="0.3">
      <c r="A310"/>
      <c r="B310"/>
      <c r="C310" s="531"/>
      <c r="D310" s="532" t="s">
        <v>74</v>
      </c>
      <c r="E310" s="533">
        <f t="shared" ca="1" si="203"/>
        <v>100994536</v>
      </c>
      <c r="F310" s="533">
        <f t="shared" ca="1" si="203"/>
        <v>15819398</v>
      </c>
      <c r="G310" s="533">
        <f t="shared" ca="1" si="203"/>
        <v>33686956</v>
      </c>
      <c r="H310" s="542">
        <f ca="1">(SUM(OFFSET(H$3,3*ROWS(H$3:H49)-3,,3)))</f>
        <v>1046410791</v>
      </c>
      <c r="I310" s="542">
        <f ca="1">(SUM(OFFSET(I$3,3*ROWS(I$3:I49)-3,,3)))</f>
        <v>64236652</v>
      </c>
      <c r="J310" s="542">
        <f ca="1">(SUM(OFFSET(J$3,3*ROWS(J$3:J49)-3,,3)))</f>
        <v>51642315</v>
      </c>
      <c r="K310" s="536">
        <f t="shared" ca="1" si="204"/>
        <v>4.1492540361724419</v>
      </c>
      <c r="L310" s="536">
        <f t="shared" ca="1" si="204"/>
        <v>-7.3083772667469132E-3</v>
      </c>
      <c r="M310" s="536">
        <f t="shared" ca="1" si="204"/>
        <v>16.716911752906817</v>
      </c>
      <c r="N310" s="537">
        <f t="shared" ca="1" si="206"/>
        <v>18.367948761432455</v>
      </c>
      <c r="O310" s="537">
        <f t="shared" ca="1" si="206"/>
        <v>4.7403546291486212</v>
      </c>
      <c r="P310" s="537">
        <f t="shared" ca="1" si="206"/>
        <v>44.050850794973591</v>
      </c>
      <c r="Q310" s="542">
        <f ca="1">(SUM(OFFSET(Q$3,3*ROWS(Q$3:Q49)-3,,3)))</f>
        <v>1150418008.2045956</v>
      </c>
      <c r="R310" s="542">
        <f ca="1">(SUM(OFFSET(R$3,3*ROWS(R$3:R49)-3,,3)))</f>
        <v>65110370.692312993</v>
      </c>
      <c r="S310" s="542">
        <f ca="1">(SUM(OFFSET(S$3,3*ROWS(S$3:S49)-3,,3)))</f>
        <v>941223.47713400004</v>
      </c>
      <c r="T310" s="533">
        <f ca="1">(SUM(OFFSET(T$3,3*ROWS(T$3:T49)-3,,3)))</f>
        <v>1216469602.3740427</v>
      </c>
      <c r="U310" s="536">
        <f t="shared" ca="1" si="205"/>
        <v>5.0734585939029238</v>
      </c>
      <c r="V310" s="536">
        <f t="shared" ca="1" si="205"/>
        <v>2.3006507038845649</v>
      </c>
      <c r="W310" s="536">
        <f t="shared" ca="1" si="205"/>
        <v>12.870992430659115</v>
      </c>
      <c r="X310" s="536">
        <f t="shared" ca="1" si="205"/>
        <v>4.9268453561806282</v>
      </c>
      <c r="Y310" s="538">
        <f t="shared" ca="1" si="207"/>
        <v>17.107089349414807</v>
      </c>
      <c r="Z310" s="538">
        <f t="shared" ca="1" si="207"/>
        <v>14.059124298683731</v>
      </c>
      <c r="AA310" s="538">
        <f t="shared" ca="1" si="207"/>
        <v>4.7346101766482329</v>
      </c>
      <c r="AB310" s="538">
        <f t="shared" ca="1" si="207"/>
        <v>16.929157298581202</v>
      </c>
      <c r="AC310" s="542">
        <f ca="1">(SUM(OFFSET(AC$3,3*ROWS(AC$3:AC49)-3,,3)))</f>
        <v>677635049</v>
      </c>
      <c r="AD310" s="533">
        <f ca="1">(SUM(OFFSET(AD$3,3*ROWS(AD$3:AD49)-3,,3)))</f>
        <v>368775742</v>
      </c>
      <c r="AE310" s="542">
        <f ca="1">(SUM(OFFSET(AE$3,3*ROWS(AE$3:AE49)-3,,3)))</f>
        <v>77542624</v>
      </c>
      <c r="AF310" s="542">
        <f ca="1">(SUM(OFFSET(AF$3,3*ROWS(AF$3:AF49)-3,,3)))</f>
        <v>203089499</v>
      </c>
      <c r="AG310" s="542">
        <f ca="1">(SUM(OFFSET(AG$3,3*ROWS(AG$3:AG49)-3,,3)))</f>
        <v>88143619</v>
      </c>
      <c r="AH310" s="533">
        <f ca="1">(SUM(OFFSET(AH$3,3*ROWS(AH$3:AH49)-3,,3)))</f>
        <v>291233118</v>
      </c>
      <c r="AI310" s="533"/>
      <c r="AJ310" s="533">
        <f ca="1">(SUM(OFFSET(AJ$3,3*ROWS(AJ$3:AJ49)-3,,3)))</f>
        <v>0</v>
      </c>
      <c r="AK310" s="542">
        <f ca="1">(SUM(OFFSET(AK$3,3*ROWS(AK$3:AK49)-3,,3)))</f>
        <v>503281707.0308423</v>
      </c>
      <c r="AL310" s="533">
        <f ca="1">(SUM(OFFSET(AL$3,3*ROWS(AL$3:AL49)-3,,3)))</f>
        <v>647136301.17375398</v>
      </c>
      <c r="AM310" s="542">
        <f ca="1">(SUM(OFFSET(AM$3,3*ROWS(AM$3:AM49)-3,,3)))</f>
        <v>46818238.193373993</v>
      </c>
      <c r="AN310" s="542">
        <f ca="1">(SUM(OFFSET(AN$3,3*ROWS(AN$3:AN49)-3,,3)))</f>
        <v>432938348.68079603</v>
      </c>
      <c r="AO310" s="542">
        <f ca="1">(SUM(OFFSET(AO$3,3*ROWS(AO$3:AO49)-3,,3)))</f>
        <v>167379714.29958397</v>
      </c>
      <c r="AP310" s="533">
        <f t="shared" ca="1" si="191"/>
        <v>600318062.98038006</v>
      </c>
      <c r="AQ310" s="533">
        <f ca="1">(SUM(OFFSET(AQ$3,3*ROWS(AQ$3:AQ49)-3,,3)))</f>
        <v>0</v>
      </c>
      <c r="AR310" s="533">
        <f ca="1">(SUM(OFFSET(AR$3,3*ROWS(AR$3:AR49)-3,,3)))</f>
        <v>0</v>
      </c>
      <c r="AS310" s="542">
        <f ca="1">(SUM(OFFSET(AS$3,3*ROWS(AS$3:AS49)-3,,3)))</f>
        <v>63412764</v>
      </c>
      <c r="AT310" s="542">
        <f ca="1">(SUM(OFFSET(AT$3,3*ROWS(AT$3:AT49)-3,,3)))</f>
        <v>823888</v>
      </c>
      <c r="AU310" s="542"/>
      <c r="AV310" s="542">
        <f ca="1">(SUM(OFFSET(AV$3,3*ROWS(AV$3:AV49)-3,,3)))</f>
        <v>63985706.022965997</v>
      </c>
      <c r="AW310" s="542">
        <f ca="1">(SUM(OFFSET(AW$3,3*ROWS(AW$3:AW49)-3,,3)))</f>
        <v>1124664.6693469998</v>
      </c>
      <c r="AX310" s="542"/>
      <c r="AY310" s="540">
        <f t="shared" ca="1" si="201"/>
        <v>14.235553320236608</v>
      </c>
      <c r="AZ310" s="540">
        <f t="shared" ca="1" si="201"/>
        <v>4.846515281895373</v>
      </c>
      <c r="BA310" s="540"/>
      <c r="BB310" s="533">
        <f t="shared" ca="1" si="192"/>
        <v>490304.49895600008</v>
      </c>
      <c r="BC310" s="535">
        <f ca="1">(SUM(OFFSET(BC$3,3*ROWS(BC$3:BC49)-3,,3)))</f>
        <v>0</v>
      </c>
      <c r="BD310" s="535">
        <f ca="1">(SUM(OFFSET(BD$3,3*ROWS(BD$3:BD49)-3,,3)))</f>
        <v>51642315</v>
      </c>
      <c r="BE310" s="535">
        <f ca="1">(SUM(OFFSET(BE$3,3*ROWS(BE$3:BE49)-3,,3)))</f>
        <v>0</v>
      </c>
      <c r="BF310" s="535">
        <f ca="1">(SUM(OFFSET(BF$3,3*ROWS(BF$3:BF49)-3,,3)))</f>
        <v>0</v>
      </c>
      <c r="BG310" s="535">
        <f ca="1">(SUM(OFFSET(BG$3,3*ROWS(BG$3:BG49)-3,,3)))</f>
        <v>941223.47713400004</v>
      </c>
      <c r="BH310" s="535">
        <f ca="1">(SUM(OFFSET(BH$3,3*ROWS(BH$3:BH49)-3,,3)))</f>
        <v>0</v>
      </c>
      <c r="BI310" s="540"/>
      <c r="BJ310" s="540"/>
      <c r="BK310" s="540"/>
      <c r="BL310" s="542">
        <f ca="1">(SUM(OFFSET(BL$3,3*ROWS(BL$3:BL49)-3,,3)))</f>
        <v>733681</v>
      </c>
      <c r="BM310" s="542">
        <f ca="1">(SUM(OFFSET(BM$3,3*ROWS(BM$3:BM49)-3,,3)))</f>
        <v>183383217.92243975</v>
      </c>
      <c r="BN310" s="542">
        <f ca="1">(SUM(OFFSET(BN$3,3*ROWS(BN$3:BN49)-3,,3)))</f>
        <v>225080310.04159969</v>
      </c>
      <c r="BO310" s="533">
        <f ca="1">(SUM(OFFSET(BO$3,3*ROWS(BO$3:BO49)-3,,3)))</f>
        <v>409197208.96403944</v>
      </c>
      <c r="BP310" s="533">
        <f ca="1">(SUM(OFFSET(BP$3,3*ROWS(BP$3:BP49)-3,,3)))</f>
        <v>408463527.96403944</v>
      </c>
      <c r="BQ310" s="542">
        <f ca="1">(SUM(OFFSET(BQ$3,3*ROWS(BQ$3:BQ49)-3,,3)))</f>
        <v>1365584.314368</v>
      </c>
      <c r="BR310" s="542">
        <f ca="1">(SUM(OFFSET(BR$3,3*ROWS(BR$3:BR49)-3,,3)))</f>
        <v>167964355.59219199</v>
      </c>
      <c r="BS310" s="542">
        <f ca="1">(SUM(OFFSET(BS$3,3*ROWS(BS$3:BS49)-3,,3)))</f>
        <v>2658678507.3070078</v>
      </c>
      <c r="BT310" s="533">
        <f ca="1">(SUM(OFFSET(BT$3,3*ROWS(BT$3:BT49)-3,,3)))</f>
        <v>2828008447.2135682</v>
      </c>
      <c r="BU310" s="533">
        <f ca="1">(SUM(OFFSET(BU$3,3*ROWS(BU$3:BU49)-3,,3)))</f>
        <v>2826642862.8992</v>
      </c>
      <c r="BV310" s="541">
        <f t="shared" ca="1" si="208"/>
        <v>9.1819697014792112</v>
      </c>
      <c r="BW310" s="541">
        <f t="shared" ca="1" si="208"/>
        <v>6.7651443327677168</v>
      </c>
      <c r="BX310" s="541">
        <f t="shared" ca="1" si="208"/>
        <v>2.6357518603009664</v>
      </c>
      <c r="BY310" s="541">
        <f t="shared" ca="1" si="208"/>
        <v>4.4575856344214628</v>
      </c>
      <c r="BZ310" s="541">
        <f t="shared" ca="1" si="208"/>
        <v>4.4494675326801545</v>
      </c>
      <c r="CA310" s="541">
        <f t="shared" ca="1" si="212"/>
        <v>10.51593010066745</v>
      </c>
      <c r="CB310" s="541">
        <f t="shared" ca="1" si="212"/>
        <v>61.234272686129245</v>
      </c>
      <c r="CC310" s="541">
        <f t="shared" ca="1" si="212"/>
        <v>33.684920324517734</v>
      </c>
      <c r="CD310" s="541">
        <f t="shared" ca="1" si="212"/>
        <v>44.711666706232037</v>
      </c>
      <c r="CE310" s="541">
        <f t="shared" ca="1" si="212"/>
        <v>44.792138939164758</v>
      </c>
      <c r="CF310" s="541">
        <f t="shared" ca="1" si="209"/>
        <v>-4.366785321084155</v>
      </c>
      <c r="CG310" s="541">
        <f t="shared" ca="1" si="209"/>
        <v>4.4944202248401233</v>
      </c>
      <c r="CH310" s="541">
        <f t="shared" ca="1" si="209"/>
        <v>1.3709466260716008</v>
      </c>
      <c r="CI310" s="541">
        <f t="shared" ca="1" si="209"/>
        <v>1.5482872121986846</v>
      </c>
      <c r="CJ310" s="541">
        <f t="shared" ca="1" si="209"/>
        <v>1.551321693595531</v>
      </c>
      <c r="CK310" s="541">
        <f t="shared" ca="1" si="213"/>
        <v>39.299560066991887</v>
      </c>
      <c r="CL310" s="541">
        <f t="shared" ca="1" si="213"/>
        <v>38.592136673229646</v>
      </c>
      <c r="CM310" s="541">
        <f t="shared" ca="1" si="213"/>
        <v>-10.349349585018185</v>
      </c>
      <c r="CN310" s="541">
        <f t="shared" ca="1" si="213"/>
        <v>-8.4126617091225597</v>
      </c>
      <c r="CO310" s="541">
        <f t="shared" ca="1" si="213"/>
        <v>-8.4278144450485755</v>
      </c>
      <c r="CP310" s="539">
        <f t="shared" ca="1" si="210"/>
        <v>18.813038764465517</v>
      </c>
      <c r="CQ310" s="539">
        <f t="shared" ca="1" si="198"/>
        <v>13.414120386786024</v>
      </c>
      <c r="CR310" s="539">
        <f t="shared" ca="1" si="211"/>
        <v>15.892861244467454</v>
      </c>
      <c r="CS310" s="539">
        <f t="shared" ca="1" si="211"/>
        <v>18.505401915999215</v>
      </c>
      <c r="CT310" s="539">
        <v>5.1227772256473685</v>
      </c>
      <c r="CU310" s="534"/>
      <c r="CV310" s="534"/>
      <c r="CW310" s="534"/>
    </row>
    <row r="311" spans="1:101" x14ac:dyDescent="0.3">
      <c r="A311"/>
      <c r="B311"/>
      <c r="C311" s="531"/>
      <c r="D311" s="532" t="s">
        <v>75</v>
      </c>
      <c r="E311" s="533">
        <f t="shared" ca="1" si="203"/>
        <v>105821688</v>
      </c>
      <c r="F311" s="533">
        <f t="shared" ca="1" si="203"/>
        <v>16043347</v>
      </c>
      <c r="G311" s="533">
        <f t="shared" ca="1" si="203"/>
        <v>35738233</v>
      </c>
      <c r="H311" s="542">
        <f ca="1">(SUM(OFFSET(H$3,3*ROWS(H$3:H50)-3,,3)))</f>
        <v>1087569756</v>
      </c>
      <c r="I311" s="542">
        <f ca="1">(SUM(OFFSET(I$3,3*ROWS(I$3:I50)-3,,3)))</f>
        <v>66681805</v>
      </c>
      <c r="J311" s="542">
        <f ca="1">(SUM(OFFSET(J$3,3*ROWS(J$3:J50)-3,,3)))</f>
        <v>69557599</v>
      </c>
      <c r="K311" s="536">
        <f t="shared" ca="1" si="204"/>
        <v>3.933346765343134</v>
      </c>
      <c r="L311" s="536">
        <f t="shared" ca="1" si="204"/>
        <v>3.8064764022882143</v>
      </c>
      <c r="M311" s="536">
        <f t="shared" ca="1" si="204"/>
        <v>34.691093921719037</v>
      </c>
      <c r="N311" s="537">
        <f t="shared" ca="1" si="206"/>
        <v>17.396336726784497</v>
      </c>
      <c r="O311" s="537">
        <f t="shared" ca="1" si="206"/>
        <v>8.3483824859548186</v>
      </c>
      <c r="P311" s="537">
        <f t="shared" ca="1" si="206"/>
        <v>87.673583146395245</v>
      </c>
      <c r="Q311" s="542">
        <f ca="1">(SUM(OFFSET(Q$3,3*ROWS(Q$3:Q50)-3,,3)))</f>
        <v>1179317244.0882139</v>
      </c>
      <c r="R311" s="542">
        <f ca="1">(SUM(OFFSET(R$3,3*ROWS(R$3:R50)-3,,3)))</f>
        <v>69446478.520409003</v>
      </c>
      <c r="S311" s="542">
        <f ca="1">(SUM(OFFSET(S$3,3*ROWS(S$3:S50)-3,,3)))</f>
        <v>795486.4248889999</v>
      </c>
      <c r="T311" s="533">
        <f ca="1">(SUM(OFFSET(T$3,3*ROWS(T$3:T50)-3,,3)))</f>
        <v>1249559209.0335119</v>
      </c>
      <c r="U311" s="536">
        <f t="shared" ca="1" si="205"/>
        <v>2.512063934805755</v>
      </c>
      <c r="V311" s="536">
        <f t="shared" ca="1" si="205"/>
        <v>6.6596270025658679</v>
      </c>
      <c r="W311" s="536">
        <f t="shared" ca="1" si="205"/>
        <v>-15.483788471656649</v>
      </c>
      <c r="X311" s="536">
        <f t="shared" ca="1" si="205"/>
        <v>2.7201342799599741</v>
      </c>
      <c r="Y311" s="538">
        <f t="shared" ca="1" si="207"/>
        <v>16.27099294177318</v>
      </c>
      <c r="Z311" s="538">
        <f t="shared" ca="1" si="207"/>
        <v>16.486975098884368</v>
      </c>
      <c r="AA311" s="538">
        <f t="shared" ca="1" si="207"/>
        <v>7.7953238849685773</v>
      </c>
      <c r="AB311" s="538">
        <f t="shared" ca="1" si="207"/>
        <v>16.277154626554854</v>
      </c>
      <c r="AC311" s="542">
        <f ca="1">(SUM(OFFSET(AC$3,3*ROWS(AC$3:AC50)-3,,3)))</f>
        <v>701181107</v>
      </c>
      <c r="AD311" s="533">
        <f ca="1">(SUM(OFFSET(AD$3,3*ROWS(AD$3:AD50)-3,,3)))</f>
        <v>386388649</v>
      </c>
      <c r="AE311" s="542">
        <f ca="1">(SUM(OFFSET(AE$3,3*ROWS(AE$3:AE50)-3,,3)))</f>
        <v>77085592</v>
      </c>
      <c r="AF311" s="542">
        <f ca="1">(SUM(OFFSET(AF$3,3*ROWS(AF$3:AF50)-3,,3)))</f>
        <v>217561492</v>
      </c>
      <c r="AG311" s="542">
        <f ca="1">(SUM(OFFSET(AG$3,3*ROWS(AG$3:AG50)-3,,3)))</f>
        <v>91741565</v>
      </c>
      <c r="AH311" s="533">
        <f ca="1">(SUM(OFFSET(AH$3,3*ROWS(AH$3:AH50)-3,,3)))</f>
        <v>309303057</v>
      </c>
      <c r="AI311" s="533"/>
      <c r="AJ311" s="533">
        <f ca="1">(SUM(OFFSET(AJ$3,3*ROWS(AJ$3:AJ50)-3,,3)))</f>
        <v>0</v>
      </c>
      <c r="AK311" s="542">
        <f ca="1">(SUM(OFFSET(AK$3,3*ROWS(AK$3:AK50)-3,,3)))</f>
        <v>505701626.39630312</v>
      </c>
      <c r="AL311" s="533">
        <f ca="1">(SUM(OFFSET(AL$3,3*ROWS(AL$3:AL50)-3,,3)))</f>
        <v>673615617.6919111</v>
      </c>
      <c r="AM311" s="542">
        <f ca="1">(SUM(OFFSET(AM$3,3*ROWS(AM$3:AM50)-3,,3)))</f>
        <v>48919585.342857003</v>
      </c>
      <c r="AN311" s="542">
        <f ca="1">(SUM(OFFSET(AN$3,3*ROWS(AN$3:AN50)-3,,3)))</f>
        <v>451464084.52627712</v>
      </c>
      <c r="AO311" s="542">
        <f ca="1">(SUM(OFFSET(AO$3,3*ROWS(AO$3:AO50)-3,,3)))</f>
        <v>173231947.82277694</v>
      </c>
      <c r="AP311" s="533">
        <f t="shared" ca="1" si="191"/>
        <v>624696032.3490541</v>
      </c>
      <c r="AQ311" s="533">
        <f ca="1">(SUM(OFFSET(AQ$3,3*ROWS(AQ$3:AQ50)-3,,3)))</f>
        <v>0</v>
      </c>
      <c r="AR311" s="533">
        <f ca="1">(SUM(OFFSET(AR$3,3*ROWS(AR$3:AR50)-3,,3)))</f>
        <v>0</v>
      </c>
      <c r="AS311" s="542">
        <f ca="1">(SUM(OFFSET(AS$3,3*ROWS(AS$3:AS50)-3,,3)))</f>
        <v>65375475</v>
      </c>
      <c r="AT311" s="542">
        <f ca="1">(SUM(OFFSET(AT$3,3*ROWS(AT$3:AT50)-3,,3)))</f>
        <v>1306330</v>
      </c>
      <c r="AU311" s="542"/>
      <c r="AV311" s="542">
        <f ca="1">(SUM(OFFSET(AV$3,3*ROWS(AV$3:AV50)-3,,3)))</f>
        <v>67877147.611281991</v>
      </c>
      <c r="AW311" s="542">
        <f ca="1">(SUM(OFFSET(AW$3,3*ROWS(AW$3:AW50)-3,,3)))</f>
        <v>1569330.9091269998</v>
      </c>
      <c r="AX311" s="542"/>
      <c r="AY311" s="540">
        <f t="shared" ca="1" si="201"/>
        <v>15.964690103660068</v>
      </c>
      <c r="AZ311" s="540">
        <f t="shared" ca="1" si="201"/>
        <v>44.668525947915022</v>
      </c>
      <c r="BA311" s="540"/>
      <c r="BB311" s="533">
        <f t="shared" ca="1" si="192"/>
        <v>494351.89897000004</v>
      </c>
      <c r="BC311" s="535">
        <f ca="1">(SUM(OFFSET(BC$3,3*ROWS(BC$3:BC50)-3,,3)))</f>
        <v>0</v>
      </c>
      <c r="BD311" s="535">
        <f ca="1">(SUM(OFFSET(BD$3,3*ROWS(BD$3:BD50)-3,,3)))</f>
        <v>69557599</v>
      </c>
      <c r="BE311" s="535">
        <f ca="1">(SUM(OFFSET(BE$3,3*ROWS(BE$3:BE50)-3,,3)))</f>
        <v>0</v>
      </c>
      <c r="BF311" s="535">
        <f ca="1">(SUM(OFFSET(BF$3,3*ROWS(BF$3:BF50)-3,,3)))</f>
        <v>0</v>
      </c>
      <c r="BG311" s="535">
        <f ca="1">(SUM(OFFSET(BG$3,3*ROWS(BG$3:BG50)-3,,3)))</f>
        <v>795486.4248889999</v>
      </c>
      <c r="BH311" s="535">
        <f ca="1">(SUM(OFFSET(BH$3,3*ROWS(BH$3:BH50)-3,,3)))</f>
        <v>0</v>
      </c>
      <c r="BI311" s="540"/>
      <c r="BJ311" s="540"/>
      <c r="BK311" s="540"/>
      <c r="BL311" s="542">
        <f ca="1">(SUM(OFFSET(BL$3,3*ROWS(BL$3:BL50)-3,,3)))</f>
        <v>790962</v>
      </c>
      <c r="BM311" s="542">
        <f ca="1">(SUM(OFFSET(BM$3,3*ROWS(BM$3:BM50)-3,,3)))</f>
        <v>219450450.3813898</v>
      </c>
      <c r="BN311" s="542">
        <f ca="1">(SUM(OFFSET(BN$3,3*ROWS(BN$3:BN50)-3,,3)))</f>
        <v>252979421.89148158</v>
      </c>
      <c r="BO311" s="533">
        <f ca="1">(SUM(OFFSET(BO$3,3*ROWS(BO$3:BO50)-3,,3)))</f>
        <v>473220834.27287138</v>
      </c>
      <c r="BP311" s="533">
        <f ca="1">(SUM(OFFSET(BP$3,3*ROWS(BP$3:BP50)-3,,3)))</f>
        <v>472429872.27287138</v>
      </c>
      <c r="BQ311" s="542">
        <f ca="1">(SUM(OFFSET(BQ$3,3*ROWS(BQ$3:BQ50)-3,,3)))</f>
        <v>1581107.44576</v>
      </c>
      <c r="BR311" s="542">
        <f ca="1">(SUM(OFFSET(BR$3,3*ROWS(BR$3:BR50)-3,,3)))</f>
        <v>189655077.09337601</v>
      </c>
      <c r="BS311" s="542">
        <f ca="1">(SUM(OFFSET(BS$3,3*ROWS(BS$3:BS50)-3,,3)))</f>
        <v>2871128997.4947844</v>
      </c>
      <c r="BT311" s="533">
        <f ca="1">(SUM(OFFSET(BT$3,3*ROWS(BT$3:BT50)-3,,3)))</f>
        <v>3062365182.0339203</v>
      </c>
      <c r="BU311" s="533">
        <f ca="1">(SUM(OFFSET(BU$3,3*ROWS(BU$3:BU50)-3,,3)))</f>
        <v>3060784074.58816</v>
      </c>
      <c r="BV311" s="541">
        <f t="shared" ca="1" si="208"/>
        <v>7.8073440637007092</v>
      </c>
      <c r="BW311" s="541">
        <f t="shared" ca="1" si="208"/>
        <v>19.667684353867294</v>
      </c>
      <c r="BX311" s="541">
        <f t="shared" ca="1" si="208"/>
        <v>12.395181011046914</v>
      </c>
      <c r="BY311" s="541">
        <f t="shared" ca="1" si="208"/>
        <v>15.646153958605904</v>
      </c>
      <c r="BZ311" s="541">
        <f t="shared" ca="1" si="208"/>
        <v>15.660234006122437</v>
      </c>
      <c r="CA311" s="541">
        <f t="shared" ca="1" si="212"/>
        <v>13.401846058558881</v>
      </c>
      <c r="CB311" s="541">
        <f t="shared" ca="1" si="212"/>
        <v>62.532898685931379</v>
      </c>
      <c r="CC311" s="541">
        <f t="shared" ca="1" si="212"/>
        <v>35.74137736600315</v>
      </c>
      <c r="CD311" s="541">
        <f t="shared" ca="1" si="212"/>
        <v>46.924085272754574</v>
      </c>
      <c r="CE311" s="541">
        <f t="shared" ca="1" si="212"/>
        <v>46.996836303836083</v>
      </c>
      <c r="CF311" s="541">
        <f t="shared" ca="1" si="209"/>
        <v>15.782484400587538</v>
      </c>
      <c r="CG311" s="541">
        <f t="shared" ca="1" si="209"/>
        <v>12.913883677705918</v>
      </c>
      <c r="CH311" s="541">
        <f t="shared" ca="1" si="209"/>
        <v>7.9908303920118939</v>
      </c>
      <c r="CI311" s="541">
        <f t="shared" ca="1" si="209"/>
        <v>8.2869885007331945</v>
      </c>
      <c r="CJ311" s="541">
        <f t="shared" ca="1" si="209"/>
        <v>8.2833673387662685</v>
      </c>
      <c r="CK311" s="541">
        <f t="shared" ca="1" si="213"/>
        <v>67.806963376356833</v>
      </c>
      <c r="CL311" s="541">
        <f t="shared" ca="1" si="213"/>
        <v>39.000796212976098</v>
      </c>
      <c r="CM311" s="541">
        <f t="shared" ca="1" si="213"/>
        <v>-11.696948615728687</v>
      </c>
      <c r="CN311" s="541">
        <f t="shared" ca="1" si="213"/>
        <v>-9.6336433689773955</v>
      </c>
      <c r="CO311" s="541">
        <f t="shared" ca="1" si="213"/>
        <v>-9.6551806419831525</v>
      </c>
      <c r="CP311" s="539">
        <f t="shared" ca="1" si="210"/>
        <v>17.056618780402204</v>
      </c>
      <c r="CQ311" s="539">
        <f t="shared" ca="1" si="198"/>
        <v>14.186301001944472</v>
      </c>
      <c r="CR311" s="539">
        <f t="shared" ca="1" si="211"/>
        <v>14.17483070411059</v>
      </c>
      <c r="CS311" s="539">
        <f t="shared" ca="1" si="211"/>
        <v>16.895193039147387</v>
      </c>
      <c r="CT311" s="539">
        <v>5.075238031509226</v>
      </c>
      <c r="CU311" s="534"/>
      <c r="CV311" s="534"/>
      <c r="CW311" s="534"/>
    </row>
    <row r="312" spans="1:101" x14ac:dyDescent="0.3">
      <c r="A312"/>
      <c r="B312"/>
      <c r="C312" s="531">
        <v>2015</v>
      </c>
      <c r="D312" s="532" t="s">
        <v>72</v>
      </c>
      <c r="E312" s="533">
        <f t="shared" ref="E312:G327" ca="1" si="214">OFFSET(E$3,(ROW(E49)*3)-1,0)</f>
        <v>109854595</v>
      </c>
      <c r="F312" s="533">
        <f t="shared" ca="1" si="214"/>
        <v>16110742</v>
      </c>
      <c r="G312" s="533">
        <f t="shared" ca="1" si="214"/>
        <v>37995797</v>
      </c>
      <c r="H312" s="535">
        <f ca="1">(SUM(OFFSET(H$3,3*ROWS(H$3:H51)-3,,3)))</f>
        <v>1076833762</v>
      </c>
      <c r="I312" s="535">
        <f ca="1">(SUM(OFFSET(I$3,3*ROWS(I$3:I51)-3,,3)))</f>
        <v>65662443</v>
      </c>
      <c r="J312" s="535">
        <f ca="1">(SUM(OFFSET(J$3,3*ROWS(J$3:J51)-3,,3)))</f>
        <v>80265965</v>
      </c>
      <c r="K312" s="536">
        <f t="shared" ca="1" si="204"/>
        <v>-0.98715451958559242</v>
      </c>
      <c r="L312" s="536">
        <f t="shared" ca="1" si="204"/>
        <v>-1.5286958713850052</v>
      </c>
      <c r="M312" s="536">
        <f t="shared" ca="1" si="204"/>
        <v>15.394962094651946</v>
      </c>
      <c r="N312" s="537">
        <f t="shared" ca="1" si="206"/>
        <v>14.67959930836866</v>
      </c>
      <c r="O312" s="537">
        <f t="shared" ca="1" si="206"/>
        <v>10.990800800611803</v>
      </c>
      <c r="P312" s="537">
        <f t="shared" ca="1" si="206"/>
        <v>111.64793776989963</v>
      </c>
      <c r="Q312" s="535">
        <f ca="1">(SUM(OFFSET(Q$3,3*ROWS(Q$3:Q51)-3,,3)))</f>
        <v>1141025787.6961758</v>
      </c>
      <c r="R312" s="535">
        <f ca="1">(SUM(OFFSET(R$3,3*ROWS(R$3:R51)-3,,3)))</f>
        <v>66017808.435827009</v>
      </c>
      <c r="S312" s="535">
        <f ca="1">(SUM(OFFSET(S$3,3*ROWS(S$3:S51)-3,,3)))</f>
        <v>838836.93375199998</v>
      </c>
      <c r="T312" s="533">
        <f ca="1">(SUM(OFFSET(T$3,3*ROWS(T$3:T51)-3,,3)))</f>
        <v>1207882433.0657547</v>
      </c>
      <c r="U312" s="536">
        <f t="shared" ca="1" si="205"/>
        <v>-3.2469173654492813</v>
      </c>
      <c r="V312" s="536">
        <f t="shared" ca="1" si="205"/>
        <v>-4.9371403095325741</v>
      </c>
      <c r="W312" s="536">
        <f t="shared" ca="1" si="205"/>
        <v>5.4495598550344964</v>
      </c>
      <c r="X312" s="536">
        <f t="shared" ca="1" si="205"/>
        <v>-3.3353182199339462</v>
      </c>
      <c r="Y312" s="538">
        <f t="shared" ca="1" si="207"/>
        <v>11.813974387655861</v>
      </c>
      <c r="Z312" s="538">
        <f t="shared" ca="1" si="207"/>
        <v>16.117095962374524</v>
      </c>
      <c r="AA312" s="538">
        <f t="shared" ca="1" si="207"/>
        <v>12.001328294165573</v>
      </c>
      <c r="AB312" s="538">
        <f t="shared" ca="1" si="207"/>
        <v>12.041039302439762</v>
      </c>
      <c r="AC312" s="535">
        <f ca="1">(SUM(OFFSET(AC$3,3*ROWS(AC$3:AC51)-3,,3)))</f>
        <v>687136704</v>
      </c>
      <c r="AD312" s="533">
        <f ca="1">(SUM(OFFSET(AD$3,3*ROWS(AD$3:AD51)-3,,3)))</f>
        <v>389697058</v>
      </c>
      <c r="AE312" s="535">
        <f ca="1">(SUM(OFFSET(AE$3,3*ROWS(AE$3:AE51)-3,,3)))</f>
        <v>75804946</v>
      </c>
      <c r="AF312" s="535">
        <f ca="1">(SUM(OFFSET(AF$3,3*ROWS(AF$3:AF51)-3,,3)))</f>
        <v>227590967</v>
      </c>
      <c r="AG312" s="535">
        <f ca="1">(SUM(OFFSET(AG$3,3*ROWS(AG$3:AG51)-3,,3)))</f>
        <v>86301145</v>
      </c>
      <c r="AH312" s="533">
        <f ca="1">(SUM(OFFSET(AH$3,3*ROWS(AH$3:AH51)-3,,3)))</f>
        <v>313892112</v>
      </c>
      <c r="AI312" s="533"/>
      <c r="AJ312" s="533">
        <f ca="1">(SUM(OFFSET(AJ$3,3*ROWS(AJ$3:AJ51)-3,,3)))</f>
        <v>0</v>
      </c>
      <c r="AK312" s="535">
        <f ca="1">(SUM(OFFSET(AK$3,3*ROWS(AK$3:AK51)-3,,3)))</f>
        <v>488745875.33448207</v>
      </c>
      <c r="AL312" s="533">
        <f ca="1">(SUM(OFFSET(AL$3,3*ROWS(AL$3:AL51)-3,,3)))</f>
        <v>652279912.36169386</v>
      </c>
      <c r="AM312" s="535">
        <f ca="1">(SUM(OFFSET(AM$3,3*ROWS(AM$3:AM51)-3,,3)))</f>
        <v>47143512.232345998</v>
      </c>
      <c r="AN312" s="535">
        <f ca="1">(SUM(OFFSET(AN$3,3*ROWS(AN$3:AN51)-3,,3)))</f>
        <v>437232156.49731982</v>
      </c>
      <c r="AO312" s="535">
        <f ca="1">(SUM(OFFSET(AO$3,3*ROWS(AO$3:AO51)-3,,3)))</f>
        <v>167904243.63202801</v>
      </c>
      <c r="AP312" s="533">
        <f t="shared" ca="1" si="191"/>
        <v>605136400.1293478</v>
      </c>
      <c r="AQ312" s="533">
        <f ca="1">(SUM(OFFSET(AQ$3,3*ROWS(AQ$3:AQ51)-3,,3)))</f>
        <v>0</v>
      </c>
      <c r="AR312" s="533">
        <f ca="1">(SUM(OFFSET(AR$3,3*ROWS(AR$3:AR51)-3,,3)))</f>
        <v>0</v>
      </c>
      <c r="AS312" s="535">
        <f ca="1">(SUM(OFFSET(AS$3,3*ROWS(AS$3:AS51)-3,,3)))</f>
        <v>64018993</v>
      </c>
      <c r="AT312" s="535">
        <f ca="1">(SUM(OFFSET(AT$3,3*ROWS(AT$3:AT51)-3,,3)))</f>
        <v>1643450</v>
      </c>
      <c r="AU312" s="535"/>
      <c r="AV312" s="535">
        <f ca="1">(SUM(OFFSET(AV$3,3*ROWS(AV$3:AV51)-3,,3)))</f>
        <v>64180136.534884997</v>
      </c>
      <c r="AW312" s="535">
        <f ca="1">(SUM(OFFSET(AW$3,3*ROWS(AW$3:AW51)-3,,3)))</f>
        <v>1837671.9009420001</v>
      </c>
      <c r="AX312" s="535"/>
      <c r="AY312" s="540">
        <f t="shared" ref="AY312:AZ343" ca="1" si="215">(AV312-AV308)/AV308*100</f>
        <v>14.960276625508309</v>
      </c>
      <c r="AZ312" s="540">
        <f t="shared" ca="1" si="215"/>
        <v>79.038148583619844</v>
      </c>
      <c r="BA312" s="540"/>
      <c r="BB312" s="533">
        <f t="shared" ca="1" si="192"/>
        <v>530550.03323499998</v>
      </c>
      <c r="BC312" s="535">
        <f ca="1">(SUM(OFFSET(BC$3,3*ROWS(BC$3:BC51)-3,,3)))</f>
        <v>0</v>
      </c>
      <c r="BD312" s="535">
        <f ca="1">(SUM(OFFSET(BD$3,3*ROWS(BD$3:BD51)-3,,3)))</f>
        <v>80265965</v>
      </c>
      <c r="BE312" s="535">
        <f ca="1">(SUM(OFFSET(BE$3,3*ROWS(BE$3:BE51)-3,,3)))</f>
        <v>0</v>
      </c>
      <c r="BF312" s="535">
        <f ca="1">(SUM(OFFSET(BF$3,3*ROWS(BF$3:BF51)-3,,3)))</f>
        <v>0</v>
      </c>
      <c r="BG312" s="535">
        <f ca="1">(SUM(OFFSET(BG$3,3*ROWS(BG$3:BG51)-3,,3)))</f>
        <v>838836.93375199998</v>
      </c>
      <c r="BH312" s="535">
        <f ca="1">(SUM(OFFSET(BH$3,3*ROWS(BH$3:BH51)-3,,3)))</f>
        <v>0</v>
      </c>
      <c r="BI312" s="540"/>
      <c r="BJ312" s="540"/>
      <c r="BK312" s="540"/>
      <c r="BL312" s="535">
        <f ca="1">(SUM(OFFSET(BL$3,3*ROWS(BL$3:BL51)-3,,3)))</f>
        <v>667831</v>
      </c>
      <c r="BM312" s="535">
        <f ca="1">(SUM(OFFSET(BM$3,3*ROWS(BM$3:BM51)-3,,3)))</f>
        <v>195043083.54373413</v>
      </c>
      <c r="BN312" s="535">
        <f ca="1">(SUM(OFFSET(BN$3,3*ROWS(BN$3:BN51)-3,,3)))</f>
        <v>250862790.70103884</v>
      </c>
      <c r="BO312" s="533">
        <f ca="1">(SUM(OFFSET(BO$3,3*ROWS(BO$3:BO51)-3,,3)))</f>
        <v>446573705.24477297</v>
      </c>
      <c r="BP312" s="533">
        <f ca="1">(SUM(OFFSET(BP$3,3*ROWS(BP$3:BP51)-3,,3)))</f>
        <v>445905874.24477297</v>
      </c>
      <c r="BQ312" s="535">
        <f ca="1">(SUM(OFFSET(BQ$3,3*ROWS(BQ$3:BQ51)-3,,3)))</f>
        <v>1384209.874944</v>
      </c>
      <c r="BR312" s="535">
        <f ca="1">(SUM(OFFSET(BR$3,3*ROWS(BR$3:BR51)-3,,3)))</f>
        <v>181238212.06732801</v>
      </c>
      <c r="BS312" s="535">
        <f ca="1">(SUM(OFFSET(BS$3,3*ROWS(BS$3:BS51)-3,,3)))</f>
        <v>2749471498.6987519</v>
      </c>
      <c r="BT312" s="533">
        <f ca="1">(SUM(OFFSET(BT$3,3*ROWS(BT$3:BT51)-3,,3)))</f>
        <v>2932093920.6410241</v>
      </c>
      <c r="BU312" s="533">
        <f ca="1">(SUM(OFFSET(BU$3,3*ROWS(BU$3:BU51)-3,,3)))</f>
        <v>2930709710.7660799</v>
      </c>
      <c r="BV312" s="541">
        <f t="shared" ca="1" si="208"/>
        <v>-15.567245961247188</v>
      </c>
      <c r="BW312" s="541">
        <f t="shared" ca="1" si="208"/>
        <v>-11.122039984532881</v>
      </c>
      <c r="BX312" s="541">
        <f t="shared" ca="1" si="208"/>
        <v>-0.83668117138424569</v>
      </c>
      <c r="BY312" s="541">
        <f t="shared" ca="1" si="208"/>
        <v>-5.631013492684259</v>
      </c>
      <c r="BZ312" s="541">
        <f t="shared" ca="1" si="208"/>
        <v>-5.6143778335800016</v>
      </c>
      <c r="CA312" s="541">
        <f t="shared" ca="1" si="212"/>
        <v>-4.8970477870863647</v>
      </c>
      <c r="CB312" s="541">
        <f t="shared" ca="1" si="212"/>
        <v>31.040968748361053</v>
      </c>
      <c r="CC312" s="541">
        <f t="shared" ca="1" si="212"/>
        <v>26.666483324223915</v>
      </c>
      <c r="CD312" s="541">
        <f t="shared" ca="1" si="212"/>
        <v>28.475895215799579</v>
      </c>
      <c r="CE312" s="541">
        <f t="shared" ca="1" si="212"/>
        <v>28.543452759409838</v>
      </c>
      <c r="CF312" s="541">
        <f t="shared" ca="1" si="209"/>
        <v>-12.453142975451371</v>
      </c>
      <c r="CG312" s="541">
        <f t="shared" ca="1" si="209"/>
        <v>-4.4379856078959552</v>
      </c>
      <c r="CH312" s="541">
        <f t="shared" ca="1" si="209"/>
        <v>-4.2372703874394073</v>
      </c>
      <c r="CI312" s="541">
        <f t="shared" ca="1" si="209"/>
        <v>-4.2539427419421738</v>
      </c>
      <c r="CJ312" s="541">
        <f t="shared" ca="1" si="209"/>
        <v>-4.2497072858555747</v>
      </c>
      <c r="CK312" s="541">
        <f t="shared" ca="1" si="213"/>
        <v>0.68276565099805175</v>
      </c>
      <c r="CL312" s="541">
        <f t="shared" ca="1" si="213"/>
        <v>24.859280838884047</v>
      </c>
      <c r="CM312" s="541">
        <f t="shared" ca="1" si="213"/>
        <v>-5.8920967202145675</v>
      </c>
      <c r="CN312" s="541">
        <f t="shared" ca="1" si="213"/>
        <v>-4.4343023801733716</v>
      </c>
      <c r="CO312" s="541">
        <f t="shared" ca="1" si="213"/>
        <v>-4.4365963452589696</v>
      </c>
      <c r="CP312" s="539">
        <f t="shared" ca="1" si="210"/>
        <v>15.541811014803983</v>
      </c>
      <c r="CQ312" s="539">
        <f t="shared" ca="1" si="198"/>
        <v>15.487453586828082</v>
      </c>
      <c r="CR312" s="539">
        <f t="shared" ca="1" si="211"/>
        <v>11.061563951549985</v>
      </c>
      <c r="CS312" s="539">
        <f t="shared" ca="1" si="211"/>
        <v>15.535550476879138</v>
      </c>
      <c r="CT312" s="539">
        <v>4.992457699476855</v>
      </c>
      <c r="CU312" s="534"/>
      <c r="CV312" s="534"/>
      <c r="CW312" s="534"/>
    </row>
    <row r="313" spans="1:101" x14ac:dyDescent="0.3">
      <c r="A313"/>
      <c r="B313"/>
      <c r="C313" s="531"/>
      <c r="D313" s="532" t="s">
        <v>73</v>
      </c>
      <c r="E313" s="533">
        <f t="shared" ca="1" si="214"/>
        <v>112295200</v>
      </c>
      <c r="F313" s="533">
        <f t="shared" ca="1" si="214"/>
        <v>16621918</v>
      </c>
      <c r="G313" s="533">
        <f t="shared" ca="1" si="214"/>
        <v>40301411</v>
      </c>
      <c r="H313" s="542">
        <f ca="1">(SUM(OFFSET(H$3,3*ROWS(H$3:H52)-3,,3)))</f>
        <v>1133282614</v>
      </c>
      <c r="I313" s="542">
        <f ca="1">(SUM(OFFSET(I$3,3*ROWS(I$3:I52)-3,,3)))</f>
        <v>70286393</v>
      </c>
      <c r="J313" s="542">
        <f ca="1">(SUM(OFFSET(J$3,3*ROWS(J$3:J52)-3,,3)))</f>
        <v>143092960</v>
      </c>
      <c r="K313" s="536">
        <f t="shared" ca="1" si="204"/>
        <v>5.2421138704973105</v>
      </c>
      <c r="L313" s="536">
        <f t="shared" ca="1" si="204"/>
        <v>7.0420011634352377</v>
      </c>
      <c r="M313" s="536">
        <f t="shared" ca="1" si="204"/>
        <v>78.273518545500579</v>
      </c>
      <c r="N313" s="537">
        <f t="shared" ca="1" si="206"/>
        <v>12.795605583795586</v>
      </c>
      <c r="O313" s="537">
        <f t="shared" ca="1" si="206"/>
        <v>9.4098992040126443</v>
      </c>
      <c r="P313" s="537">
        <f t="shared" ca="1" si="206"/>
        <v>223.40471926524259</v>
      </c>
      <c r="Q313" s="542">
        <f ca="1">(SUM(OFFSET(Q$3,3*ROWS(Q$3:Q52)-3,,3)))</f>
        <v>1210020046.8459041</v>
      </c>
      <c r="R313" s="542">
        <f ca="1">(SUM(OFFSET(R$3,3*ROWS(R$3:R52)-3,,3)))</f>
        <v>71145327.280465007</v>
      </c>
      <c r="S313" s="542">
        <f ca="1">(SUM(OFFSET(S$3,3*ROWS(S$3:S52)-3,,3)))</f>
        <v>1436482.0437779999</v>
      </c>
      <c r="T313" s="533">
        <f ca="1">(SUM(OFFSET(T$3,3*ROWS(T$3:T52)-3,,3)))</f>
        <v>1282601856.1701469</v>
      </c>
      <c r="U313" s="536">
        <f t="shared" ca="1" si="205"/>
        <v>6.0466871032804033</v>
      </c>
      <c r="V313" s="536">
        <f t="shared" ca="1" si="205"/>
        <v>7.7668722517837461</v>
      </c>
      <c r="W313" s="536">
        <f t="shared" ca="1" si="205"/>
        <v>71.246875999226361</v>
      </c>
      <c r="X313" s="536">
        <f t="shared" ca="1" si="205"/>
        <v>6.1859847497529357</v>
      </c>
      <c r="Y313" s="538">
        <f t="shared" ca="1" si="207"/>
        <v>10.517212337868976</v>
      </c>
      <c r="Z313" s="538">
        <f t="shared" ca="1" si="207"/>
        <v>11.782703706702666</v>
      </c>
      <c r="AA313" s="538">
        <f t="shared" ca="1" si="207"/>
        <v>72.262122470369732</v>
      </c>
      <c r="AB313" s="538">
        <f t="shared" ca="1" si="207"/>
        <v>10.631097031337472</v>
      </c>
      <c r="AC313" s="542">
        <f ca="1">(SUM(OFFSET(AC$3,3*ROWS(AC$3:AC52)-3,,3)))</f>
        <v>722859280</v>
      </c>
      <c r="AD313" s="533">
        <f ca="1">(SUM(OFFSET(AD$3,3*ROWS(AD$3:AD52)-3,,3)))</f>
        <v>410423334</v>
      </c>
      <c r="AE313" s="542">
        <f ca="1">(SUM(OFFSET(AE$3,3*ROWS(AE$3:AE52)-3,,3)))</f>
        <v>84906489</v>
      </c>
      <c r="AF313" s="542">
        <f ca="1">(SUM(OFFSET(AF$3,3*ROWS(AF$3:AF52)-3,,3)))</f>
        <v>239590529</v>
      </c>
      <c r="AG313" s="542">
        <f ca="1">(SUM(OFFSET(AG$3,3*ROWS(AG$3:AG52)-3,,3)))</f>
        <v>85926316</v>
      </c>
      <c r="AH313" s="533">
        <f ca="1">(SUM(OFFSET(AH$3,3*ROWS(AH$3:AH52)-3,,3)))</f>
        <v>325516845</v>
      </c>
      <c r="AI313" s="533"/>
      <c r="AJ313" s="533">
        <f ca="1">(SUM(OFFSET(AJ$3,3*ROWS(AJ$3:AJ52)-3,,3)))</f>
        <v>0</v>
      </c>
      <c r="AK313" s="542">
        <f ca="1">(SUM(OFFSET(AK$3,3*ROWS(AK$3:AK52)-3,,3)))</f>
        <v>520356800.44269991</v>
      </c>
      <c r="AL313" s="533">
        <f ca="1">(SUM(OFFSET(AL$3,3*ROWS(AL$3:AL52)-3,,3)))</f>
        <v>689663246.40320396</v>
      </c>
      <c r="AM313" s="542">
        <f ca="1">(SUM(OFFSET(AM$3,3*ROWS(AM$3:AM52)-3,,3)))</f>
        <v>53095567.841836996</v>
      </c>
      <c r="AN313" s="542">
        <f ca="1">(SUM(OFFSET(AN$3,3*ROWS(AN$3:AN52)-3,,3)))</f>
        <v>458176053.41564393</v>
      </c>
      <c r="AO313" s="542">
        <f ca="1">(SUM(OFFSET(AO$3,3*ROWS(AO$3:AO52)-3,,3)))</f>
        <v>178391625.14572304</v>
      </c>
      <c r="AP313" s="533">
        <f t="shared" ca="1" si="191"/>
        <v>636567678.56136703</v>
      </c>
      <c r="AQ313" s="533">
        <f ca="1">(SUM(OFFSET(AQ$3,3*ROWS(AQ$3:AQ52)-3,,3)))</f>
        <v>0</v>
      </c>
      <c r="AR313" s="533">
        <f ca="1">(SUM(OFFSET(AR$3,3*ROWS(AR$3:AR52)-3,,3)))</f>
        <v>0</v>
      </c>
      <c r="AS313" s="542">
        <f ca="1">(SUM(OFFSET(AS$3,3*ROWS(AS$3:AS52)-3,,3)))</f>
        <v>68633773</v>
      </c>
      <c r="AT313" s="542">
        <f ca="1">(SUM(OFFSET(AT$3,3*ROWS(AT$3:AT52)-3,,3)))</f>
        <v>1652620</v>
      </c>
      <c r="AU313" s="542"/>
      <c r="AV313" s="542">
        <f ca="1">(SUM(OFFSET(AV$3,3*ROWS(AV$3:AV52)-3,,3)))</f>
        <v>69295621.862895995</v>
      </c>
      <c r="AW313" s="542">
        <f ca="1">(SUM(OFFSET(AW$3,3*ROWS(AW$3:AW52)-3,,3)))</f>
        <v>1849705.4175690003</v>
      </c>
      <c r="AX313" s="542"/>
      <c r="AY313" s="540">
        <f t="shared" ca="1" si="215"/>
        <v>10.896836672342406</v>
      </c>
      <c r="AZ313" s="540">
        <f t="shared" ca="1" si="215"/>
        <v>59.521558180630826</v>
      </c>
      <c r="BA313" s="540"/>
      <c r="BB313" s="533">
        <f t="shared" ca="1" si="192"/>
        <v>697970.35747499997</v>
      </c>
      <c r="BC313" s="535">
        <f ca="1">(SUM(OFFSET(BC$3,3*ROWS(BC$3:BC52)-3,,3)))</f>
        <v>0</v>
      </c>
      <c r="BD313" s="535">
        <f ca="1">(SUM(OFFSET(BD$3,3*ROWS(BD$3:BD52)-3,,3)))</f>
        <v>143092960</v>
      </c>
      <c r="BE313" s="535">
        <f ca="1">(SUM(OFFSET(BE$3,3*ROWS(BE$3:BE52)-3,,3)))</f>
        <v>0</v>
      </c>
      <c r="BF313" s="535">
        <f ca="1">(SUM(OFFSET(BF$3,3*ROWS(BF$3:BF52)-3,,3)))</f>
        <v>0</v>
      </c>
      <c r="BG313" s="535">
        <f ca="1">(SUM(OFFSET(BG$3,3*ROWS(BG$3:BG52)-3,,3)))</f>
        <v>1436482.0437779999</v>
      </c>
      <c r="BH313" s="535">
        <f ca="1">(SUM(OFFSET(BH$3,3*ROWS(BH$3:BH52)-3,,3)))</f>
        <v>0</v>
      </c>
      <c r="BI313" s="540"/>
      <c r="BJ313" s="540"/>
      <c r="BK313" s="540"/>
      <c r="BL313" s="542">
        <f ca="1">(SUM(OFFSET(BL$3,3*ROWS(BL$3:BL52)-3,,3)))</f>
        <v>596919</v>
      </c>
      <c r="BM313" s="542">
        <f ca="1">(SUM(OFFSET(BM$3,3*ROWS(BM$3:BM52)-3,,3)))</f>
        <v>226841757.70468837</v>
      </c>
      <c r="BN313" s="542">
        <f ca="1">(SUM(OFFSET(BN$3,3*ROWS(BN$3:BN52)-3,,3)))</f>
        <v>270032278.87999868</v>
      </c>
      <c r="BO313" s="533">
        <f ca="1">(SUM(OFFSET(BO$3,3*ROWS(BO$3:BO52)-3,,3)))</f>
        <v>497470955.58468711</v>
      </c>
      <c r="BP313" s="533">
        <f ca="1">(SUM(OFFSET(BP$3,3*ROWS(BP$3:BP52)-3,,3)))</f>
        <v>496874036.58468711</v>
      </c>
      <c r="BQ313" s="542">
        <f ca="1">(SUM(OFFSET(BQ$3,3*ROWS(BQ$3:BQ52)-3,,3)))</f>
        <v>1337400.6558720001</v>
      </c>
      <c r="BR313" s="542">
        <f ca="1">(SUM(OFFSET(BR$3,3*ROWS(BR$3:BR52)-3,,3)))</f>
        <v>202011643.47801599</v>
      </c>
      <c r="BS313" s="542">
        <f ca="1">(SUM(OFFSET(BS$3,3*ROWS(BS$3:BS52)-3,,3)))</f>
        <v>2853282133.3114882</v>
      </c>
      <c r="BT313" s="533">
        <f ca="1">(SUM(OFFSET(BT$3,3*ROWS(BT$3:BT52)-3,,3)))</f>
        <v>3056631177.4453764</v>
      </c>
      <c r="BU313" s="533">
        <f ca="1">(SUM(OFFSET(BU$3,3*ROWS(BU$3:BU52)-3,,3)))</f>
        <v>3055293776.7895041</v>
      </c>
      <c r="BV313" s="541">
        <f t="shared" ca="1" si="208"/>
        <v>-10.618255217263052</v>
      </c>
      <c r="BW313" s="541">
        <f t="shared" ca="1" si="208"/>
        <v>16.303410294384566</v>
      </c>
      <c r="BX313" s="541">
        <f t="shared" ca="1" si="208"/>
        <v>7.6414234751158192</v>
      </c>
      <c r="BY313" s="541">
        <f t="shared" ca="1" si="208"/>
        <v>11.397278823663989</v>
      </c>
      <c r="BZ313" s="541">
        <f t="shared" ca="1" si="208"/>
        <v>11.430251379002012</v>
      </c>
      <c r="CA313" s="541">
        <f t="shared" ca="1" si="212"/>
        <v>-11.170124110836632</v>
      </c>
      <c r="CB313" s="541">
        <f t="shared" ca="1" si="212"/>
        <v>32.066572265532464</v>
      </c>
      <c r="CC313" s="541">
        <f t="shared" ca="1" si="212"/>
        <v>23.133675994478644</v>
      </c>
      <c r="CD313" s="541">
        <f t="shared" ca="1" si="212"/>
        <v>26.991616280040702</v>
      </c>
      <c r="CE313" s="541">
        <f t="shared" ca="1" si="212"/>
        <v>27.057191154293353</v>
      </c>
      <c r="CF313" s="541">
        <f t="shared" ca="1" si="209"/>
        <v>-3.381656201079597</v>
      </c>
      <c r="CG313" s="541">
        <f t="shared" ca="1" si="209"/>
        <v>11.461948986216486</v>
      </c>
      <c r="CH313" s="541">
        <f t="shared" ca="1" si="209"/>
        <v>3.7756577822998683</v>
      </c>
      <c r="CI313" s="541">
        <f t="shared" ca="1" si="209"/>
        <v>4.2473829343476766</v>
      </c>
      <c r="CJ313" s="541">
        <f t="shared" ca="1" si="209"/>
        <v>4.2509862224074713</v>
      </c>
      <c r="CK313" s="541">
        <f t="shared" ca="1" si="213"/>
        <v>-6.3405146873537159</v>
      </c>
      <c r="CL313" s="541">
        <f t="shared" ca="1" si="213"/>
        <v>25.676007206874708</v>
      </c>
      <c r="CM313" s="541">
        <f t="shared" ca="1" si="213"/>
        <v>8.790856077599063</v>
      </c>
      <c r="CN313" s="541">
        <f t="shared" ca="1" si="213"/>
        <v>9.7576851352111138</v>
      </c>
      <c r="CO313" s="541">
        <f t="shared" ca="1" si="213"/>
        <v>9.7659436455859616</v>
      </c>
      <c r="CP313" s="539">
        <f t="shared" ca="1" si="210"/>
        <v>13.832624319354991</v>
      </c>
      <c r="CQ313" s="539">
        <f t="shared" ca="1" si="198"/>
        <v>14.551790556896549</v>
      </c>
      <c r="CR313" s="539">
        <f t="shared" ca="1" si="211"/>
        <v>24.617271521535457</v>
      </c>
      <c r="CS313" s="539">
        <f t="shared" ca="1" si="211"/>
        <v>13.879795718211511</v>
      </c>
      <c r="CT313" s="539">
        <v>4.9690690100146577</v>
      </c>
      <c r="CU313" s="534"/>
      <c r="CV313" s="534"/>
      <c r="CW313" s="534"/>
    </row>
    <row r="314" spans="1:101" x14ac:dyDescent="0.3">
      <c r="A314"/>
      <c r="B314"/>
      <c r="C314" s="531"/>
      <c r="D314" s="532" t="s">
        <v>74</v>
      </c>
      <c r="E314" s="533">
        <f t="shared" ca="1" si="214"/>
        <v>116870345</v>
      </c>
      <c r="F314" s="533">
        <f t="shared" ca="1" si="214"/>
        <v>16741789</v>
      </c>
      <c r="G314" s="533">
        <f t="shared" ca="1" si="214"/>
        <v>42714621</v>
      </c>
      <c r="H314" s="542">
        <f ca="1">(SUM(OFFSET(H$3,3*ROWS(H$3:H53)-3,,3)))</f>
        <v>1153490836</v>
      </c>
      <c r="I314" s="542">
        <f ca="1">(SUM(OFFSET(I$3,3*ROWS(I$3:I53)-3,,3)))</f>
        <v>71179687</v>
      </c>
      <c r="J314" s="542">
        <f ca="1">(SUM(OFFSET(J$3,3*ROWS(J$3:J53)-3,,3)))</f>
        <v>172725500</v>
      </c>
      <c r="K314" s="536">
        <f t="shared" ca="1" si="204"/>
        <v>1.7831582122903724</v>
      </c>
      <c r="L314" s="536">
        <f t="shared" ca="1" si="204"/>
        <v>1.2709344751835538</v>
      </c>
      <c r="M314" s="536">
        <f t="shared" ca="1" si="204"/>
        <v>20.708593909861115</v>
      </c>
      <c r="N314" s="537">
        <f t="shared" ca="1" si="206"/>
        <v>10.233079199964022</v>
      </c>
      <c r="O314" s="537">
        <f t="shared" ca="1" si="206"/>
        <v>10.808525637357315</v>
      </c>
      <c r="P314" s="537">
        <f t="shared" ca="1" si="206"/>
        <v>234.46506029019031</v>
      </c>
      <c r="Q314" s="542">
        <f ca="1">(SUM(OFFSET(Q$3,3*ROWS(Q$3:Q53)-3,,3)))</f>
        <v>1250118153.4568119</v>
      </c>
      <c r="R314" s="542">
        <f ca="1">(SUM(OFFSET(R$3,3*ROWS(R$3:R53)-3,,3)))</f>
        <v>70548390.432185993</v>
      </c>
      <c r="S314" s="542">
        <f ca="1">(SUM(OFFSET(S$3,3*ROWS(S$3:S53)-3,,3)))</f>
        <v>1665163.7624620001</v>
      </c>
      <c r="T314" s="533">
        <f ca="1">(SUM(OFFSET(T$3,3*ROWS(T$3:T53)-3,,3)))</f>
        <v>1322331707.6514597</v>
      </c>
      <c r="U314" s="536">
        <f t="shared" ca="1" si="205"/>
        <v>3.3138382058569547</v>
      </c>
      <c r="V314" s="536">
        <f t="shared" ca="1" si="205"/>
        <v>-0.8390387269227173</v>
      </c>
      <c r="W314" s="536">
        <f t="shared" ca="1" si="205"/>
        <v>15.919566810773281</v>
      </c>
      <c r="X314" s="536">
        <f t="shared" ca="1" si="205"/>
        <v>3.097598158788434</v>
      </c>
      <c r="Y314" s="538">
        <f t="shared" ca="1" si="207"/>
        <v>8.6664277281102162</v>
      </c>
      <c r="Z314" s="538">
        <f t="shared" ca="1" si="207"/>
        <v>8.3520024261127706</v>
      </c>
      <c r="AA314" s="538">
        <f t="shared" ca="1" si="207"/>
        <v>76.914813847650578</v>
      </c>
      <c r="AB314" s="538">
        <f t="shared" ca="1" si="207"/>
        <v>8.7024044884326042</v>
      </c>
      <c r="AC314" s="542">
        <f ca="1">(SUM(OFFSET(AC$3,3*ROWS(AC$3:AC53)-3,,3)))</f>
        <v>731573210</v>
      </c>
      <c r="AD314" s="533">
        <f ca="1">(SUM(OFFSET(AD$3,3*ROWS(AD$3:AD53)-3,,3)))</f>
        <v>421917626</v>
      </c>
      <c r="AE314" s="542">
        <f ca="1">(SUM(OFFSET(AE$3,3*ROWS(AE$3:AE53)-3,,3)))</f>
        <v>92401072</v>
      </c>
      <c r="AF314" s="542">
        <f ca="1">(SUM(OFFSET(AF$3,3*ROWS(AF$3:AF53)-3,,3)))</f>
        <v>240332212</v>
      </c>
      <c r="AG314" s="542">
        <f ca="1">(SUM(OFFSET(AG$3,3*ROWS(AG$3:AG53)-3,,3)))</f>
        <v>89184342</v>
      </c>
      <c r="AH314" s="533">
        <f ca="1">(SUM(OFFSET(AH$3,3*ROWS(AH$3:AH53)-3,,3)))</f>
        <v>329516554</v>
      </c>
      <c r="AI314" s="533"/>
      <c r="AJ314" s="533">
        <f ca="1">(SUM(OFFSET(AJ$3,3*ROWS(AJ$3:AJ53)-3,,3)))</f>
        <v>0</v>
      </c>
      <c r="AK314" s="542">
        <f ca="1">(SUM(OFFSET(AK$3,3*ROWS(AK$3:AK53)-3,,3)))</f>
        <v>545216518.4545629</v>
      </c>
      <c r="AL314" s="533">
        <f ca="1">(SUM(OFFSET(AL$3,3*ROWS(AL$3:AL53)-3,,3)))</f>
        <v>704901635.00224888</v>
      </c>
      <c r="AM314" s="542">
        <f ca="1">(SUM(OFFSET(AM$3,3*ROWS(AM$3:AM53)-3,,3)))</f>
        <v>53755001.689958006</v>
      </c>
      <c r="AN314" s="542">
        <f ca="1">(SUM(OFFSET(AN$3,3*ROWS(AN$3:AN53)-3,,3)))</f>
        <v>461083703.3474589</v>
      </c>
      <c r="AO314" s="542">
        <f ca="1">(SUM(OFFSET(AO$3,3*ROWS(AO$3:AO53)-3,,3)))</f>
        <v>190062929.96483201</v>
      </c>
      <c r="AP314" s="533">
        <f t="shared" ca="1" si="191"/>
        <v>651146633.31229091</v>
      </c>
      <c r="AQ314" s="533">
        <f ca="1">(SUM(OFFSET(AQ$3,3*ROWS(AQ$3:AQ53)-3,,3)))</f>
        <v>0</v>
      </c>
      <c r="AR314" s="533">
        <f ca="1">(SUM(OFFSET(AR$3,3*ROWS(AR$3:AR53)-3,,3)))</f>
        <v>0</v>
      </c>
      <c r="AS314" s="542">
        <f ca="1">(SUM(OFFSET(AS$3,3*ROWS(AS$3:AS53)-3,,3)))</f>
        <v>69611608</v>
      </c>
      <c r="AT314" s="542">
        <f ca="1">(SUM(OFFSET(AT$3,3*ROWS(AT$3:AT53)-3,,3)))</f>
        <v>1568079</v>
      </c>
      <c r="AU314" s="542"/>
      <c r="AV314" s="542">
        <f ca="1">(SUM(OFFSET(AV$3,3*ROWS(AV$3:AV53)-3,,3)))</f>
        <v>68761608.141143993</v>
      </c>
      <c r="AW314" s="542">
        <f ca="1">(SUM(OFFSET(AW$3,3*ROWS(AW$3:AW53)-3,,3)))</f>
        <v>1786782.2910420003</v>
      </c>
      <c r="AX314" s="542"/>
      <c r="AY314" s="540">
        <f t="shared" ca="1" si="215"/>
        <v>7.464014097873374</v>
      </c>
      <c r="AZ314" s="540">
        <f t="shared" ca="1" si="215"/>
        <v>58.872447916358716</v>
      </c>
      <c r="BA314" s="540"/>
      <c r="BB314" s="533">
        <f t="shared" ca="1" si="192"/>
        <v>672938.46151099994</v>
      </c>
      <c r="BC314" s="535">
        <f ca="1">(SUM(OFFSET(BC$3,3*ROWS(BC$3:BC53)-3,,3)))</f>
        <v>0</v>
      </c>
      <c r="BD314" s="535">
        <f ca="1">(SUM(OFFSET(BD$3,3*ROWS(BD$3:BD53)-3,,3)))</f>
        <v>172725500</v>
      </c>
      <c r="BE314" s="535">
        <f ca="1">(SUM(OFFSET(BE$3,3*ROWS(BE$3:BE53)-3,,3)))</f>
        <v>0</v>
      </c>
      <c r="BF314" s="535">
        <f ca="1">(SUM(OFFSET(BF$3,3*ROWS(BF$3:BF53)-3,,3)))</f>
        <v>0</v>
      </c>
      <c r="BG314" s="535">
        <f ca="1">(SUM(OFFSET(BG$3,3*ROWS(BG$3:BG53)-3,,3)))</f>
        <v>1665163.7624620001</v>
      </c>
      <c r="BH314" s="535">
        <f ca="1">(SUM(OFFSET(BH$3,3*ROWS(BH$3:BH53)-3,,3)))</f>
        <v>0</v>
      </c>
      <c r="BI314" s="540"/>
      <c r="BJ314" s="540"/>
      <c r="BK314" s="540"/>
      <c r="BL314" s="542">
        <f ca="1">(SUM(OFFSET(BL$3,3*ROWS(BL$3:BL53)-3,,3)))</f>
        <v>633487</v>
      </c>
      <c r="BM314" s="542">
        <f ca="1">(SUM(OFFSET(BM$3,3*ROWS(BM$3:BM53)-3,,3)))</f>
        <v>241238733.32985741</v>
      </c>
      <c r="BN314" s="542">
        <f ca="1">(SUM(OFFSET(BN$3,3*ROWS(BN$3:BN53)-3,,3)))</f>
        <v>266439155.45081142</v>
      </c>
      <c r="BO314" s="533">
        <f ca="1">(SUM(OFFSET(BO$3,3*ROWS(BO$3:BO53)-3,,3)))</f>
        <v>508311375.78066885</v>
      </c>
      <c r="BP314" s="533">
        <f ca="1">(SUM(OFFSET(BP$3,3*ROWS(BP$3:BP53)-3,,3)))</f>
        <v>507677888.78066885</v>
      </c>
      <c r="BQ314" s="542">
        <f ca="1">(SUM(OFFSET(BQ$3,3*ROWS(BQ$3:BQ53)-3,,3)))</f>
        <v>1368858.820608</v>
      </c>
      <c r="BR314" s="542">
        <f ca="1">(SUM(OFFSET(BR$3,3*ROWS(BR$3:BR53)-3,,3)))</f>
        <v>203635225.001984</v>
      </c>
      <c r="BS314" s="542">
        <f ca="1">(SUM(OFFSET(BS$3,3*ROWS(BS$3:BS53)-3,,3)))</f>
        <v>2880661073.4284801</v>
      </c>
      <c r="BT314" s="533">
        <f ca="1">(SUM(OFFSET(BT$3,3*ROWS(BT$3:BT53)-3,,3)))</f>
        <v>3085665157.2510719</v>
      </c>
      <c r="BU314" s="533">
        <f ca="1">(SUM(OFFSET(BU$3,3*ROWS(BU$3:BU53)-3,,3)))</f>
        <v>3084296298.4304638</v>
      </c>
      <c r="BV314" s="541">
        <f t="shared" ca="1" si="208"/>
        <v>6.1261243150243168</v>
      </c>
      <c r="BW314" s="541">
        <f t="shared" ca="1" si="208"/>
        <v>6.346704315310232</v>
      </c>
      <c r="BX314" s="541">
        <f t="shared" ca="1" si="208"/>
        <v>-1.3306273768789096</v>
      </c>
      <c r="BY314" s="541">
        <f t="shared" ca="1" si="208"/>
        <v>2.1791061516829235</v>
      </c>
      <c r="BZ314" s="541">
        <f t="shared" ca="1" si="208"/>
        <v>2.1743644063680785</v>
      </c>
      <c r="CA314" s="541">
        <f t="shared" ca="1" si="212"/>
        <v>-13.65634383335537</v>
      </c>
      <c r="CB314" s="541">
        <f t="shared" ca="1" si="212"/>
        <v>31.54896945471156</v>
      </c>
      <c r="CC314" s="541">
        <f t="shared" ca="1" si="212"/>
        <v>18.375150363693614</v>
      </c>
      <c r="CD314" s="541">
        <f t="shared" ca="1" si="212"/>
        <v>24.221613599847313</v>
      </c>
      <c r="CE314" s="541">
        <f t="shared" ca="1" si="212"/>
        <v>24.289649876736146</v>
      </c>
      <c r="CF314" s="541">
        <f t="shared" ca="1" si="209"/>
        <v>2.3521870277152468</v>
      </c>
      <c r="CG314" s="541">
        <f t="shared" ca="1" si="209"/>
        <v>0.80370690323336991</v>
      </c>
      <c r="CH314" s="541">
        <f t="shared" ca="1" si="209"/>
        <v>0.95955951209130141</v>
      </c>
      <c r="CI314" s="541">
        <f t="shared" ca="1" si="209"/>
        <v>0.94986860109047555</v>
      </c>
      <c r="CJ314" s="541">
        <f t="shared" ca="1" si="209"/>
        <v>0.94925476107359241</v>
      </c>
      <c r="CK314" s="541">
        <f t="shared" ca="1" si="213"/>
        <v>0.23978792122516523</v>
      </c>
      <c r="CL314" s="541">
        <f t="shared" ca="1" si="213"/>
        <v>21.237166233292303</v>
      </c>
      <c r="CM314" s="541">
        <f t="shared" ca="1" si="213"/>
        <v>8.349357228088472</v>
      </c>
      <c r="CN314" s="541">
        <f t="shared" ca="1" si="213"/>
        <v>9.1108889823639849</v>
      </c>
      <c r="CO314" s="541">
        <f t="shared" ca="1" si="213"/>
        <v>9.1151747153157103</v>
      </c>
      <c r="CP314" s="539">
        <f t="shared" ca="1" si="210"/>
        <v>11.692456559762405</v>
      </c>
      <c r="CQ314" s="539">
        <f t="shared" ca="1" si="198"/>
        <v>13.020373971140458</v>
      </c>
      <c r="CR314" s="539">
        <f t="shared" ca="1" si="211"/>
        <v>45.184750506462905</v>
      </c>
      <c r="CS314" s="539">
        <f t="shared" ca="1" si="211"/>
        <v>11.788491224942149</v>
      </c>
      <c r="CT314" s="539">
        <v>4.9553251344805593</v>
      </c>
      <c r="CU314" s="534"/>
      <c r="CV314" s="534"/>
      <c r="CW314" s="534"/>
    </row>
    <row r="315" spans="1:101" x14ac:dyDescent="0.3">
      <c r="A315"/>
      <c r="B315"/>
      <c r="C315" s="531"/>
      <c r="D315" s="532" t="s">
        <v>75</v>
      </c>
      <c r="E315" s="533">
        <f t="shared" ca="1" si="214"/>
        <v>120279206</v>
      </c>
      <c r="F315" s="533">
        <f t="shared" ca="1" si="214"/>
        <v>16863842</v>
      </c>
      <c r="G315" s="533">
        <f t="shared" ca="1" si="214"/>
        <v>34314795</v>
      </c>
      <c r="H315" s="542">
        <f ca="1">(SUM(OFFSET(H$3,3*ROWS(H$3:H54)-3,,3)))</f>
        <v>1210780421</v>
      </c>
      <c r="I315" s="542">
        <f ca="1">(SUM(OFFSET(I$3,3*ROWS(I$3:I54)-3,,3)))</f>
        <v>74197317</v>
      </c>
      <c r="J315" s="542">
        <f ca="1">(SUM(OFFSET(J$3,3*ROWS(J$3:J54)-3,,3)))</f>
        <v>139495099</v>
      </c>
      <c r="K315" s="536">
        <f t="shared" ca="1" si="204"/>
        <v>4.9666268003190277</v>
      </c>
      <c r="L315" s="536">
        <f t="shared" ca="1" si="204"/>
        <v>4.2394538767780761</v>
      </c>
      <c r="M315" s="536">
        <f t="shared" ca="1" si="204"/>
        <v>-19.238850661888371</v>
      </c>
      <c r="N315" s="537">
        <f t="shared" ca="1" si="206"/>
        <v>11.328989641378001</v>
      </c>
      <c r="O315" s="537">
        <f t="shared" ca="1" si="206"/>
        <v>11.270708703821079</v>
      </c>
      <c r="P315" s="537">
        <f t="shared" ca="1" si="206"/>
        <v>100.54616750069248</v>
      </c>
      <c r="Q315" s="542">
        <f ca="1">(SUM(OFFSET(Q$3,3*ROWS(Q$3:Q54)-3,,3)))</f>
        <v>1296630447.1083519</v>
      </c>
      <c r="R315" s="542">
        <f ca="1">(SUM(OFFSET(R$3,3*ROWS(R$3:R54)-3,,3)))</f>
        <v>72832404.213436007</v>
      </c>
      <c r="S315" s="542">
        <f ca="1">(SUM(OFFSET(S$3,3*ROWS(S$3:S54)-3,,3)))</f>
        <v>1342534.7033469998</v>
      </c>
      <c r="T315" s="533">
        <f ca="1">(SUM(OFFSET(T$3,3*ROWS(T$3:T54)-3,,3)))</f>
        <v>1370805386.0251348</v>
      </c>
      <c r="U315" s="536">
        <f t="shared" ca="1" si="205"/>
        <v>3.7206318077155185</v>
      </c>
      <c r="V315" s="536">
        <f t="shared" ca="1" si="205"/>
        <v>3.2375136658085806</v>
      </c>
      <c r="W315" s="536">
        <f t="shared" ca="1" si="205"/>
        <v>-19.375215002155851</v>
      </c>
      <c r="X315" s="536">
        <f t="shared" ca="1" si="205"/>
        <v>3.6657729746016048</v>
      </c>
      <c r="Y315" s="538">
        <f t="shared" ca="1" si="207"/>
        <v>9.9475525867374586</v>
      </c>
      <c r="Z315" s="538">
        <f t="shared" ca="1" si="207"/>
        <v>4.8755901885391433</v>
      </c>
      <c r="AA315" s="538">
        <f t="shared" ca="1" si="207"/>
        <v>68.769027521033266</v>
      </c>
      <c r="AB315" s="538">
        <f t="shared" ca="1" si="207"/>
        <v>9.7031157959615513</v>
      </c>
      <c r="AC315" s="542">
        <f ca="1">(SUM(OFFSET(AC$3,3*ROWS(AC$3:AC54)-3,,3)))</f>
        <v>758737412</v>
      </c>
      <c r="AD315" s="533">
        <f ca="1">(SUM(OFFSET(AD$3,3*ROWS(AD$3:AD54)-3,,3)))</f>
        <v>452043009</v>
      </c>
      <c r="AE315" s="542">
        <f ca="1">(SUM(OFFSET(AE$3,3*ROWS(AE$3:AE54)-3,,3)))</f>
        <v>95633722</v>
      </c>
      <c r="AF315" s="542">
        <f ca="1">(SUM(OFFSET(AF$3,3*ROWS(AF$3:AF54)-3,,3)))</f>
        <v>260075538</v>
      </c>
      <c r="AG315" s="542">
        <f ca="1">(SUM(OFFSET(AG$3,3*ROWS(AG$3:AG54)-3,,3)))</f>
        <v>96333749</v>
      </c>
      <c r="AH315" s="533">
        <f ca="1">(SUM(OFFSET(AH$3,3*ROWS(AH$3:AH54)-3,,3)))</f>
        <v>356409287</v>
      </c>
      <c r="AI315" s="533"/>
      <c r="AJ315" s="533">
        <f ca="1">(SUM(OFFSET(AJ$3,3*ROWS(AJ$3:AJ54)-3,,3)))</f>
        <v>0</v>
      </c>
      <c r="AK315" s="542">
        <f ca="1">(SUM(OFFSET(AK$3,3*ROWS(AK$3:AK54)-3,,3)))</f>
        <v>546466248.86131394</v>
      </c>
      <c r="AL315" s="533">
        <f ca="1">(SUM(OFFSET(AL$3,3*ROWS(AL$3:AL54)-3,,3)))</f>
        <v>750164198.24703789</v>
      </c>
      <c r="AM315" s="542">
        <f ca="1">(SUM(OFFSET(AM$3,3*ROWS(AM$3:AM54)-3,,3)))</f>
        <v>56392318.685688019</v>
      </c>
      <c r="AN315" s="542">
        <f ca="1">(SUM(OFFSET(AN$3,3*ROWS(AN$3:AN54)-3,,3)))</f>
        <v>491002516.43686891</v>
      </c>
      <c r="AO315" s="542">
        <f ca="1">(SUM(OFFSET(AO$3,3*ROWS(AO$3:AO54)-3,,3)))</f>
        <v>202769363.12448096</v>
      </c>
      <c r="AP315" s="533">
        <f t="shared" ca="1" si="191"/>
        <v>693771879.56134987</v>
      </c>
      <c r="AQ315" s="533">
        <f ca="1">(SUM(OFFSET(AQ$3,3*ROWS(AQ$3:AQ54)-3,,3)))</f>
        <v>0</v>
      </c>
      <c r="AR315" s="533">
        <f ca="1">(SUM(OFFSET(AR$3,3*ROWS(AR$3:AR54)-3,,3)))</f>
        <v>0</v>
      </c>
      <c r="AS315" s="542">
        <f ca="1">(SUM(OFFSET(AS$3,3*ROWS(AS$3:AS54)-3,,3)))</f>
        <v>72454893</v>
      </c>
      <c r="AT315" s="542">
        <f ca="1">(SUM(OFFSET(AT$3,3*ROWS(AT$3:AT54)-3,,3)))</f>
        <v>1742424</v>
      </c>
      <c r="AU315" s="542"/>
      <c r="AV315" s="542">
        <f ca="1">(SUM(OFFSET(AV$3,3*ROWS(AV$3:AV54)-3,,3)))</f>
        <v>70904600.014756992</v>
      </c>
      <c r="AW315" s="542">
        <f ca="1">(SUM(OFFSET(AW$3,3*ROWS(AW$3:AW54)-3,,3)))</f>
        <v>1927804.1986789999</v>
      </c>
      <c r="AX315" s="542"/>
      <c r="AY315" s="540">
        <f t="shared" ca="1" si="215"/>
        <v>4.4601939091674545</v>
      </c>
      <c r="AZ315" s="540">
        <f t="shared" ca="1" si="215"/>
        <v>22.842428417561379</v>
      </c>
      <c r="BA315" s="540"/>
      <c r="BB315" s="533">
        <f t="shared" ca="1" si="192"/>
        <v>737784.50541900005</v>
      </c>
      <c r="BC315" s="535">
        <f ca="1">(SUM(OFFSET(BC$3,3*ROWS(BC$3:BC54)-3,,3)))</f>
        <v>0</v>
      </c>
      <c r="BD315" s="535">
        <f ca="1">(SUM(OFFSET(BD$3,3*ROWS(BD$3:BD54)-3,,3)))</f>
        <v>139495099</v>
      </c>
      <c r="BE315" s="535">
        <f ca="1">(SUM(OFFSET(BE$3,3*ROWS(BE$3:BE54)-3,,3)))</f>
        <v>0</v>
      </c>
      <c r="BF315" s="535">
        <f ca="1">(SUM(OFFSET(BF$3,3*ROWS(BF$3:BF54)-3,,3)))</f>
        <v>0</v>
      </c>
      <c r="BG315" s="535">
        <f ca="1">(SUM(OFFSET(BG$3,3*ROWS(BG$3:BG54)-3,,3)))</f>
        <v>1342534.7033469998</v>
      </c>
      <c r="BH315" s="535">
        <f ca="1">(SUM(OFFSET(BH$3,3*ROWS(BH$3:BH54)-3,,3)))</f>
        <v>0</v>
      </c>
      <c r="BI315" s="540"/>
      <c r="BJ315" s="540"/>
      <c r="BK315" s="540"/>
      <c r="BL315" s="542">
        <f ca="1">(SUM(OFFSET(BL$3,3*ROWS(BL$3:BL54)-3,,3)))</f>
        <v>651309</v>
      </c>
      <c r="BM315" s="542">
        <f ca="1">(SUM(OFFSET(BM$3,3*ROWS(BM$3:BM54)-3,,3)))</f>
        <v>266955308.69183052</v>
      </c>
      <c r="BN315" s="542">
        <f ca="1">(SUM(OFFSET(BN$3,3*ROWS(BN$3:BN54)-3,,3)))</f>
        <v>281564479.50952011</v>
      </c>
      <c r="BO315" s="533">
        <f ca="1">(SUM(OFFSET(BO$3,3*ROWS(BO$3:BO54)-3,,3)))</f>
        <v>549171097.20135069</v>
      </c>
      <c r="BP315" s="533">
        <f ca="1">(SUM(OFFSET(BP$3,3*ROWS(BP$3:BP54)-3,,3)))</f>
        <v>548519788.20135069</v>
      </c>
      <c r="BQ315" s="542">
        <f ca="1">(SUM(OFFSET(BQ$3,3*ROWS(BQ$3:BQ54)-3,,3)))</f>
        <v>1085889.0854400001</v>
      </c>
      <c r="BR315" s="542">
        <f ca="1">(SUM(OFFSET(BR$3,3*ROWS(BR$3:BR54)-3,,3)))</f>
        <v>235034191.593472</v>
      </c>
      <c r="BS315" s="542">
        <f ca="1">(SUM(OFFSET(BS$3,3*ROWS(BS$3:BS54)-3,,3)))</f>
        <v>3037771581.0959358</v>
      </c>
      <c r="BT315" s="533">
        <f ca="1">(SUM(OFFSET(BT$3,3*ROWS(BT$3:BT54)-3,,3)))</f>
        <v>3273891661.774848</v>
      </c>
      <c r="BU315" s="533">
        <f ca="1">(SUM(OFFSET(BU$3,3*ROWS(BU$3:BU54)-3,,3)))</f>
        <v>3272805772.6894083</v>
      </c>
      <c r="BV315" s="541">
        <f t="shared" ca="1" si="208"/>
        <v>2.8133174003570716</v>
      </c>
      <c r="BW315" s="541">
        <f t="shared" ca="1" si="208"/>
        <v>10.660218202526202</v>
      </c>
      <c r="BX315" s="541">
        <f t="shared" ca="1" si="208"/>
        <v>5.6768398147475185</v>
      </c>
      <c r="BY315" s="541">
        <f t="shared" ca="1" si="208"/>
        <v>8.0383252013451667</v>
      </c>
      <c r="BZ315" s="541">
        <f t="shared" ca="1" si="208"/>
        <v>8.0448450332897359</v>
      </c>
      <c r="CA315" s="541">
        <f t="shared" ca="1" si="212"/>
        <v>-17.656094730214601</v>
      </c>
      <c r="CB315" s="541">
        <f t="shared" ca="1" si="212"/>
        <v>21.647191075653087</v>
      </c>
      <c r="CC315" s="541">
        <f t="shared" ca="1" si="212"/>
        <v>11.299360795559261</v>
      </c>
      <c r="CD315" s="541">
        <f t="shared" ca="1" si="212"/>
        <v>16.049644780577101</v>
      </c>
      <c r="CE315" s="541">
        <f t="shared" ca="1" si="212"/>
        <v>16.10607635000067</v>
      </c>
      <c r="CF315" s="541">
        <f t="shared" ca="1" si="209"/>
        <v>-20.67194446263747</v>
      </c>
      <c r="CG315" s="541">
        <f t="shared" ca="1" si="209"/>
        <v>15.419221596451237</v>
      </c>
      <c r="CH315" s="541">
        <f t="shared" ca="1" si="209"/>
        <v>5.4539740588248842</v>
      </c>
      <c r="CI315" s="541">
        <f t="shared" ca="1" si="209"/>
        <v>6.1000301371475274</v>
      </c>
      <c r="CJ315" s="541">
        <f t="shared" ca="1" si="209"/>
        <v>6.1119119571901415</v>
      </c>
      <c r="CK315" s="541">
        <f t="shared" ca="1" si="213"/>
        <v>-31.32098085098578</v>
      </c>
      <c r="CL315" s="541">
        <f t="shared" ca="1" si="213"/>
        <v>23.927181489454007</v>
      </c>
      <c r="CM315" s="541">
        <f t="shared" ca="1" si="213"/>
        <v>5.8040785957912844</v>
      </c>
      <c r="CN315" s="541">
        <f t="shared" ca="1" si="213"/>
        <v>6.907291167686247</v>
      </c>
      <c r="CO315" s="541">
        <f t="shared" ca="1" si="213"/>
        <v>6.9270387238856923</v>
      </c>
      <c r="CP315" s="539">
        <f t="shared" ca="1" si="210"/>
        <v>10.184781073326505</v>
      </c>
      <c r="CQ315" s="539">
        <f t="shared" ca="1" si="198"/>
        <v>9.9924436231872136</v>
      </c>
      <c r="CR315" s="539">
        <f t="shared" ca="1" si="211"/>
        <v>59.148328530802928</v>
      </c>
      <c r="CS315" s="539">
        <f t="shared" ca="1" si="211"/>
        <v>10.208908067793175</v>
      </c>
      <c r="CT315" s="539">
        <v>4.9183589429873535</v>
      </c>
      <c r="CU315" s="534"/>
      <c r="CV315" s="534"/>
      <c r="CW315" s="534"/>
    </row>
    <row r="316" spans="1:101" x14ac:dyDescent="0.3">
      <c r="A316"/>
      <c r="B316"/>
      <c r="C316" s="531">
        <v>2016</v>
      </c>
      <c r="D316" s="532" t="s">
        <v>72</v>
      </c>
      <c r="E316" s="533">
        <f t="shared" ca="1" si="214"/>
        <v>123892739</v>
      </c>
      <c r="F316" s="533">
        <f t="shared" ca="1" si="214"/>
        <v>16892592</v>
      </c>
      <c r="G316" s="533">
        <f t="shared" ca="1" si="214"/>
        <v>36813643</v>
      </c>
      <c r="H316" s="535">
        <f ca="1">(SUM(OFFSET(H$3,3*ROWS(H$3:H55)-3,,3)))</f>
        <v>1219810939</v>
      </c>
      <c r="I316" s="535">
        <f ca="1">(SUM(OFFSET(I$3,3*ROWS(I$3:I55)-3,,3)))</f>
        <v>74009238</v>
      </c>
      <c r="J316" s="535">
        <f ca="1">(SUM(OFFSET(J$3,3*ROWS(J$3:J55)-3,,3)))</f>
        <v>138580863</v>
      </c>
      <c r="K316" s="536">
        <f t="shared" ca="1" si="204"/>
        <v>0.74584275095409724</v>
      </c>
      <c r="L316" s="536">
        <f t="shared" ca="1" si="204"/>
        <v>-0.2534849070081604</v>
      </c>
      <c r="M316" s="536">
        <f t="shared" ca="1" si="204"/>
        <v>-0.65538933378584152</v>
      </c>
      <c r="N316" s="537">
        <f t="shared" ca="1" si="206"/>
        <v>13.277553327678818</v>
      </c>
      <c r="O316" s="537">
        <f t="shared" ca="1" si="206"/>
        <v>12.711672942171829</v>
      </c>
      <c r="P316" s="537">
        <f t="shared" ca="1" si="206"/>
        <v>72.652086099008457</v>
      </c>
      <c r="Q316" s="535">
        <f ca="1">(SUM(OFFSET(Q$3,3*ROWS(Q$3:Q55)-3,,3)))</f>
        <v>1298657709.0774598</v>
      </c>
      <c r="R316" s="535">
        <f ca="1">(SUM(OFFSET(R$3,3*ROWS(R$3:R55)-3,,3)))</f>
        <v>69857175.832695976</v>
      </c>
      <c r="S316" s="535">
        <f ca="1">(SUM(OFFSET(S$3,3*ROWS(S$3:S55)-3,,3)))</f>
        <v>1398934.6902449999</v>
      </c>
      <c r="T316" s="533">
        <f ca="1">(SUM(OFFSET(T$3,3*ROWS(T$3:T55)-3,,3)))</f>
        <v>1369913819.6004009</v>
      </c>
      <c r="U316" s="536">
        <f t="shared" ca="1" si="205"/>
        <v>0.1563484779822126</v>
      </c>
      <c r="V316" s="536">
        <f t="shared" ca="1" si="205"/>
        <v>-4.0850338703924951</v>
      </c>
      <c r="W316" s="536">
        <f t="shared" ca="1" si="205"/>
        <v>4.2010077473150149</v>
      </c>
      <c r="X316" s="536">
        <f t="shared" ca="1" si="205"/>
        <v>-6.5039606192321284E-2</v>
      </c>
      <c r="Y316" s="538">
        <f t="shared" ca="1" si="207"/>
        <v>13.814930659854385</v>
      </c>
      <c r="Z316" s="538">
        <f t="shared" ca="1" si="207"/>
        <v>5.8156541209650205</v>
      </c>
      <c r="AA316" s="538">
        <f t="shared" ca="1" si="207"/>
        <v>66.770755310899489</v>
      </c>
      <c r="AB316" s="538">
        <f t="shared" ca="1" si="207"/>
        <v>13.414499797251841</v>
      </c>
      <c r="AC316" s="535">
        <f ca="1">(SUM(OFFSET(AC$3,3*ROWS(AC$3:AC55)-3,,3)))</f>
        <v>771823918</v>
      </c>
      <c r="AD316" s="533">
        <f ca="1">(SUM(OFFSET(AD$3,3*ROWS(AD$3:AD55)-3,,3)))</f>
        <v>447987021</v>
      </c>
      <c r="AE316" s="535">
        <f ca="1">(SUM(OFFSET(AE$3,3*ROWS(AE$3:AE55)-3,,3)))</f>
        <v>91802822</v>
      </c>
      <c r="AF316" s="535">
        <f ca="1">(SUM(OFFSET(AF$3,3*ROWS(AF$3:AF55)-3,,3)))</f>
        <v>261458054</v>
      </c>
      <c r="AG316" s="535">
        <f ca="1">(SUM(OFFSET(AG$3,3*ROWS(AG$3:AG55)-3,,3)))</f>
        <v>94726145</v>
      </c>
      <c r="AH316" s="533">
        <f ca="1">(SUM(OFFSET(AH$3,3*ROWS(AH$3:AH55)-3,,3)))</f>
        <v>356184199</v>
      </c>
      <c r="AI316" s="533"/>
      <c r="AJ316" s="533">
        <f ca="1">(SUM(OFFSET(AJ$3,3*ROWS(AJ$3:AJ55)-3,,3)))</f>
        <v>0</v>
      </c>
      <c r="AK316" s="535">
        <f ca="1">(SUM(OFFSET(AK$3,3*ROWS(AK$3:AK55)-3,,3)))</f>
        <v>550230920.59295797</v>
      </c>
      <c r="AL316" s="533">
        <f ca="1">(SUM(OFFSET(AL$3,3*ROWS(AL$3:AL55)-3,,3)))</f>
        <v>748426788.48450184</v>
      </c>
      <c r="AM316" s="535">
        <f ca="1">(SUM(OFFSET(AM$3,3*ROWS(AM$3:AM55)-3,,3)))</f>
        <v>54128779.251288995</v>
      </c>
      <c r="AN316" s="535">
        <f ca="1">(SUM(OFFSET(AN$3,3*ROWS(AN$3:AN55)-3,,3)))</f>
        <v>495154803.02679992</v>
      </c>
      <c r="AO316" s="535">
        <f ca="1">(SUM(OFFSET(AO$3,3*ROWS(AO$3:AO55)-3,,3)))</f>
        <v>199143206.20641297</v>
      </c>
      <c r="AP316" s="533">
        <f t="shared" ca="1" si="191"/>
        <v>694298009.23321295</v>
      </c>
      <c r="AQ316" s="533">
        <f ca="1">(SUM(OFFSET(AQ$3,3*ROWS(AQ$3:AQ55)-3,,3)))</f>
        <v>0</v>
      </c>
      <c r="AR316" s="533">
        <f ca="1">(SUM(OFFSET(AR$3,3*ROWS(AR$3:AR55)-3,,3)))</f>
        <v>0</v>
      </c>
      <c r="AS316" s="535">
        <f ca="1">(SUM(OFFSET(AS$3,3*ROWS(AS$3:AS55)-3,,3)))</f>
        <v>72179044</v>
      </c>
      <c r="AT316" s="535">
        <f ca="1">(SUM(OFFSET(AT$3,3*ROWS(AT$3:AT55)-3,,3)))</f>
        <v>1830194</v>
      </c>
      <c r="AU316" s="535"/>
      <c r="AV316" s="535">
        <f ca="1">(SUM(OFFSET(AV$3,3*ROWS(AV$3:AV55)-3,,3)))</f>
        <v>67860933.147803009</v>
      </c>
      <c r="AW316" s="535">
        <f ca="1">(SUM(OFFSET(AW$3,3*ROWS(AW$3:AW55)-3,,3)))</f>
        <v>1996242.6848929999</v>
      </c>
      <c r="AX316" s="535"/>
      <c r="AY316" s="540">
        <f t="shared" ca="1" si="215"/>
        <v>5.7351024968875244</v>
      </c>
      <c r="AZ316" s="540">
        <f t="shared" ca="1" si="215"/>
        <v>8.6288952815633557</v>
      </c>
      <c r="BA316" s="540"/>
      <c r="BB316" s="533">
        <f t="shared" ca="1" si="192"/>
        <v>793387.80238800007</v>
      </c>
      <c r="BC316" s="535">
        <f ca="1">(SUM(OFFSET(BC$3,3*ROWS(BC$3:BC55)-3,,3)))</f>
        <v>0</v>
      </c>
      <c r="BD316" s="535">
        <f ca="1">(SUM(OFFSET(BD$3,3*ROWS(BD$3:BD55)-3,,3)))</f>
        <v>138580863</v>
      </c>
      <c r="BE316" s="535">
        <f ca="1">(SUM(OFFSET(BE$3,3*ROWS(BE$3:BE55)-3,,3)))</f>
        <v>0</v>
      </c>
      <c r="BF316" s="535">
        <f ca="1">(SUM(OFFSET(BF$3,3*ROWS(BF$3:BF55)-3,,3)))</f>
        <v>0</v>
      </c>
      <c r="BG316" s="535">
        <f ca="1">(SUM(OFFSET(BG$3,3*ROWS(BG$3:BG55)-3,,3)))</f>
        <v>1398934.6902449999</v>
      </c>
      <c r="BH316" s="535">
        <f ca="1">(SUM(OFFSET(BH$3,3*ROWS(BH$3:BH55)-3,,3)))</f>
        <v>0</v>
      </c>
      <c r="BI316" s="540"/>
      <c r="BJ316" s="540"/>
      <c r="BK316" s="540"/>
      <c r="BL316" s="535">
        <f ca="1">(SUM(OFFSET(BL$3,3*ROWS(BL$3:BL55)-3,,3)))</f>
        <v>487333</v>
      </c>
      <c r="BM316" s="535">
        <f ca="1">(SUM(OFFSET(BM$3,3*ROWS(BM$3:BM55)-3,,3)))</f>
        <v>283481799.98610204</v>
      </c>
      <c r="BN316" s="535">
        <f ca="1">(SUM(OFFSET(BN$3,3*ROWS(BN$3:BN55)-3,,3)))</f>
        <v>296104905.12836701</v>
      </c>
      <c r="BO316" s="533">
        <f ca="1">(SUM(OFFSET(BO$3,3*ROWS(BO$3:BO55)-3,,3)))</f>
        <v>580074038.11446905</v>
      </c>
      <c r="BP316" s="533">
        <f ca="1">(SUM(OFFSET(BP$3,3*ROWS(BP$3:BP55)-3,,3)))</f>
        <v>579586705.11446905</v>
      </c>
      <c r="BQ316" s="535">
        <f ca="1">(SUM(OFFSET(BQ$3,3*ROWS(BQ$3:BQ55)-3,,3)))</f>
        <v>1114585.1371520001</v>
      </c>
      <c r="BR316" s="535">
        <f ca="1">(SUM(OFFSET(BR$3,3*ROWS(BR$3:BR55)-3,,3)))</f>
        <v>247924218.92096001</v>
      </c>
      <c r="BS316" s="535">
        <f ca="1">(SUM(OFFSET(BS$3,3*ROWS(BS$3:BS55)-3,,3)))</f>
        <v>3130711720.5913601</v>
      </c>
      <c r="BT316" s="533">
        <f ca="1">(SUM(OFFSET(BT$3,3*ROWS(BT$3:BT55)-3,,3)))</f>
        <v>3379750524.6494722</v>
      </c>
      <c r="BU316" s="533">
        <f ca="1">(SUM(OFFSET(BU$3,3*ROWS(BU$3:BU55)-3,,3)))</f>
        <v>3378635939.51232</v>
      </c>
      <c r="BV316" s="541">
        <f t="shared" ca="1" si="208"/>
        <v>-25.1763755759555</v>
      </c>
      <c r="BW316" s="541">
        <f t="shared" ca="1" si="208"/>
        <v>6.1907333385714685</v>
      </c>
      <c r="BX316" s="541">
        <f t="shared" ca="1" si="208"/>
        <v>5.1641548124877232</v>
      </c>
      <c r="BY316" s="541">
        <f t="shared" ca="1" si="208"/>
        <v>5.6271972561199739</v>
      </c>
      <c r="BZ316" s="541">
        <f t="shared" ca="1" si="208"/>
        <v>5.6637732277608039</v>
      </c>
      <c r="CA316" s="541">
        <f t="shared" ca="1" si="212"/>
        <v>-27.02749647740222</v>
      </c>
      <c r="CB316" s="541">
        <f t="shared" ca="1" si="212"/>
        <v>45.343169742564839</v>
      </c>
      <c r="CC316" s="541">
        <f t="shared" ca="1" si="212"/>
        <v>18.034605411547318</v>
      </c>
      <c r="CD316" s="541">
        <f t="shared" ca="1" si="212"/>
        <v>29.894355915228548</v>
      </c>
      <c r="CE316" s="541">
        <f t="shared" ca="1" si="212"/>
        <v>29.979607489161292</v>
      </c>
      <c r="CF316" s="541">
        <f t="shared" ca="1" si="209"/>
        <v>2.6426319314529767</v>
      </c>
      <c r="CG316" s="541">
        <f t="shared" ca="1" si="209"/>
        <v>5.4843200642837875</v>
      </c>
      <c r="CH316" s="541">
        <f t="shared" ca="1" si="209"/>
        <v>3.0594841321773814</v>
      </c>
      <c r="CI316" s="541">
        <f t="shared" ca="1" si="209"/>
        <v>3.2334259594050119</v>
      </c>
      <c r="CJ316" s="541">
        <f t="shared" ca="1" si="209"/>
        <v>3.2336219798325017</v>
      </c>
      <c r="CK316" s="541">
        <f t="shared" ca="1" si="213"/>
        <v>-19.478602390617095</v>
      </c>
      <c r="CL316" s="541">
        <f t="shared" ca="1" si="213"/>
        <v>36.794672653722095</v>
      </c>
      <c r="CM316" s="541">
        <f t="shared" ca="1" si="213"/>
        <v>13.86594558528933</v>
      </c>
      <c r="CN316" s="541">
        <f t="shared" ca="1" si="213"/>
        <v>15.267471510959641</v>
      </c>
      <c r="CO316" s="541">
        <f t="shared" ca="1" si="213"/>
        <v>15.283882504663126</v>
      </c>
      <c r="CP316" s="539">
        <f t="shared" ca="1" si="210"/>
        <v>10.727872393147166</v>
      </c>
      <c r="CQ316" s="539">
        <f t="shared" ca="1" si="198"/>
        <v>7.6309462741204186</v>
      </c>
      <c r="CR316" s="539">
        <f t="shared" ca="1" si="211"/>
        <v>71.380497083998819</v>
      </c>
      <c r="CS316" s="539">
        <f t="shared" ca="1" si="211"/>
        <v>10.60135726958616</v>
      </c>
      <c r="CT316" s="539">
        <v>4.9604089670985818</v>
      </c>
      <c r="CU316" s="534"/>
      <c r="CV316" s="534"/>
      <c r="CW316" s="534"/>
    </row>
    <row r="317" spans="1:101" x14ac:dyDescent="0.3">
      <c r="A317"/>
      <c r="B317"/>
      <c r="C317" s="531"/>
      <c r="D317" s="532" t="s">
        <v>73</v>
      </c>
      <c r="E317" s="533">
        <f t="shared" ca="1" si="214"/>
        <v>126635258</v>
      </c>
      <c r="F317" s="533">
        <f t="shared" ca="1" si="214"/>
        <v>16970178</v>
      </c>
      <c r="G317" s="533">
        <f t="shared" ca="1" si="214"/>
        <v>39575555</v>
      </c>
      <c r="H317" s="542">
        <f ca="1">(SUM(OFFSET(H$3,3*ROWS(H$3:H56)-3,,3)))</f>
        <v>1313204280</v>
      </c>
      <c r="I317" s="542">
        <f ca="1">(SUM(OFFSET(I$3,3*ROWS(I$3:I56)-3,,3)))</f>
        <v>75207116</v>
      </c>
      <c r="J317" s="542">
        <f ca="1">(SUM(OFFSET(J$3,3*ROWS(J$3:J56)-3,,3)))</f>
        <v>169514848</v>
      </c>
      <c r="K317" s="536">
        <f t="shared" ca="1" si="204"/>
        <v>7.6563783791415885</v>
      </c>
      <c r="L317" s="536">
        <f t="shared" ca="1" si="204"/>
        <v>1.6185519975222551</v>
      </c>
      <c r="M317" s="536">
        <f t="shared" ca="1" si="204"/>
        <v>22.3219745716261</v>
      </c>
      <c r="N317" s="537">
        <f t="shared" ca="1" si="206"/>
        <v>15.876151612787382</v>
      </c>
      <c r="O317" s="537">
        <f t="shared" ca="1" si="206"/>
        <v>7.0009610537277114</v>
      </c>
      <c r="P317" s="537">
        <f t="shared" ca="1" si="206"/>
        <v>18.464841317140969</v>
      </c>
      <c r="Q317" s="542">
        <f ca="1">(SUM(OFFSET(Q$3,3*ROWS(Q$3:Q56)-3,,3)))</f>
        <v>1438396020.7849364</v>
      </c>
      <c r="R317" s="542">
        <f ca="1">(SUM(OFFSET(R$3,3*ROWS(R$3:R56)-3,,3)))</f>
        <v>69841618.039873004</v>
      </c>
      <c r="S317" s="542">
        <f ca="1">(SUM(OFFSET(S$3,3*ROWS(S$3:S56)-3,,3)))</f>
        <v>1775434.7489490001</v>
      </c>
      <c r="T317" s="533">
        <f ca="1">(SUM(OFFSET(T$3,3*ROWS(T$3:T56)-3,,3)))</f>
        <v>1510013073.5737586</v>
      </c>
      <c r="U317" s="536">
        <f t="shared" ca="1" si="205"/>
        <v>10.760211157314416</v>
      </c>
      <c r="V317" s="536">
        <f t="shared" ca="1" si="205"/>
        <v>-2.2270858558943153E-2</v>
      </c>
      <c r="W317" s="536">
        <f t="shared" ca="1" si="205"/>
        <v>26.913340653384076</v>
      </c>
      <c r="X317" s="536">
        <f t="shared" ca="1" si="205"/>
        <v>10.226866242887027</v>
      </c>
      <c r="Y317" s="538">
        <f t="shared" ca="1" si="207"/>
        <v>18.873734739711793</v>
      </c>
      <c r="Z317" s="538">
        <f t="shared" ca="1" si="207"/>
        <v>-1.8324594044702269</v>
      </c>
      <c r="AA317" s="538">
        <f t="shared" ca="1" si="207"/>
        <v>23.596027993468148</v>
      </c>
      <c r="AB317" s="538">
        <f t="shared" ca="1" si="207"/>
        <v>17.730460649937172</v>
      </c>
      <c r="AC317" s="542">
        <f ca="1">(SUM(OFFSET(AC$3,3*ROWS(AC$3:AC56)-3,,3)))</f>
        <v>826151879</v>
      </c>
      <c r="AD317" s="533">
        <f ca="1">(SUM(OFFSET(AD$3,3*ROWS(AD$3:AD56)-3,,3)))</f>
        <v>487052401</v>
      </c>
      <c r="AE317" s="542">
        <f ca="1">(SUM(OFFSET(AE$3,3*ROWS(AE$3:AE56)-3,,3)))</f>
        <v>107066925</v>
      </c>
      <c r="AF317" s="542">
        <f ca="1">(SUM(OFFSET(AF$3,3*ROWS(AF$3:AF56)-3,,3)))</f>
        <v>273831621</v>
      </c>
      <c r="AG317" s="542">
        <f ca="1">(SUM(OFFSET(AG$3,3*ROWS(AG$3:AG56)-3,,3)))</f>
        <v>106153855</v>
      </c>
      <c r="AH317" s="533">
        <f ca="1">(SUM(OFFSET(AH$3,3*ROWS(AH$3:AH56)-3,,3)))</f>
        <v>379985476</v>
      </c>
      <c r="AI317" s="533"/>
      <c r="AJ317" s="533">
        <f ca="1">(SUM(OFFSET(AJ$3,3*ROWS(AJ$3:AJ56)-3,,3)))</f>
        <v>0</v>
      </c>
      <c r="AK317" s="542">
        <f ca="1">(SUM(OFFSET(AK$3,3*ROWS(AK$3:AK56)-3,,3)))</f>
        <v>606325428.57446074</v>
      </c>
      <c r="AL317" s="533">
        <f ca="1">(SUM(OFFSET(AL$3,3*ROWS(AL$3:AL56)-3,,3)))</f>
        <v>832070592.21047568</v>
      </c>
      <c r="AM317" s="542">
        <f ca="1">(SUM(OFFSET(AM$3,3*ROWS(AM$3:AM56)-3,,3)))</f>
        <v>65708316.85001497</v>
      </c>
      <c r="AN317" s="542">
        <f ca="1">(SUM(OFFSET(AN$3,3*ROWS(AN$3:AN56)-3,,3)))</f>
        <v>539222983.23444581</v>
      </c>
      <c r="AO317" s="542">
        <f ca="1">(SUM(OFFSET(AO$3,3*ROWS(AO$3:AO56)-3,,3)))</f>
        <v>227139292.12601501</v>
      </c>
      <c r="AP317" s="533">
        <f t="shared" ca="1" si="191"/>
        <v>766362275.36046076</v>
      </c>
      <c r="AQ317" s="533">
        <f ca="1">(SUM(OFFSET(AQ$3,3*ROWS(AQ$3:AQ56)-3,,3)))</f>
        <v>0</v>
      </c>
      <c r="AR317" s="533">
        <f ca="1">(SUM(OFFSET(AR$3,3*ROWS(AR$3:AR56)-3,,3)))</f>
        <v>0</v>
      </c>
      <c r="AS317" s="542">
        <f ca="1">(SUM(OFFSET(AS$3,3*ROWS(AS$3:AS56)-3,,3)))</f>
        <v>73400400</v>
      </c>
      <c r="AT317" s="542">
        <f ca="1">(SUM(OFFSET(AT$3,3*ROWS(AT$3:AT56)-3,,3)))</f>
        <v>1806716</v>
      </c>
      <c r="AU317" s="542"/>
      <c r="AV317" s="542">
        <f ca="1">(SUM(OFFSET(AV$3,3*ROWS(AV$3:AV56)-3,,3)))</f>
        <v>67851667.471857995</v>
      </c>
      <c r="AW317" s="542">
        <f ca="1">(SUM(OFFSET(AW$3,3*ROWS(AW$3:AW56)-3,,3)))</f>
        <v>1989950.5680150001</v>
      </c>
      <c r="AX317" s="542"/>
      <c r="AY317" s="540">
        <f t="shared" ca="1" si="215"/>
        <v>-2.0837599147243657</v>
      </c>
      <c r="AZ317" s="540">
        <f t="shared" ca="1" si="215"/>
        <v>7.5820262574739523</v>
      </c>
      <c r="BA317" s="540"/>
      <c r="BB317" s="533">
        <f t="shared" ca="1" si="192"/>
        <v>874536.13101899996</v>
      </c>
      <c r="BC317" s="535">
        <f ca="1">(SUM(OFFSET(BC$3,3*ROWS(BC$3:BC56)-3,,3)))</f>
        <v>0</v>
      </c>
      <c r="BD317" s="535">
        <f ca="1">(SUM(OFFSET(BD$3,3*ROWS(BD$3:BD56)-3,,3)))</f>
        <v>169514848</v>
      </c>
      <c r="BE317" s="535">
        <f ca="1">(SUM(OFFSET(BE$3,3*ROWS(BE$3:BE56)-3,,3)))</f>
        <v>0</v>
      </c>
      <c r="BF317" s="535">
        <f ca="1">(SUM(OFFSET(BF$3,3*ROWS(BF$3:BF56)-3,,3)))</f>
        <v>0</v>
      </c>
      <c r="BG317" s="535">
        <f ca="1">(SUM(OFFSET(BG$3,3*ROWS(BG$3:BG56)-3,,3)))</f>
        <v>1775434.7489490001</v>
      </c>
      <c r="BH317" s="535">
        <f ca="1">(SUM(OFFSET(BH$3,3*ROWS(BH$3:BH56)-3,,3)))</f>
        <v>0</v>
      </c>
      <c r="BI317" s="540"/>
      <c r="BJ317" s="540"/>
      <c r="BK317" s="540"/>
      <c r="BL317" s="542">
        <f ca="1">(SUM(OFFSET(BL$3,3*ROWS(BL$3:BL56)-3,,3)))</f>
        <v>552212</v>
      </c>
      <c r="BM317" s="542">
        <f ca="1">(SUM(OFFSET(BM$3,3*ROWS(BM$3:BM56)-3,,3)))</f>
        <v>294313127.87816173</v>
      </c>
      <c r="BN317" s="542">
        <f ca="1">(SUM(OFFSET(BN$3,3*ROWS(BN$3:BN56)-3,,3)))</f>
        <v>318728604.05653012</v>
      </c>
      <c r="BO317" s="533">
        <f ca="1">(SUM(OFFSET(BO$3,3*ROWS(BO$3:BO56)-3,,3)))</f>
        <v>613593943.93469191</v>
      </c>
      <c r="BP317" s="533">
        <f ca="1">(SUM(OFFSET(BP$3,3*ROWS(BP$3:BP56)-3,,3)))</f>
        <v>613041731.93469191</v>
      </c>
      <c r="BQ317" s="542">
        <f ca="1">(SUM(OFFSET(BQ$3,3*ROWS(BQ$3:BQ56)-3,,3)))</f>
        <v>1108362.2318079998</v>
      </c>
      <c r="BR317" s="542">
        <f ca="1">(SUM(OFFSET(BR$3,3*ROWS(BR$3:BR56)-3,,3)))</f>
        <v>288189587.65260798</v>
      </c>
      <c r="BS317" s="542">
        <f ca="1">(SUM(OFFSET(BS$3,3*ROWS(BS$3:BS56)-3,,3)))</f>
        <v>3363191119.6753917</v>
      </c>
      <c r="BT317" s="533">
        <f ca="1">(SUM(OFFSET(BT$3,3*ROWS(BT$3:BT56)-3,,3)))</f>
        <v>3652489069.5598078</v>
      </c>
      <c r="BU317" s="533">
        <f ca="1">(SUM(OFFSET(BU$3,3*ROWS(BU$3:BU56)-3,,3)))</f>
        <v>3651380707.3280001</v>
      </c>
      <c r="BV317" s="541">
        <f t="shared" ca="1" si="208"/>
        <v>13.313073401554995</v>
      </c>
      <c r="BW317" s="541">
        <f t="shared" ca="1" si="208"/>
        <v>3.8208194997317992</v>
      </c>
      <c r="BX317" s="541">
        <f t="shared" ca="1" si="208"/>
        <v>7.6404336896598579</v>
      </c>
      <c r="BY317" s="541">
        <f t="shared" ca="1" si="208"/>
        <v>5.7785564630989734</v>
      </c>
      <c r="BZ317" s="541">
        <f t="shared" ca="1" si="208"/>
        <v>5.7722212267818405</v>
      </c>
      <c r="CA317" s="541">
        <f t="shared" ca="1" si="212"/>
        <v>-7.4896258956407822</v>
      </c>
      <c r="CB317" s="541">
        <f t="shared" ca="1" si="212"/>
        <v>29.74380504550237</v>
      </c>
      <c r="CC317" s="541">
        <f t="shared" ca="1" si="212"/>
        <v>18.033520058604509</v>
      </c>
      <c r="CD317" s="541">
        <f t="shared" ca="1" si="212"/>
        <v>23.342666952992911</v>
      </c>
      <c r="CE317" s="541">
        <f t="shared" ca="1" si="212"/>
        <v>23.37970728929508</v>
      </c>
      <c r="CF317" s="541">
        <f t="shared" ca="1" si="209"/>
        <v>-0.55831583757712799</v>
      </c>
      <c r="CG317" s="541">
        <f t="shared" ca="1" si="209"/>
        <v>16.240998522409321</v>
      </c>
      <c r="CH317" s="541">
        <f t="shared" ca="1" si="209"/>
        <v>7.4257683182697765</v>
      </c>
      <c r="CI317" s="541">
        <f t="shared" ca="1" si="209"/>
        <v>8.0697833441011788</v>
      </c>
      <c r="CJ317" s="541">
        <f t="shared" ca="1" si="209"/>
        <v>8.072629685430055</v>
      </c>
      <c r="CK317" s="541">
        <f t="shared" ca="1" si="213"/>
        <v>-17.125640178085956</v>
      </c>
      <c r="CL317" s="541">
        <f t="shared" ca="1" si="213"/>
        <v>42.659889643425601</v>
      </c>
      <c r="CM317" s="541">
        <f t="shared" ca="1" si="213"/>
        <v>17.870962720819648</v>
      </c>
      <c r="CN317" s="541">
        <f t="shared" ca="1" si="213"/>
        <v>19.493941451334273</v>
      </c>
      <c r="CO317" s="541">
        <f t="shared" ca="1" si="213"/>
        <v>19.509971023633057</v>
      </c>
      <c r="CP317" s="539">
        <f t="shared" ca="1" si="210"/>
        <v>12.882919162545775</v>
      </c>
      <c r="CQ317" s="539">
        <f t="shared" ca="1" si="198"/>
        <v>4.1806286689382262</v>
      </c>
      <c r="CR317" s="539">
        <f t="shared" ca="1" si="211"/>
        <v>54.08832016413038</v>
      </c>
      <c r="CS317" s="539">
        <f t="shared" ca="1" si="211"/>
        <v>12.43920622599093</v>
      </c>
      <c r="CT317" s="539">
        <v>5.0934230957460436</v>
      </c>
      <c r="CU317" s="534"/>
      <c r="CV317" s="534"/>
      <c r="CW317" s="534"/>
    </row>
    <row r="318" spans="1:101" x14ac:dyDescent="0.3">
      <c r="A318"/>
      <c r="B318"/>
      <c r="C318" s="531"/>
      <c r="D318" s="532" t="s">
        <v>74</v>
      </c>
      <c r="E318" s="533">
        <f t="shared" ca="1" si="214"/>
        <v>130948088</v>
      </c>
      <c r="F318" s="533">
        <f t="shared" ca="1" si="214"/>
        <v>17111653</v>
      </c>
      <c r="G318" s="533">
        <f t="shared" ca="1" si="214"/>
        <v>45045204</v>
      </c>
      <c r="H318" s="542">
        <f ca="1">(SUM(OFFSET(H$3,3*ROWS(H$3:H57)-3,,3)))</f>
        <v>1294223217</v>
      </c>
      <c r="I318" s="542">
        <f ca="1">(SUM(OFFSET(I$3,3*ROWS(I$3:I57)-3,,3)))</f>
        <v>75346056</v>
      </c>
      <c r="J318" s="542">
        <f ca="1">(SUM(OFFSET(J$3,3*ROWS(J$3:J57)-3,,3)))</f>
        <v>168198200</v>
      </c>
      <c r="K318" s="536">
        <f t="shared" ca="1" si="204"/>
        <v>-1.4454006348502002</v>
      </c>
      <c r="L318" s="536">
        <f t="shared" ca="1" si="204"/>
        <v>0.18474315648535172</v>
      </c>
      <c r="M318" s="536">
        <f t="shared" ca="1" si="204"/>
        <v>-0.77671544146976434</v>
      </c>
      <c r="N318" s="537">
        <f t="shared" ca="1" si="206"/>
        <v>12.200563420861021</v>
      </c>
      <c r="O318" s="537">
        <f t="shared" ca="1" si="206"/>
        <v>5.8533117741863627</v>
      </c>
      <c r="P318" s="537">
        <f t="shared" ca="1" si="206"/>
        <v>-2.6210953217677759</v>
      </c>
      <c r="Q318" s="542">
        <f ca="1">(SUM(OFFSET(Q$3,3*ROWS(Q$3:Q57)-3,,3)))</f>
        <v>1401455997.6191669</v>
      </c>
      <c r="R318" s="542">
        <f ca="1">(SUM(OFFSET(R$3,3*ROWS(R$3:R57)-3,,3)))</f>
        <v>67702406.410880014</v>
      </c>
      <c r="S318" s="542">
        <f ca="1">(SUM(OFFSET(S$3,3*ROWS(S$3:S57)-3,,3)))</f>
        <v>1723262.188323</v>
      </c>
      <c r="T318" s="533">
        <f ca="1">(SUM(OFFSET(T$3,3*ROWS(T$3:T57)-3,,3)))</f>
        <v>1470881666.21837</v>
      </c>
      <c r="U318" s="536">
        <f t="shared" ca="1" si="205"/>
        <v>-2.5681399720232339</v>
      </c>
      <c r="V318" s="536">
        <f t="shared" ca="1" si="205"/>
        <v>-3.0629468346104192</v>
      </c>
      <c r="W318" s="536">
        <f t="shared" ca="1" si="205"/>
        <v>-2.9385794469148827</v>
      </c>
      <c r="X318" s="536">
        <f t="shared" ca="1" si="205"/>
        <v>-2.5914614939575369</v>
      </c>
      <c r="Y318" s="538">
        <f t="shared" ca="1" si="207"/>
        <v>12.105883251425261</v>
      </c>
      <c r="Z318" s="538">
        <f t="shared" ca="1" si="207"/>
        <v>-4.0340878138696228</v>
      </c>
      <c r="AA318" s="538">
        <f t="shared" ca="1" si="207"/>
        <v>3.4890517780124752</v>
      </c>
      <c r="AB318" s="538">
        <f t="shared" ca="1" si="207"/>
        <v>11.233940599574964</v>
      </c>
      <c r="AC318" s="542">
        <f ca="1">(SUM(OFFSET(AC$3,3*ROWS(AC$3:AC57)-3,,3)))</f>
        <v>804871749</v>
      </c>
      <c r="AD318" s="533">
        <f ca="1">(SUM(OFFSET(AD$3,3*ROWS(AD$3:AD57)-3,,3)))</f>
        <v>489351468</v>
      </c>
      <c r="AE318" s="542">
        <f ca="1">(SUM(OFFSET(AE$3,3*ROWS(AE$3:AE57)-3,,3)))</f>
        <v>113180754</v>
      </c>
      <c r="AF318" s="542">
        <f ca="1">(SUM(OFFSET(AF$3,3*ROWS(AF$3:AF57)-3,,3)))</f>
        <v>272013425</v>
      </c>
      <c r="AG318" s="542">
        <f ca="1">(SUM(OFFSET(AG$3,3*ROWS(AG$3:AG57)-3,,3)))</f>
        <v>104157289</v>
      </c>
      <c r="AH318" s="533">
        <f ca="1">(SUM(OFFSET(AH$3,3*ROWS(AH$3:AH57)-3,,3)))</f>
        <v>376170714</v>
      </c>
      <c r="AI318" s="533"/>
      <c r="AJ318" s="533">
        <f ca="1">(SUM(OFFSET(AJ$3,3*ROWS(AJ$3:AJ57)-3,,3)))</f>
        <v>0</v>
      </c>
      <c r="AK318" s="542">
        <f ca="1">(SUM(OFFSET(AK$3,3*ROWS(AK$3:AK57)-3,,3)))</f>
        <v>587962776.10795903</v>
      </c>
      <c r="AL318" s="533">
        <f ca="1">(SUM(OFFSET(AL$3,3*ROWS(AL$3:AL57)-3,,3)))</f>
        <v>813493221.51120806</v>
      </c>
      <c r="AM318" s="542">
        <f ca="1">(SUM(OFFSET(AM$3,3*ROWS(AM$3:AM57)-3,,3)))</f>
        <v>64824651.393352017</v>
      </c>
      <c r="AN318" s="542">
        <f ca="1">(SUM(OFFSET(AN$3,3*ROWS(AN$3:AN57)-3,,3)))</f>
        <v>523574285.21518016</v>
      </c>
      <c r="AO318" s="542">
        <f ca="1">(SUM(OFFSET(AO$3,3*ROWS(AO$3:AO57)-3,,3)))</f>
        <v>225094284.90267593</v>
      </c>
      <c r="AP318" s="533">
        <f t="shared" ca="1" si="191"/>
        <v>748668570.11785603</v>
      </c>
      <c r="AQ318" s="533">
        <f ca="1">(SUM(OFFSET(AQ$3,3*ROWS(AQ$3:AQ57)-3,,3)))</f>
        <v>0</v>
      </c>
      <c r="AR318" s="533">
        <f ca="1">(SUM(OFFSET(AR$3,3*ROWS(AR$3:AR57)-3,,3)))</f>
        <v>0</v>
      </c>
      <c r="AS318" s="542">
        <f ca="1">(SUM(OFFSET(AS$3,3*ROWS(AS$3:AS57)-3,,3)))</f>
        <v>73563236</v>
      </c>
      <c r="AT318" s="542">
        <f ca="1">(SUM(OFFSET(AT$3,3*ROWS(AT$3:AT57)-3,,3)))</f>
        <v>1782820</v>
      </c>
      <c r="AU318" s="542"/>
      <c r="AV318" s="542">
        <f ca="1">(SUM(OFFSET(AV$3,3*ROWS(AV$3:AV57)-3,,3)))</f>
        <v>65738747.249323994</v>
      </c>
      <c r="AW318" s="542">
        <f ca="1">(SUM(OFFSET(AW$3,3*ROWS(AW$3:AW57)-3,,3)))</f>
        <v>1963659.1615559999</v>
      </c>
      <c r="AX318" s="542"/>
      <c r="AY318" s="540">
        <f t="shared" ca="1" si="215"/>
        <v>-4.3961462995674889</v>
      </c>
      <c r="AZ318" s="540">
        <f t="shared" ca="1" si="215"/>
        <v>9.8991842151541629</v>
      </c>
      <c r="BA318" s="540"/>
      <c r="BB318" s="533">
        <f t="shared" ca="1" si="192"/>
        <v>907610.33394699998</v>
      </c>
      <c r="BC318" s="535">
        <f ca="1">(SUM(OFFSET(BC$3,3*ROWS(BC$3:BC57)-3,,3)))</f>
        <v>0</v>
      </c>
      <c r="BD318" s="535">
        <f ca="1">(SUM(OFFSET(BD$3,3*ROWS(BD$3:BD57)-3,,3)))</f>
        <v>168198200</v>
      </c>
      <c r="BE318" s="535">
        <f ca="1">(SUM(OFFSET(BE$3,3*ROWS(BE$3:BE57)-3,,3)))</f>
        <v>0</v>
      </c>
      <c r="BF318" s="535">
        <f ca="1">(SUM(OFFSET(BF$3,3*ROWS(BF$3:BF57)-3,,3)))</f>
        <v>0</v>
      </c>
      <c r="BG318" s="535">
        <f ca="1">(SUM(OFFSET(BG$3,3*ROWS(BG$3:BG57)-3,,3)))</f>
        <v>1723262.188323</v>
      </c>
      <c r="BH318" s="535">
        <f ca="1">(SUM(OFFSET(BH$3,3*ROWS(BH$3:BH57)-3,,3)))</f>
        <v>0</v>
      </c>
      <c r="BI318" s="540"/>
      <c r="BJ318" s="540"/>
      <c r="BK318" s="540"/>
      <c r="BL318" s="542">
        <f ca="1">(SUM(OFFSET(BL$3,3*ROWS(BL$3:BL57)-3,,3)))</f>
        <v>526117</v>
      </c>
      <c r="BM318" s="542">
        <f ca="1">(SUM(OFFSET(BM$3,3*ROWS(BM$3:BM57)-3,,3)))</f>
        <v>308667164.56757277</v>
      </c>
      <c r="BN318" s="542">
        <f ca="1">(SUM(OFFSET(BN$3,3*ROWS(BN$3:BN57)-3,,3)))</f>
        <v>326474773.14495784</v>
      </c>
      <c r="BO318" s="533">
        <f ca="1">(SUM(OFFSET(BO$3,3*ROWS(BO$3:BO57)-3,,3)))</f>
        <v>635668054.71253061</v>
      </c>
      <c r="BP318" s="533">
        <f ca="1">(SUM(OFFSET(BP$3,3*ROWS(BP$3:BP57)-3,,3)))</f>
        <v>635141937.71253061</v>
      </c>
      <c r="BQ318" s="542">
        <f ca="1">(SUM(OFFSET(BQ$3,3*ROWS(BQ$3:BQ57)-3,,3)))</f>
        <v>1145295.8310400001</v>
      </c>
      <c r="BR318" s="542">
        <f ca="1">(SUM(OFFSET(BR$3,3*ROWS(BR$3:BR57)-3,,3)))</f>
        <v>286918830.98111999</v>
      </c>
      <c r="BS318" s="542">
        <f ca="1">(SUM(OFFSET(BS$3,3*ROWS(BS$3:BS57)-3,,3)))</f>
        <v>3143171622.0436482</v>
      </c>
      <c r="BT318" s="533">
        <f ca="1">(SUM(OFFSET(BT$3,3*ROWS(BT$3:BT57)-3,,3)))</f>
        <v>3431235748.8558078</v>
      </c>
      <c r="BU318" s="533">
        <f ca="1">(SUM(OFFSET(BU$3,3*ROWS(BU$3:BU57)-3,,3)))</f>
        <v>3430090453.0247679</v>
      </c>
      <c r="BV318" s="541">
        <f t="shared" ca="1" si="208"/>
        <v>-4.725540191086032</v>
      </c>
      <c r="BW318" s="541">
        <f t="shared" ca="1" si="208"/>
        <v>4.8771309635067501</v>
      </c>
      <c r="BX318" s="541">
        <f t="shared" ca="1" si="208"/>
        <v>2.4303338294211749</v>
      </c>
      <c r="BY318" s="541">
        <f t="shared" ca="1" si="208"/>
        <v>3.5975111873314334</v>
      </c>
      <c r="BZ318" s="541">
        <f t="shared" ca="1" si="208"/>
        <v>3.605008374893647</v>
      </c>
      <c r="CA318" s="541">
        <f t="shared" ca="1" si="212"/>
        <v>-16.949045521060416</v>
      </c>
      <c r="CB318" s="541">
        <f t="shared" ca="1" si="212"/>
        <v>27.950914145083495</v>
      </c>
      <c r="CC318" s="541">
        <f t="shared" ca="1" si="212"/>
        <v>22.532580690914958</v>
      </c>
      <c r="CD318" s="541">
        <f t="shared" ca="1" si="212"/>
        <v>25.054855153746324</v>
      </c>
      <c r="CE318" s="541">
        <f t="shared" ca="1" si="212"/>
        <v>25.107268161314352</v>
      </c>
      <c r="CF318" s="541">
        <f t="shared" ca="1" si="209"/>
        <v>3.3322679329981231</v>
      </c>
      <c r="CG318" s="541">
        <f t="shared" ca="1" si="209"/>
        <v>-0.44094468569759737</v>
      </c>
      <c r="CH318" s="541">
        <f t="shared" ca="1" si="209"/>
        <v>-6.5419861614340657</v>
      </c>
      <c r="CI318" s="541">
        <f t="shared" ca="1" si="209"/>
        <v>-6.0576039103839125</v>
      </c>
      <c r="CJ318" s="541">
        <f t="shared" ca="1" si="209"/>
        <v>-6.0604541689975537</v>
      </c>
      <c r="CK318" s="541">
        <f t="shared" ca="1" si="213"/>
        <v>-16.332070641784735</v>
      </c>
      <c r="CL318" s="541">
        <f t="shared" ca="1" si="213"/>
        <v>40.898428048646586</v>
      </c>
      <c r="CM318" s="541">
        <f t="shared" ca="1" si="213"/>
        <v>9.1128578449090281</v>
      </c>
      <c r="CN318" s="541">
        <f t="shared" ca="1" si="213"/>
        <v>11.199225255944324</v>
      </c>
      <c r="CO318" s="541">
        <f t="shared" ca="1" si="213"/>
        <v>11.211444074626421</v>
      </c>
      <c r="CP318" s="539">
        <f t="shared" ca="1" si="210"/>
        <v>13.694415074965008</v>
      </c>
      <c r="CQ318" s="539">
        <f t="shared" ca="1" si="198"/>
        <v>1.1096918639143354</v>
      </c>
      <c r="CR318" s="539">
        <f t="shared" ca="1" si="211"/>
        <v>31.761126679987484</v>
      </c>
      <c r="CS318" s="539">
        <f t="shared" ca="1" si="211"/>
        <v>13.022320801622044</v>
      </c>
      <c r="CT318" s="539">
        <v>5.01706670773269</v>
      </c>
      <c r="CU318" s="534"/>
      <c r="CV318" s="534"/>
      <c r="CW318" s="534"/>
    </row>
    <row r="319" spans="1:101" x14ac:dyDescent="0.3">
      <c r="A319"/>
      <c r="B319"/>
      <c r="C319" s="531"/>
      <c r="D319" s="532" t="s">
        <v>75</v>
      </c>
      <c r="E319" s="533">
        <f t="shared" ca="1" si="214"/>
        <v>136148350</v>
      </c>
      <c r="F319" s="533">
        <f t="shared" ca="1" si="214"/>
        <v>17406327</v>
      </c>
      <c r="G319" s="533">
        <f t="shared" ca="1" si="214"/>
        <v>51204580</v>
      </c>
      <c r="H319" s="542">
        <f ca="1">(SUM(OFFSET(H$3,3*ROWS(H$3:H58)-3,,3)))</f>
        <v>1369274016</v>
      </c>
      <c r="I319" s="542">
        <f ca="1">(SUM(OFFSET(I$3,3*ROWS(I$3:I58)-3,,3)))</f>
        <v>80489887</v>
      </c>
      <c r="J319" s="542">
        <f ca="1">(SUM(OFFSET(J$3,3*ROWS(J$3:J58)-3,,3)))</f>
        <v>207950960</v>
      </c>
      <c r="K319" s="536">
        <f t="shared" ca="1" si="204"/>
        <v>5.7989068666197481</v>
      </c>
      <c r="L319" s="536">
        <f t="shared" ca="1" si="204"/>
        <v>6.8269412801115967</v>
      </c>
      <c r="M319" s="536">
        <f t="shared" ca="1" si="204"/>
        <v>23.63447409068587</v>
      </c>
      <c r="N319" s="537">
        <f t="shared" ca="1" si="206"/>
        <v>13.090201348738194</v>
      </c>
      <c r="O319" s="537">
        <f t="shared" ca="1" si="206"/>
        <v>8.4808592202869004</v>
      </c>
      <c r="P319" s="537">
        <f t="shared" ca="1" si="206"/>
        <v>49.074025891045821</v>
      </c>
      <c r="Q319" s="542">
        <f ca="1">(SUM(OFFSET(Q$3,3*ROWS(Q$3:Q58)-3,,3)))</f>
        <v>1485402918.3749182</v>
      </c>
      <c r="R319" s="542">
        <f ca="1">(SUM(OFFSET(R$3,3*ROWS(R$3:R58)-3,,3)))</f>
        <v>73619317.394334003</v>
      </c>
      <c r="S319" s="542">
        <f ca="1">(SUM(OFFSET(S$3,3*ROWS(S$3:S58)-3,,3)))</f>
        <v>2443922.1129860003</v>
      </c>
      <c r="T319" s="533">
        <f ca="1">(SUM(OFFSET(T$3,3*ROWS(T$3:T58)-3,,3)))</f>
        <v>1561466157.8822384</v>
      </c>
      <c r="U319" s="536">
        <f t="shared" ca="1" si="205"/>
        <v>5.9899790573776688</v>
      </c>
      <c r="V319" s="536">
        <f t="shared" ca="1" si="205"/>
        <v>8.7395874048328075</v>
      </c>
      <c r="W319" s="536">
        <f t="shared" ca="1" si="205"/>
        <v>41.819517050061521</v>
      </c>
      <c r="X319" s="536">
        <f t="shared" ca="1" si="205"/>
        <v>6.1585166056737073</v>
      </c>
      <c r="Y319" s="538">
        <f t="shared" ca="1" si="207"/>
        <v>14.558694937910218</v>
      </c>
      <c r="Z319" s="538">
        <f t="shared" ca="1" si="207"/>
        <v>1.0804437796560165</v>
      </c>
      <c r="AA319" s="538">
        <f t="shared" ca="1" si="207"/>
        <v>82.037909850165633</v>
      </c>
      <c r="AB319" s="538">
        <f t="shared" ca="1" si="207"/>
        <v>13.908668130488925</v>
      </c>
      <c r="AC319" s="542">
        <f ca="1">(SUM(OFFSET(AC$3,3*ROWS(AC$3:AC58)-3,,3)))</f>
        <v>847733413</v>
      </c>
      <c r="AD319" s="533">
        <f ca="1">(SUM(OFFSET(AD$3,3*ROWS(AD$3:AD58)-3,,3)))</f>
        <v>521540603</v>
      </c>
      <c r="AE319" s="542">
        <f ca="1">(SUM(OFFSET(AE$3,3*ROWS(AE$3:AE58)-3,,3)))</f>
        <v>112238371</v>
      </c>
      <c r="AF319" s="542">
        <f ca="1">(SUM(OFFSET(AF$3,3*ROWS(AF$3:AF58)-3,,3)))</f>
        <v>292302702</v>
      </c>
      <c r="AG319" s="542">
        <f ca="1">(SUM(OFFSET(AG$3,3*ROWS(AG$3:AG58)-3,,3)))</f>
        <v>116999530</v>
      </c>
      <c r="AH319" s="533">
        <f ca="1">(SUM(OFFSET(AH$3,3*ROWS(AH$3:AH58)-3,,3)))</f>
        <v>409302232</v>
      </c>
      <c r="AI319" s="533"/>
      <c r="AJ319" s="533">
        <f ca="1">(SUM(OFFSET(AJ$3,3*ROWS(AJ$3:AJ58)-3,,3)))</f>
        <v>0</v>
      </c>
      <c r="AK319" s="542">
        <f ca="1">(SUM(OFFSET(AK$3,3*ROWS(AK$3:AK58)-3,,3)))</f>
        <v>608924121.95433009</v>
      </c>
      <c r="AL319" s="533">
        <f ca="1">(SUM(OFFSET(AL$3,3*ROWS(AL$3:AL58)-3,,3)))</f>
        <v>876478796.42058825</v>
      </c>
      <c r="AM319" s="542">
        <f ca="1">(SUM(OFFSET(AM$3,3*ROWS(AM$3:AM58)-3,,3)))</f>
        <v>67184756.508045986</v>
      </c>
      <c r="AN319" s="542">
        <f ca="1">(SUM(OFFSET(AN$3,3*ROWS(AN$3:AN58)-3,,3)))</f>
        <v>563305680.58535612</v>
      </c>
      <c r="AO319" s="542">
        <f ca="1">(SUM(OFFSET(AO$3,3*ROWS(AO$3:AO58)-3,,3)))</f>
        <v>245988359.32718611</v>
      </c>
      <c r="AP319" s="533">
        <f t="shared" ca="1" si="191"/>
        <v>809294039.91254222</v>
      </c>
      <c r="AQ319" s="533">
        <f ca="1">(SUM(OFFSET(AQ$3,3*ROWS(AQ$3:AQ58)-3,,3)))</f>
        <v>0</v>
      </c>
      <c r="AR319" s="533">
        <f ca="1">(SUM(OFFSET(AR$3,3*ROWS(AR$3:AR58)-3,,3)))</f>
        <v>0</v>
      </c>
      <c r="AS319" s="542">
        <f ca="1">(SUM(OFFSET(AS$3,3*ROWS(AS$3:AS58)-3,,3)))</f>
        <v>78519294</v>
      </c>
      <c r="AT319" s="542">
        <f ca="1">(SUM(OFFSET(AT$3,3*ROWS(AT$3:AT58)-3,,3)))</f>
        <v>1970593</v>
      </c>
      <c r="AU319" s="542"/>
      <c r="AV319" s="542">
        <f ca="1">(SUM(OFFSET(AV$3,3*ROWS(AV$3:AV58)-3,,3)))</f>
        <v>71498703.864991009</v>
      </c>
      <c r="AW319" s="542">
        <f ca="1">(SUM(OFFSET(AW$3,3*ROWS(AW$3:AW58)-3,,3)))</f>
        <v>2120613.5293429997</v>
      </c>
      <c r="AX319" s="542"/>
      <c r="AY319" s="540">
        <f t="shared" ca="1" si="215"/>
        <v>0.83789182945869412</v>
      </c>
      <c r="AZ319" s="540">
        <f t="shared" ca="1" si="215"/>
        <v>10.001499674921323</v>
      </c>
      <c r="BA319" s="540"/>
      <c r="BB319" s="533">
        <f t="shared" ca="1" si="192"/>
        <v>982358.69782200013</v>
      </c>
      <c r="BC319" s="535">
        <f ca="1">(SUM(OFFSET(BC$3,3*ROWS(BC$3:BC58)-3,,3)))</f>
        <v>321344</v>
      </c>
      <c r="BD319" s="535">
        <f ca="1">(SUM(OFFSET(BD$3,3*ROWS(BD$3:BD58)-3,,3)))</f>
        <v>206839441</v>
      </c>
      <c r="BE319" s="535">
        <f ca="1">(SUM(OFFSET(BE$3,3*ROWS(BE$3:BE58)-3,,3)))</f>
        <v>790175</v>
      </c>
      <c r="BF319" s="535">
        <f ca="1">(SUM(OFFSET(BF$3,3*ROWS(BF$3:BF58)-3,,3)))</f>
        <v>127200.8162</v>
      </c>
      <c r="BG319" s="535">
        <f ca="1">(SUM(OFFSET(BG$3,3*ROWS(BG$3:BG58)-3,,3)))</f>
        <v>2166057.341058</v>
      </c>
      <c r="BH319" s="535">
        <f ca="1">(SUM(OFFSET(BH$3,3*ROWS(BH$3:BH58)-3,,3)))</f>
        <v>150663.955728</v>
      </c>
      <c r="BI319" s="540"/>
      <c r="BJ319" s="540"/>
      <c r="BK319" s="540"/>
      <c r="BL319" s="542">
        <f ca="1">(SUM(OFFSET(BL$3,3*ROWS(BL$3:BL58)-3,,3)))</f>
        <v>493823</v>
      </c>
      <c r="BM319" s="542">
        <f ca="1">(SUM(OFFSET(BM$3,3*ROWS(BM$3:BM58)-3,,3)))</f>
        <v>354722260.22004271</v>
      </c>
      <c r="BN319" s="542">
        <f ca="1">(SUM(OFFSET(BN$3,3*ROWS(BN$3:BN58)-3,,3)))</f>
        <v>360531029.00376356</v>
      </c>
      <c r="BO319" s="533">
        <f ca="1">(SUM(OFFSET(BO$3,3*ROWS(BO$3:BO58)-3,,3)))</f>
        <v>715747112.22380614</v>
      </c>
      <c r="BP319" s="533">
        <f ca="1">(SUM(OFFSET(BP$3,3*ROWS(BP$3:BP58)-3,,3)))</f>
        <v>715253289.22380614</v>
      </c>
      <c r="BQ319" s="542">
        <f ca="1">(SUM(OFFSET(BQ$3,3*ROWS(BQ$3:BQ58)-3,,3)))</f>
        <v>1051769.3071359999</v>
      </c>
      <c r="BR319" s="542">
        <f ca="1">(SUM(OFFSET(BR$3,3*ROWS(BR$3:BR58)-3,,3)))</f>
        <v>336280923.66847998</v>
      </c>
      <c r="BS319" s="542">
        <f ca="1">(SUM(OFFSET(BS$3,3*ROWS(BS$3:BS58)-3,,3)))</f>
        <v>3586528278.2167044</v>
      </c>
      <c r="BT319" s="533">
        <f ca="1">(SUM(OFFSET(BT$3,3*ROWS(BT$3:BT58)-3,,3)))</f>
        <v>3923860971.1923199</v>
      </c>
      <c r="BU319" s="533">
        <f ca="1">(SUM(OFFSET(BU$3,3*ROWS(BU$3:BU58)-3,,3)))</f>
        <v>3922809201.8851838</v>
      </c>
      <c r="BV319" s="541">
        <f t="shared" ca="1" si="208"/>
        <v>-6.1381783899778952</v>
      </c>
      <c r="BW319" s="541">
        <f t="shared" ca="1" si="208"/>
        <v>14.920633270788883</v>
      </c>
      <c r="BX319" s="541">
        <f t="shared" ca="1" si="208"/>
        <v>10.431512220910379</v>
      </c>
      <c r="BY319" s="541">
        <f t="shared" ca="1" si="208"/>
        <v>12.59762181182596</v>
      </c>
      <c r="BZ319" s="541">
        <f t="shared" ca="1" si="208"/>
        <v>12.613141528615996</v>
      </c>
      <c r="CA319" s="541">
        <f t="shared" ca="1" si="212"/>
        <v>-24.179920744224322</v>
      </c>
      <c r="CB319" s="541">
        <f t="shared" ca="1" si="212"/>
        <v>32.877020486424989</v>
      </c>
      <c r="CC319" s="541">
        <f t="shared" ca="1" si="212"/>
        <v>28.045636165400424</v>
      </c>
      <c r="CD319" s="541">
        <f t="shared" ca="1" si="212"/>
        <v>30.33226181628077</v>
      </c>
      <c r="CE319" s="541">
        <f t="shared" ca="1" si="212"/>
        <v>30.396989244306148</v>
      </c>
      <c r="CF319" s="541">
        <f t="shared" ca="1" si="209"/>
        <v>-8.1661454943979255</v>
      </c>
      <c r="CG319" s="541">
        <f t="shared" ca="1" si="209"/>
        <v>17.204201104042617</v>
      </c>
      <c r="CH319" s="541">
        <f t="shared" ca="1" si="209"/>
        <v>14.105391288967905</v>
      </c>
      <c r="CI319" s="541">
        <f t="shared" ca="1" si="209"/>
        <v>14.35707886002251</v>
      </c>
      <c r="CJ319" s="541">
        <f t="shared" ca="1" si="209"/>
        <v>14.364599289966829</v>
      </c>
      <c r="CK319" s="541">
        <f t="shared" ca="1" si="213"/>
        <v>-3.142105281422447</v>
      </c>
      <c r="CL319" s="541">
        <f t="shared" ca="1" si="213"/>
        <v>43.077448174063917</v>
      </c>
      <c r="CM319" s="541">
        <f t="shared" ca="1" si="213"/>
        <v>18.064448970939218</v>
      </c>
      <c r="CN319" s="541">
        <f t="shared" ca="1" si="213"/>
        <v>19.853109893841435</v>
      </c>
      <c r="CO319" s="541">
        <f t="shared" ca="1" si="213"/>
        <v>19.86073951041827</v>
      </c>
      <c r="CP319" s="539">
        <f t="shared" ca="1" si="210"/>
        <v>14.8254121394815</v>
      </c>
      <c r="CQ319" s="539">
        <f t="shared" ca="1" si="198"/>
        <v>0.1698797458402197</v>
      </c>
      <c r="CR319" s="539">
        <f t="shared" ca="1" si="211"/>
        <v>38.96516184627535</v>
      </c>
      <c r="CS319" s="539">
        <f t="shared" ca="1" si="211"/>
        <v>14.056839428208121</v>
      </c>
      <c r="CT319" s="539">
        <v>4.978303092167363</v>
      </c>
      <c r="CU319" s="534"/>
      <c r="CV319" s="534"/>
      <c r="CW319" s="534"/>
    </row>
    <row r="320" spans="1:101" x14ac:dyDescent="0.3">
      <c r="B320"/>
      <c r="C320" s="531">
        <v>2017</v>
      </c>
      <c r="D320" s="532" t="s">
        <v>72</v>
      </c>
      <c r="E320" s="533">
        <f t="shared" ca="1" si="214"/>
        <v>142363060</v>
      </c>
      <c r="F320" s="533">
        <f t="shared" ca="1" si="214"/>
        <v>17592430</v>
      </c>
      <c r="G320" s="533">
        <f t="shared" ca="1" si="214"/>
        <v>56056861</v>
      </c>
      <c r="H320" s="543">
        <f ca="1">(SUM(OFFSET(H$3,3*ROWS(H$3:H59)-3,,3)))</f>
        <v>1314753690</v>
      </c>
      <c r="I320" s="543">
        <f ca="1">(SUM(OFFSET(I$3,3*ROWS(I$3:I59)-3,,3)))</f>
        <v>80741566</v>
      </c>
      <c r="J320" s="543">
        <f ca="1">(SUM(OFFSET(J$3,3*ROWS(J$3:J59)-3,,3)))</f>
        <v>184932629</v>
      </c>
      <c r="K320" s="536">
        <f t="shared" ca="1" si="204"/>
        <v>-3.9816958010543302</v>
      </c>
      <c r="L320" s="536">
        <f t="shared" ca="1" si="204"/>
        <v>0.31268400215296616</v>
      </c>
      <c r="M320" s="536">
        <f t="shared" ca="1" si="204"/>
        <v>-11.069115045201041</v>
      </c>
      <c r="N320" s="537">
        <f t="shared" ca="1" si="206"/>
        <v>7.7833988829313165</v>
      </c>
      <c r="O320" s="537">
        <f t="shared" ca="1" si="206"/>
        <v>9.0966049400481594</v>
      </c>
      <c r="P320" s="537">
        <f t="shared" ca="1" si="206"/>
        <v>33.447450821546695</v>
      </c>
      <c r="Q320" s="543">
        <f ca="1">(SUM(OFFSET(Q$3,3*ROWS(Q$3:Q59)-3,,3)))</f>
        <v>1423064090.7778907</v>
      </c>
      <c r="R320" s="543">
        <f ca="1">(SUM(OFFSET(R$3,3*ROWS(R$3:R59)-3,,3)))</f>
        <v>72011994.381016999</v>
      </c>
      <c r="S320" s="543">
        <f ca="1">(SUM(OFFSET(S$3,3*ROWS(S$3:S59)-3,,3)))</f>
        <v>3308192.6167940004</v>
      </c>
      <c r="T320" s="533">
        <f ca="1">(SUM(OFFSET(T$3,3*ROWS(T$3:T59)-3,,3)))</f>
        <v>1498384277.7757015</v>
      </c>
      <c r="U320" s="536">
        <f t="shared" ca="1" si="205"/>
        <v>-4.1967621596723639</v>
      </c>
      <c r="V320" s="536">
        <f t="shared" ca="1" si="205"/>
        <v>-2.1832897535677356</v>
      </c>
      <c r="W320" s="536">
        <f t="shared" ca="1" si="205"/>
        <v>35.364077243526751</v>
      </c>
      <c r="X320" s="536">
        <f t="shared" ca="1" si="205"/>
        <v>-4.0399133716796394</v>
      </c>
      <c r="Y320" s="538">
        <f t="shared" ca="1" si="207"/>
        <v>9.5796129211604679</v>
      </c>
      <c r="Z320" s="538">
        <f t="shared" ca="1" si="207"/>
        <v>3.0846058728192696</v>
      </c>
      <c r="AA320" s="538">
        <f t="shared" ca="1" si="207"/>
        <v>136.47941822177745</v>
      </c>
      <c r="AB320" s="538">
        <f t="shared" ca="1" si="207"/>
        <v>9.3779956328037475</v>
      </c>
      <c r="AC320" s="543">
        <f ca="1">(SUM(OFFSET(AC$3,3*ROWS(AC$3:AC59)-3,,3)))</f>
        <v>802569620</v>
      </c>
      <c r="AD320" s="533">
        <f ca="1">(SUM(OFFSET(AD$3,3*ROWS(AD$3:AD59)-3,,3)))</f>
        <v>512184070</v>
      </c>
      <c r="AE320" s="543">
        <f ca="1">(SUM(OFFSET(AE$3,3*ROWS(AE$3:AE59)-3,,3)))</f>
        <v>111594929</v>
      </c>
      <c r="AF320" s="543">
        <f ca="1">(SUM(OFFSET(AF$3,3*ROWS(AF$3:AF59)-3,,3)))</f>
        <v>285747643</v>
      </c>
      <c r="AG320" s="543">
        <f ca="1">(SUM(OFFSET(AG$3,3*ROWS(AG$3:AG59)-3,,3)))</f>
        <v>114841498</v>
      </c>
      <c r="AH320" s="533">
        <f ca="1">(SUM(OFFSET(AH$3,3*ROWS(AH$3:AH59)-3,,3)))</f>
        <v>400589141</v>
      </c>
      <c r="AI320" s="533"/>
      <c r="AJ320" s="533">
        <f ca="1">(SUM(OFFSET(AJ$3,3*ROWS(AJ$3:AJ59)-3,,3)))</f>
        <v>0</v>
      </c>
      <c r="AK320" s="543">
        <f ca="1">(SUM(OFFSET(AK$3,3*ROWS(AK$3:AK59)-3,,3)))</f>
        <v>578920934.17976987</v>
      </c>
      <c r="AL320" s="533">
        <f ca="1">(SUM(OFFSET(AL$3,3*ROWS(AL$3:AL59)-3,,3)))</f>
        <v>844143156.59812093</v>
      </c>
      <c r="AM320" s="543">
        <f ca="1">(SUM(OFFSET(AM$3,3*ROWS(AM$3:AM59)-3,,3)))</f>
        <v>64993988.316069007</v>
      </c>
      <c r="AN320" s="543">
        <f ca="1">(SUM(OFFSET(AN$3,3*ROWS(AN$3:AN59)-3,,3)))</f>
        <v>548448215.41026878</v>
      </c>
      <c r="AO320" s="543">
        <f ca="1">(SUM(OFFSET(AO$3,3*ROWS(AO$3:AO59)-3,,3)))</f>
        <v>230700952.87178302</v>
      </c>
      <c r="AP320" s="533">
        <f t="shared" ca="1" si="191"/>
        <v>779149168.2820518</v>
      </c>
      <c r="AQ320" s="533">
        <f ca="1">(SUM(OFFSET(AQ$3,3*ROWS(AQ$3:AQ59)-3,,3)))</f>
        <v>0</v>
      </c>
      <c r="AR320" s="533">
        <f ca="1">(SUM(OFFSET(AR$3,3*ROWS(AR$3:AR59)-3,,3)))</f>
        <v>0</v>
      </c>
      <c r="AS320" s="543">
        <f ca="1">(SUM(OFFSET(AS$3,3*ROWS(AS$3:AS59)-3,,3)))</f>
        <v>78663164</v>
      </c>
      <c r="AT320" s="543">
        <f ca="1">(SUM(OFFSET(AT$3,3*ROWS(AT$3:AT59)-3,,3)))</f>
        <v>2078402</v>
      </c>
      <c r="AU320" s="543"/>
      <c r="AV320" s="543">
        <f ca="1">(SUM(OFFSET(AV$3,3*ROWS(AV$3:AV59)-3,,3)))</f>
        <v>69781996.17725499</v>
      </c>
      <c r="AW320" s="543">
        <f ca="1">(SUM(OFFSET(AW$3,3*ROWS(AW$3:AW59)-3,,3)))</f>
        <v>2229998.2037619995</v>
      </c>
      <c r="AX320" s="543"/>
      <c r="AY320" s="540">
        <f t="shared" ca="1" si="215"/>
        <v>2.8308821295867719</v>
      </c>
      <c r="AZ320" s="540">
        <f t="shared" ca="1" si="215"/>
        <v>11.709774599951961</v>
      </c>
      <c r="BA320" s="540"/>
      <c r="BB320" s="533">
        <f t="shared" ca="1" si="192"/>
        <v>984929.51426699979</v>
      </c>
      <c r="BC320" s="535">
        <f ca="1">(SUM(OFFSET(BC$3,3*ROWS(BC$3:BC59)-3,,3)))</f>
        <v>1735037</v>
      </c>
      <c r="BD320" s="535">
        <f ca="1">(SUM(OFFSET(BD$3,3*ROWS(BD$3:BD59)-3,,3)))</f>
        <v>179994943</v>
      </c>
      <c r="BE320" s="535">
        <f ca="1">(SUM(OFFSET(BE$3,3*ROWS(BE$3:BE59)-3,,3)))</f>
        <v>3202649</v>
      </c>
      <c r="BF320" s="535">
        <f ca="1">(SUM(OFFSET(BF$3,3*ROWS(BF$3:BF59)-3,,3)))</f>
        <v>569413.41510700004</v>
      </c>
      <c r="BG320" s="535">
        <f ca="1">(SUM(OFFSET(BG$3,3*ROWS(BG$3:BG59)-3,,3)))</f>
        <v>2224470.7870359998</v>
      </c>
      <c r="BH320" s="535">
        <f ca="1">(SUM(OFFSET(BH$3,3*ROWS(BH$3:BH59)-3,,3)))</f>
        <v>514308.41465100006</v>
      </c>
      <c r="BI320" s="540"/>
      <c r="BJ320" s="540"/>
      <c r="BK320" s="540"/>
      <c r="BL320" s="543">
        <f ca="1">(SUM(OFFSET(BL$3,3*ROWS(BL$3:BL59)-3,,3)))</f>
        <v>478771</v>
      </c>
      <c r="BM320" s="543">
        <f ca="1">(SUM(OFFSET(BM$3,3*ROWS(BM$3:BM59)-3,,3)))</f>
        <v>376646737.19085467</v>
      </c>
      <c r="BN320" s="543">
        <f ca="1">(SUM(OFFSET(BN$3,3*ROWS(BN$3:BN59)-3,,3)))</f>
        <v>367566290.10388768</v>
      </c>
      <c r="BO320" s="533">
        <f ca="1">(SUM(OFFSET(BO$3,3*ROWS(BO$3:BO59)-3,,3)))</f>
        <v>744691798.29474235</v>
      </c>
      <c r="BP320" s="533">
        <f ca="1">(SUM(OFFSET(BP$3,3*ROWS(BP$3:BP59)-3,,3)))</f>
        <v>744213027.29474235</v>
      </c>
      <c r="BQ320" s="543">
        <f ca="1">(SUM(OFFSET(BQ$3,3*ROWS(BQ$3:BQ59)-3,,3)))</f>
        <v>971505.27078399993</v>
      </c>
      <c r="BR320" s="543">
        <f ca="1">(SUM(OFFSET(BR$3,3*ROWS(BR$3:BR59)-3,,3)))</f>
        <v>344967948.00947201</v>
      </c>
      <c r="BS320" s="543">
        <f ca="1">(SUM(OFFSET(BS$3,3*ROWS(BS$3:BS59)-3,,3)))</f>
        <v>3619176740.5527039</v>
      </c>
      <c r="BT320" s="533">
        <f ca="1">(SUM(OFFSET(BT$3,3*ROWS(BT$3:BT59)-3,,3)))</f>
        <v>3965116193.8329601</v>
      </c>
      <c r="BU320" s="533">
        <f ca="1">(SUM(OFFSET(BU$3,3*ROWS(BU$3:BU59)-3,,3)))</f>
        <v>3964144688.5621758</v>
      </c>
      <c r="BV320" s="541">
        <f t="shared" ca="1" si="208"/>
        <v>-3.048055679869103</v>
      </c>
      <c r="BW320" s="541">
        <f t="shared" ca="1" si="208"/>
        <v>6.180744607685936</v>
      </c>
      <c r="BX320" s="541">
        <f t="shared" ca="1" si="208"/>
        <v>1.9513607801149011</v>
      </c>
      <c r="BY320" s="541">
        <f t="shared" ca="1" si="208"/>
        <v>4.0439822357097439</v>
      </c>
      <c r="BZ320" s="541">
        <f t="shared" ca="1" si="208"/>
        <v>4.0488786989519969</v>
      </c>
      <c r="CA320" s="541">
        <f t="shared" ca="1" si="212"/>
        <v>-1.7569095464497582</v>
      </c>
      <c r="CB320" s="541">
        <f t="shared" ca="1" si="212"/>
        <v>32.864521535181488</v>
      </c>
      <c r="CC320" s="541">
        <f t="shared" ca="1" si="212"/>
        <v>24.133806545535215</v>
      </c>
      <c r="CD320" s="541">
        <f t="shared" ca="1" si="212"/>
        <v>28.378749842927537</v>
      </c>
      <c r="CE320" s="541">
        <f t="shared" ca="1" si="212"/>
        <v>28.404088763174684</v>
      </c>
      <c r="CF320" s="541">
        <f t="shared" ca="1" si="209"/>
        <v>-7.6313347240148488</v>
      </c>
      <c r="CG320" s="541">
        <f t="shared" ca="1" si="209"/>
        <v>2.5832640895075087</v>
      </c>
      <c r="CH320" s="541">
        <f t="shared" ca="1" si="209"/>
        <v>0.91030823691797824</v>
      </c>
      <c r="CI320" s="541">
        <f t="shared" ca="1" si="209"/>
        <v>1.051393587681182</v>
      </c>
      <c r="CJ320" s="541">
        <f t="shared" ca="1" si="209"/>
        <v>1.0537215691532431</v>
      </c>
      <c r="CK320" s="541">
        <f t="shared" ca="1" si="213"/>
        <v>-12.837051347517459</v>
      </c>
      <c r="CL320" s="541">
        <f t="shared" ca="1" si="213"/>
        <v>39.142496651144128</v>
      </c>
      <c r="CM320" s="541">
        <f t="shared" ca="1" si="213"/>
        <v>15.602363409847197</v>
      </c>
      <c r="CN320" s="541">
        <f t="shared" ca="1" si="213"/>
        <v>17.31978928368385</v>
      </c>
      <c r="CO320" s="541">
        <f t="shared" ca="1" si="213"/>
        <v>17.329737785668886</v>
      </c>
      <c r="CP320" s="539">
        <f t="shared" ca="1" si="210"/>
        <v>13.705919584390188</v>
      </c>
      <c r="CQ320" s="539">
        <f t="shared" ca="1" si="198"/>
        <v>-0.42476528762374244</v>
      </c>
      <c r="CR320" s="539">
        <f t="shared" ref="CR320:CS335" ca="1" si="216">(SUM(S317:S320)/SUM(S313:S316))*100-100</f>
        <v>58.319857656032184</v>
      </c>
      <c r="CS320" s="539">
        <f t="shared" ca="1" si="216"/>
        <v>13.002947179354749</v>
      </c>
      <c r="CT320" s="539">
        <v>4.9360994325842285</v>
      </c>
      <c r="CU320" s="534"/>
      <c r="CV320" s="534"/>
      <c r="CW320" s="534"/>
    </row>
    <row r="321" spans="3:101" x14ac:dyDescent="0.3">
      <c r="C321" s="531"/>
      <c r="D321" s="532" t="s">
        <v>73</v>
      </c>
      <c r="E321" s="533">
        <f t="shared" ca="1" si="214"/>
        <v>148500904</v>
      </c>
      <c r="F321" s="533">
        <f t="shared" ca="1" si="214"/>
        <v>16771865</v>
      </c>
      <c r="G321" s="533">
        <f t="shared" ca="1" si="214"/>
        <v>63707377</v>
      </c>
      <c r="H321" s="544">
        <f ca="1">(SUM(OFFSET(H$3,3*ROWS(H$3:H60)-3,,3)))</f>
        <v>1437809634</v>
      </c>
      <c r="I321" s="544">
        <f ca="1">(SUM(OFFSET(I$3,3*ROWS(I$3:I60)-3,,3)))</f>
        <v>81610452</v>
      </c>
      <c r="J321" s="544">
        <f ca="1">(SUM(OFFSET(J$3,3*ROWS(J$3:J60)-3,,3)))</f>
        <v>177106447</v>
      </c>
      <c r="K321" s="536">
        <f t="shared" ca="1" si="204"/>
        <v>9.3596195953631423</v>
      </c>
      <c r="L321" s="536">
        <f t="shared" ca="1" si="204"/>
        <v>1.0761322117532375</v>
      </c>
      <c r="M321" s="536">
        <f t="shared" ca="1" si="204"/>
        <v>-4.2319097729368247</v>
      </c>
      <c r="N321" s="537">
        <f t="shared" ca="1" si="206"/>
        <v>9.4886497019336549</v>
      </c>
      <c r="O321" s="537">
        <f t="shared" ca="1" si="206"/>
        <v>8.5142687827572061</v>
      </c>
      <c r="P321" s="537">
        <f t="shared" ca="1" si="206"/>
        <v>4.4784271640912543</v>
      </c>
      <c r="Q321" s="544">
        <f ca="1">(SUM(OFFSET(Q$3,3*ROWS(Q$3:Q60)-3,,3)))</f>
        <v>1578619775.9983878</v>
      </c>
      <c r="R321" s="544">
        <f ca="1">(SUM(OFFSET(R$3,3*ROWS(R$3:R60)-3,,3)))</f>
        <v>73733529.17103599</v>
      </c>
      <c r="S321" s="544">
        <f ca="1">(SUM(OFFSET(S$3,3*ROWS(S$3:S60)-3,,3)))</f>
        <v>4191502.1874639997</v>
      </c>
      <c r="T321" s="533">
        <f ca="1">(SUM(OFFSET(T$3,3*ROWS(T$3:T60)-3,,3)))</f>
        <v>1656544807.3568878</v>
      </c>
      <c r="U321" s="536">
        <f t="shared" ca="1" si="205"/>
        <v>10.931038610879822</v>
      </c>
      <c r="V321" s="536">
        <f t="shared" ca="1" si="205"/>
        <v>2.3906222912120909</v>
      </c>
      <c r="W321" s="536">
        <f t="shared" ca="1" si="205"/>
        <v>26.700669307642151</v>
      </c>
      <c r="X321" s="536">
        <f t="shared" ca="1" si="205"/>
        <v>10.555405040419272</v>
      </c>
      <c r="Y321" s="538">
        <f t="shared" ca="1" si="207"/>
        <v>9.748619516962437</v>
      </c>
      <c r="Z321" s="538">
        <f t="shared" ca="1" si="207"/>
        <v>5.5724813376188829</v>
      </c>
      <c r="AA321" s="538">
        <f t="shared" ca="1" si="207"/>
        <v>136.08314470274016</v>
      </c>
      <c r="AB321" s="538">
        <f t="shared" ca="1" si="207"/>
        <v>9.704004312779329</v>
      </c>
      <c r="AC321" s="544">
        <f ca="1">(SUM(OFFSET(AC$3,3*ROWS(AC$3:AC60)-3,,3)))</f>
        <v>882699625</v>
      </c>
      <c r="AD321" s="533">
        <f ca="1">(SUM(OFFSET(AD$3,3*ROWS(AD$3:AD60)-3,,3)))</f>
        <v>555110009</v>
      </c>
      <c r="AE321" s="544">
        <f ca="1">(SUM(OFFSET(AE$3,3*ROWS(AE$3:AE60)-3,,3)))</f>
        <v>126489056</v>
      </c>
      <c r="AF321" s="544">
        <f ca="1">(SUM(OFFSET(AF$3,3*ROWS(AF$3:AF60)-3,,3)))</f>
        <v>299861323</v>
      </c>
      <c r="AG321" s="544">
        <f ca="1">(SUM(OFFSET(AG$3,3*ROWS(AG$3:AG60)-3,,3)))</f>
        <v>128759630</v>
      </c>
      <c r="AH321" s="533">
        <f ca="1">(SUM(OFFSET(AH$3,3*ROWS(AH$3:AH60)-3,,3)))</f>
        <v>428620953</v>
      </c>
      <c r="AI321" s="533"/>
      <c r="AJ321" s="533">
        <f ca="1">(SUM(OFFSET(AJ$3,3*ROWS(AJ$3:AJ60)-3,,3)))</f>
        <v>0</v>
      </c>
      <c r="AK321" s="544">
        <f ca="1">(SUM(OFFSET(AK$3,3*ROWS(AK$3:AK60)-3,,3)))</f>
        <v>658147129.22368312</v>
      </c>
      <c r="AL321" s="533">
        <f ca="1">(SUM(OFFSET(AL$3,3*ROWS(AL$3:AL60)-3,,3)))</f>
        <v>920472646.77470493</v>
      </c>
      <c r="AM321" s="544">
        <f ca="1">(SUM(OFFSET(AM$3,3*ROWS(AM$3:AM60)-3,,3)))</f>
        <v>73073106.760194004</v>
      </c>
      <c r="AN321" s="544">
        <f ca="1">(SUM(OFFSET(AN$3,3*ROWS(AN$3:AN60)-3,,3)))</f>
        <v>575193733.53010798</v>
      </c>
      <c r="AO321" s="544">
        <f ca="1">(SUM(OFFSET(AO$3,3*ROWS(AO$3:AO60)-3,,3)))</f>
        <v>272205806.48440289</v>
      </c>
      <c r="AP321" s="533">
        <f t="shared" ca="1" si="191"/>
        <v>847399540.01451087</v>
      </c>
      <c r="AQ321" s="533">
        <f ca="1">(SUM(OFFSET(AQ$3,3*ROWS(AQ$3:AQ60)-3,,3)))</f>
        <v>0</v>
      </c>
      <c r="AR321" s="533">
        <f ca="1">(SUM(OFFSET(AR$3,3*ROWS(AR$3:AR60)-3,,3)))</f>
        <v>0</v>
      </c>
      <c r="AS321" s="544">
        <f ca="1">(SUM(OFFSET(AS$3,3*ROWS(AS$3:AS60)-3,,3)))</f>
        <v>79700527</v>
      </c>
      <c r="AT321" s="544">
        <f ca="1">(SUM(OFFSET(AT$3,3*ROWS(AT$3:AT60)-3,,3)))</f>
        <v>1909925</v>
      </c>
      <c r="AU321" s="544"/>
      <c r="AV321" s="544">
        <f ca="1">(SUM(OFFSET(AV$3,3*ROWS(AV$3:AV60)-3,,3)))</f>
        <v>71606166.087708995</v>
      </c>
      <c r="AW321" s="544">
        <f ca="1">(SUM(OFFSET(AW$3,3*ROWS(AW$3:AW60)-3,,3)))</f>
        <v>2127363.083327</v>
      </c>
      <c r="AX321" s="544"/>
      <c r="AY321" s="540">
        <f t="shared" ca="1" si="215"/>
        <v>5.5333918173907914</v>
      </c>
      <c r="AZ321" s="540">
        <f t="shared" ca="1" si="215"/>
        <v>6.9053230527766631</v>
      </c>
      <c r="BA321" s="540"/>
      <c r="BB321" s="533">
        <f t="shared" ca="1" si="192"/>
        <v>1211701.7982300001</v>
      </c>
      <c r="BC321" s="535">
        <f ca="1">(SUM(OFFSET(BC$3,3*ROWS(BC$3:BC60)-3,,3)))</f>
        <v>2212027</v>
      </c>
      <c r="BD321" s="535">
        <f ca="1">(SUM(OFFSET(BD$3,3*ROWS(BD$3:BD60)-3,,3)))</f>
        <v>168222034</v>
      </c>
      <c r="BE321" s="535">
        <f ca="1">(SUM(OFFSET(BE$3,3*ROWS(BE$3:BE60)-3,,3)))</f>
        <v>6672386</v>
      </c>
      <c r="BF321" s="535">
        <f ca="1">(SUM(OFFSET(BF$3,3*ROWS(BF$3:BF60)-3,,3)))</f>
        <v>678982.18615299999</v>
      </c>
      <c r="BG321" s="535">
        <f ca="1">(SUM(OFFSET(BG$3,3*ROWS(BG$3:BG60)-3,,3)))</f>
        <v>2532318.4982400001</v>
      </c>
      <c r="BH321" s="535">
        <f ca="1">(SUM(OFFSET(BH$3,3*ROWS(BH$3:BH60)-3,,3)))</f>
        <v>980201.50307099998</v>
      </c>
      <c r="BI321" s="540"/>
      <c r="BJ321" s="540"/>
      <c r="BK321" s="540"/>
      <c r="BL321" s="544">
        <f ca="1">(SUM(OFFSET(BL$3,3*ROWS(BL$3:BL60)-3,,3)))</f>
        <v>626761</v>
      </c>
      <c r="BM321" s="544">
        <f ca="1">(SUM(OFFSET(BM$3,3*ROWS(BM$3:BM60)-3,,3)))</f>
        <v>402338527.53506565</v>
      </c>
      <c r="BN321" s="544">
        <f ca="1">(SUM(OFFSET(BN$3,3*ROWS(BN$3:BN60)-3,,3)))</f>
        <v>366873410.12662244</v>
      </c>
      <c r="BO321" s="533">
        <f ca="1">(SUM(OFFSET(BO$3,3*ROWS(BO$3:BO60)-3,,3)))</f>
        <v>769838698.66168809</v>
      </c>
      <c r="BP321" s="533">
        <f ca="1">(SUM(OFFSET(BP$3,3*ROWS(BP$3:BP60)-3,,3)))</f>
        <v>769211937.66168809</v>
      </c>
      <c r="BQ321" s="544">
        <f ca="1">(SUM(OFFSET(BQ$3,3*ROWS(BQ$3:BQ60)-3,,3)))</f>
        <v>1023319.5724799999</v>
      </c>
      <c r="BR321" s="544">
        <f ca="1">(SUM(OFFSET(BR$3,3*ROWS(BR$3:BR60)-3,,3)))</f>
        <v>374301425.40185601</v>
      </c>
      <c r="BS321" s="544">
        <f ca="1">(SUM(OFFSET(BS$3,3*ROWS(BS$3:BS60)-3,,3)))</f>
        <v>3688697362.907136</v>
      </c>
      <c r="BT321" s="533">
        <f ca="1">(SUM(OFFSET(BT$3,3*ROWS(BT$3:BT60)-3,,3)))</f>
        <v>4064022107.8814721</v>
      </c>
      <c r="BU321" s="533">
        <f ca="1">(SUM(OFFSET(BU$3,3*ROWS(BU$3:BU60)-3,,3)))</f>
        <v>4062998788.3089919</v>
      </c>
      <c r="BV321" s="541">
        <f t="shared" ca="1" si="208"/>
        <v>30.910393486656464</v>
      </c>
      <c r="BW321" s="541">
        <f t="shared" ca="1" si="208"/>
        <v>6.8211902048662703</v>
      </c>
      <c r="BX321" s="541">
        <f t="shared" ca="1" si="208"/>
        <v>-0.18850476660125867</v>
      </c>
      <c r="BY321" s="541">
        <f t="shared" ca="1" si="208"/>
        <v>3.3768198366799824</v>
      </c>
      <c r="BZ321" s="541">
        <f t="shared" ca="1" si="208"/>
        <v>3.3591067947061117</v>
      </c>
      <c r="CA321" s="541">
        <f t="shared" ca="1" si="212"/>
        <v>13.500068814151087</v>
      </c>
      <c r="CB321" s="541">
        <f t="shared" ca="1" si="212"/>
        <v>36.704240968015448</v>
      </c>
      <c r="CC321" s="541">
        <f t="shared" ca="1" si="212"/>
        <v>15.10526681864841</v>
      </c>
      <c r="CD321" s="541">
        <f t="shared" ca="1" si="212"/>
        <v>25.463868454286136</v>
      </c>
      <c r="CE321" s="541">
        <f t="shared" ca="1" si="212"/>
        <v>25.474645132908048</v>
      </c>
      <c r="CF321" s="541">
        <f t="shared" ca="1" si="209"/>
        <v>5.3334040745024458</v>
      </c>
      <c r="CG321" s="541">
        <f t="shared" ca="1" si="209"/>
        <v>8.5032472035861506</v>
      </c>
      <c r="CH321" s="541">
        <f t="shared" ca="1" si="209"/>
        <v>1.9208960307314227</v>
      </c>
      <c r="CI321" s="541">
        <f t="shared" ca="1" si="209"/>
        <v>2.4944014049914198</v>
      </c>
      <c r="CJ321" s="541">
        <f t="shared" ca="1" si="209"/>
        <v>2.4937056417754233</v>
      </c>
      <c r="CK321" s="541">
        <f t="shared" ca="1" si="213"/>
        <v>-7.6728218345436865</v>
      </c>
      <c r="CL321" s="541">
        <f t="shared" ca="1" si="213"/>
        <v>29.880273763759192</v>
      </c>
      <c r="CM321" s="541">
        <f t="shared" ca="1" si="213"/>
        <v>9.6784937771589252</v>
      </c>
      <c r="CN321" s="541">
        <f t="shared" ca="1" si="213"/>
        <v>11.26719424710727</v>
      </c>
      <c r="CO321" s="541">
        <f t="shared" ca="1" si="213"/>
        <v>11.272943414388713</v>
      </c>
      <c r="CP321" s="539">
        <f t="shared" ca="1" si="210"/>
        <v>11.445175548303865</v>
      </c>
      <c r="CQ321" s="539">
        <f t="shared" ca="1" si="198"/>
        <v>1.4086705650343276</v>
      </c>
      <c r="CR321" s="539">
        <f t="shared" ca="1" si="216"/>
        <v>88.721303046918564</v>
      </c>
      <c r="CS321" s="539">
        <f t="shared" ca="1" si="216"/>
        <v>11.021099413745048</v>
      </c>
      <c r="CT321" s="539">
        <v>4.9548234679971657</v>
      </c>
      <c r="CU321" s="534"/>
      <c r="CV321" s="534"/>
      <c r="CW321" s="534"/>
    </row>
    <row r="322" spans="3:101" x14ac:dyDescent="0.3">
      <c r="C322" s="531"/>
      <c r="D322" s="532" t="s">
        <v>74</v>
      </c>
      <c r="E322" s="533">
        <f t="shared" ca="1" si="214"/>
        <v>157491843</v>
      </c>
      <c r="F322" s="533">
        <f t="shared" ca="1" si="214"/>
        <v>16905319</v>
      </c>
      <c r="G322" s="533">
        <f t="shared" ca="1" si="214"/>
        <v>71783618</v>
      </c>
      <c r="H322" s="544">
        <f ca="1">(SUM(OFFSET(H$3,3*ROWS(H$3:H61)-3,,3)))</f>
        <v>1431148463</v>
      </c>
      <c r="I322" s="544">
        <f ca="1">(SUM(OFFSET(I$3,3*ROWS(I$3:I61)-3,,3)))</f>
        <v>79903498</v>
      </c>
      <c r="J322" s="544">
        <f ca="1">(SUM(OFFSET(J$3,3*ROWS(J$3:J61)-3,,3)))</f>
        <v>207763536</v>
      </c>
      <c r="K322" s="536">
        <f t="shared" ca="1" si="204"/>
        <v>-0.46328601801537245</v>
      </c>
      <c r="L322" s="536">
        <f t="shared" ca="1" si="204"/>
        <v>-2.0915874844070217</v>
      </c>
      <c r="M322" s="536">
        <f t="shared" ca="1" si="204"/>
        <v>17.309979122329747</v>
      </c>
      <c r="N322" s="537">
        <f t="shared" ca="1" si="206"/>
        <v>10.579724131158127</v>
      </c>
      <c r="O322" s="537">
        <f t="shared" ca="1" si="206"/>
        <v>6.0486802388170124</v>
      </c>
      <c r="P322" s="537">
        <f t="shared" ca="1" si="206"/>
        <v>23.523043647316083</v>
      </c>
      <c r="Q322" s="544">
        <f ca="1">(SUM(OFFSET(Q$3,3*ROWS(Q$3:Q61)-3,,3)))</f>
        <v>1571917383.0650313</v>
      </c>
      <c r="R322" s="544">
        <f ca="1">(SUM(OFFSET(R$3,3*ROWS(R$3:R61)-3,,3)))</f>
        <v>73965823.672434002</v>
      </c>
      <c r="S322" s="544">
        <f ca="1">(SUM(OFFSET(S$3,3*ROWS(S$3:S61)-3,,3)))</f>
        <v>4603707.6525410004</v>
      </c>
      <c r="T322" s="533">
        <f ca="1">(SUM(OFFSET(T$3,3*ROWS(T$3:T61)-3,,3)))</f>
        <v>1650486914.3900061</v>
      </c>
      <c r="U322" s="536">
        <f t="shared" ca="1" si="205"/>
        <v>-0.4245729741424048</v>
      </c>
      <c r="V322" s="536">
        <f t="shared" ca="1" si="205"/>
        <v>0.3150459553606475</v>
      </c>
      <c r="W322" s="536">
        <f t="shared" ca="1" si="205"/>
        <v>9.8343134905149334</v>
      </c>
      <c r="X322" s="536">
        <f t="shared" ca="1" si="205"/>
        <v>-0.36569448287652828</v>
      </c>
      <c r="Y322" s="538">
        <f t="shared" ca="1" si="207"/>
        <v>12.163163576698025</v>
      </c>
      <c r="Z322" s="538">
        <f t="shared" ca="1" si="207"/>
        <v>9.2513953249192546</v>
      </c>
      <c r="AA322" s="538">
        <f t="shared" ca="1" si="207"/>
        <v>167.15073792811054</v>
      </c>
      <c r="AB322" s="538">
        <f t="shared" ca="1" si="207"/>
        <v>12.210720433643067</v>
      </c>
      <c r="AC322" s="544">
        <f ca="1">(SUM(OFFSET(AC$3,3*ROWS(AC$3:AC61)-3,,3)))</f>
        <v>869254088</v>
      </c>
      <c r="AD322" s="533">
        <f ca="1">(SUM(OFFSET(AD$3,3*ROWS(AD$3:AD61)-3,,3)))</f>
        <v>561894375</v>
      </c>
      <c r="AE322" s="544">
        <f ca="1">(SUM(OFFSET(AE$3,3*ROWS(AE$3:AE61)-3,,3)))</f>
        <v>126979959</v>
      </c>
      <c r="AF322" s="544">
        <f ca="1">(SUM(OFFSET(AF$3,3*ROWS(AF$3:AF61)-3,,3)))</f>
        <v>307007125</v>
      </c>
      <c r="AG322" s="544">
        <f ca="1">(SUM(OFFSET(AG$3,3*ROWS(AG$3:AG61)-3,,3)))</f>
        <v>127907291</v>
      </c>
      <c r="AH322" s="533">
        <f ca="1">(SUM(OFFSET(AH$3,3*ROWS(AH$3:AH61)-3,,3)))</f>
        <v>434914416</v>
      </c>
      <c r="AI322" s="533"/>
      <c r="AJ322" s="533">
        <f ca="1">(SUM(OFFSET(AJ$3,3*ROWS(AJ$3:AJ61)-3,,3)))</f>
        <v>0</v>
      </c>
      <c r="AK322" s="544">
        <f ca="1">(SUM(OFFSET(AK$3,3*ROWS(AK$3:AK61)-3,,3)))</f>
        <v>638306462.81904197</v>
      </c>
      <c r="AL322" s="533">
        <f ca="1">(SUM(OFFSET(AL$3,3*ROWS(AL$3:AL61)-3,,3)))</f>
        <v>933610920.24598932</v>
      </c>
      <c r="AM322" s="544">
        <f ca="1">(SUM(OFFSET(AM$3,3*ROWS(AM$3:AM61)-3,,3)))</f>
        <v>71376493.651009992</v>
      </c>
      <c r="AN322" s="544">
        <f ca="1">(SUM(OFFSET(AN$3,3*ROWS(AN$3:AN61)-3,,3)))</f>
        <v>583864636.11407745</v>
      </c>
      <c r="AO322" s="544">
        <f ca="1">(SUM(OFFSET(AO$3,3*ROWS(AO$3:AO61)-3,,3)))</f>
        <v>278369790.48090184</v>
      </c>
      <c r="AP322" s="533">
        <f t="shared" ca="1" si="191"/>
        <v>862234426.59497929</v>
      </c>
      <c r="AQ322" s="533">
        <f ca="1">(SUM(OFFSET(AQ$3,3*ROWS(AQ$3:AQ61)-3,,3)))</f>
        <v>0</v>
      </c>
      <c r="AR322" s="533">
        <f ca="1">(SUM(OFFSET(AR$3,3*ROWS(AR$3:AR61)-3,,3)))</f>
        <v>0</v>
      </c>
      <c r="AS322" s="544">
        <f ca="1">(SUM(OFFSET(AS$3,3*ROWS(AS$3:AS61)-3,,3)))</f>
        <v>77858425</v>
      </c>
      <c r="AT322" s="544">
        <f ca="1">(SUM(OFFSET(AT$3,3*ROWS(AT$3:AT61)-3,,3)))</f>
        <v>2045073</v>
      </c>
      <c r="AU322" s="544"/>
      <c r="AV322" s="544">
        <f ca="1">(SUM(OFFSET(AV$3,3*ROWS(AV$3:AV61)-3,,3)))</f>
        <v>71710375.998789996</v>
      </c>
      <c r="AW322" s="544">
        <f ca="1">(SUM(OFFSET(AW$3,3*ROWS(AW$3:AW61)-3,,3)))</f>
        <v>2255447.6736440007</v>
      </c>
      <c r="AX322" s="544"/>
      <c r="AY322" s="540">
        <f t="shared" ca="1" si="215"/>
        <v>9.0838797502752975</v>
      </c>
      <c r="AZ322" s="540">
        <f t="shared" ca="1" si="215"/>
        <v>14.859427633907101</v>
      </c>
      <c r="BA322" s="540"/>
      <c r="BB322" s="533">
        <f t="shared" ca="1" si="192"/>
        <v>1538906.821155</v>
      </c>
      <c r="BC322" s="535">
        <f ca="1">(SUM(OFFSET(BC$3,3*ROWS(BC$3:BC61)-3,,3)))</f>
        <v>3090411</v>
      </c>
      <c r="BD322" s="535">
        <f ca="1">(SUM(OFFSET(BD$3,3*ROWS(BD$3:BD61)-3,,3)))</f>
        <v>198804327</v>
      </c>
      <c r="BE322" s="535">
        <f ca="1">(SUM(OFFSET(BE$3,3*ROWS(BE$3:BE61)-3,,3)))</f>
        <v>5868798</v>
      </c>
      <c r="BF322" s="535">
        <f ca="1">(SUM(OFFSET(BF$3,3*ROWS(BF$3:BF61)-3,,3)))</f>
        <v>833562.74323899997</v>
      </c>
      <c r="BG322" s="535">
        <f ca="1">(SUM(OFFSET(BG$3,3*ROWS(BG$3:BG61)-3,,3)))</f>
        <v>2749569.0429490004</v>
      </c>
      <c r="BH322" s="535">
        <f ca="1">(SUM(OFFSET(BH$3,3*ROWS(BH$3:BH61)-3,,3)))</f>
        <v>1020575.866353</v>
      </c>
      <c r="BI322" s="540"/>
      <c r="BJ322" s="540"/>
      <c r="BK322" s="540"/>
      <c r="BL322" s="544">
        <f ca="1">(SUM(OFFSET(BL$3,3*ROWS(BL$3:BL61)-3,,3)))</f>
        <v>1259484</v>
      </c>
      <c r="BM322" s="544">
        <f ca="1">(SUM(OFFSET(BM$3,3*ROWS(BM$3:BM61)-3,,3)))</f>
        <v>397793780.66755038</v>
      </c>
      <c r="BN322" s="544">
        <f ca="1">(SUM(OFFSET(BN$3,3*ROWS(BN$3:BN61)-3,,3)))</f>
        <v>389596417.00177741</v>
      </c>
      <c r="BO322" s="533">
        <f ca="1">(SUM(OFFSET(BO$3,3*ROWS(BO$3:BO61)-3,,3)))</f>
        <v>788649681.66932774</v>
      </c>
      <c r="BP322" s="533">
        <f ca="1">(SUM(OFFSET(BP$3,3*ROWS(BP$3:BP61)-3,,3)))</f>
        <v>787390197.66932774</v>
      </c>
      <c r="BQ322" s="544">
        <f ca="1">(SUM(OFFSET(BQ$3,3*ROWS(BQ$3:BQ61)-3,,3)))</f>
        <v>923819.58963200008</v>
      </c>
      <c r="BR322" s="544">
        <f ca="1">(SUM(OFFSET(BR$3,3*ROWS(BR$3:BR61)-3,,3)))</f>
        <v>403181322.37107199</v>
      </c>
      <c r="BS322" s="544">
        <f ca="1">(SUM(OFFSET(BS$3,3*ROWS(BS$3:BS61)-3,,3)))</f>
        <v>3842797434.0444164</v>
      </c>
      <c r="BT322" s="533">
        <f ca="1">(SUM(OFFSET(BT$3,3*ROWS(BT$3:BT61)-3,,3)))</f>
        <v>4246902576.0051198</v>
      </c>
      <c r="BU322" s="533">
        <f ca="1">(SUM(OFFSET(BU$3,3*ROWS(BU$3:BU61)-3,,3)))</f>
        <v>4245978756.4154878</v>
      </c>
      <c r="BV322" s="541">
        <f t="shared" ca="1" si="208"/>
        <v>100.95123978677678</v>
      </c>
      <c r="BW322" s="541">
        <f t="shared" ca="1" si="208"/>
        <v>-1.129582815585358</v>
      </c>
      <c r="BX322" s="541">
        <f t="shared" ca="1" si="208"/>
        <v>6.1936914063388704</v>
      </c>
      <c r="BY322" s="541">
        <f t="shared" ca="1" si="208"/>
        <v>2.4434966753868381</v>
      </c>
      <c r="BZ322" s="541">
        <f t="shared" ca="1" si="208"/>
        <v>2.3632316553613784</v>
      </c>
      <c r="CA322" s="541">
        <f t="shared" ca="1" si="212"/>
        <v>139.39237850135996</v>
      </c>
      <c r="CB322" s="541">
        <f t="shared" ca="1" si="212"/>
        <v>28.874667062445575</v>
      </c>
      <c r="CC322" s="541">
        <f t="shared" ca="1" si="212"/>
        <v>19.33430973816558</v>
      </c>
      <c r="CD322" s="541">
        <f t="shared" ca="1" si="212"/>
        <v>24.066275758655244</v>
      </c>
      <c r="CE322" s="541">
        <f t="shared" ca="1" si="212"/>
        <v>23.970745894235957</v>
      </c>
      <c r="CF322" s="541">
        <f t="shared" ca="1" si="209"/>
        <v>-9.7232561092194363</v>
      </c>
      <c r="CG322" s="541">
        <f t="shared" ca="1" si="209"/>
        <v>7.7156791316544071</v>
      </c>
      <c r="CH322" s="541">
        <f t="shared" ca="1" si="209"/>
        <v>4.1776284681655618</v>
      </c>
      <c r="CI322" s="541">
        <f t="shared" ca="1" si="209"/>
        <v>4.4999870391694508</v>
      </c>
      <c r="CJ322" s="541">
        <f t="shared" ca="1" si="209"/>
        <v>4.5035693496392026</v>
      </c>
      <c r="CK322" s="541">
        <f t="shared" ca="1" si="213"/>
        <v>-19.337906888815425</v>
      </c>
      <c r="CL322" s="541">
        <f t="shared" ca="1" si="213"/>
        <v>40.521038996426959</v>
      </c>
      <c r="CM322" s="541">
        <f t="shared" ca="1" si="213"/>
        <v>22.258594061302993</v>
      </c>
      <c r="CN322" s="541">
        <f t="shared" ca="1" si="213"/>
        <v>23.771809541833644</v>
      </c>
      <c r="CO322" s="541">
        <f t="shared" ca="1" si="213"/>
        <v>23.786203733235144</v>
      </c>
      <c r="CP322" s="539">
        <f t="shared" ca="1" si="210"/>
        <v>11.4783422981981</v>
      </c>
      <c r="CQ322" s="539">
        <f t="shared" ca="1" si="198"/>
        <v>4.6736222607740814</v>
      </c>
      <c r="CR322" s="539">
        <f t="shared" ca="1" si="216"/>
        <v>133.12398738209285</v>
      </c>
      <c r="CS322" s="539">
        <f t="shared" ca="1" si="216"/>
        <v>11.277730691773641</v>
      </c>
      <c r="CT322" s="539">
        <v>4.9061490375105281</v>
      </c>
      <c r="CU322" s="534"/>
      <c r="CV322" s="534"/>
      <c r="CW322" s="534"/>
    </row>
    <row r="323" spans="3:101" x14ac:dyDescent="0.3">
      <c r="C323" s="531"/>
      <c r="D323" s="532" t="s">
        <v>75</v>
      </c>
      <c r="E323" s="533">
        <f t="shared" ca="1" si="214"/>
        <v>164478449</v>
      </c>
      <c r="F323" s="533">
        <f t="shared" ca="1" si="214"/>
        <v>17244127</v>
      </c>
      <c r="G323" s="533">
        <f t="shared" ca="1" si="214"/>
        <v>90003848</v>
      </c>
      <c r="H323" s="544">
        <f ca="1">(SUM(OFFSET(H$3,3*ROWS(H$3:H62)-3,,3)))</f>
        <v>1509514765</v>
      </c>
      <c r="I323" s="544">
        <f ca="1">(SUM(OFFSET(I$3,3*ROWS(I$3:I62)-3,,3)))</f>
        <v>85122149</v>
      </c>
      <c r="J323" s="544">
        <f ca="1">(SUM(OFFSET(J$3,3*ROWS(J$3:J62)-3,,3)))</f>
        <v>410709332</v>
      </c>
      <c r="K323" s="536">
        <f t="shared" ca="1" si="204"/>
        <v>5.4757632786557382</v>
      </c>
      <c r="L323" s="536">
        <f t="shared" ca="1" si="204"/>
        <v>6.5311921638274208</v>
      </c>
      <c r="M323" s="536">
        <f t="shared" ca="1" si="204"/>
        <v>97.681142662107945</v>
      </c>
      <c r="N323" s="537">
        <f t="shared" ca="1" si="206"/>
        <v>10.24197840324752</v>
      </c>
      <c r="O323" s="537">
        <f t="shared" ca="1" si="206"/>
        <v>5.755085728968659</v>
      </c>
      <c r="P323" s="537">
        <f t="shared" ca="1" si="206"/>
        <v>97.502974739813652</v>
      </c>
      <c r="Q323" s="544">
        <f ca="1">(SUM(OFFSET(Q$3,3*ROWS(Q$3:Q62)-3,,3)))</f>
        <v>1626836386.2772577</v>
      </c>
      <c r="R323" s="544">
        <f ca="1">(SUM(OFFSET(R$3,3*ROWS(R$3:R62)-3,,3)))</f>
        <v>78049882.258814007</v>
      </c>
      <c r="S323" s="544">
        <f ca="1">(SUM(OFFSET(S$3,3*ROWS(S$3:S62)-3,,3)))</f>
        <v>7144686.1763019999</v>
      </c>
      <c r="T323" s="533">
        <f ca="1">(SUM(OFFSET(T$3,3*ROWS(T$3:T62)-3,,3)))</f>
        <v>1712030954.7123737</v>
      </c>
      <c r="U323" s="536">
        <f t="shared" ca="1" si="205"/>
        <v>3.4937588835070699</v>
      </c>
      <c r="V323" s="536">
        <f t="shared" ca="1" si="205"/>
        <v>5.521548174014419</v>
      </c>
      <c r="W323" s="536">
        <f t="shared" ca="1" si="205"/>
        <v>55.194176423398979</v>
      </c>
      <c r="X323" s="536">
        <f t="shared" ca="1" si="205"/>
        <v>3.7288414579835298</v>
      </c>
      <c r="Y323" s="538">
        <f t="shared" ca="1" si="207"/>
        <v>9.5215558117438288</v>
      </c>
      <c r="Z323" s="538">
        <f t="shared" ca="1" si="207"/>
        <v>6.0182096510731782</v>
      </c>
      <c r="AA323" s="538">
        <f t="shared" ca="1" si="207"/>
        <v>192.34508490831465</v>
      </c>
      <c r="AB323" s="538">
        <f t="shared" ca="1" si="207"/>
        <v>9.6425270615112844</v>
      </c>
      <c r="AC323" s="544">
        <f ca="1">(SUM(OFFSET(AC$3,3*ROWS(AC$3:AC62)-3,,3)))</f>
        <v>904990647</v>
      </c>
      <c r="AD323" s="533">
        <f ca="1">(SUM(OFFSET(AD$3,3*ROWS(AD$3:AD62)-3,,3)))</f>
        <v>604524118</v>
      </c>
      <c r="AE323" s="544">
        <f ca="1">(SUM(OFFSET(AE$3,3*ROWS(AE$3:AE62)-3,,3)))</f>
        <v>136151498</v>
      </c>
      <c r="AF323" s="544">
        <f ca="1">(SUM(OFFSET(AF$3,3*ROWS(AF$3:AF62)-3,,3)))</f>
        <v>334062125</v>
      </c>
      <c r="AG323" s="544">
        <f ca="1">(SUM(OFFSET(AG$3,3*ROWS(AG$3:AG62)-3,,3)))</f>
        <v>134310495</v>
      </c>
      <c r="AH323" s="533">
        <f ca="1">(SUM(OFFSET(AH$3,3*ROWS(AH$3:AH62)-3,,3)))</f>
        <v>468372620</v>
      </c>
      <c r="AI323" s="533"/>
      <c r="AJ323" s="533">
        <f ca="1">(SUM(OFFSET(AJ$3,3*ROWS(AJ$3:AJ62)-3,,3)))</f>
        <v>0</v>
      </c>
      <c r="AK323" s="544">
        <f ca="1">(SUM(OFFSET(AK$3,3*ROWS(AK$3:AK62)-3,,3)))</f>
        <v>653504885.19118094</v>
      </c>
      <c r="AL323" s="533">
        <f ca="1">(SUM(OFFSET(AL$3,3*ROWS(AL$3:AL62)-3,,3)))</f>
        <v>973331501.08607686</v>
      </c>
      <c r="AM323" s="544">
        <f ca="1">(SUM(OFFSET(AM$3,3*ROWS(AM$3:AM62)-3,,3)))</f>
        <v>76770474.424937993</v>
      </c>
      <c r="AN323" s="544">
        <f ca="1">(SUM(OFFSET(AN$3,3*ROWS(AN$3:AN62)-3,,3)))</f>
        <v>610171394.62286782</v>
      </c>
      <c r="AO323" s="544">
        <f ca="1">(SUM(OFFSET(AO$3,3*ROWS(AO$3:AO62)-3,,3)))</f>
        <v>286389632.03827101</v>
      </c>
      <c r="AP323" s="533">
        <f t="shared" ca="1" si="191"/>
        <v>896561026.66113877</v>
      </c>
      <c r="AQ323" s="533">
        <f ca="1">(SUM(OFFSET(AQ$3,3*ROWS(AQ$3:AQ62)-3,,3)))</f>
        <v>0</v>
      </c>
      <c r="AR323" s="533">
        <f ca="1">(SUM(OFFSET(AR$3,3*ROWS(AR$3:AR62)-3,,3)))</f>
        <v>0</v>
      </c>
      <c r="AS323" s="544">
        <f ca="1">(SUM(OFFSET(AS$3,3*ROWS(AS$3:AS62)-3,,3)))</f>
        <v>83069631</v>
      </c>
      <c r="AT323" s="544">
        <f ca="1">(SUM(OFFSET(AT$3,3*ROWS(AT$3:AT62)-3,,3)))</f>
        <v>2052518</v>
      </c>
      <c r="AU323" s="544"/>
      <c r="AV323" s="544">
        <f ca="1">(SUM(OFFSET(AV$3,3*ROWS(AV$3:AV62)-3,,3)))</f>
        <v>75814337.789756</v>
      </c>
      <c r="AW323" s="544">
        <f ca="1">(SUM(OFFSET(AW$3,3*ROWS(AW$3:AW62)-3,,3)))</f>
        <v>2235544.469058</v>
      </c>
      <c r="AX323" s="544"/>
      <c r="AY323" s="540">
        <f t="shared" ca="1" si="215"/>
        <v>6.0359610614957173</v>
      </c>
      <c r="AZ323" s="540">
        <f t="shared" ca="1" si="215"/>
        <v>5.4197022760015967</v>
      </c>
      <c r="BA323" s="540"/>
      <c r="BB323" s="533">
        <f t="shared" ca="1" si="192"/>
        <v>2421094.4136290001</v>
      </c>
      <c r="BC323" s="535">
        <f ca="1">(SUM(OFFSET(BC$3,3*ROWS(BC$3:BC62)-3,,3)))</f>
        <v>3953481</v>
      </c>
      <c r="BD323" s="535">
        <f ca="1">(SUM(OFFSET(BD$3,3*ROWS(BD$3:BD62)-3,,3)))</f>
        <v>396298629</v>
      </c>
      <c r="BE323" s="535">
        <f ca="1">(SUM(OFFSET(BE$3,3*ROWS(BE$3:BE62)-3,,3)))</f>
        <v>10457222</v>
      </c>
      <c r="BF323" s="535">
        <f ca="1">(SUM(OFFSET(BF$3,3*ROWS(BF$3:BF62)-3,,3)))</f>
        <v>991354.23551099992</v>
      </c>
      <c r="BG323" s="535">
        <f ca="1">(SUM(OFFSET(BG$3,3*ROWS(BG$3:BG62)-3,,3)))</f>
        <v>4869110.3891470004</v>
      </c>
      <c r="BH323" s="535">
        <f ca="1">(SUM(OFFSET(BH$3,3*ROWS(BH$3:BH62)-3,,3)))</f>
        <v>1284221.551644</v>
      </c>
      <c r="BI323" s="540"/>
      <c r="BJ323" s="540"/>
      <c r="BK323" s="540"/>
      <c r="BL323" s="544">
        <f ca="1">(SUM(OFFSET(BL$3,3*ROWS(BL$3:BL62)-3,,3)))</f>
        <v>864955</v>
      </c>
      <c r="BM323" s="544">
        <f ca="1">(SUM(OFFSET(BM$3,3*ROWS(BM$3:BM62)-3,,3)))</f>
        <v>416777332.24947757</v>
      </c>
      <c r="BN323" s="544">
        <f ca="1">(SUM(OFFSET(BN$3,3*ROWS(BN$3:BN62)-3,,3)))</f>
        <v>404353887.56262219</v>
      </c>
      <c r="BO323" s="533">
        <f ca="1">(SUM(OFFSET(BO$3,3*ROWS(BO$3:BO62)-3,,3)))</f>
        <v>821996174.8120997</v>
      </c>
      <c r="BP323" s="533">
        <f ca="1">(SUM(OFFSET(BP$3,3*ROWS(BP$3:BP62)-3,,3)))</f>
        <v>821131219.8120997</v>
      </c>
      <c r="BQ323" s="544">
        <f ca="1">(SUM(OFFSET(BQ$3,3*ROWS(BQ$3:BQ62)-3,,3)))</f>
        <v>1112048.041984</v>
      </c>
      <c r="BR323" s="544">
        <f ca="1">(SUM(OFFSET(BR$3,3*ROWS(BR$3:BR62)-3,,3)))</f>
        <v>440069104.50594795</v>
      </c>
      <c r="BS323" s="544">
        <f ca="1">(SUM(OFFSET(BS$3,3*ROWS(BS$3:BS62)-3,,3)))</f>
        <v>4284897342.5213442</v>
      </c>
      <c r="BT323" s="533">
        <f ca="1">(SUM(OFFSET(BT$3,3*ROWS(BT$3:BT62)-3,,3)))</f>
        <v>4726078495.0692759</v>
      </c>
      <c r="BU323" s="533">
        <f ca="1">(SUM(OFFSET(BU$3,3*ROWS(BU$3:BU62)-3,,3)))</f>
        <v>4724966447.0272923</v>
      </c>
      <c r="BV323" s="541">
        <f t="shared" ca="1" si="208"/>
        <v>-31.324653588294886</v>
      </c>
      <c r="BW323" s="541">
        <f t="shared" ca="1" si="208"/>
        <v>4.7722092462255894</v>
      </c>
      <c r="BX323" s="541">
        <f t="shared" ca="1" si="208"/>
        <v>3.7878866223704137</v>
      </c>
      <c r="BY323" s="541">
        <f t="shared" ca="1" si="208"/>
        <v>4.228302365149978</v>
      </c>
      <c r="BZ323" s="541">
        <f t="shared" ca="1" si="208"/>
        <v>4.2851717284067377</v>
      </c>
      <c r="CA323" s="541">
        <f t="shared" ca="1" si="212"/>
        <v>75.154863179722284</v>
      </c>
      <c r="CB323" s="541">
        <f t="shared" ca="1" si="212"/>
        <v>17.493988674672014</v>
      </c>
      <c r="CC323" s="541">
        <f t="shared" ca="1" si="212"/>
        <v>12.155086534424523</v>
      </c>
      <c r="CD323" s="541">
        <f t="shared" ca="1" si="212"/>
        <v>14.844497556990582</v>
      </c>
      <c r="CE323" s="541">
        <f t="shared" ca="1" si="212"/>
        <v>14.802858257833728</v>
      </c>
      <c r="CF323" s="541">
        <f t="shared" ca="1" si="209"/>
        <v>20.375022836112411</v>
      </c>
      <c r="CG323" s="541">
        <f t="shared" ca="1" si="209"/>
        <v>9.1491793116660993</v>
      </c>
      <c r="CH323" s="541">
        <f t="shared" ca="1" si="209"/>
        <v>11.504637339461121</v>
      </c>
      <c r="CI323" s="541">
        <f t="shared" ca="1" si="209"/>
        <v>11.282950585480499</v>
      </c>
      <c r="CJ323" s="541">
        <f t="shared" ca="1" si="209"/>
        <v>11.280972376229514</v>
      </c>
      <c r="CK323" s="541">
        <f t="shared" ca="1" si="213"/>
        <v>5.7311745493069166</v>
      </c>
      <c r="CL323" s="541">
        <f t="shared" ca="1" si="213"/>
        <v>30.863535078126159</v>
      </c>
      <c r="CM323" s="541">
        <f t="shared" ca="1" si="213"/>
        <v>19.472007750399879</v>
      </c>
      <c r="CN323" s="541">
        <f t="shared" ca="1" si="213"/>
        <v>20.444596018222107</v>
      </c>
      <c r="CO323" s="541">
        <f t="shared" ca="1" si="213"/>
        <v>20.448540927165549</v>
      </c>
      <c r="CP323" s="539">
        <f t="shared" ca="1" si="210"/>
        <v>10.251314815262134</v>
      </c>
      <c r="CQ323" s="539">
        <f t="shared" ca="1" si="198"/>
        <v>5.9571137167688164</v>
      </c>
      <c r="CR323" s="539">
        <f t="shared" ca="1" si="216"/>
        <v>162.18004135705252</v>
      </c>
      <c r="CS323" s="539">
        <f t="shared" ca="1" si="216"/>
        <v>10.235861253063575</v>
      </c>
      <c r="CT323" s="539">
        <v>4.9789380086277522</v>
      </c>
      <c r="CU323" s="534"/>
      <c r="CV323" s="534"/>
      <c r="CW323" s="534"/>
    </row>
    <row r="324" spans="3:101" x14ac:dyDescent="0.3">
      <c r="C324" s="531">
        <v>2018</v>
      </c>
      <c r="D324" s="532" t="s">
        <v>72</v>
      </c>
      <c r="E324" s="533">
        <f t="shared" ca="1" si="214"/>
        <v>172747122</v>
      </c>
      <c r="F324" s="533">
        <f t="shared" ca="1" si="214"/>
        <v>17396248</v>
      </c>
      <c r="G324" s="533">
        <f t="shared" ca="1" si="214"/>
        <v>109775772</v>
      </c>
      <c r="H324" s="543">
        <f ca="1">(SUM(OFFSET(H$3,3*ROWS(H$3:H63)-3,,3)))</f>
        <v>1630662404.236969</v>
      </c>
      <c r="I324" s="543">
        <f ca="1">(SUM(OFFSET(I$3,3*ROWS(I$3:I63)-3,,3)))</f>
        <v>82064249</v>
      </c>
      <c r="J324" s="543">
        <f ca="1">(SUM(OFFSET(J$3,3*ROWS(J$3:J63)-3,,3)))</f>
        <v>627396559</v>
      </c>
      <c r="K324" s="536">
        <f t="shared" ca="1" si="204"/>
        <v>8.0256014744558648</v>
      </c>
      <c r="L324" s="536">
        <f t="shared" ca="1" si="204"/>
        <v>-3.5923670113168784</v>
      </c>
      <c r="M324" s="536">
        <f t="shared" ca="1" si="204"/>
        <v>52.759265523579579</v>
      </c>
      <c r="N324" s="537">
        <f t="shared" ca="1" si="206"/>
        <v>24.027976999780773</v>
      </c>
      <c r="O324" s="537">
        <f t="shared" ca="1" si="206"/>
        <v>1.6381686230856607</v>
      </c>
      <c r="P324" s="537">
        <f t="shared" ca="1" si="206"/>
        <v>239.25682146658934</v>
      </c>
      <c r="Q324" s="543">
        <f ca="1">(SUM(OFFSET(Q$3,3*ROWS(Q$3:Q63)-3,,3)))</f>
        <v>1498028082.0896983</v>
      </c>
      <c r="R324" s="543">
        <f ca="1">(SUM(OFFSET(R$3,3*ROWS(R$3:R63)-3,,3)))</f>
        <v>73372664.392482996</v>
      </c>
      <c r="S324" s="543">
        <f ca="1">(SUM(OFFSET(S$3,3*ROWS(S$3:S63)-3,,3)))</f>
        <v>12626629.266035002</v>
      </c>
      <c r="T324" s="533">
        <f ca="1">(SUM(OFFSET(T$3,3*ROWS(T$3:T63)-3,,3)))</f>
        <v>1584027375.7482162</v>
      </c>
      <c r="U324" s="536">
        <f t="shared" ca="1" si="205"/>
        <v>-7.9177171886544526</v>
      </c>
      <c r="V324" s="536">
        <f t="shared" ca="1" si="205"/>
        <v>-5.9926007970406943</v>
      </c>
      <c r="W324" s="536">
        <f t="shared" ca="1" si="205"/>
        <v>76.727556039002778</v>
      </c>
      <c r="X324" s="536">
        <f t="shared" ca="1" si="205"/>
        <v>-7.4767093791048049</v>
      </c>
      <c r="Y324" s="538">
        <f t="shared" ca="1" si="207"/>
        <v>5.2677874311922244</v>
      </c>
      <c r="Z324" s="538">
        <f t="shared" ca="1" si="207"/>
        <v>1.889504690380692</v>
      </c>
      <c r="AA324" s="538">
        <f t="shared" ca="1" si="207"/>
        <v>281.67757227726304</v>
      </c>
      <c r="AB324" s="538">
        <f t="shared" ca="1" si="207"/>
        <v>5.7156965167606257</v>
      </c>
      <c r="AC324" s="543">
        <f ca="1">(SUM(OFFSET(AC$3,3*ROWS(AC$3:AC63)-3,,3)))</f>
        <v>1002744642.8655689</v>
      </c>
      <c r="AD324" s="533">
        <f ca="1">(SUM(OFFSET(AD$3,3*ROWS(AD$3:AD63)-3,,3)))</f>
        <v>627917761.37140012</v>
      </c>
      <c r="AE324" s="543">
        <f ca="1">(SUM(OFFSET(AE$3,3*ROWS(AE$3:AE63)-3,,3)))</f>
        <v>213949052.52093884</v>
      </c>
      <c r="AF324" s="543">
        <f ca="1">(SUM(OFFSET(AF$3,3*ROWS(AF$3:AF63)-3,,3)))</f>
        <v>331677613</v>
      </c>
      <c r="AG324" s="543">
        <f ca="1">(SUM(OFFSET(AG$3,3*ROWS(AG$3:AG63)-3,,3)))</f>
        <v>136487568</v>
      </c>
      <c r="AH324" s="533">
        <f ca="1">(SUM(OFFSET(AH$3,3*ROWS(AH$3:AH63)-3,,3)))</f>
        <v>413968708.85046124</v>
      </c>
      <c r="AI324" s="533"/>
      <c r="AJ324" s="533">
        <f ca="1">(SUM(OFFSET(AJ$3,3*ROWS(AJ$3:AJ63)-3,,3)))</f>
        <v>0</v>
      </c>
      <c r="AK324" s="543">
        <f ca="1">(SUM(OFFSET(AK$3,3*ROWS(AK$3:AK63)-3,,3)))</f>
        <v>698452209.20601296</v>
      </c>
      <c r="AL324" s="533">
        <f ca="1">(SUM(OFFSET(AL$3,3*ROWS(AL$3:AL63)-3,,3)))</f>
        <v>799575872.88368511</v>
      </c>
      <c r="AM324" s="543">
        <f ca="1">(SUM(OFFSET(AM$3,3*ROWS(AM$3:AM63)-3,,3)))</f>
        <v>80035937.570314288</v>
      </c>
      <c r="AN324" s="543">
        <f ca="1">(SUM(OFFSET(AN$3,3*ROWS(AN$3:AN63)-3,,3)))</f>
        <v>0</v>
      </c>
      <c r="AO324" s="543">
        <f ca="1">(SUM(OFFSET(AO$3,3*ROWS(AO$3:AO63)-3,,3)))</f>
        <v>0</v>
      </c>
      <c r="AP324" s="533">
        <f t="shared" ca="1" si="191"/>
        <v>0</v>
      </c>
      <c r="AQ324" s="533">
        <f ca="1">(SUM(OFFSET(AQ$3,3*ROWS(AQ$3:AQ63)-3,,3)))</f>
        <v>0</v>
      </c>
      <c r="AR324" s="533">
        <f ca="1">(SUM(OFFSET(AR$3,3*ROWS(AR$3:AR63)-3,,3)))</f>
        <v>0</v>
      </c>
      <c r="AS324" s="543">
        <f ca="1">(SUM(OFFSET(AS$3,3*ROWS(AS$3:AS63)-3,,3)))</f>
        <v>80025930</v>
      </c>
      <c r="AT324" s="543">
        <f ca="1">(SUM(OFFSET(AT$3,3*ROWS(AT$3:AT63)-3,,3)))</f>
        <v>2038319</v>
      </c>
      <c r="AU324" s="543"/>
      <c r="AV324" s="543">
        <f ca="1">(SUM(OFFSET(AV$3,3*ROWS(AV$3:AV63)-3,,3)))</f>
        <v>71130667.885028005</v>
      </c>
      <c r="AW324" s="543">
        <f ca="1">(SUM(OFFSET(AW$3,3*ROWS(AW$3:AW63)-3,,3)))</f>
        <v>2241996.5074549997</v>
      </c>
      <c r="AX324" s="543"/>
      <c r="AY324" s="540">
        <f t="shared" ca="1" si="215"/>
        <v>1.9326929317803123</v>
      </c>
      <c r="AZ324" s="540">
        <f t="shared" ca="1" si="215"/>
        <v>0.53804095773526317</v>
      </c>
      <c r="BA324" s="540"/>
      <c r="BB324" s="533">
        <f t="shared" ca="1" si="192"/>
        <v>2410724.5837499998</v>
      </c>
      <c r="BC324" s="535">
        <f ca="1">(SUM(OFFSET(BC$3,3*ROWS(BC$3:BC63)-3,,3)))</f>
        <v>3241197</v>
      </c>
      <c r="BD324" s="535">
        <f ca="1">(SUM(OFFSET(BD$3,3*ROWS(BD$3:BD63)-3,,3)))</f>
        <v>611915877</v>
      </c>
      <c r="BE324" s="535">
        <f ca="1">(SUM(OFFSET(BE$3,3*ROWS(BE$3:BE63)-3,,3)))</f>
        <v>12239485</v>
      </c>
      <c r="BF324" s="535">
        <f ca="1">(SUM(OFFSET(BF$3,3*ROWS(BF$3:BF63)-3,,3)))</f>
        <v>1207662.463985</v>
      </c>
      <c r="BG324" s="535">
        <f ca="1">(SUM(OFFSET(BG$3,3*ROWS(BG$3:BG63)-3,,3)))</f>
        <v>10311220.301222999</v>
      </c>
      <c r="BH324" s="535">
        <f ca="1">(SUM(OFFSET(BH$3,3*ROWS(BH$3:BH63)-3,,3)))</f>
        <v>1107746.500827</v>
      </c>
      <c r="BI324" s="540"/>
      <c r="BJ324" s="540"/>
      <c r="BK324" s="540"/>
      <c r="BL324" s="543">
        <f ca="1">(SUM(OFFSET(BL$3,3*ROWS(BL$3:BL63)-3,,3)))</f>
        <v>491027</v>
      </c>
      <c r="BM324" s="543">
        <f ca="1">(SUM(OFFSET(BM$3,3*ROWS(BM$3:BM63)-3,,3)))</f>
        <v>423973060.15053105</v>
      </c>
      <c r="BN324" s="543">
        <f ca="1">(SUM(OFFSET(BN$3,3*ROWS(BN$3:BN63)-3,,3)))</f>
        <v>392676723.01294523</v>
      </c>
      <c r="BO324" s="533">
        <f ca="1">(SUM(OFFSET(BO$3,3*ROWS(BO$3:BO63)-3,,3)))</f>
        <v>817140810.16347623</v>
      </c>
      <c r="BP324" s="533">
        <f ca="1">(SUM(OFFSET(BP$3,3*ROWS(BP$3:BP63)-3,,3)))</f>
        <v>816649783.16347623</v>
      </c>
      <c r="BQ324" s="543">
        <f ca="1">(SUM(OFFSET(BQ$3,3*ROWS(BQ$3:BQ63)-3,,3)))</f>
        <v>2019389.505536</v>
      </c>
      <c r="BR324" s="543">
        <f ca="1">(SUM(OFFSET(BR$3,3*ROWS(BR$3:BR63)-3,,3)))</f>
        <v>472297840.31231999</v>
      </c>
      <c r="BS324" s="543">
        <f ca="1">(SUM(OFFSET(BS$3,3*ROWS(BS$3:BS63)-3,,3)))</f>
        <v>4147763063.2919044</v>
      </c>
      <c r="BT324" s="533">
        <f ca="1">(SUM(OFFSET(BT$3,3*ROWS(BT$3:BT63)-3,,3)))</f>
        <v>4622080293.1097603</v>
      </c>
      <c r="BU324" s="533">
        <f ca="1">(SUM(OFFSET(BU$3,3*ROWS(BU$3:BU63)-3,,3)))</f>
        <v>4620060903.6042242</v>
      </c>
      <c r="BV324" s="541">
        <f t="shared" ca="1" si="208"/>
        <v>-43.230919527605479</v>
      </c>
      <c r="BW324" s="541">
        <f t="shared" ca="1" si="208"/>
        <v>1.7265161380576759</v>
      </c>
      <c r="BX324" s="541">
        <f t="shared" ca="1" si="208"/>
        <v>-2.8878576189943308</v>
      </c>
      <c r="BY324" s="541">
        <f t="shared" ca="1" si="208"/>
        <v>-0.5906797132886118</v>
      </c>
      <c r="BZ324" s="541">
        <f t="shared" ca="1" si="208"/>
        <v>-0.54576376351260381</v>
      </c>
      <c r="CA324" s="541">
        <f t="shared" ca="1" si="212"/>
        <v>2.5598877124972064</v>
      </c>
      <c r="CB324" s="541">
        <f t="shared" ca="1" si="212"/>
        <v>12.565175345112618</v>
      </c>
      <c r="CC324" s="541">
        <f t="shared" ca="1" si="212"/>
        <v>6.8315385782413376</v>
      </c>
      <c r="CD324" s="541">
        <f t="shared" ca="1" si="212"/>
        <v>9.728724290321674</v>
      </c>
      <c r="CE324" s="541">
        <f t="shared" ca="1" si="212"/>
        <v>9.7333361835986274</v>
      </c>
      <c r="CF324" s="541">
        <f t="shared" ca="1" si="209"/>
        <v>81.591930321033274</v>
      </c>
      <c r="CG324" s="541">
        <f t="shared" ca="1" si="209"/>
        <v>7.3235624760693563</v>
      </c>
      <c r="CH324" s="541">
        <f t="shared" ca="1" si="209"/>
        <v>-3.2004099110749418</v>
      </c>
      <c r="CI324" s="541">
        <f t="shared" ca="1" si="209"/>
        <v>-2.2005178726510199</v>
      </c>
      <c r="CJ324" s="541">
        <f t="shared" ca="1" si="209"/>
        <v>-2.2202389074967743</v>
      </c>
      <c r="CK324" s="541">
        <f t="shared" ca="1" si="213"/>
        <v>107.86191966888276</v>
      </c>
      <c r="CL324" s="541">
        <f t="shared" ca="1" si="213"/>
        <v>36.910644318570675</v>
      </c>
      <c r="CM324" s="541">
        <f t="shared" ca="1" si="213"/>
        <v>14.605153620059941</v>
      </c>
      <c r="CN324" s="541">
        <f t="shared" ca="1" si="213"/>
        <v>16.568596408311876</v>
      </c>
      <c r="CO324" s="541">
        <f t="shared" ca="1" si="213"/>
        <v>16.546222869578298</v>
      </c>
      <c r="CP324" s="539">
        <f t="shared" ca="1" si="210"/>
        <v>9.1693345019070733</v>
      </c>
      <c r="CQ324" s="539">
        <f t="shared" ca="1" si="198"/>
        <v>5.631339042864326</v>
      </c>
      <c r="CR324" s="539">
        <f t="shared" ca="1" si="216"/>
        <v>208.80020381439056</v>
      </c>
      <c r="CS324" s="539">
        <f t="shared" ca="1" si="216"/>
        <v>9.3091971342015256</v>
      </c>
      <c r="CT324" s="539">
        <v>4.94248147640885</v>
      </c>
      <c r="CU324" s="534"/>
      <c r="CV324" s="534"/>
      <c r="CW324" s="534"/>
    </row>
    <row r="325" spans="3:101" x14ac:dyDescent="0.3">
      <c r="C325" s="531"/>
      <c r="D325" s="532" t="s">
        <v>73</v>
      </c>
      <c r="E325" s="533">
        <f t="shared" ca="1" si="214"/>
        <v>165156459</v>
      </c>
      <c r="F325" s="533">
        <f t="shared" ca="1" si="214"/>
        <v>17249578</v>
      </c>
      <c r="G325" s="533">
        <f t="shared" ca="1" si="214"/>
        <v>125182806</v>
      </c>
      <c r="H325" s="545">
        <f ca="1">(SUM(OFFSET(H$3,3*ROWS(H$3:H64)-3,,3)))</f>
        <v>1652184008.2622764</v>
      </c>
      <c r="I325" s="545">
        <f ca="1">(SUM(OFFSET(I$3,3*ROWS(I$3:I64)-3,,3)))</f>
        <v>85306118</v>
      </c>
      <c r="J325" s="545">
        <f ca="1">(SUM(OFFSET(J$3,3*ROWS(J$3:J64)-3,,3)))</f>
        <v>644955844</v>
      </c>
      <c r="K325" s="536">
        <f t="shared" ca="1" si="204"/>
        <v>1.3198074579623338</v>
      </c>
      <c r="L325" s="536">
        <f t="shared" ca="1" si="204"/>
        <v>3.950403542960589</v>
      </c>
      <c r="M325" s="536">
        <f t="shared" ca="1" si="204"/>
        <v>2.7987537942489737</v>
      </c>
      <c r="N325" s="537">
        <f t="shared" ca="1" si="206"/>
        <v>14.909788416557266</v>
      </c>
      <c r="O325" s="537">
        <f t="shared" ca="1" si="206"/>
        <v>4.528422413344801</v>
      </c>
      <c r="P325" s="537">
        <f t="shared" ca="1" si="206"/>
        <v>264.16282689020346</v>
      </c>
      <c r="Q325" s="545">
        <f ca="1">(SUM(OFFSET(Q$3,3*ROWS(Q$3:Q64)-3,,3)))</f>
        <v>1562933610.2134132</v>
      </c>
      <c r="R325" s="545">
        <f ca="1">(SUM(OFFSET(R$3,3*ROWS(R$3:R64)-3,,3)))</f>
        <v>78113470.373031005</v>
      </c>
      <c r="S325" s="545">
        <f ca="1">(SUM(OFFSET(S$3,3*ROWS(S$3:S64)-3,,3)))</f>
        <v>12815693.211468002</v>
      </c>
      <c r="T325" s="533">
        <f ca="1">(SUM(OFFSET(T$3,3*ROWS(T$3:T64)-3,,3)))</f>
        <v>1653862773.7979121</v>
      </c>
      <c r="U325" s="536">
        <f t="shared" ca="1" si="205"/>
        <v>4.3327310682436551</v>
      </c>
      <c r="V325" s="536">
        <f t="shared" ca="1" si="205"/>
        <v>6.4612700381011425</v>
      </c>
      <c r="W325" s="536">
        <f t="shared" ca="1" si="205"/>
        <v>1.4973429681789472</v>
      </c>
      <c r="X325" s="536">
        <f t="shared" ca="1" si="205"/>
        <v>4.4087241874029601</v>
      </c>
      <c r="Y325" s="538">
        <f t="shared" ca="1" si="207"/>
        <v>-0.99366332688021475</v>
      </c>
      <c r="Z325" s="538">
        <f t="shared" ca="1" si="207"/>
        <v>5.9402299757483252</v>
      </c>
      <c r="AA325" s="538">
        <f t="shared" ca="1" si="207"/>
        <v>205.75418163438744</v>
      </c>
      <c r="AB325" s="538">
        <f t="shared" ca="1" si="207"/>
        <v>-0.16190528303638432</v>
      </c>
      <c r="AC325" s="545">
        <f ca="1">(SUM(OFFSET(AC$3,3*ROWS(AC$3:AC64)-3,,3)))</f>
        <v>1018466975.3808059</v>
      </c>
      <c r="AD325" s="533">
        <f ca="1">(SUM(OFFSET(AD$3,3*ROWS(AD$3:AD64)-3,,3)))</f>
        <v>633717032.88147056</v>
      </c>
      <c r="AE325" s="545">
        <f ca="1">(SUM(OFFSET(AE$3,3*ROWS(AE$3:AE64)-3,,3)))</f>
        <v>213327073.05720755</v>
      </c>
      <c r="AF325" s="545">
        <f ca="1">(SUM(OFFSET(AF$3,3*ROWS(AF$3:AF64)-3,,3)))</f>
        <v>339421399</v>
      </c>
      <c r="AG325" s="545">
        <f ca="1">(SUM(OFFSET(AG$3,3*ROWS(AG$3:AG64)-3,,3)))</f>
        <v>149222487</v>
      </c>
      <c r="AH325" s="533">
        <f ca="1">(SUM(OFFSET(AH$3,3*ROWS(AH$3:AH64)-3,,3)))</f>
        <v>420389959.82426292</v>
      </c>
      <c r="AI325" s="533"/>
      <c r="AJ325" s="533">
        <f ca="1">(SUM(OFFSET(AJ$3,3*ROWS(AJ$3:AJ64)-3,,3)))</f>
        <v>0</v>
      </c>
      <c r="AK325" s="545">
        <f ca="1">(SUM(OFFSET(AK$3,3*ROWS(AK$3:AK64)-3,,3)))</f>
        <v>731513161.99808967</v>
      </c>
      <c r="AL325" s="533">
        <f ca="1">(SUM(OFFSET(AL$3,3*ROWS(AL$3:AL64)-3,,3)))</f>
        <v>831420448.21532345</v>
      </c>
      <c r="AM325" s="545">
        <f ca="1">(SUM(OFFSET(AM$3,3*ROWS(AM$3:AM64)-3,,3)))</f>
        <v>82344670.145754308</v>
      </c>
      <c r="AN325" s="545">
        <f ca="1">(SUM(OFFSET(AN$3,3*ROWS(AN$3:AN64)-3,,3)))</f>
        <v>0</v>
      </c>
      <c r="AO325" s="545">
        <f ca="1">(SUM(OFFSET(AO$3,3*ROWS(AO$3:AO64)-3,,3)))</f>
        <v>0</v>
      </c>
      <c r="AP325" s="533">
        <f t="shared" ca="1" si="191"/>
        <v>0</v>
      </c>
      <c r="AQ325" s="533">
        <f ca="1">(SUM(OFFSET(AQ$3,3*ROWS(AQ$3:AQ64)-3,,3)))</f>
        <v>0</v>
      </c>
      <c r="AR325" s="533">
        <f ca="1">(SUM(OFFSET(AR$3,3*ROWS(AR$3:AR64)-3,,3)))</f>
        <v>0</v>
      </c>
      <c r="AS325" s="545">
        <f ca="1">(SUM(OFFSET(AS$3,3*ROWS(AS$3:AS64)-3,,3)))</f>
        <v>83389636</v>
      </c>
      <c r="AT325" s="545">
        <f ca="1">(SUM(OFFSET(AT$3,3*ROWS(AT$3:AT64)-3,,3)))</f>
        <v>1916482</v>
      </c>
      <c r="AU325" s="545"/>
      <c r="AV325" s="545">
        <f ca="1">(SUM(OFFSET(AV$3,3*ROWS(AV$3:AV64)-3,,3)))</f>
        <v>75966388.748110011</v>
      </c>
      <c r="AW325" s="545">
        <f ca="1">(SUM(OFFSET(AW$3,3*ROWS(AW$3:AW64)-3,,3)))</f>
        <v>2147081.6249210001</v>
      </c>
      <c r="AX325" s="545"/>
      <c r="AY325" s="540">
        <f t="shared" ca="1" si="215"/>
        <v>6.0891720624453836</v>
      </c>
      <c r="AZ325" s="540">
        <f t="shared" ca="1" si="215"/>
        <v>0.9269006192944782</v>
      </c>
      <c r="BA325" s="540"/>
      <c r="BB325" s="533">
        <f t="shared" ca="1" si="192"/>
        <v>2666140.341217</v>
      </c>
      <c r="BC325" s="535">
        <f ca="1">(SUM(OFFSET(BC$3,3*ROWS(BC$3:BC64)-3,,3)))</f>
        <v>2339352</v>
      </c>
      <c r="BD325" s="535">
        <f ca="1">(SUM(OFFSET(BD$3,3*ROWS(BD$3:BD64)-3,,3)))</f>
        <v>633925169</v>
      </c>
      <c r="BE325" s="535">
        <f ca="1">(SUM(OFFSET(BE$3,3*ROWS(BE$3:BE64)-3,,3)))</f>
        <v>8691323</v>
      </c>
      <c r="BF325" s="535">
        <f ca="1">(SUM(OFFSET(BF$3,3*ROWS(BF$3:BF64)-3,,3)))</f>
        <v>1460524.2163749998</v>
      </c>
      <c r="BG325" s="535">
        <f ca="1">(SUM(OFFSET(BG$3,3*ROWS(BG$3:BG64)-3,,3)))</f>
        <v>10357189.261751</v>
      </c>
      <c r="BH325" s="535">
        <f ca="1">(SUM(OFFSET(BH$3,3*ROWS(BH$3:BH64)-3,,3)))</f>
        <v>997979.73334199993</v>
      </c>
      <c r="BI325" s="540"/>
      <c r="BJ325" s="540"/>
      <c r="BK325" s="540"/>
      <c r="BL325" s="545">
        <f ca="1">(SUM(OFFSET(BL$3,3*ROWS(BL$3:BL64)-3,,3)))</f>
        <v>579377</v>
      </c>
      <c r="BM325" s="545">
        <f ca="1">(SUM(OFFSET(BM$3,3*ROWS(BM$3:BM64)-3,,3)))</f>
        <v>454255309.15302503</v>
      </c>
      <c r="BN325" s="545">
        <f ca="1">(SUM(OFFSET(BN$3,3*ROWS(BN$3:BN64)-3,,3)))</f>
        <v>392758187.90564746</v>
      </c>
      <c r="BO325" s="533">
        <f ca="1">(SUM(OFFSET(BO$3,3*ROWS(BO$3:BO64)-3,,3)))</f>
        <v>847592874.05867243</v>
      </c>
      <c r="BP325" s="533">
        <f ca="1">(SUM(OFFSET(BP$3,3*ROWS(BP$3:BP64)-3,,3)))</f>
        <v>847013497.05867243</v>
      </c>
      <c r="BQ325" s="545">
        <f ca="1">(SUM(OFFSET(BQ$3,3*ROWS(BQ$3:BQ64)-3,,3)))</f>
        <v>2831348.4656639998</v>
      </c>
      <c r="BR325" s="545">
        <f ca="1">(SUM(OFFSET(BR$3,3*ROWS(BR$3:BR64)-3,,3)))</f>
        <v>526319989.29305601</v>
      </c>
      <c r="BS325" s="545">
        <f ca="1">(SUM(OFFSET(BS$3,3*ROWS(BS$3:BS64)-3,,3)))</f>
        <v>4512526851.1129522</v>
      </c>
      <c r="BT325" s="533">
        <f ca="1">(SUM(OFFSET(BT$3,3*ROWS(BT$3:BT64)-3,,3)))</f>
        <v>5041678188.8716717</v>
      </c>
      <c r="BU325" s="533">
        <f ca="1">(SUM(OFFSET(BU$3,3*ROWS(BU$3:BU64)-3,,3)))</f>
        <v>5038846840.4060078</v>
      </c>
      <c r="BV325" s="541">
        <f t="shared" ca="1" si="208"/>
        <v>17.99290059406102</v>
      </c>
      <c r="BW325" s="541">
        <f t="shared" ca="1" si="208"/>
        <v>7.1424936744193852</v>
      </c>
      <c r="BX325" s="541">
        <f t="shared" ca="1" si="208"/>
        <v>2.0746045774538119E-2</v>
      </c>
      <c r="BY325" s="541">
        <f t="shared" ca="1" si="208"/>
        <v>3.7266605114367004</v>
      </c>
      <c r="BZ325" s="541">
        <f t="shared" ca="1" si="208"/>
        <v>3.7180826495264023</v>
      </c>
      <c r="CA325" s="541">
        <f t="shared" ca="1" si="212"/>
        <v>-7.5601385536113455</v>
      </c>
      <c r="CB325" s="541">
        <f t="shared" ca="1" si="212"/>
        <v>12.903755933101532</v>
      </c>
      <c r="CC325" s="541">
        <f t="shared" ca="1" si="212"/>
        <v>7.0555066310450689</v>
      </c>
      <c r="CD325" s="541">
        <f t="shared" ca="1" si="212"/>
        <v>10.100060640255505</v>
      </c>
      <c r="CE325" s="541">
        <f t="shared" ca="1" si="212"/>
        <v>10.114450333869197</v>
      </c>
      <c r="CF325" s="541">
        <f t="shared" ca="1" si="209"/>
        <v>40.208140029552354</v>
      </c>
      <c r="CG325" s="541">
        <f t="shared" ca="1" si="209"/>
        <v>11.438152870869022</v>
      </c>
      <c r="CH325" s="541">
        <f t="shared" ca="1" si="209"/>
        <v>8.7942291364046845</v>
      </c>
      <c r="CI325" s="541">
        <f t="shared" ca="1" si="209"/>
        <v>9.078117842033496</v>
      </c>
      <c r="CJ325" s="541">
        <f t="shared" ca="1" si="209"/>
        <v>9.0645111728955499</v>
      </c>
      <c r="CK325" s="541">
        <f t="shared" ca="1" si="213"/>
        <v>176.68272373626829</v>
      </c>
      <c r="CL325" s="541">
        <f t="shared" ca="1" si="213"/>
        <v>40.613942019587682</v>
      </c>
      <c r="CM325" s="541">
        <f t="shared" ca="1" si="213"/>
        <v>22.333886658474466</v>
      </c>
      <c r="CN325" s="541">
        <f t="shared" ca="1" si="213"/>
        <v>24.056367190872407</v>
      </c>
      <c r="CO325" s="541">
        <f t="shared" ca="1" si="213"/>
        <v>24.01792623972603</v>
      </c>
      <c r="CP325" s="539">
        <f t="shared" ca="1" si="210"/>
        <v>6.3033027451387937</v>
      </c>
      <c r="CQ325" s="539">
        <f t="shared" ca="1" si="198"/>
        <v>5.7249977107424854</v>
      </c>
      <c r="CR325" s="539">
        <f t="shared" ca="1" si="216"/>
        <v>218.77176380956911</v>
      </c>
      <c r="CS325" s="539">
        <f t="shared" ca="1" si="216"/>
        <v>6.6771071583817161</v>
      </c>
      <c r="CT325" s="539">
        <v>5.1608875047048057</v>
      </c>
      <c r="CU325" s="534"/>
      <c r="CV325" s="534"/>
      <c r="CW325" s="534"/>
    </row>
    <row r="326" spans="3:101" x14ac:dyDescent="0.3">
      <c r="C326" s="531"/>
      <c r="D326" s="532" t="s">
        <v>74</v>
      </c>
      <c r="E326" s="533">
        <f t="shared" ca="1" si="214"/>
        <v>163425652</v>
      </c>
      <c r="F326" s="533">
        <f t="shared" ca="1" si="214"/>
        <v>17224684</v>
      </c>
      <c r="G326" s="533">
        <f t="shared" ca="1" si="214"/>
        <v>142477296</v>
      </c>
      <c r="H326" s="545">
        <f ca="1">(SUM(OFFSET(H$3,3*ROWS(H$3:H65)-3,,3)))</f>
        <v>1665059045.2969728</v>
      </c>
      <c r="I326" s="545">
        <f ca="1">(SUM(OFFSET(I$3,3*ROWS(I$3:I65)-3,,3)))</f>
        <v>82171315</v>
      </c>
      <c r="J326" s="545">
        <f ca="1">(SUM(OFFSET(J$3,3*ROWS(J$3:J65)-3,,3)))</f>
        <v>761738073</v>
      </c>
      <c r="K326" s="536">
        <f t="shared" ca="1" si="204"/>
        <v>0.77927379579457168</v>
      </c>
      <c r="L326" s="536">
        <f t="shared" ca="1" si="204"/>
        <v>-3.6747692586362914</v>
      </c>
      <c r="M326" s="536">
        <f t="shared" ca="1" si="204"/>
        <v>18.107011524342433</v>
      </c>
      <c r="N326" s="537">
        <f t="shared" ca="1" si="206"/>
        <v>16.344256961758184</v>
      </c>
      <c r="O326" s="537">
        <f t="shared" ca="1" si="206"/>
        <v>2.8381948935452113</v>
      </c>
      <c r="P326" s="537">
        <f t="shared" ca="1" si="206"/>
        <v>266.63703730956911</v>
      </c>
      <c r="Q326" s="545">
        <f ca="1">(SUM(OFFSET(Q$3,3*ROWS(Q$3:Q65)-3,,3)))</f>
        <v>1585336827.8426814</v>
      </c>
      <c r="R326" s="545">
        <f ca="1">(SUM(OFFSET(R$3,3*ROWS(R$3:R65)-3,,3)))</f>
        <v>77292351.696298003</v>
      </c>
      <c r="S326" s="545">
        <f ca="1">(SUM(OFFSET(S$3,3*ROWS(S$3:S65)-3,,3)))</f>
        <v>12791693.022945002</v>
      </c>
      <c r="T326" s="533">
        <f ca="1">(SUM(OFFSET(T$3,3*ROWS(T$3:T65)-3,,3)))</f>
        <v>1675420872.5619245</v>
      </c>
      <c r="U326" s="536">
        <f t="shared" ca="1" si="205"/>
        <v>1.4334081424104179</v>
      </c>
      <c r="V326" s="536">
        <f t="shared" ca="1" si="205"/>
        <v>-1.0511870395870884</v>
      </c>
      <c r="W326" s="536">
        <f t="shared" ca="1" si="205"/>
        <v>-0.18727187150144764</v>
      </c>
      <c r="X326" s="536">
        <f t="shared" ca="1" si="205"/>
        <v>1.3034998492956316</v>
      </c>
      <c r="Y326" s="538">
        <f t="shared" ca="1" si="207"/>
        <v>0.85369911435701373</v>
      </c>
      <c r="Z326" s="538">
        <f t="shared" ca="1" si="207"/>
        <v>4.4973852229320199</v>
      </c>
      <c r="AA326" s="538">
        <f t="shared" ca="1" si="207"/>
        <v>177.85632773368377</v>
      </c>
      <c r="AB326" s="538">
        <f t="shared" ca="1" si="207"/>
        <v>1.5107031721686561</v>
      </c>
      <c r="AC326" s="545">
        <f ca="1">(SUM(OFFSET(AC$3,3*ROWS(AC$3:AC65)-3,,3)))</f>
        <v>1037530303.5161227</v>
      </c>
      <c r="AD326" s="533">
        <f ca="1">(SUM(OFFSET(AD$3,3*ROWS(AD$3:AD65)-3,,3)))</f>
        <v>627528741.78085029</v>
      </c>
      <c r="AE326" s="545">
        <f ca="1">(SUM(OFFSET(AE$3,3*ROWS(AE$3:AE65)-3,,3)))</f>
        <v>198263331.15264952</v>
      </c>
      <c r="AF326" s="545">
        <f ca="1">(SUM(OFFSET(AF$3,3*ROWS(AF$3:AF65)-3,,3)))</f>
        <v>343845123</v>
      </c>
      <c r="AG326" s="545">
        <f ca="1">(SUM(OFFSET(AG$3,3*ROWS(AG$3:AG65)-3,,3)))</f>
        <v>154199534</v>
      </c>
      <c r="AH326" s="533">
        <f ca="1">(SUM(OFFSET(AH$3,3*ROWS(AH$3:AH65)-3,,3)))</f>
        <v>429265410.62820077</v>
      </c>
      <c r="AI326" s="533"/>
      <c r="AJ326" s="533">
        <f ca="1">(SUM(OFFSET(AJ$3,3*ROWS(AJ$3:AJ65)-3,,3)))</f>
        <v>0</v>
      </c>
      <c r="AK326" s="545">
        <f ca="1">(SUM(OFFSET(AK$3,3*ROWS(AK$3:AK65)-3,,3)))</f>
        <v>734356385.71588099</v>
      </c>
      <c r="AL326" s="533">
        <f ca="1">(SUM(OFFSET(AL$3,3*ROWS(AL$3:AL65)-3,,3)))</f>
        <v>850980442.12680042</v>
      </c>
      <c r="AM326" s="545">
        <f ca="1">(SUM(OFFSET(AM$3,3*ROWS(AM$3:AM65)-3,,3)))</f>
        <v>79542372.749963149</v>
      </c>
      <c r="AN326" s="545">
        <f ca="1">(SUM(OFFSET(AN$3,3*ROWS(AN$3:AN65)-3,,3)))</f>
        <v>0</v>
      </c>
      <c r="AO326" s="545">
        <f ca="1">(SUM(OFFSET(AO$3,3*ROWS(AO$3:AO65)-3,,3)))</f>
        <v>0</v>
      </c>
      <c r="AP326" s="533">
        <f t="shared" ca="1" si="191"/>
        <v>0</v>
      </c>
      <c r="AQ326" s="533">
        <f ca="1">(SUM(OFFSET(AQ$3,3*ROWS(AQ$3:AQ65)-3,,3)))</f>
        <v>0</v>
      </c>
      <c r="AR326" s="533">
        <f ca="1">(SUM(OFFSET(AR$3,3*ROWS(AR$3:AR65)-3,,3)))</f>
        <v>0</v>
      </c>
      <c r="AS326" s="545">
        <f ca="1">(SUM(OFFSET(AS$3,3*ROWS(AS$3:AS65)-3,,3)))</f>
        <v>80142737</v>
      </c>
      <c r="AT326" s="545">
        <f ca="1">(SUM(OFFSET(AT$3,3*ROWS(AT$3:AT65)-3,,3)))</f>
        <v>2028578</v>
      </c>
      <c r="AU326" s="545"/>
      <c r="AV326" s="545">
        <f ca="1">(SUM(OFFSET(AV$3,3*ROWS(AV$3:AV65)-3,,3)))</f>
        <v>75045030.845507994</v>
      </c>
      <c r="AW326" s="545">
        <f ca="1">(SUM(OFFSET(AW$3,3*ROWS(AW$3:AW65)-3,,3)))</f>
        <v>2247320.8507900001</v>
      </c>
      <c r="AX326" s="545"/>
      <c r="AY326" s="540">
        <f t="shared" ca="1" si="215"/>
        <v>4.6501706346850922</v>
      </c>
      <c r="AZ326" s="540">
        <f t="shared" ca="1" si="215"/>
        <v>-0.3603197249471346</v>
      </c>
      <c r="BA326" s="540"/>
      <c r="BB326" s="533">
        <f t="shared" ca="1" si="192"/>
        <v>2966775.4398389999</v>
      </c>
      <c r="BC326" s="535">
        <f ca="1">(SUM(OFFSET(BC$3,3*ROWS(BC$3:BC65)-3,,3)))</f>
        <v>3175167</v>
      </c>
      <c r="BD326" s="535">
        <f ca="1">(SUM(OFFSET(BD$3,3*ROWS(BD$3:BD65)-3,,3)))</f>
        <v>745674487</v>
      </c>
      <c r="BE326" s="535">
        <f ca="1">(SUM(OFFSET(BE$3,3*ROWS(BE$3:BE65)-3,,3)))</f>
        <v>12888419</v>
      </c>
      <c r="BF326" s="535">
        <f ca="1">(SUM(OFFSET(BF$3,3*ROWS(BF$3:BF65)-3,,3)))</f>
        <v>679792.18399199995</v>
      </c>
      <c r="BG326" s="535">
        <f ca="1">(SUM(OFFSET(BG$3,3*ROWS(BG$3:BG65)-3,,3)))</f>
        <v>10999985.805815</v>
      </c>
      <c r="BH326" s="535">
        <f ca="1">(SUM(OFFSET(BH$3,3*ROWS(BH$3:BH65)-3,,3)))</f>
        <v>1111915.0331379999</v>
      </c>
      <c r="BI326" s="540"/>
      <c r="BJ326" s="540"/>
      <c r="BK326" s="540"/>
      <c r="BL326" s="545">
        <f ca="1">(SUM(OFFSET(BL$3,3*ROWS(BL$3:BL65)-3,,3)))</f>
        <v>647522</v>
      </c>
      <c r="BM326" s="545">
        <f ca="1">(SUM(OFFSET(BM$3,3*ROWS(BM$3:BM65)-3,,3)))</f>
        <v>508641241.01051915</v>
      </c>
      <c r="BN326" s="545">
        <f ca="1">(SUM(OFFSET(BN$3,3*ROWS(BN$3:BN65)-3,,3)))</f>
        <v>345041452.226349</v>
      </c>
      <c r="BO326" s="533">
        <f ca="1">(SUM(OFFSET(BO$3,3*ROWS(BO$3:BO65)-3,,3)))</f>
        <v>854330215.23686814</v>
      </c>
      <c r="BP326" s="533">
        <f ca="1">(SUM(OFFSET(BP$3,3*ROWS(BP$3:BP65)-3,,3)))</f>
        <v>853682693.23686814</v>
      </c>
      <c r="BQ326" s="545">
        <f ca="1">(SUM(OFFSET(BQ$3,3*ROWS(BQ$3:BQ65)-3,,3)))</f>
        <v>6552473.3527259994</v>
      </c>
      <c r="BR326" s="545">
        <f ca="1">(SUM(OFFSET(BR$3,3*ROWS(BR$3:BR65)-3,,3)))</f>
        <v>624568763.04846394</v>
      </c>
      <c r="BS326" s="545">
        <f ca="1">(SUM(OFFSET(BS$3,3*ROWS(BS$3:BS65)-3,,3)))</f>
        <v>5356126632.6378517</v>
      </c>
      <c r="BT326" s="533">
        <f ca="1">(SUM(OFFSET(BT$3,3*ROWS(BT$3:BT65)-3,,3)))</f>
        <v>5987247869.0390406</v>
      </c>
      <c r="BU326" s="533">
        <f ca="1">(SUM(OFFSET(BU$3,3*ROWS(BU$3:BU65)-3,,3)))</f>
        <v>5980695395.6863146</v>
      </c>
      <c r="BV326" s="541">
        <f t="shared" ca="1" si="208"/>
        <v>11.761771696149486</v>
      </c>
      <c r="BW326" s="541">
        <f t="shared" ca="1" si="208"/>
        <v>11.972547323420081</v>
      </c>
      <c r="BX326" s="541">
        <f t="shared" ca="1" si="208"/>
        <v>-12.14913836265114</v>
      </c>
      <c r="BY326" s="541">
        <f t="shared" ca="1" si="208"/>
        <v>0.79487940311887761</v>
      </c>
      <c r="BZ326" s="541">
        <f t="shared" ca="1" si="208"/>
        <v>0.78737779283979248</v>
      </c>
      <c r="CA326" s="541">
        <f t="shared" ca="1" si="212"/>
        <v>-48.588310768536957</v>
      </c>
      <c r="CB326" s="541">
        <f t="shared" ca="1" si="212"/>
        <v>27.865558922754431</v>
      </c>
      <c r="CC326" s="541">
        <f t="shared" ca="1" si="212"/>
        <v>-11.436184428571156</v>
      </c>
      <c r="CD326" s="541">
        <f t="shared" ca="1" si="212"/>
        <v>8.3282267265378227</v>
      </c>
      <c r="CE326" s="541">
        <f t="shared" ca="1" si="212"/>
        <v>8.4192685867522812</v>
      </c>
      <c r="CF326" s="541">
        <f t="shared" ca="1" si="209"/>
        <v>131.42588883665832</v>
      </c>
      <c r="CG326" s="541">
        <f t="shared" ca="1" si="209"/>
        <v>18.667118056331855</v>
      </c>
      <c r="CH326" s="541">
        <f t="shared" ca="1" si="209"/>
        <v>18.694620760358195</v>
      </c>
      <c r="CI326" s="541">
        <f t="shared" ca="1" si="209"/>
        <v>18.755058231493106</v>
      </c>
      <c r="CJ326" s="541">
        <f t="shared" ca="1" si="209"/>
        <v>18.691748035040835</v>
      </c>
      <c r="CK326" s="541">
        <f t="shared" ca="1" si="213"/>
        <v>609.28062429766737</v>
      </c>
      <c r="CL326" s="541">
        <f t="shared" ca="1" si="213"/>
        <v>54.910143003508423</v>
      </c>
      <c r="CM326" s="541">
        <f t="shared" ca="1" si="213"/>
        <v>39.380925603479099</v>
      </c>
      <c r="CN326" s="541">
        <f t="shared" ca="1" si="213"/>
        <v>40.979166860733351</v>
      </c>
      <c r="CO326" s="541">
        <f t="shared" ca="1" si="213"/>
        <v>40.855518569181392</v>
      </c>
      <c r="CP326" s="539">
        <f t="shared" ca="1" si="210"/>
        <v>3.5340912840114811</v>
      </c>
      <c r="CQ326" s="539">
        <f t="shared" ca="1" si="198"/>
        <v>4.6015318989390579</v>
      </c>
      <c r="CR326" s="539">
        <f t="shared" ca="1" si="216"/>
        <v>211.93846991633234</v>
      </c>
      <c r="CS326" s="539">
        <f t="shared" ca="1" si="216"/>
        <v>4.0594409166973264</v>
      </c>
      <c r="CT326" s="539">
        <v>4.9959364083593032</v>
      </c>
      <c r="CU326" s="534"/>
      <c r="CV326" s="534"/>
      <c r="CW326" s="534"/>
    </row>
    <row r="327" spans="3:101" x14ac:dyDescent="0.3">
      <c r="C327" s="531"/>
      <c r="D327" s="532" t="s">
        <v>75</v>
      </c>
      <c r="E327" s="533">
        <f t="shared" ca="1" si="214"/>
        <v>161329105</v>
      </c>
      <c r="F327" s="533">
        <f t="shared" ca="1" si="214"/>
        <v>17275128</v>
      </c>
      <c r="G327" s="533">
        <f t="shared" ca="1" si="214"/>
        <v>167205578</v>
      </c>
      <c r="H327" s="545">
        <f ca="1">(SUM(OFFSET(H$3,3*ROWS(H$3:H66)-3,,3)))</f>
        <v>1716809772.6323349</v>
      </c>
      <c r="I327" s="545">
        <f ca="1">(SUM(OFFSET(I$3,3*ROWS(I$3:I66)-3,,3)))</f>
        <v>88806185</v>
      </c>
      <c r="J327" s="545">
        <f ca="1">(SUM(OFFSET(J$3,3*ROWS(J$3:J66)-3,,3)))</f>
        <v>953801482.5</v>
      </c>
      <c r="K327" s="536">
        <f t="shared" ca="1" si="204"/>
        <v>3.1080415725516906</v>
      </c>
      <c r="L327" s="536">
        <f t="shared" ca="1" si="204"/>
        <v>8.0744357078866269</v>
      </c>
      <c r="M327" s="536">
        <f t="shared" ca="1" si="204"/>
        <v>25.213838760032676</v>
      </c>
      <c r="N327" s="537">
        <f t="shared" ca="1" si="206"/>
        <v>13.732559126861865</v>
      </c>
      <c r="O327" s="537">
        <f t="shared" ca="1" si="206"/>
        <v>4.327940545767941</v>
      </c>
      <c r="P327" s="537">
        <f t="shared" ca="1" si="206"/>
        <v>132.23272718332097</v>
      </c>
      <c r="Q327" s="545">
        <f ca="1">(SUM(OFFSET(Q$3,3*ROWS(Q$3:Q66)-3,,3)))</f>
        <v>1645749651.1387062</v>
      </c>
      <c r="R327" s="545">
        <f ca="1">(SUM(OFFSET(R$3,3*ROWS(R$3:R66)-3,,3)))</f>
        <v>85515580.51383701</v>
      </c>
      <c r="S327" s="545">
        <f ca="1">(SUM(OFFSET(S$3,3*ROWS(S$3:S66)-3,,3)))</f>
        <v>18414547.564718742</v>
      </c>
      <c r="T327" s="533">
        <f ca="1">(SUM(OFFSET(T$3,3*ROWS(T$3:T66)-3,,3)))</f>
        <v>1749679779.217262</v>
      </c>
      <c r="U327" s="536">
        <f t="shared" ca="1" si="205"/>
        <v>3.810724776906512</v>
      </c>
      <c r="V327" s="536">
        <f t="shared" ca="1" si="205"/>
        <v>10.63912358346947</v>
      </c>
      <c r="W327" s="536">
        <f t="shared" ca="1" si="205"/>
        <v>43.957078485918856</v>
      </c>
      <c r="X327" s="536">
        <f t="shared" ca="1" si="205"/>
        <v>4.4322538814851082</v>
      </c>
      <c r="Y327" s="538">
        <f t="shared" ca="1" si="207"/>
        <v>1.1625794100123592</v>
      </c>
      <c r="Z327" s="538">
        <f t="shared" ca="1" si="207"/>
        <v>9.565290861383609</v>
      </c>
      <c r="AA327" s="538">
        <f t="shared" ca="1" si="207"/>
        <v>157.73766839189403</v>
      </c>
      <c r="AB327" s="538">
        <f t="shared" ca="1" si="207"/>
        <v>2.1990738193874195</v>
      </c>
      <c r="AC327" s="545">
        <f ca="1">(SUM(OFFSET(AC$3,3*ROWS(AC$3:AC66)-3,,3)))</f>
        <v>1070761038.2266219</v>
      </c>
      <c r="AD327" s="533">
        <f ca="1">(SUM(OFFSET(AD$3,3*ROWS(AD$3:AD66)-3,,3)))</f>
        <v>646048734.40571332</v>
      </c>
      <c r="AE327" s="545">
        <f ca="1">(SUM(OFFSET(AE$3,3*ROWS(AE$3:AE66)-3,,3)))</f>
        <v>200586814.48245949</v>
      </c>
      <c r="AF327" s="545">
        <f ca="1">(SUM(OFFSET(AF$3,3*ROWS(AF$3:AF66)-3,,3)))</f>
        <v>363166540</v>
      </c>
      <c r="AG327" s="545">
        <f ca="1">(SUM(OFFSET(AG$3,3*ROWS(AG$3:AG66)-3,,3)))</f>
        <v>159859003</v>
      </c>
      <c r="AH327" s="533">
        <f ca="1">(SUM(OFFSET(AH$3,3*ROWS(AH$3:AH66)-3,,3)))</f>
        <v>445461919.92325377</v>
      </c>
      <c r="AI327" s="533"/>
      <c r="AJ327" s="533">
        <f ca="1">(SUM(OFFSET(AJ$3,3*ROWS(AJ$3:AJ66)-3,,3)))</f>
        <v>0</v>
      </c>
      <c r="AK327" s="545">
        <f ca="1">(SUM(OFFSET(AK$3,3*ROWS(AK$3:AK66)-3,,3)))</f>
        <v>763775586.32372463</v>
      </c>
      <c r="AL327" s="533">
        <f ca="1">(SUM(OFFSET(AL$3,3*ROWS(AL$3:AL66)-3,,3)))</f>
        <v>881974064.8149817</v>
      </c>
      <c r="AM327" s="545">
        <f ca="1">(SUM(OFFSET(AM$3,3*ROWS(AM$3:AM66)-3,,3)))</f>
        <v>80571971.445246756</v>
      </c>
      <c r="AN327" s="545">
        <f ca="1">(SUM(OFFSET(AN$3,3*ROWS(AN$3:AN66)-3,,3)))</f>
        <v>0</v>
      </c>
      <c r="AO327" s="545">
        <f ca="1">(SUM(OFFSET(AO$3,3*ROWS(AO$3:AO66)-3,,3)))</f>
        <v>0</v>
      </c>
      <c r="AP327" s="533">
        <f t="shared" ca="1" si="191"/>
        <v>0</v>
      </c>
      <c r="AQ327" s="533">
        <f ca="1">(SUM(OFFSET(AQ$3,3*ROWS(AQ$3:AQ66)-3,,3)))</f>
        <v>0</v>
      </c>
      <c r="AR327" s="533">
        <f ca="1">(SUM(OFFSET(AR$3,3*ROWS(AR$3:AR66)-3,,3)))</f>
        <v>0</v>
      </c>
      <c r="AS327" s="545">
        <f ca="1">(SUM(OFFSET(AS$3,3*ROWS(AS$3:AS66)-3,,3)))</f>
        <v>86587372</v>
      </c>
      <c r="AT327" s="545">
        <f ca="1">(SUM(OFFSET(AT$3,3*ROWS(AT$3:AT66)-3,,3)))</f>
        <v>2218813</v>
      </c>
      <c r="AU327" s="545"/>
      <c r="AV327" s="545">
        <f ca="1">(SUM(OFFSET(AV$3,3*ROWS(AV$3:AV66)-3,,3)))</f>
        <v>83059232.696876004</v>
      </c>
      <c r="AW327" s="545">
        <f ca="1">(SUM(OFFSET(AW$3,3*ROWS(AW$3:AW66)-3,,3)))</f>
        <v>2456347.8169609997</v>
      </c>
      <c r="AX327" s="545"/>
      <c r="AY327" s="540">
        <f t="shared" ca="1" si="215"/>
        <v>9.55610128418075</v>
      </c>
      <c r="AZ327" s="540">
        <f t="shared" ca="1" si="215"/>
        <v>9.8769383011218057</v>
      </c>
      <c r="BA327" s="540"/>
      <c r="BB327" s="533">
        <f t="shared" ca="1" si="192"/>
        <v>4033008.15986095</v>
      </c>
      <c r="BC327" s="535">
        <f ca="1">(SUM(OFFSET(BC$3,3*ROWS(BC$3:BC66)-3,,3)))</f>
        <v>4721795</v>
      </c>
      <c r="BD327" s="535">
        <f ca="1">(SUM(OFFSET(BD$3,3*ROWS(BD$3:BD66)-3,,3)))</f>
        <v>931183371.5</v>
      </c>
      <c r="BE327" s="535">
        <f ca="1">(SUM(OFFSET(BE$3,3*ROWS(BE$3:BE66)-3,,3)))</f>
        <v>17896316</v>
      </c>
      <c r="BF327" s="535">
        <f ca="1">(SUM(OFFSET(BF$3,3*ROWS(BF$3:BF66)-3,,3)))</f>
        <v>1128120.4433870001</v>
      </c>
      <c r="BG327" s="535">
        <f ca="1">(SUM(OFFSET(BG$3,3*ROWS(BG$3:BG66)-3,,3)))</f>
        <v>15530220.73635928</v>
      </c>
      <c r="BH327" s="535">
        <f ca="1">(SUM(OFFSET(BH$3,3*ROWS(BH$3:BH66)-3,,3)))</f>
        <v>1756206.3849724599</v>
      </c>
      <c r="BI327" s="540"/>
      <c r="BJ327" s="540"/>
      <c r="BK327" s="540"/>
      <c r="BL327" s="545">
        <f ca="1">(SUM(OFFSET(BL$3,3*ROWS(BL$3:BL66)-3,,3)))</f>
        <v>563053</v>
      </c>
      <c r="BM327" s="545">
        <f ca="1">(SUM(OFFSET(BM$3,3*ROWS(BM$3:BM66)-3,,3)))</f>
        <v>612594757</v>
      </c>
      <c r="BN327" s="545">
        <f ca="1">(SUM(OFFSET(BN$3,3*ROWS(BN$3:BN66)-3,,3)))</f>
        <v>353633541</v>
      </c>
      <c r="BO327" s="533">
        <f ca="1">(SUM(OFFSET(BO$3,3*ROWS(BO$3:BO66)-3,,3)))</f>
        <v>966791351</v>
      </c>
      <c r="BP327" s="533">
        <f ca="1">(SUM(OFFSET(BP$3,3*ROWS(BP$3:BP66)-3,,3)))</f>
        <v>966228298</v>
      </c>
      <c r="BQ327" s="545">
        <f ca="1">(SUM(OFFSET(BQ$3,3*ROWS(BQ$3:BQ66)-3,,3)))</f>
        <v>11629042.429829</v>
      </c>
      <c r="BR327" s="545">
        <f ca="1">(SUM(OFFSET(BR$3,3*ROWS(BR$3:BR66)-3,,3)))</f>
        <v>705516782.91155696</v>
      </c>
      <c r="BS327" s="545">
        <f ca="1">(SUM(OFFSET(BS$3,3*ROWS(BS$3:BS66)-3,,3)))</f>
        <v>5514387543.6446533</v>
      </c>
      <c r="BT327" s="533">
        <f ca="1">(SUM(OFFSET(BT$3,3*ROWS(BT$3:BT66)-3,,3)))</f>
        <v>6231533368.9860382</v>
      </c>
      <c r="BU327" s="533">
        <f ca="1">(SUM(OFFSET(BU$3,3*ROWS(BU$3:BU66)-3,,3)))</f>
        <v>6219904326.5562096</v>
      </c>
      <c r="BV327" s="541">
        <f t="shared" ca="1" si="208"/>
        <v>-13.04496217889122</v>
      </c>
      <c r="BW327" s="541">
        <f t="shared" ca="1" si="208"/>
        <v>20.437492599490376</v>
      </c>
      <c r="BX327" s="541">
        <f t="shared" ca="1" si="208"/>
        <v>2.490161317781189</v>
      </c>
      <c r="BY327" s="541">
        <f t="shared" ca="1" si="208"/>
        <v>13.163661281949549</v>
      </c>
      <c r="BZ327" s="541">
        <f t="shared" ca="1" si="208"/>
        <v>13.183540635736451</v>
      </c>
      <c r="CA327" s="541">
        <f t="shared" ca="1" si="212"/>
        <v>-34.903781121561238</v>
      </c>
      <c r="CB327" s="541">
        <f t="shared" ca="1" si="212"/>
        <v>46.983703190774449</v>
      </c>
      <c r="CC327" s="541">
        <f t="shared" ca="1" si="212"/>
        <v>-12.543553585784961</v>
      </c>
      <c r="CD327" s="541">
        <f t="shared" ca="1" si="212"/>
        <v>17.61506690964822</v>
      </c>
      <c r="CE327" s="541">
        <f t="shared" ca="1" si="212"/>
        <v>17.670388689045708</v>
      </c>
      <c r="CF327" s="541">
        <f t="shared" ca="1" si="209"/>
        <v>77.475615753416463</v>
      </c>
      <c r="CG327" s="541">
        <f t="shared" ca="1" si="209"/>
        <v>12.960625739268972</v>
      </c>
      <c r="CH327" s="541">
        <f t="shared" ca="1" si="209"/>
        <v>2.9547641768293831</v>
      </c>
      <c r="CI327" s="541">
        <f t="shared" ca="1" si="209"/>
        <v>4.0800966535933014</v>
      </c>
      <c r="CJ327" s="541">
        <f t="shared" ca="1" si="209"/>
        <v>3.99968423475352</v>
      </c>
      <c r="CK327" s="541">
        <f t="shared" ca="1" si="213"/>
        <v>945.73201793347664</v>
      </c>
      <c r="CL327" s="541">
        <f t="shared" ca="1" si="213"/>
        <v>60.319544291485542</v>
      </c>
      <c r="CM327" s="541">
        <f t="shared" ca="1" si="213"/>
        <v>28.693574264251698</v>
      </c>
      <c r="CN327" s="541">
        <f t="shared" ca="1" si="213"/>
        <v>31.854207996913409</v>
      </c>
      <c r="CO327" s="541">
        <f t="shared" ca="1" si="213"/>
        <v>31.639121595656118</v>
      </c>
      <c r="CP327" s="539">
        <f t="shared" ca="1" si="210"/>
        <v>1.477484986419114</v>
      </c>
      <c r="CQ327" s="539">
        <f t="shared" ca="1" si="198"/>
        <v>5.552380852617091</v>
      </c>
      <c r="CR327" s="539">
        <f t="shared" ca="1" si="216"/>
        <v>194.30747200398912</v>
      </c>
      <c r="CS327" s="539">
        <f t="shared" ca="1" si="216"/>
        <v>2.2331420280417262</v>
      </c>
      <c r="CT327" s="539">
        <v>5.0848396170507897</v>
      </c>
      <c r="CU327" s="534"/>
      <c r="CV327" s="534"/>
      <c r="CW327" s="534"/>
    </row>
    <row r="328" spans="3:101" x14ac:dyDescent="0.3">
      <c r="C328" s="531">
        <v>2019</v>
      </c>
      <c r="D328" s="532" t="s">
        <v>72</v>
      </c>
      <c r="E328" s="533">
        <f t="shared" ref="E328:G343" ca="1" si="217">OFFSET(E$3,(ROW(E65)*3)-1,0)</f>
        <v>166094339</v>
      </c>
      <c r="F328" s="533">
        <f t="shared" ca="1" si="217"/>
        <v>17184306</v>
      </c>
      <c r="G328" s="533">
        <f t="shared" ca="1" si="217"/>
        <v>199174153</v>
      </c>
      <c r="H328" s="545">
        <f ca="1">(SUM(OFFSET(H$3,3*ROWS(H$3:H67)-3,,3)))</f>
        <v>1681980183.1665559</v>
      </c>
      <c r="I328" s="545">
        <f ca="1">(SUM(OFFSET(I$3,3*ROWS(I$3:I67)-3,,3)))</f>
        <v>83692199</v>
      </c>
      <c r="J328" s="545">
        <f ca="1">(SUM(OFFSET(J$3,3*ROWS(J$3:J67)-3,,3)))</f>
        <v>1033224301.4410734</v>
      </c>
      <c r="K328" s="536">
        <f t="shared" ca="1" si="204"/>
        <v>-2.0287390030623986</v>
      </c>
      <c r="L328" s="536">
        <f t="shared" ca="1" si="204"/>
        <v>-5.7585921521119277</v>
      </c>
      <c r="M328" s="536">
        <f t="shared" ca="1" si="204"/>
        <v>8.3269758328430168</v>
      </c>
      <c r="N328" s="537">
        <f t="shared" ca="1" si="206"/>
        <v>3.1470510877203832</v>
      </c>
      <c r="O328" s="537">
        <f t="shared" ca="1" si="206"/>
        <v>1.9837505610999986</v>
      </c>
      <c r="P328" s="537">
        <f t="shared" ca="1" si="206"/>
        <v>64.684406794949183</v>
      </c>
      <c r="Q328" s="545">
        <f ca="1">(SUM(OFFSET(Q$3,3*ROWS(Q$3:Q67)-3,,3)))</f>
        <v>1637691620.667624</v>
      </c>
      <c r="R328" s="545">
        <f ca="1">(SUM(OFFSET(R$3,3*ROWS(R$3:R67)-3,,3)))</f>
        <v>81929512.053165004</v>
      </c>
      <c r="S328" s="545">
        <f ca="1">(SUM(OFFSET(S$3,3*ROWS(S$3:S67)-3,,3)))</f>
        <v>25153985.907691777</v>
      </c>
      <c r="T328" s="533">
        <f ca="1">(SUM(OFFSET(T$3,3*ROWS(T$3:T67)-3,,3)))</f>
        <v>1744775118.6284807</v>
      </c>
      <c r="U328" s="536">
        <f t="shared" ca="1" si="205"/>
        <v>-0.4896267464195907</v>
      </c>
      <c r="V328" s="536">
        <f t="shared" ca="1" si="205"/>
        <v>-4.1934679494946021</v>
      </c>
      <c r="W328" s="536">
        <f t="shared" ca="1" si="205"/>
        <v>36.59844652325549</v>
      </c>
      <c r="X328" s="536">
        <f t="shared" ca="1" si="205"/>
        <v>-0.28031761280201278</v>
      </c>
      <c r="Y328" s="538">
        <f t="shared" ca="1" si="207"/>
        <v>9.3231589078824069</v>
      </c>
      <c r="Z328" s="538">
        <f t="shared" ca="1" si="207"/>
        <v>11.66217382390526</v>
      </c>
      <c r="AA328" s="538">
        <f t="shared" ca="1" si="207"/>
        <v>99.213783644972736</v>
      </c>
      <c r="AB328" s="538">
        <f t="shared" ca="1" si="207"/>
        <v>10.148040705693944</v>
      </c>
      <c r="AC328" s="545">
        <f ca="1">(SUM(OFFSET(AC$3,3*ROWS(AC$3:AC67)-3,,3)))</f>
        <v>1046074883.1609771</v>
      </c>
      <c r="AD328" s="533">
        <f ca="1">(SUM(OFFSET(AD$3,3*ROWS(AD$3:AD67)-3,,3)))</f>
        <v>635905300.00557876</v>
      </c>
      <c r="AE328" s="545">
        <f ca="1">(SUM(OFFSET(AE$3,3*ROWS(AE$3:AE67)-3,,3)))</f>
        <v>199487483.13233188</v>
      </c>
      <c r="AF328" s="545">
        <f ca="1">(SUM(OFFSET(AF$3,3*ROWS(AF$3:AF67)-3,,3)))</f>
        <v>350886092</v>
      </c>
      <c r="AG328" s="545">
        <f ca="1">(SUM(OFFSET(AG$3,3*ROWS(AG$3:AG67)-3,,3)))</f>
        <v>162026577</v>
      </c>
      <c r="AH328" s="533">
        <f ca="1">(SUM(OFFSET(AH$3,3*ROWS(AH$3:AH67)-3,,3)))</f>
        <v>436417816.87324679</v>
      </c>
      <c r="AI328" s="533"/>
      <c r="AJ328" s="533">
        <f ca="1">(SUM(OFFSET(AJ$3,3*ROWS(AJ$3:AJ67)-3,,3)))</f>
        <v>0</v>
      </c>
      <c r="AK328" s="545">
        <f ca="1">(SUM(OFFSET(AK$3,3*ROWS(AK$3:AK67)-3,,3)))</f>
        <v>767552280.39666104</v>
      </c>
      <c r="AL328" s="533">
        <f ca="1">(SUM(OFFSET(AL$3,3*ROWS(AL$3:AL67)-3,,3)))</f>
        <v>870139340.27096295</v>
      </c>
      <c r="AM328" s="545">
        <f ca="1">(SUM(OFFSET(AM$3,3*ROWS(AM$3:AM67)-3,,3)))</f>
        <v>78712355.899288997</v>
      </c>
      <c r="AN328" s="545">
        <f ca="1">(SUM(OFFSET(AN$3,3*ROWS(AN$3:AN67)-3,,3)))</f>
        <v>0</v>
      </c>
      <c r="AO328" s="545">
        <f ca="1">(SUM(OFFSET(AO$3,3*ROWS(AO$3:AO67)-3,,3)))</f>
        <v>0</v>
      </c>
      <c r="AP328" s="533">
        <f t="shared" ref="AP328:AP346" ca="1" si="218">SUM(AN328:AO328)</f>
        <v>0</v>
      </c>
      <c r="AQ328" s="533">
        <f ca="1">(SUM(OFFSET(AQ$3,3*ROWS(AQ$3:AQ67)-3,,3)))</f>
        <v>0</v>
      </c>
      <c r="AR328" s="533">
        <f ca="1">(SUM(OFFSET(AR$3,3*ROWS(AR$3:AR67)-3,,3)))</f>
        <v>0</v>
      </c>
      <c r="AS328" s="545">
        <f ca="1">(SUM(OFFSET(AS$3,3*ROWS(AS$3:AS67)-3,,3)))</f>
        <v>81525639</v>
      </c>
      <c r="AT328" s="545">
        <f ca="1">(SUM(OFFSET(AT$3,3*ROWS(AT$3:AT67)-3,,3)))</f>
        <v>2166560</v>
      </c>
      <c r="AU328" s="545"/>
      <c r="AV328" s="545">
        <f ca="1">(SUM(OFFSET(AV$3,3*ROWS(AV$3:AV67)-3,,3)))</f>
        <v>79532907.923322991</v>
      </c>
      <c r="AW328" s="545">
        <f ca="1">(SUM(OFFSET(AW$3,3*ROWS(AW$3:AW67)-3,,3)))</f>
        <v>2396604.1298420001</v>
      </c>
      <c r="AX328" s="545"/>
      <c r="AY328" s="540">
        <f t="shared" ca="1" si="215"/>
        <v>11.812401441071717</v>
      </c>
      <c r="AZ328" s="540">
        <f t="shared" ca="1" si="215"/>
        <v>6.8959796267703846</v>
      </c>
      <c r="BA328" s="540"/>
      <c r="BB328" s="533">
        <f t="shared" ref="BB328:BB348" ca="1" si="219">OFFSET(BB$1,(ROW(BB66)*3)-2,0)</f>
        <v>4416398.4129328607</v>
      </c>
      <c r="BC328" s="535">
        <f ca="1">(SUM(OFFSET(BC$3,3*ROWS(BC$3:BC67)-3,,3)))</f>
        <v>5973387.4410734028</v>
      </c>
      <c r="BD328" s="535">
        <f ca="1">(SUM(OFFSET(BD$3,3*ROWS(BD$3:BD67)-3,,3)))</f>
        <v>992533008</v>
      </c>
      <c r="BE328" s="535">
        <f ca="1">(SUM(OFFSET(BE$3,3*ROWS(BE$3:BE67)-3,,3)))</f>
        <v>34717906</v>
      </c>
      <c r="BF328" s="535">
        <f ca="1">(SUM(OFFSET(BF$3,3*ROWS(BF$3:BF67)-3,,3)))</f>
        <v>1577987.1707499688</v>
      </c>
      <c r="BG328" s="535">
        <f ca="1">(SUM(OFFSET(BG$3,3*ROWS(BG$3:BG67)-3,,3)))</f>
        <v>20743418.45463708</v>
      </c>
      <c r="BH328" s="535">
        <f ca="1">(SUM(OFFSET(BH$3,3*ROWS(BH$3:BH67)-3,,3)))</f>
        <v>2832580.2823047303</v>
      </c>
      <c r="BI328" s="540"/>
      <c r="BJ328" s="540"/>
      <c r="BK328" s="540"/>
      <c r="BL328" s="545">
        <f ca="1">(SUM(OFFSET(BL$3,3*ROWS(BL$3:BL67)-3,,3)))</f>
        <v>267514</v>
      </c>
      <c r="BM328" s="545">
        <f ca="1">(SUM(OFFSET(BM$3,3*ROWS(BM$3:BM67)-3,,3)))</f>
        <v>570934858.77927577</v>
      </c>
      <c r="BN328" s="545">
        <f ca="1">(SUM(OFFSET(BN$3,3*ROWS(BN$3:BN67)-3,,3)))</f>
        <v>253348714.22072428</v>
      </c>
      <c r="BO328" s="533">
        <f ca="1">(SUM(OFFSET(BO$3,3*ROWS(BO$3:BO67)-3,,3)))</f>
        <v>824551087</v>
      </c>
      <c r="BP328" s="533">
        <f ca="1">(SUM(OFFSET(BP$3,3*ROWS(BP$3:BP67)-3,,3)))</f>
        <v>824283573</v>
      </c>
      <c r="BQ328" s="545">
        <f ca="1">(SUM(OFFSET(BQ$3,3*ROWS(BQ$3:BQ67)-3,,3)))</f>
        <v>14809434.962698001</v>
      </c>
      <c r="BR328" s="545">
        <f ca="1">(SUM(OFFSET(BR$3,3*ROWS(BR$3:BR67)-3,,3)))</f>
        <v>846175359.72334838</v>
      </c>
      <c r="BS328" s="545">
        <f ca="1">(SUM(OFFSET(BS$3,3*ROWS(BS$3:BS67)-3,,3)))</f>
        <v>5262706068.1750364</v>
      </c>
      <c r="BT328" s="533">
        <f ca="1">(SUM(OFFSET(BT$3,3*ROWS(BT$3:BT67)-3,,3)))</f>
        <v>6123690862.861083</v>
      </c>
      <c r="BU328" s="533">
        <f ca="1">(SUM(OFFSET(BU$3,3*ROWS(BU$3:BU67)-3,,3)))</f>
        <v>6108881427.898385</v>
      </c>
      <c r="BV328" s="541">
        <f t="shared" ca="1" si="208"/>
        <v>-52.48866447741154</v>
      </c>
      <c r="BW328" s="541">
        <f t="shared" ca="1" si="208"/>
        <v>-6.8005639527084991</v>
      </c>
      <c r="BX328" s="541">
        <f t="shared" ca="1" si="208"/>
        <v>-28.358403587988761</v>
      </c>
      <c r="BY328" s="541">
        <f t="shared" ca="1" si="208"/>
        <v>-14.71261238041423</v>
      </c>
      <c r="BZ328" s="541">
        <f t="shared" ca="1" si="208"/>
        <v>-14.690599032735015</v>
      </c>
      <c r="CA328" s="541">
        <f t="shared" ca="1" si="212"/>
        <v>-45.519492818113875</v>
      </c>
      <c r="CB328" s="541">
        <f t="shared" ca="1" si="212"/>
        <v>34.663003959866259</v>
      </c>
      <c r="CC328" s="541">
        <f t="shared" ca="1" si="212"/>
        <v>-35.481606274795105</v>
      </c>
      <c r="CD328" s="541">
        <f t="shared" ca="1" si="212"/>
        <v>0.90685433212438371</v>
      </c>
      <c r="CE328" s="541">
        <f t="shared" ca="1" si="212"/>
        <v>0.93476910101568544</v>
      </c>
      <c r="CF328" s="541">
        <f t="shared" ca="1" si="209"/>
        <v>27.348705209907532</v>
      </c>
      <c r="CG328" s="541">
        <f t="shared" ca="1" si="209"/>
        <v>19.936956883054656</v>
      </c>
      <c r="CH328" s="541">
        <f t="shared" ca="1" si="209"/>
        <v>-4.5640875523825013</v>
      </c>
      <c r="CI328" s="541">
        <f t="shared" ca="1" si="209"/>
        <v>-1.7305934148035051</v>
      </c>
      <c r="CJ328" s="541">
        <f t="shared" ca="1" si="209"/>
        <v>-1.7849615175559275</v>
      </c>
      <c r="CK328" s="541">
        <f t="shared" ca="1" si="213"/>
        <v>633.36198500086698</v>
      </c>
      <c r="CL328" s="541">
        <f t="shared" ca="1" si="213"/>
        <v>79.161386629206604</v>
      </c>
      <c r="CM328" s="541">
        <f t="shared" ca="1" si="213"/>
        <v>26.880585700530556</v>
      </c>
      <c r="CN328" s="541">
        <f t="shared" ca="1" si="213"/>
        <v>32.487764697420076</v>
      </c>
      <c r="CO328" s="541">
        <f t="shared" ca="1" si="213"/>
        <v>32.225127662985884</v>
      </c>
      <c r="CP328" s="539">
        <f t="shared" ca="1" si="210"/>
        <v>2.4908379050800846</v>
      </c>
      <c r="CQ328" s="539">
        <f t="shared" ca="1" si="198"/>
        <v>7.9328913000497892</v>
      </c>
      <c r="CR328" s="539">
        <f t="shared" ca="1" si="216"/>
        <v>142.15727682352625</v>
      </c>
      <c r="CS328" s="539">
        <f t="shared" ca="1" si="216"/>
        <v>3.3415944694610289</v>
      </c>
      <c r="CT328" s="539">
        <v>5.022094779675494</v>
      </c>
      <c r="CU328" s="534"/>
      <c r="CV328" s="534"/>
      <c r="CW328" s="534"/>
    </row>
    <row r="329" spans="3:101" x14ac:dyDescent="0.3">
      <c r="C329" s="531"/>
      <c r="D329" s="532" t="s">
        <v>73</v>
      </c>
      <c r="E329" s="533">
        <f t="shared" ca="1" si="217"/>
        <v>172505677</v>
      </c>
      <c r="F329" s="533">
        <f t="shared" ca="1" si="217"/>
        <v>17216047</v>
      </c>
      <c r="G329" s="533">
        <f t="shared" ca="1" si="217"/>
        <v>209891847</v>
      </c>
      <c r="H329" s="545">
        <f ca="1">(SUM(OFFSET(H$3,3*ROWS(H$3:H68)-3,,3)))</f>
        <v>1705976287.4930286</v>
      </c>
      <c r="I329" s="545">
        <f ca="1">(SUM(OFFSET(I$3,3*ROWS(I$3:I68)-3,,3)))</f>
        <v>85595959</v>
      </c>
      <c r="J329" s="545">
        <f ca="1">(SUM(OFFSET(J$3,3*ROWS(J$3:J68)-3,,3)))</f>
        <v>1317790805.3361115</v>
      </c>
      <c r="K329" s="536">
        <f t="shared" ref="K329:M346" ca="1" si="220">(H329-H328)/H328*100</f>
        <v>1.4266579693761217</v>
      </c>
      <c r="L329" s="536">
        <f t="shared" ca="1" si="220"/>
        <v>2.2747161894981396</v>
      </c>
      <c r="M329" s="536">
        <f t="shared" ca="1" si="220"/>
        <v>27.541599969933291</v>
      </c>
      <c r="N329" s="537">
        <f t="shared" ca="1" si="206"/>
        <v>3.2558285857838274</v>
      </c>
      <c r="O329" s="537">
        <f t="shared" ca="1" si="206"/>
        <v>0.3397657832700815</v>
      </c>
      <c r="P329" s="537">
        <f t="shared" ca="1" si="206"/>
        <v>104.32263969626293</v>
      </c>
      <c r="Q329" s="545">
        <f ca="1">(SUM(OFFSET(Q$3,3*ROWS(Q$3:Q68)-3,,3)))</f>
        <v>1643915726.8886535</v>
      </c>
      <c r="R329" s="545">
        <f ca="1">(SUM(OFFSET(R$3,3*ROWS(R$3:R68)-3,,3)))</f>
        <v>84145721.009240985</v>
      </c>
      <c r="S329" s="545">
        <f ca="1">(SUM(OFFSET(S$3,3*ROWS(S$3:S68)-3,,3)))</f>
        <v>40340563.220042333</v>
      </c>
      <c r="T329" s="533">
        <f ca="1">(SUM(OFFSET(T$3,3*ROWS(T$3:T68)-3,,3)))</f>
        <v>1768402011.1179368</v>
      </c>
      <c r="U329" s="536">
        <f t="shared" ref="U329:X348" ca="1" si="221">(Q329-Q328)/Q328*100</f>
        <v>0.38005361586280761</v>
      </c>
      <c r="V329" s="536">
        <f t="shared" ca="1" si="221"/>
        <v>2.7050191079349499</v>
      </c>
      <c r="W329" s="536">
        <f t="shared" ca="1" si="221"/>
        <v>60.374436751619108</v>
      </c>
      <c r="X329" s="536">
        <f t="shared" ca="1" si="221"/>
        <v>1.3541511589200459</v>
      </c>
      <c r="Y329" s="538">
        <f t="shared" ca="1" si="207"/>
        <v>5.1814175692454683</v>
      </c>
      <c r="Z329" s="538">
        <f t="shared" ca="1" si="207"/>
        <v>7.7224204831803744</v>
      </c>
      <c r="AA329" s="538">
        <f t="shared" ca="1" si="207"/>
        <v>214.77472622350197</v>
      </c>
      <c r="AB329" s="538">
        <f t="shared" ca="1" si="207"/>
        <v>6.9255587062400643</v>
      </c>
      <c r="AC329" s="545">
        <f ca="1">(SUM(OFFSET(AC$3,3*ROWS(AC$3:AC68)-3,,3)))</f>
        <v>1090532814.606499</v>
      </c>
      <c r="AD329" s="533">
        <f ca="1">(SUM(OFFSET(AD$3,3*ROWS(AD$3:AD68)-3,,3)))</f>
        <v>615443472.88652945</v>
      </c>
      <c r="AE329" s="545">
        <f ca="1">(SUM(OFFSET(AE$3,3*ROWS(AE$3:AE68)-3,,3)))</f>
        <v>199351706.4484663</v>
      </c>
      <c r="AF329" s="545">
        <f ca="1">(SUM(OFFSET(AF$3,3*ROWS(AF$3:AF68)-3,,3)))</f>
        <v>347716482</v>
      </c>
      <c r="AG329" s="545">
        <f ca="1">(SUM(OFFSET(AG$3,3*ROWS(AG$3:AG68)-3,,3)))</f>
        <v>159967583</v>
      </c>
      <c r="AH329" s="533">
        <f ca="1">(SUM(OFFSET(AH$3,3*ROWS(AH$3:AH68)-3,,3)))</f>
        <v>416091766.43806314</v>
      </c>
      <c r="AI329" s="533"/>
      <c r="AJ329" s="533">
        <f ca="1">(SUM(OFFSET(AJ$3,3*ROWS(AJ$3:AJ68)-3,,3)))</f>
        <v>0</v>
      </c>
      <c r="AK329" s="545">
        <f ca="1">(SUM(OFFSET(AK$3,3*ROWS(AK$3:AK68)-3,,3)))</f>
        <v>807407774.37671912</v>
      </c>
      <c r="AL329" s="533">
        <f ca="1">(SUM(OFFSET(AL$3,3*ROWS(AL$3:AL68)-3,,3)))</f>
        <v>836507952.51193428</v>
      </c>
      <c r="AM329" s="545">
        <f ca="1">(SUM(OFFSET(AM$3,3*ROWS(AM$3:AM68)-3,,3)))</f>
        <v>80565329.886249185</v>
      </c>
      <c r="AN329" s="545">
        <f ca="1">(SUM(OFFSET(AN$3,3*ROWS(AN$3:AN68)-3,,3)))</f>
        <v>0</v>
      </c>
      <c r="AO329" s="545">
        <f ca="1">(SUM(OFFSET(AO$3,3*ROWS(AO$3:AO68)-3,,3)))</f>
        <v>0</v>
      </c>
      <c r="AP329" s="533">
        <f t="shared" ca="1" si="218"/>
        <v>0</v>
      </c>
      <c r="AQ329" s="533">
        <f ca="1">(SUM(OFFSET(AQ$3,3*ROWS(AQ$3:AQ68)-3,,3)))</f>
        <v>0</v>
      </c>
      <c r="AR329" s="533">
        <f ca="1">(SUM(OFFSET(AR$3,3*ROWS(AR$3:AR68)-3,,3)))</f>
        <v>0</v>
      </c>
      <c r="AS329" s="545">
        <f ca="1">(SUM(OFFSET(AS$3,3*ROWS(AS$3:AS68)-3,,3)))</f>
        <v>83558965</v>
      </c>
      <c r="AT329" s="545">
        <f ca="1">(SUM(OFFSET(AT$3,3*ROWS(AT$3:AT68)-3,,3)))</f>
        <v>2036994</v>
      </c>
      <c r="AU329" s="545"/>
      <c r="AV329" s="545">
        <f ca="1">(SUM(OFFSET(AV$3,3*ROWS(AV$3:AV68)-3,,3)))</f>
        <v>81814120.05442901</v>
      </c>
      <c r="AW329" s="545">
        <f ca="1">(SUM(OFFSET(AW$3,3*ROWS(AW$3:AW68)-3,,3)))</f>
        <v>2331600.9548119996</v>
      </c>
      <c r="AX329" s="545"/>
      <c r="AY329" s="540">
        <f t="shared" ca="1" si="215"/>
        <v>7.6977876698982692</v>
      </c>
      <c r="AZ329" s="540">
        <f t="shared" ca="1" si="215"/>
        <v>8.5939597148659264</v>
      </c>
      <c r="BA329" s="540"/>
      <c r="BB329" s="533">
        <f t="shared" ca="1" si="219"/>
        <v>5514863.4965319997</v>
      </c>
      <c r="BC329" s="535">
        <f ca="1">(SUM(OFFSET(BC$3,3*ROWS(BC$3:BC68)-3,,3)))</f>
        <v>5143395.3361116536</v>
      </c>
      <c r="BD329" s="535">
        <f ca="1">(SUM(OFFSET(BD$3,3*ROWS(BD$3:BD68)-3,,3)))</f>
        <v>1267948251</v>
      </c>
      <c r="BE329" s="535">
        <f ca="1">(SUM(OFFSET(BE$3,3*ROWS(BE$3:BE68)-3,,3)))</f>
        <v>44699159</v>
      </c>
      <c r="BF329" s="535">
        <f ca="1">(SUM(OFFSET(BF$3,3*ROWS(BF$3:BF68)-3,,3)))</f>
        <v>1621419.8723089145</v>
      </c>
      <c r="BG329" s="535">
        <f ca="1">(SUM(OFFSET(BG$3,3*ROWS(BG$3:BG68)-3,,3)))</f>
        <v>35360041.495098695</v>
      </c>
      <c r="BH329" s="535">
        <f ca="1">(SUM(OFFSET(BH$3,3*ROWS(BH$3:BH68)-3,,3)))</f>
        <v>3359101.8526347298</v>
      </c>
      <c r="BI329" s="540"/>
      <c r="BJ329" s="540"/>
      <c r="BK329" s="540"/>
      <c r="BL329" s="545">
        <f ca="1">(SUM(OFFSET(BL$3,3*ROWS(BL$3:BL68)-3,,3)))</f>
        <v>417762</v>
      </c>
      <c r="BM329" s="545">
        <f ca="1">(SUM(OFFSET(BM$3,3*ROWS(BM$3:BM68)-3,,3)))</f>
        <v>596651083.79356849</v>
      </c>
      <c r="BN329" s="545">
        <f ca="1">(SUM(OFFSET(BN$3,3*ROWS(BN$3:BN68)-3,,3)))</f>
        <v>186466546.20643145</v>
      </c>
      <c r="BO329" s="533">
        <f ca="1">(SUM(OFFSET(BO$3,3*ROWS(BO$3:BO68)-3,,3)))</f>
        <v>783535392</v>
      </c>
      <c r="BP329" s="533">
        <f ca="1">(SUM(OFFSET(BP$3,3*ROWS(BP$3:BP68)-3,,3)))</f>
        <v>783117630</v>
      </c>
      <c r="BQ329" s="545">
        <f ca="1">(SUM(OFFSET(BQ$3,3*ROWS(BQ$3:BQ68)-3,,3)))</f>
        <v>19993867.159651</v>
      </c>
      <c r="BR329" s="545">
        <f ca="1">(SUM(OFFSET(BR$3,3*ROWS(BR$3:BR68)-3,,3)))</f>
        <v>929368515.81626177</v>
      </c>
      <c r="BS329" s="545">
        <f ca="1">(SUM(OFFSET(BS$3,3*ROWS(BS$3:BS68)-3,,3)))</f>
        <v>5980267172.2166786</v>
      </c>
      <c r="BT329" s="533">
        <f ca="1">(SUM(OFFSET(BT$3,3*ROWS(BT$3:BT68)-3,,3)))</f>
        <v>6929629555.1925917</v>
      </c>
      <c r="BU329" s="533">
        <f ca="1">(SUM(OFFSET(BU$3,3*ROWS(BU$3:BU68)-3,,3)))</f>
        <v>6909635688.0329399</v>
      </c>
      <c r="BV329" s="541">
        <f t="shared" ca="1" si="208"/>
        <v>56.164537183100691</v>
      </c>
      <c r="BW329" s="541">
        <f t="shared" ca="1" si="208"/>
        <v>4.5042310202037683</v>
      </c>
      <c r="BX329" s="541">
        <f t="shared" ca="1" si="208"/>
        <v>-26.39925299009936</v>
      </c>
      <c r="BY329" s="541">
        <f t="shared" ca="1" si="208"/>
        <v>-4.9743060977857887</v>
      </c>
      <c r="BZ329" s="541">
        <f t="shared" ca="1" si="208"/>
        <v>-4.9941481728400277</v>
      </c>
      <c r="CA329" s="541">
        <f t="shared" ca="1" si="212"/>
        <v>-27.894617839506918</v>
      </c>
      <c r="CB329" s="541">
        <f t="shared" ca="1" si="212"/>
        <v>31.347079884667806</v>
      </c>
      <c r="CC329" s="541">
        <f t="shared" ca="1" si="212"/>
        <v>-52.523829687485367</v>
      </c>
      <c r="CD329" s="541">
        <f t="shared" ca="1" si="212"/>
        <v>-7.5575767587491791</v>
      </c>
      <c r="CE329" s="541">
        <f t="shared" ca="1" si="212"/>
        <v>-7.5436657480142113</v>
      </c>
      <c r="CF329" s="541">
        <f t="shared" ca="1" si="209"/>
        <v>35.007630000817343</v>
      </c>
      <c r="CG329" s="541">
        <f t="shared" ca="1" si="209"/>
        <v>9.8316684759188533</v>
      </c>
      <c r="CH329" s="541">
        <f t="shared" ca="1" si="209"/>
        <v>13.634831486807176</v>
      </c>
      <c r="CI329" s="541">
        <f t="shared" ca="1" si="209"/>
        <v>13.160995719417512</v>
      </c>
      <c r="CJ329" s="541">
        <f t="shared" ca="1" si="209"/>
        <v>13.108034090785026</v>
      </c>
      <c r="CK329" s="541">
        <f t="shared" ca="1" si="213"/>
        <v>606.16059457598749</v>
      </c>
      <c r="CL329" s="541">
        <f t="shared" ca="1" si="213"/>
        <v>76.57860896839081</v>
      </c>
      <c r="CM329" s="541">
        <f t="shared" ca="1" si="213"/>
        <v>32.52590775701929</v>
      </c>
      <c r="CN329" s="541">
        <f t="shared" ca="1" si="213"/>
        <v>37.446883668381133</v>
      </c>
      <c r="CO329" s="541">
        <f t="shared" ca="1" si="213"/>
        <v>37.127321128819865</v>
      </c>
      <c r="CP329" s="539">
        <f t="shared" ca="1" si="210"/>
        <v>4.0413716317030151</v>
      </c>
      <c r="CQ329" s="539">
        <f t="shared" ca="1" si="198"/>
        <v>8.3628239346127202</v>
      </c>
      <c r="CR329" s="539">
        <f t="shared" ca="1" si="216"/>
        <v>160.01324878729855</v>
      </c>
      <c r="CS329" s="539">
        <f t="shared" ca="1" si="216"/>
        <v>5.1189223745334118</v>
      </c>
      <c r="CT329" s="539">
        <v>5.1738854392797977</v>
      </c>
      <c r="CU329" s="534"/>
      <c r="CV329" s="534"/>
      <c r="CW329" s="534"/>
    </row>
    <row r="330" spans="3:101" x14ac:dyDescent="0.3">
      <c r="C330" s="531"/>
      <c r="D330" s="532" t="s">
        <v>74</v>
      </c>
      <c r="E330" s="533">
        <f t="shared" ca="1" si="217"/>
        <v>179382941</v>
      </c>
      <c r="F330" s="533">
        <f t="shared" ca="1" si="217"/>
        <v>17346812</v>
      </c>
      <c r="G330" s="533">
        <f t="shared" ca="1" si="217"/>
        <v>257078749</v>
      </c>
      <c r="H330" s="545">
        <f ca="1">(SUM(OFFSET(H$3,3*ROWS(H$3:H69)-3,,3)))</f>
        <v>1674147172.175647</v>
      </c>
      <c r="I330" s="545">
        <f ca="1">(SUM(OFFSET(I$3,3*ROWS(I$3:I69)-3,,3)))</f>
        <v>87365051</v>
      </c>
      <c r="J330" s="545">
        <f ca="1">(SUM(OFFSET(J$3,3*ROWS(J$3:J69)-3,,3)))</f>
        <v>1552406467.0973518</v>
      </c>
      <c r="K330" s="536">
        <f t="shared" ca="1" si="220"/>
        <v>-1.8657419537850222</v>
      </c>
      <c r="L330" s="536">
        <f t="shared" ca="1" si="220"/>
        <v>2.0667938307695111</v>
      </c>
      <c r="M330" s="536">
        <f t="shared" ca="1" si="220"/>
        <v>17.803710635346246</v>
      </c>
      <c r="N330" s="537">
        <f t="shared" ca="1" si="206"/>
        <v>0.54581409015758653</v>
      </c>
      <c r="O330" s="537">
        <f t="shared" ca="1" si="206"/>
        <v>6.3206193061410785</v>
      </c>
      <c r="P330" s="537">
        <f t="shared" ca="1" si="206"/>
        <v>103.79793555328195</v>
      </c>
      <c r="Q330" s="545">
        <f ca="1">(SUM(OFFSET(Q$3,3*ROWS(Q$3:Q69)-3,,3)))</f>
        <v>1661101626.0561893</v>
      </c>
      <c r="R330" s="545">
        <f ca="1">(SUM(OFFSET(R$3,3*ROWS(R$3:R69)-3,,3)))</f>
        <v>85776058.385399997</v>
      </c>
      <c r="S330" s="545">
        <f ca="1">(SUM(OFFSET(S$3,3*ROWS(S$3:S69)-3,,3)))</f>
        <v>46917953.146163814</v>
      </c>
      <c r="T330" s="533">
        <f ca="1">(SUM(OFFSET(T$3,3*ROWS(T$3:T69)-3,,3)))</f>
        <v>1793795637.5877528</v>
      </c>
      <c r="U330" s="536">
        <f t="shared" ca="1" si="221"/>
        <v>1.0454245851192483</v>
      </c>
      <c r="V330" s="536">
        <f t="shared" ca="1" si="221"/>
        <v>1.937516675363643</v>
      </c>
      <c r="W330" s="536">
        <f t="shared" ca="1" si="221"/>
        <v>16.304655664434669</v>
      </c>
      <c r="X330" s="536">
        <f t="shared" ca="1" si="221"/>
        <v>1.4359645776337244</v>
      </c>
      <c r="Y330" s="538">
        <f t="shared" ca="1" si="207"/>
        <v>4.7790978474024515</v>
      </c>
      <c r="Z330" s="538">
        <f t="shared" ca="1" si="207"/>
        <v>10.976127007283607</v>
      </c>
      <c r="AA330" s="538">
        <f t="shared" ca="1" si="207"/>
        <v>266.784545736089</v>
      </c>
      <c r="AB330" s="538">
        <f t="shared" ca="1" si="207"/>
        <v>7.0653748538311332</v>
      </c>
      <c r="AC330" s="545">
        <f ca="1">(SUM(OFFSET(AC$3,3*ROWS(AC$3:AC69)-3,,3)))</f>
        <v>1070901107.5575656</v>
      </c>
      <c r="AD330" s="533">
        <f ca="1">(SUM(OFFSET(AD$3,3*ROWS(AD$3:AD69)-3,,3)))</f>
        <v>603246064.61808133</v>
      </c>
      <c r="AE330" s="545">
        <f ca="1">(SUM(OFFSET(AE$3,3*ROWS(AE$3:AE69)-3,,3)))</f>
        <v>197678456.14599609</v>
      </c>
      <c r="AF330" s="545">
        <f ca="1">(SUM(OFFSET(AF$3,3*ROWS(AF$3:AF69)-3,,3)))</f>
        <v>351427310</v>
      </c>
      <c r="AG330" s="545">
        <f ca="1">(SUM(OFFSET(AG$3,3*ROWS(AG$3:AG69)-3,,3)))</f>
        <v>154379117.04884285</v>
      </c>
      <c r="AH330" s="533">
        <f ca="1">(SUM(OFFSET(AH$3,3*ROWS(AH$3:AH69)-3,,3)))</f>
        <v>405567608.4720853</v>
      </c>
      <c r="AI330" s="533"/>
      <c r="AJ330" s="533">
        <f ca="1">(SUM(OFFSET(AJ$3,3*ROWS(AJ$3:AJ69)-3,,3)))</f>
        <v>0</v>
      </c>
      <c r="AK330" s="545">
        <f ca="1">(SUM(OFFSET(AK$3,3*ROWS(AK$3:AK69)-3,,3)))</f>
        <v>816285646.16030478</v>
      </c>
      <c r="AL330" s="533">
        <f ca="1">(SUM(OFFSET(AL$3,3*ROWS(AL$3:AL69)-3,,3)))</f>
        <v>844815979.89588451</v>
      </c>
      <c r="AM330" s="545">
        <f ca="1">(SUM(OFFSET(AM$3,3*ROWS(AM$3:AM69)-3,,3)))</f>
        <v>81193620.549352288</v>
      </c>
      <c r="AN330" s="545">
        <f ca="1">(SUM(OFFSET(AN$3,3*ROWS(AN$3:AN69)-3,,3)))</f>
        <v>0</v>
      </c>
      <c r="AO330" s="545">
        <f ca="1">(SUM(OFFSET(AO$3,3*ROWS(AO$3:AO69)-3,,3)))</f>
        <v>0</v>
      </c>
      <c r="AP330" s="533">
        <f t="shared" ca="1" si="218"/>
        <v>0</v>
      </c>
      <c r="AQ330" s="533">
        <f ca="1">(SUM(OFFSET(AQ$3,3*ROWS(AQ$3:AQ69)-3,,3)))</f>
        <v>0</v>
      </c>
      <c r="AR330" s="533">
        <f ca="1">(SUM(OFFSET(AR$3,3*ROWS(AR$3:AR69)-3,,3)))</f>
        <v>0</v>
      </c>
      <c r="AS330" s="545">
        <f ca="1">(SUM(OFFSET(AS$3,3*ROWS(AS$3:AS69)-3,,3)))</f>
        <v>85047409</v>
      </c>
      <c r="AT330" s="545">
        <f ca="1">(SUM(OFFSET(AT$3,3*ROWS(AT$3:AT69)-3,,3)))</f>
        <v>2317642</v>
      </c>
      <c r="AU330" s="545"/>
      <c r="AV330" s="545">
        <f ca="1">(SUM(OFFSET(AV$3,3*ROWS(AV$3:AV69)-3,,3)))</f>
        <v>83192929.074400008</v>
      </c>
      <c r="AW330" s="545">
        <f ca="1">(SUM(OFFSET(AW$3,3*ROWS(AW$3:AW69)-3,,3)))</f>
        <v>2583129.3183999993</v>
      </c>
      <c r="AX330" s="545"/>
      <c r="AY330" s="540">
        <f t="shared" ca="1" si="215"/>
        <v>10.857345432591991</v>
      </c>
      <c r="AZ330" s="540">
        <f t="shared" ca="1" si="215"/>
        <v>14.942613445336592</v>
      </c>
      <c r="BA330" s="540"/>
      <c r="BB330" s="533">
        <f t="shared" ca="1" si="219"/>
        <v>5158767.33</v>
      </c>
      <c r="BC330" s="535">
        <f ca="1">(SUM(OFFSET(BC$3,3*ROWS(BC$3:BC69)-3,,3)))</f>
        <v>5961433.0973517522</v>
      </c>
      <c r="BD330" s="535">
        <f ca="1">(SUM(OFFSET(BD$3,3*ROWS(BD$3:BD69)-3,,3)))</f>
        <v>1458572857</v>
      </c>
      <c r="BE330" s="535">
        <f ca="1">(SUM(OFFSET(BE$3,3*ROWS(BE$3:BE69)-3,,3)))</f>
        <v>87872177</v>
      </c>
      <c r="BF330" s="535">
        <f ca="1">(SUM(OFFSET(BF$3,3*ROWS(BF$3:BF69)-3,,3)))</f>
        <v>1715174.7261638117</v>
      </c>
      <c r="BG330" s="535">
        <f ca="1">(SUM(OFFSET(BG$3,3*ROWS(BG$3:BG69)-3,,3)))</f>
        <v>39637958.640000001</v>
      </c>
      <c r="BH330" s="535">
        <f ca="1">(SUM(OFFSET(BH$3,3*ROWS(BH$3:BH69)-3,,3)))</f>
        <v>5564819.7799999993</v>
      </c>
      <c r="BI330" s="540"/>
      <c r="BJ330" s="540"/>
      <c r="BK330" s="540"/>
      <c r="BL330" s="545">
        <f ca="1">(SUM(OFFSET(BL$3,3*ROWS(BL$3:BL69)-3,,3)))</f>
        <v>709282</v>
      </c>
      <c r="BM330" s="545">
        <f ca="1">(SUM(OFFSET(BM$3,3*ROWS(BM$3:BM69)-3,,3)))</f>
        <v>676272712.5083636</v>
      </c>
      <c r="BN330" s="545">
        <f ca="1">(SUM(OFFSET(BN$3,3*ROWS(BN$3:BN69)-3,,3)))</f>
        <v>202460721.49163646</v>
      </c>
      <c r="BO330" s="533">
        <f ca="1">(SUM(OFFSET(BO$3,3*ROWS(BO$3:BO69)-3,,3)))</f>
        <v>879442716</v>
      </c>
      <c r="BP330" s="533">
        <f ca="1">(SUM(OFFSET(BP$3,3*ROWS(BP$3:BP69)-3,,3)))</f>
        <v>878733434</v>
      </c>
      <c r="BQ330" s="545">
        <f ca="1">(SUM(OFFSET(BQ$3,3*ROWS(BQ$3:BQ69)-3,,3)))</f>
        <v>27155945.449999996</v>
      </c>
      <c r="BR330" s="545">
        <f ca="1">(SUM(OFFSET(BR$3,3*ROWS(BR$3:BR69)-3,,3)))</f>
        <v>1021377411.1513705</v>
      </c>
      <c r="BS330" s="545">
        <f ca="1">(SUM(OFFSET(BS$3,3*ROWS(BS$3:BS69)-3,,3)))</f>
        <v>6312347899.2386293</v>
      </c>
      <c r="BT330" s="533">
        <f ca="1">(SUM(OFFSET(BT$3,3*ROWS(BT$3:BT69)-3,,3)))</f>
        <v>7360881255.8400002</v>
      </c>
      <c r="BU330" s="533">
        <f ca="1">(SUM(OFFSET(BU$3,3*ROWS(BU$3:BU69)-3,,3)))</f>
        <v>7333725310.3899994</v>
      </c>
      <c r="BV330" s="541">
        <f t="shared" ca="1" si="208"/>
        <v>69.781358764080977</v>
      </c>
      <c r="BW330" s="541">
        <f t="shared" ca="1" si="208"/>
        <v>13.344755566109537</v>
      </c>
      <c r="BX330" s="541">
        <f t="shared" ca="1" si="208"/>
        <v>8.5775039065175491</v>
      </c>
      <c r="BY330" s="541">
        <f t="shared" ca="1" si="208"/>
        <v>12.240330810736371</v>
      </c>
      <c r="BZ330" s="541">
        <f t="shared" ca="1" si="208"/>
        <v>12.209634968887114</v>
      </c>
      <c r="CA330" s="541">
        <f t="shared" ca="1" si="212"/>
        <v>9.5378998705835478</v>
      </c>
      <c r="CB330" s="541">
        <f t="shared" ca="1" si="212"/>
        <v>32.956720372262872</v>
      </c>
      <c r="CC330" s="541">
        <f t="shared" ca="1" si="212"/>
        <v>-41.322783049608432</v>
      </c>
      <c r="CD330" s="541">
        <f t="shared" ca="1" si="212"/>
        <v>2.9394372708881971</v>
      </c>
      <c r="CE330" s="541">
        <f t="shared" ca="1" si="212"/>
        <v>2.9344323085839017</v>
      </c>
      <c r="CF330" s="541">
        <f t="shared" ca="1" si="209"/>
        <v>35.821375790685273</v>
      </c>
      <c r="CG330" s="541">
        <f t="shared" ca="1" si="209"/>
        <v>9.9001519600970802</v>
      </c>
      <c r="CH330" s="541">
        <f t="shared" ca="1" si="209"/>
        <v>5.5529413228349034</v>
      </c>
      <c r="CI330" s="541">
        <f t="shared" ca="1" si="209"/>
        <v>6.2233009313500398</v>
      </c>
      <c r="CJ330" s="541">
        <f t="shared" ca="1" si="209"/>
        <v>6.1376553193905226</v>
      </c>
      <c r="CK330" s="541">
        <f t="shared" ca="1" si="213"/>
        <v>314.43809059829925</v>
      </c>
      <c r="CL330" s="541">
        <f t="shared" ca="1" si="213"/>
        <v>63.533220292049066</v>
      </c>
      <c r="CM330" s="541">
        <f t="shared" ca="1" si="213"/>
        <v>17.852850243942896</v>
      </c>
      <c r="CN330" s="541">
        <f t="shared" ca="1" si="213"/>
        <v>22.942651061838014</v>
      </c>
      <c r="CO330" s="541">
        <f t="shared" ca="1" si="213"/>
        <v>22.623287514016877</v>
      </c>
      <c r="CP330" s="539">
        <f t="shared" ca="1" si="210"/>
        <v>5.0265732051332606</v>
      </c>
      <c r="CQ330" s="539">
        <f t="shared" ca="1" si="198"/>
        <v>9.9529594894867586</v>
      </c>
      <c r="CR330" s="539">
        <f t="shared" ca="1" si="216"/>
        <v>188.30055731992553</v>
      </c>
      <c r="CS330" s="539">
        <f t="shared" ca="1" si="216"/>
        <v>6.5100121811069869</v>
      </c>
      <c r="CT330" s="539"/>
      <c r="CU330" s="534"/>
      <c r="CV330" s="534"/>
      <c r="CW330" s="534"/>
    </row>
    <row r="331" spans="3:101" x14ac:dyDescent="0.3">
      <c r="C331" s="531"/>
      <c r="D331" s="532" t="s">
        <v>75</v>
      </c>
      <c r="E331" s="533">
        <f t="shared" ca="1" si="217"/>
        <v>183425350</v>
      </c>
      <c r="F331" s="533">
        <f t="shared" ca="1" si="217"/>
        <v>17487057</v>
      </c>
      <c r="G331" s="533">
        <f t="shared" ca="1" si="217"/>
        <v>292299320</v>
      </c>
      <c r="H331" s="545">
        <f ca="1">(SUM(OFFSET(H$3,3*ROWS(H$3:H70)-3,,3)))</f>
        <v>1721753555.8904083</v>
      </c>
      <c r="I331" s="545">
        <f ca="1">(SUM(OFFSET(I$3,3*ROWS(I$3:I70)-3,,3)))</f>
        <v>92558711</v>
      </c>
      <c r="J331" s="545">
        <f ca="1">(SUM(OFFSET(J$3,3*ROWS(J$3:J70)-3,,3)))</f>
        <v>1596401131.2016544</v>
      </c>
      <c r="K331" s="546">
        <f t="shared" ca="1" si="220"/>
        <v>2.8436199938679301</v>
      </c>
      <c r="L331" s="546">
        <f t="shared" ca="1" si="220"/>
        <v>5.9447799097604825</v>
      </c>
      <c r="M331" s="546">
        <f t="shared" ca="1" si="220"/>
        <v>2.8339655262170282</v>
      </c>
      <c r="N331" s="540">
        <f t="shared" ca="1" si="206"/>
        <v>0.28796336885321716</v>
      </c>
      <c r="O331" s="540">
        <f t="shared" ca="1" si="206"/>
        <v>4.2255232560660048</v>
      </c>
      <c r="P331" s="540">
        <f t="shared" ca="1" si="206"/>
        <v>67.372473254847804</v>
      </c>
      <c r="Q331" s="545">
        <f ca="1">(SUM(OFFSET(Q$3,3*ROWS(Q$3:Q70)-3,,3)))</f>
        <v>1621289656.8560085</v>
      </c>
      <c r="R331" s="545">
        <f ca="1">(SUM(OFFSET(R$3,3*ROWS(R$3:R70)-3,,3)))</f>
        <v>90831536.562899977</v>
      </c>
      <c r="S331" s="545">
        <f ca="1">(SUM(OFFSET(S$3,3*ROWS(S$3:S70)-3,,3)))</f>
        <v>57229454.715401925</v>
      </c>
      <c r="T331" s="533">
        <f ca="1">(SUM(OFFSET(T$3,3*ROWS(T$3:T70)-3,,3)))</f>
        <v>1769350648.1343105</v>
      </c>
      <c r="U331" s="546">
        <f t="shared" ca="1" si="221"/>
        <v>-2.3967208613661346</v>
      </c>
      <c r="V331" s="546">
        <f t="shared" ca="1" si="221"/>
        <v>5.8938103156771726</v>
      </c>
      <c r="W331" s="546">
        <f t="shared" ca="1" si="221"/>
        <v>21.977731076875031</v>
      </c>
      <c r="X331" s="546">
        <f t="shared" ca="1" si="221"/>
        <v>-1.3627521965832901</v>
      </c>
      <c r="Y331" s="538">
        <f t="shared" ca="1" si="207"/>
        <v>-1.4862524361328973</v>
      </c>
      <c r="Z331" s="538">
        <f t="shared" ca="1" si="207"/>
        <v>6.2163596588142305</v>
      </c>
      <c r="AA331" s="538">
        <f t="shared" ca="1" si="207"/>
        <v>210.78393055417993</v>
      </c>
      <c r="AB331" s="538">
        <f t="shared" ca="1" si="207"/>
        <v>1.1242553723658182</v>
      </c>
      <c r="AC331" s="545">
        <f ca="1">(SUM(OFFSET(AC$3,3*ROWS(AC$3:AC70)-3,,3)))</f>
        <v>1117915751.7394125</v>
      </c>
      <c r="AD331" s="533">
        <f ca="1">(SUM(OFFSET(AD$3,3*ROWS(AD$3:AD70)-3,,3)))</f>
        <v>603837804.15099549</v>
      </c>
      <c r="AE331" s="545">
        <f ca="1">(SUM(OFFSET(AE$3,3*ROWS(AE$3:AE70)-3,,3)))</f>
        <v>199923780.45150056</v>
      </c>
      <c r="AF331" s="545">
        <f ca="1">(SUM(OFFSET(AF$3,3*ROWS(AF$3:AF70)-3,,3)))</f>
        <v>365501268</v>
      </c>
      <c r="AG331" s="545">
        <f ca="1">(SUM(OFFSET(AG$3,3*ROWS(AG$3:AG70)-3,,3)))</f>
        <v>151238382</v>
      </c>
      <c r="AH331" s="533">
        <f ca="1">(SUM(OFFSET(AH$3,3*ROWS(AH$3:AH70)-3,,3)))</f>
        <v>403914023.69949496</v>
      </c>
      <c r="AI331" s="533"/>
      <c r="AJ331" s="533">
        <f ca="1">(SUM(OFFSET(AJ$3,3*ROWS(AJ$3:AJ70)-3,,3)))</f>
        <v>0</v>
      </c>
      <c r="AK331" s="545">
        <f ca="1">(SUM(OFFSET(AK$3,3*ROWS(AK$3:AK70)-3,,3)))</f>
        <v>797344101.64493513</v>
      </c>
      <c r="AL331" s="533">
        <f ca="1">(SUM(OFFSET(AL$3,3*ROWS(AL$3:AL70)-3,,3)))</f>
        <v>823945555.2110734</v>
      </c>
      <c r="AM331" s="545">
        <f ca="1">(SUM(OFFSET(AM$3,3*ROWS(AM$3:AM70)-3,,3)))</f>
        <v>84050589.239564881</v>
      </c>
      <c r="AN331" s="545">
        <f ca="1">(SUM(OFFSET(AN$3,3*ROWS(AN$3:AN70)-3,,3)))</f>
        <v>0</v>
      </c>
      <c r="AO331" s="545">
        <f ca="1">(SUM(OFFSET(AO$3,3*ROWS(AO$3:AO70)-3,,3)))</f>
        <v>0</v>
      </c>
      <c r="AP331" s="533">
        <f t="shared" ca="1" si="218"/>
        <v>0</v>
      </c>
      <c r="AQ331" s="533">
        <f ca="1">(SUM(OFFSET(AQ$3,3*ROWS(AQ$3:AQ70)-3,,3)))</f>
        <v>0</v>
      </c>
      <c r="AR331" s="533">
        <f ca="1">(SUM(OFFSET(AR$3,3*ROWS(AR$3:AR70)-3,,3)))</f>
        <v>0</v>
      </c>
      <c r="AS331" s="545">
        <f ca="1">(SUM(OFFSET(AS$3,3*ROWS(AS$3:AS70)-3,,3)))</f>
        <v>90116577</v>
      </c>
      <c r="AT331" s="545">
        <f ca="1">(SUM(OFFSET(AT$3,3*ROWS(AT$3:AT70)-3,,3)))</f>
        <v>2442134</v>
      </c>
      <c r="AU331" s="545"/>
      <c r="AV331" s="545">
        <f ca="1">(SUM(OFFSET(AV$3,3*ROWS(AV$3:AV70)-3,,3)))</f>
        <v>88104793.300599992</v>
      </c>
      <c r="AW331" s="545">
        <f ca="1">(SUM(OFFSET(AW$3,3*ROWS(AW$3:AW70)-3,,3)))</f>
        <v>2726743.2623000005</v>
      </c>
      <c r="AX331" s="545"/>
      <c r="AY331" s="540">
        <f t="shared" ca="1" si="215"/>
        <v>6.074653521225895</v>
      </c>
      <c r="AZ331" s="540">
        <f t="shared" ca="1" si="215"/>
        <v>11.008027587621315</v>
      </c>
      <c r="BA331" s="540"/>
      <c r="BB331" s="533">
        <f t="shared" ca="1" si="219"/>
        <v>6142712.0099999998</v>
      </c>
      <c r="BC331" s="535">
        <f ca="1">(SUM(OFFSET(BC$3,3*ROWS(BC$3:BC70)-3,,3)))</f>
        <v>6895488.2016541911</v>
      </c>
      <c r="BD331" s="535">
        <f ca="1">(SUM(OFFSET(BD$3,3*ROWS(BD$3:BD70)-3,,3)))</f>
        <v>1507645803</v>
      </c>
      <c r="BE331" s="535">
        <f ca="1">(SUM(OFFSET(BE$3,3*ROWS(BE$3:BE70)-3,,3)))</f>
        <v>81859840</v>
      </c>
      <c r="BF331" s="535">
        <f ca="1">(SUM(OFFSET(BF$3,3*ROWS(BF$3:BF70)-3,,3)))</f>
        <v>2111963.4354019202</v>
      </c>
      <c r="BG331" s="535">
        <f ca="1">(SUM(OFFSET(BG$3,3*ROWS(BG$3:BG70)-3,,3)))</f>
        <v>49421548.590000004</v>
      </c>
      <c r="BH331" s="535">
        <f ca="1">(SUM(OFFSET(BH$3,3*ROWS(BH$3:BH70)-3,,3)))</f>
        <v>5695942.6899999995</v>
      </c>
      <c r="BI331" s="540"/>
      <c r="BJ331" s="540"/>
      <c r="BK331" s="540"/>
      <c r="BL331" s="545">
        <f ca="1">(SUM(OFFSET(BL$3,3*ROWS(BL$3:BL70)-3,,3)))</f>
        <v>798013</v>
      </c>
      <c r="BM331" s="545">
        <f ca="1">(SUM(OFFSET(BM$3,3*ROWS(BM$3:BM70)-3,,3)))</f>
        <v>820223487.41961622</v>
      </c>
      <c r="BN331" s="545">
        <f ca="1">(SUM(OFFSET(BN$3,3*ROWS(BN$3:BN70)-3,,3)))</f>
        <v>205725265.58038384</v>
      </c>
      <c r="BO331" s="533">
        <f ca="1">(SUM(OFFSET(BO$3,3*ROWS(BO$3:BO70)-3,,3)))</f>
        <v>1026746766</v>
      </c>
      <c r="BP331" s="533">
        <f ca="1">(SUM(OFFSET(BP$3,3*ROWS(BP$3:BP70)-3,,3)))</f>
        <v>1025948753</v>
      </c>
      <c r="BQ331" s="545">
        <f ca="1">(SUM(OFFSET(BQ$3,3*ROWS(BQ$3:BQ70)-3,,3)))</f>
        <v>30409209.93</v>
      </c>
      <c r="BR331" s="545">
        <f ca="1">(SUM(OFFSET(BR$3,3*ROWS(BR$3:BR70)-3,,3)))</f>
        <v>1180744633.1847703</v>
      </c>
      <c r="BS331" s="545">
        <f ca="1">(SUM(OFFSET(BS$3,3*ROWS(BS$3:BS70)-3,,3)))</f>
        <v>5754401607.3452301</v>
      </c>
      <c r="BT331" s="533">
        <f ca="1">(SUM(OFFSET(BT$3,3*ROWS(BT$3:BT70)-3,,3)))</f>
        <v>6965555450.460001</v>
      </c>
      <c r="BU331" s="533">
        <f ca="1">(SUM(OFFSET(BU$3,3*ROWS(BU$3:BU70)-3,,3)))</f>
        <v>6935146240.5300007</v>
      </c>
      <c r="BV331" s="541">
        <f t="shared" ca="1" si="208"/>
        <v>12.509974876001365</v>
      </c>
      <c r="BW331" s="541">
        <f t="shared" ca="1" si="208"/>
        <v>21.285906151280997</v>
      </c>
      <c r="BX331" s="541">
        <f t="shared" ca="1" si="208"/>
        <v>1.6124332980223224</v>
      </c>
      <c r="BY331" s="541">
        <f t="shared" ca="1" si="208"/>
        <v>16.749703797649058</v>
      </c>
      <c r="BZ331" s="541">
        <f t="shared" ca="1" si="208"/>
        <v>16.753125954235628</v>
      </c>
      <c r="CA331" s="541">
        <f t="shared" ca="1" si="212"/>
        <v>41.729641792158112</v>
      </c>
      <c r="CB331" s="541">
        <f t="shared" ca="1" si="212"/>
        <v>33.893324754592406</v>
      </c>
      <c r="CC331" s="541">
        <f t="shared" ca="1" si="212"/>
        <v>-41.825296039895768</v>
      </c>
      <c r="CD331" s="541">
        <f t="shared" ca="1" si="212"/>
        <v>6.2014844193615462</v>
      </c>
      <c r="CE331" s="541">
        <f t="shared" ca="1" si="212"/>
        <v>6.1807809938516209</v>
      </c>
      <c r="CF331" s="541">
        <f t="shared" ca="1" si="209"/>
        <v>11.979934508227563</v>
      </c>
      <c r="CG331" s="541">
        <f t="shared" ca="1" si="209"/>
        <v>15.603166889480114</v>
      </c>
      <c r="CH331" s="541">
        <f t="shared" ca="1" si="209"/>
        <v>-8.8389661152975521</v>
      </c>
      <c r="CI331" s="541">
        <f t="shared" ca="1" si="209"/>
        <v>-5.3706314725068367</v>
      </c>
      <c r="CJ331" s="541">
        <f t="shared" ca="1" si="209"/>
        <v>-5.4348786324913911</v>
      </c>
      <c r="CK331" s="541">
        <f t="shared" ca="1" si="213"/>
        <v>161.49367081161432</v>
      </c>
      <c r="CL331" s="541">
        <f t="shared" ca="1" si="213"/>
        <v>67.358829978788421</v>
      </c>
      <c r="CM331" s="541">
        <f t="shared" ca="1" si="213"/>
        <v>4.3525062720191521</v>
      </c>
      <c r="CN331" s="541">
        <f t="shared" ca="1" si="213"/>
        <v>11.779156718106432</v>
      </c>
      <c r="CO331" s="541">
        <f t="shared" ca="1" si="213"/>
        <v>11.499243017614091</v>
      </c>
      <c r="CP331" s="539">
        <f t="shared" ca="1" si="210"/>
        <v>4.3221293254730284</v>
      </c>
      <c r="CQ331" s="539">
        <f t="shared" ca="1" si="198"/>
        <v>9.0325475463895515</v>
      </c>
      <c r="CR331" s="539">
        <f t="shared" ca="1" si="216"/>
        <v>199.46383069619793</v>
      </c>
      <c r="CS331" s="539">
        <f t="shared" ca="1" si="216"/>
        <v>6.2034096469253797</v>
      </c>
      <c r="CT331" s="534"/>
      <c r="CU331" s="534"/>
      <c r="CV331" s="534"/>
      <c r="CW331" s="534"/>
    </row>
    <row r="332" spans="3:101" x14ac:dyDescent="0.3">
      <c r="C332" s="531">
        <v>2020</v>
      </c>
      <c r="D332" s="532" t="s">
        <v>72</v>
      </c>
      <c r="E332" s="533">
        <f t="shared" ca="1" si="217"/>
        <v>189430692</v>
      </c>
      <c r="F332" s="533">
        <f t="shared" ca="1" si="217"/>
        <v>17603573</v>
      </c>
      <c r="G332" s="533">
        <f t="shared" ca="1" si="217"/>
        <v>330391364</v>
      </c>
      <c r="H332" s="545">
        <f ca="1">(SUM(OFFSET(H$3,3*ROWS(H$3:H71)-3,,3)))</f>
        <v>1598674684.0424225</v>
      </c>
      <c r="I332" s="545">
        <f ca="1">(SUM(OFFSET(I$3,3*ROWS(I$3:I71)-3,,3)))</f>
        <v>84532801</v>
      </c>
      <c r="J332" s="545">
        <f ca="1">(SUM(OFFSET(J$3,3*ROWS(J$3:J71)-3,,3)))</f>
        <v>1352322806.0985019</v>
      </c>
      <c r="K332" s="546">
        <f t="shared" ca="1" si="220"/>
        <v>-7.1484604417927438</v>
      </c>
      <c r="L332" s="546">
        <f t="shared" ca="1" si="220"/>
        <v>-8.6711557597209854</v>
      </c>
      <c r="M332" s="546">
        <f t="shared" ca="1" si="220"/>
        <v>-15.289285401559955</v>
      </c>
      <c r="N332" s="540">
        <f t="shared" ref="N332:P347" ca="1" si="222">(H332-H328)/H328*100</f>
        <v>-4.9528228666344596</v>
      </c>
      <c r="O332" s="540">
        <f t="shared" ca="1" si="222"/>
        <v>1.0043970764826002</v>
      </c>
      <c r="P332" s="540">
        <f t="shared" ca="1" si="222"/>
        <v>30.883759142363459</v>
      </c>
      <c r="Q332" s="545">
        <f ca="1">(SUM(OFFSET(Q$3,3*ROWS(Q$3:Q71)-3,,3)))</f>
        <v>1560609873.2404485</v>
      </c>
      <c r="R332" s="545">
        <f ca="1">(SUM(OFFSET(R$3,3*ROWS(R$3:R71)-3,,3)))</f>
        <v>78618915.021300003</v>
      </c>
      <c r="S332" s="545">
        <f ca="1">(SUM(OFFSET(S$3,3*ROWS(S$3:S71)-3,,3)))</f>
        <v>52351479.338865176</v>
      </c>
      <c r="T332" s="533">
        <f ca="1">(SUM(OFFSET(T$3,3*ROWS(T$3:T71)-3,,3)))</f>
        <v>1691580267.6006136</v>
      </c>
      <c r="U332" s="546">
        <f t="shared" ca="1" si="221"/>
        <v>-3.7426861609189435</v>
      </c>
      <c r="V332" s="546">
        <f t="shared" ca="1" si="221"/>
        <v>-13.445353897699231</v>
      </c>
      <c r="W332" s="546">
        <f t="shared" ca="1" si="221"/>
        <v>-8.5235398463860612</v>
      </c>
      <c r="X332" s="546">
        <f t="shared" ca="1" si="221"/>
        <v>-4.3954193373541743</v>
      </c>
      <c r="Y332" s="538">
        <f t="shared" ref="Y332:AB348" ca="1" si="223">(Q332-Q328)/Q328*100</f>
        <v>-4.7067315027081991</v>
      </c>
      <c r="Z332" s="538">
        <f t="shared" ca="1" si="223"/>
        <v>-4.0407869507592284</v>
      </c>
      <c r="AA332" s="538">
        <f t="shared" ca="1" si="223"/>
        <v>108.12399088947863</v>
      </c>
      <c r="AB332" s="538">
        <f t="shared" ca="1" si="223"/>
        <v>-3.0488084372547721</v>
      </c>
      <c r="AC332" s="545">
        <f ca="1">(SUM(OFFSET(AC$3,3*ROWS(AC$3:AC71)-3,,3)))</f>
        <v>1030861090.2415538</v>
      </c>
      <c r="AD332" s="533">
        <f ca="1">(SUM(OFFSET(AD$3,3*ROWS(AD$3:AD71)-3,,3)))</f>
        <v>567813593.80086875</v>
      </c>
      <c r="AE332" s="545">
        <f ca="1">(SUM(OFFSET(AE$3,3*ROWS(AE$3:AE71)-3,,3)))</f>
        <v>190639273.18312475</v>
      </c>
      <c r="AF332" s="545">
        <f ca="1">(SUM(OFFSET(AF$3,3*ROWS(AF$3:AF71)-3,,3)))</f>
        <v>326952449</v>
      </c>
      <c r="AG332" s="545">
        <f ca="1">(SUM(OFFSET(AG$3,3*ROWS(AG$3:AG71)-3,,3)))</f>
        <v>142685413</v>
      </c>
      <c r="AH332" s="533">
        <f ca="1">(SUM(OFFSET(AH$3,3*ROWS(AH$3:AH71)-3,,3)))</f>
        <v>377174320.61774397</v>
      </c>
      <c r="AI332" s="533"/>
      <c r="AJ332" s="533">
        <f ca="1">(SUM(OFFSET(AJ$3,3*ROWS(AJ$3:AJ71)-3,,3)))</f>
        <v>0</v>
      </c>
      <c r="AK332" s="545">
        <f ca="1">(SUM(OFFSET(AK$3,3*ROWS(AK$3:AK71)-3,,3)))</f>
        <v>763227408.9136138</v>
      </c>
      <c r="AL332" s="533">
        <f ca="1">(SUM(OFFSET(AL$3,3*ROWS(AL$3:AL71)-3,,3)))</f>
        <v>797382464.32683468</v>
      </c>
      <c r="AM332" s="545">
        <f ca="1">(SUM(OFFSET(AM$3,3*ROWS(AM$3:AM71)-3,,3)))</f>
        <v>79954546.756118804</v>
      </c>
      <c r="AN332" s="545">
        <f ca="1">(SUM(OFFSET(AN$3,3*ROWS(AN$3:AN71)-3,,3)))</f>
        <v>0</v>
      </c>
      <c r="AO332" s="545">
        <f ca="1">(SUM(OFFSET(AO$3,3*ROWS(AO$3:AO71)-3,,3)))</f>
        <v>0</v>
      </c>
      <c r="AP332" s="533">
        <f t="shared" ca="1" si="218"/>
        <v>0</v>
      </c>
      <c r="AQ332" s="533">
        <f ca="1">(SUM(OFFSET(AQ$3,3*ROWS(AQ$3:AQ71)-3,,3)))</f>
        <v>0</v>
      </c>
      <c r="AR332" s="533">
        <f ca="1">(SUM(OFFSET(AR$3,3*ROWS(AR$3:AR71)-3,,3)))</f>
        <v>0</v>
      </c>
      <c r="AS332" s="545">
        <f ca="1">(SUM(OFFSET(AS$3,3*ROWS(AS$3:AS71)-3,,3)))</f>
        <v>82117728</v>
      </c>
      <c r="AT332" s="545">
        <f ca="1">(SUM(OFFSET(AT$3,3*ROWS(AT$3:AT71)-3,,3)))</f>
        <v>2415073</v>
      </c>
      <c r="AU332" s="545"/>
      <c r="AV332" s="545">
        <f ca="1">(SUM(OFFSET(AV$3,3*ROWS(AV$3:AV71)-3,,3)))</f>
        <v>75925824.905599996</v>
      </c>
      <c r="AW332" s="545">
        <f ca="1">(SUM(OFFSET(AW$3,3*ROWS(AW$3:AW71)-3,,3)))</f>
        <v>2693090.1157000004</v>
      </c>
      <c r="AX332" s="545"/>
      <c r="AY332" s="540">
        <f t="shared" ca="1" si="215"/>
        <v>-4.5353340043853958</v>
      </c>
      <c r="AZ332" s="540">
        <f t="shared" ca="1" si="215"/>
        <v>12.371087163133057</v>
      </c>
      <c r="BA332" s="540"/>
      <c r="BB332" s="533">
        <f t="shared" ca="1" si="219"/>
        <v>7688777.3099999996</v>
      </c>
      <c r="BC332" s="535">
        <f ca="1">(SUM(OFFSET(BC$3,3*ROWS(BC$3:BC71)-3,,3)))</f>
        <v>7216037.0985018676</v>
      </c>
      <c r="BD332" s="535">
        <f ca="1">(SUM(OFFSET(BD$3,3*ROWS(BD$3:BD71)-3,,3)))</f>
        <v>1290421127</v>
      </c>
      <c r="BE332" s="535">
        <f ca="1">(SUM(OFFSET(BE$3,3*ROWS(BE$3:BE71)-3,,3)))</f>
        <v>54685642</v>
      </c>
      <c r="BF332" s="535">
        <f ca="1">(SUM(OFFSET(BF$3,3*ROWS(BF$3:BF71)-3,,3)))</f>
        <v>2187700.4488651752</v>
      </c>
      <c r="BG332" s="535">
        <f ca="1">(SUM(OFFSET(BG$3,3*ROWS(BG$3:BG71)-3,,3)))</f>
        <v>46087128.129999995</v>
      </c>
      <c r="BH332" s="535">
        <f ca="1">(SUM(OFFSET(BH$3,3*ROWS(BH$3:BH71)-3,,3)))</f>
        <v>4076650.76</v>
      </c>
      <c r="BI332" s="540"/>
      <c r="BJ332" s="540"/>
      <c r="BK332" s="540"/>
      <c r="BL332" s="545">
        <f ca="1">(SUM(OFFSET(BL$3,3*ROWS(BL$3:BL71)-3,,3)))</f>
        <v>353032</v>
      </c>
      <c r="BM332" s="545">
        <f ca="1">(SUM(OFFSET(BM$3,3*ROWS(BM$3:BM71)-3,,3)))</f>
        <v>875590608.02379012</v>
      </c>
      <c r="BN332" s="545">
        <f ca="1">(SUM(OFFSET(BN$3,3*ROWS(BN$3:BN71)-3,,3)))</f>
        <v>195267901.97620988</v>
      </c>
      <c r="BO332" s="533">
        <f ca="1">(SUM(OFFSET(BO$3,3*ROWS(BO$3:BO71)-3,,3)))</f>
        <v>1071211542</v>
      </c>
      <c r="BP332" s="533">
        <f ca="1">(SUM(OFFSET(BP$3,3*ROWS(BP$3:BP71)-3,,3)))</f>
        <v>1070858510</v>
      </c>
      <c r="BQ332" s="545">
        <f ca="1">(SUM(OFFSET(BQ$3,3*ROWS(BQ$3:BQ71)-3,,3)))</f>
        <v>28569122.269999996</v>
      </c>
      <c r="BR332" s="545">
        <f ca="1">(SUM(OFFSET(BR$3,3*ROWS(BR$3:BR71)-3,,3)))</f>
        <v>1257333337.6490741</v>
      </c>
      <c r="BS332" s="545">
        <f ca="1">(SUM(OFFSET(BS$3,3*ROWS(BS$3:BS71)-3,,3)))</f>
        <v>5449699859.1809254</v>
      </c>
      <c r="BT332" s="533">
        <f ca="1">(SUM(OFFSET(BT$3,3*ROWS(BT$3:BT71)-3,,3)))</f>
        <v>6735602319.1000004</v>
      </c>
      <c r="BU332" s="533">
        <f ca="1">(SUM(OFFSET(BU$3,3*ROWS(BU$3:BU71)-3,,3)))</f>
        <v>6707033196.8299999</v>
      </c>
      <c r="BV332" s="541">
        <f t="shared" ca="1" si="208"/>
        <v>-55.761121685987568</v>
      </c>
      <c r="BW332" s="541">
        <f t="shared" ca="1" si="208"/>
        <v>6.7502481279042872</v>
      </c>
      <c r="BX332" s="541">
        <f t="shared" ca="1" si="208"/>
        <v>-5.0831693300636003</v>
      </c>
      <c r="BY332" s="541">
        <f t="shared" ca="1" si="208"/>
        <v>4.3306468033228755</v>
      </c>
      <c r="BZ332" s="541">
        <f t="shared" ca="1" si="208"/>
        <v>4.3773879415203112</v>
      </c>
      <c r="CA332" s="541">
        <f t="shared" ca="1" si="212"/>
        <v>31.967672719932416</v>
      </c>
      <c r="CB332" s="541">
        <f t="shared" ca="1" si="212"/>
        <v>53.36085974780088</v>
      </c>
      <c r="CC332" s="541">
        <f t="shared" ca="1" si="212"/>
        <v>-22.925244528343182</v>
      </c>
      <c r="CD332" s="541">
        <f t="shared" ca="1" si="212"/>
        <v>29.914514563001237</v>
      </c>
      <c r="CE332" s="541">
        <f t="shared" ca="1" si="212"/>
        <v>29.913848228539187</v>
      </c>
      <c r="CF332" s="541">
        <f t="shared" ca="1" si="209"/>
        <v>-6.0510867077302022</v>
      </c>
      <c r="CG332" s="541">
        <f t="shared" ca="1" si="209"/>
        <v>6.486474916911078</v>
      </c>
      <c r="CH332" s="541">
        <f t="shared" ca="1" si="209"/>
        <v>-5.2951074491458305</v>
      </c>
      <c r="CI332" s="541">
        <f t="shared" ca="1" si="209"/>
        <v>-3.3012892223091117</v>
      </c>
      <c r="CJ332" s="541">
        <f t="shared" ca="1" si="209"/>
        <v>-3.2892319179496865</v>
      </c>
      <c r="CK332" s="541">
        <f t="shared" ca="1" si="213"/>
        <v>92.911629254997834</v>
      </c>
      <c r="CL332" s="541">
        <f t="shared" ca="1" si="213"/>
        <v>48.590161980154001</v>
      </c>
      <c r="CM332" s="541">
        <f t="shared" ca="1" si="213"/>
        <v>3.5531870597274917</v>
      </c>
      <c r="CN332" s="541">
        <f t="shared" ca="1" si="213"/>
        <v>9.9925268917481436</v>
      </c>
      <c r="CO332" s="541">
        <f t="shared" ca="1" si="213"/>
        <v>9.7915105407013101</v>
      </c>
      <c r="CP332" s="539">
        <f t="shared" ca="1" si="210"/>
        <v>0.85832785530830336</v>
      </c>
      <c r="CQ332" s="539">
        <f t="shared" ca="1" si="198"/>
        <v>5.1173205939713853</v>
      </c>
      <c r="CR332" s="539">
        <f t="shared" ca="1" si="216"/>
        <v>184.54909057184091</v>
      </c>
      <c r="CS332" s="539">
        <f t="shared" ca="1" si="216"/>
        <v>2.922005568404245</v>
      </c>
      <c r="CT332" s="534"/>
      <c r="CU332" s="534"/>
      <c r="CV332" s="534"/>
      <c r="CW332" s="534"/>
    </row>
    <row r="333" spans="3:101" x14ac:dyDescent="0.3">
      <c r="C333" s="531"/>
      <c r="D333" s="532" t="s">
        <v>73</v>
      </c>
      <c r="E333" s="533">
        <f t="shared" ca="1" si="217"/>
        <v>197710472</v>
      </c>
      <c r="F333" s="533">
        <f t="shared" ca="1" si="217"/>
        <v>17321671</v>
      </c>
      <c r="G333" s="533">
        <f t="shared" ca="1" si="217"/>
        <v>353587670</v>
      </c>
      <c r="H333" s="545">
        <f ca="1">(SUM(OFFSET(H$3,3*ROWS(H$3:H72)-3,,3)))</f>
        <v>1578631607.3032842</v>
      </c>
      <c r="I333" s="545">
        <f ca="1">(SUM(OFFSET(I$3,3*ROWS(I$3:I72)-3,,3)))</f>
        <v>58856823</v>
      </c>
      <c r="J333" s="545">
        <f ca="1">(SUM(OFFSET(J$3,3*ROWS(J$3:J72)-3,,3)))</f>
        <v>1016101931.2960091</v>
      </c>
      <c r="K333" s="546">
        <f t="shared" ca="1" si="220"/>
        <v>-1.2537307895848622</v>
      </c>
      <c r="L333" s="546">
        <f t="shared" ca="1" si="220"/>
        <v>-30.373982284107683</v>
      </c>
      <c r="M333" s="546">
        <f t="shared" ca="1" si="220"/>
        <v>-24.862471688435228</v>
      </c>
      <c r="N333" s="540">
        <f t="shared" ca="1" si="222"/>
        <v>-7.4646219366202571</v>
      </c>
      <c r="O333" s="540">
        <f t="shared" ca="1" si="222"/>
        <v>-31.238783129937243</v>
      </c>
      <c r="P333" s="540">
        <f t="shared" ca="1" si="222"/>
        <v>-22.893533087230384</v>
      </c>
      <c r="Q333" s="545">
        <f ca="1">(SUM(OFFSET(Q$3,3*ROWS(Q$3:Q72)-3,,3)))</f>
        <v>1539594893.5712447</v>
      </c>
      <c r="R333" s="545">
        <f ca="1">(SUM(OFFSET(R$3,3*ROWS(R$3:R72)-3,,3)))</f>
        <v>48153153.226399988</v>
      </c>
      <c r="S333" s="545">
        <f ca="1">(SUM(OFFSET(S$3,3*ROWS(S$3:S72)-3,,3)))</f>
        <v>53301272.324595086</v>
      </c>
      <c r="T333" s="533">
        <f ca="1">(SUM(OFFSET(T$3,3*ROWS(T$3:T72)-3,,3)))</f>
        <v>1641049319.1222398</v>
      </c>
      <c r="U333" s="546">
        <f t="shared" ca="1" si="221"/>
        <v>-1.3465876404823891</v>
      </c>
      <c r="V333" s="546">
        <f t="shared" ca="1" si="221"/>
        <v>-38.751185750459683</v>
      </c>
      <c r="W333" s="546">
        <f t="shared" ca="1" si="221"/>
        <v>1.8142619802241085</v>
      </c>
      <c r="X333" s="546">
        <f t="shared" ca="1" si="221"/>
        <v>-2.9872037080479972</v>
      </c>
      <c r="Y333" s="538">
        <f t="shared" ca="1" si="223"/>
        <v>-6.345874767853882</v>
      </c>
      <c r="Z333" s="538">
        <f t="shared" ca="1" si="223"/>
        <v>-42.774091601031323</v>
      </c>
      <c r="AA333" s="538">
        <f t="shared" ca="1" si="223"/>
        <v>32.128230421219072</v>
      </c>
      <c r="AB333" s="538">
        <f t="shared" ca="1" si="223"/>
        <v>-7.2015690547189566</v>
      </c>
      <c r="AC333" s="545">
        <f ca="1">(SUM(OFFSET(AC$3,3*ROWS(AC$3:AC72)-3,,3)))</f>
        <v>963773635.01450777</v>
      </c>
      <c r="AD333" s="533">
        <f ca="1">(SUM(OFFSET(AD$3,3*ROWS(AD$3:AD72)-3,,3)))</f>
        <v>614857972.2887764</v>
      </c>
      <c r="AE333" s="545">
        <f ca="1">(SUM(OFFSET(AE$3,3*ROWS(AE$3:AE72)-3,,3)))</f>
        <v>219868868.73797092</v>
      </c>
      <c r="AF333" s="545">
        <f ca="1">(SUM(OFFSET(AF$3,3*ROWS(AF$3:AF72)-3,,3)))</f>
        <v>313975848</v>
      </c>
      <c r="AG333" s="545">
        <f ca="1">(SUM(OFFSET(AG$3,3*ROWS(AG$3:AG72)-3,,3)))</f>
        <v>144546967</v>
      </c>
      <c r="AH333" s="533">
        <f ca="1">(SUM(OFFSET(AH$3,3*ROWS(AH$3:AH72)-3,,3)))</f>
        <v>394989103.55080545</v>
      </c>
      <c r="AI333" s="533"/>
      <c r="AJ333" s="533">
        <f ca="1">(SUM(OFFSET(AJ$3,3*ROWS(AJ$3:AJ72)-3,,3)))</f>
        <v>0</v>
      </c>
      <c r="AK333" s="545">
        <f ca="1">(SUM(OFFSET(AK$3,3*ROWS(AK$3:AK72)-3,,3)))</f>
        <v>731600451.83295119</v>
      </c>
      <c r="AL333" s="533">
        <f ca="1">(SUM(OFFSET(AL$3,3*ROWS(AL$3:AL72)-3,,3)))</f>
        <v>807994441.73829365</v>
      </c>
      <c r="AM333" s="545">
        <f ca="1">(SUM(OFFSET(AM$3,3*ROWS(AM$3:AM72)-3,,3)))</f>
        <v>96835291.423304737</v>
      </c>
      <c r="AN333" s="545">
        <f ca="1">(SUM(OFFSET(AN$3,3*ROWS(AN$3:AN72)-3,,3)))</f>
        <v>0</v>
      </c>
      <c r="AO333" s="545">
        <f ca="1">(SUM(OFFSET(AO$3,3*ROWS(AO$3:AO72)-3,,3)))</f>
        <v>0</v>
      </c>
      <c r="AP333" s="533">
        <f t="shared" ca="1" si="218"/>
        <v>0</v>
      </c>
      <c r="AQ333" s="533">
        <f ca="1">(SUM(OFFSET(AQ$3,3*ROWS(AQ$3:AQ72)-3,,3)))</f>
        <v>0</v>
      </c>
      <c r="AR333" s="533">
        <f ca="1">(SUM(OFFSET(AR$3,3*ROWS(AR$3:AR72)-3,,3)))</f>
        <v>0</v>
      </c>
      <c r="AS333" s="545">
        <f ca="1">(SUM(OFFSET(AS$3,3*ROWS(AS$3:AS72)-3,,3)))</f>
        <v>57422975</v>
      </c>
      <c r="AT333" s="545">
        <f ca="1">(SUM(OFFSET(AT$3,3*ROWS(AT$3:AT72)-3,,3)))</f>
        <v>1433848</v>
      </c>
      <c r="AU333" s="545"/>
      <c r="AV333" s="545">
        <f ca="1">(SUM(OFFSET(AV$3,3*ROWS(AV$3:AV72)-3,,3)))</f>
        <v>46448548.725300007</v>
      </c>
      <c r="AW333" s="545">
        <f ca="1">(SUM(OFFSET(AW$3,3*ROWS(AW$3:AW72)-3,,3)))</f>
        <v>1704604.5011000002</v>
      </c>
      <c r="AX333" s="545"/>
      <c r="AY333" s="540">
        <f t="shared" ca="1" si="215"/>
        <v>-43.226733118441075</v>
      </c>
      <c r="AZ333" s="540">
        <f t="shared" ca="1" si="215"/>
        <v>-26.891241934774168</v>
      </c>
      <c r="BA333" s="540"/>
      <c r="BB333" s="533">
        <f t="shared" ca="1" si="219"/>
        <v>9274088.4800000004</v>
      </c>
      <c r="BC333" s="535">
        <f ca="1">(SUM(OFFSET(BC$3,3*ROWS(BC$3:BC72)-3,,3)))</f>
        <v>6612743.2960090116</v>
      </c>
      <c r="BD333" s="535">
        <f ca="1">(SUM(OFFSET(BD$3,3*ROWS(BD$3:BD72)-3,,3)))</f>
        <v>962960861</v>
      </c>
      <c r="BE333" s="535">
        <f ca="1">(SUM(OFFSET(BE$3,3*ROWS(BE$3:BE72)-3,,3)))</f>
        <v>46528327</v>
      </c>
      <c r="BF333" s="535">
        <f ca="1">(SUM(OFFSET(BF$3,3*ROWS(BF$3:BF72)-3,,3)))</f>
        <v>2009231.0045950823</v>
      </c>
      <c r="BG333" s="535">
        <f ca="1">(SUM(OFFSET(BG$3,3*ROWS(BG$3:BG72)-3,,3)))</f>
        <v>47541088.270000003</v>
      </c>
      <c r="BH333" s="535">
        <f ca="1">(SUM(OFFSET(BH$3,3*ROWS(BH$3:BH72)-3,,3)))</f>
        <v>3750953.05</v>
      </c>
      <c r="BI333" s="540"/>
      <c r="BJ333" s="540"/>
      <c r="BK333" s="540"/>
      <c r="BL333" s="545">
        <f ca="1">(SUM(OFFSET(BL$3,3*ROWS(BL$3:BL72)-3,,3)))</f>
        <v>465368</v>
      </c>
      <c r="BM333" s="545">
        <f ca="1">(SUM(OFFSET(BM$3,3*ROWS(BM$3:BM72)-3,,3)))</f>
        <v>951231533.39618635</v>
      </c>
      <c r="BN333" s="545">
        <f ca="1">(SUM(OFFSET(BN$3,3*ROWS(BN$3:BN72)-3,,3)))</f>
        <v>186197760.60381371</v>
      </c>
      <c r="BO333" s="533">
        <f ca="1">(SUM(OFFSET(BO$3,3*ROWS(BO$3:BO72)-3,,3)))</f>
        <v>1137894662</v>
      </c>
      <c r="BP333" s="533">
        <f ca="1">(SUM(OFFSET(BP$3,3*ROWS(BP$3:BP72)-3,,3)))</f>
        <v>1137429294</v>
      </c>
      <c r="BQ333" s="545">
        <f ca="1">(SUM(OFFSET(BQ$3,3*ROWS(BQ$3:BQ72)-3,,3)))</f>
        <v>36834628.109999999</v>
      </c>
      <c r="BR333" s="545">
        <f ca="1">(SUM(OFFSET(BR$3,3*ROWS(BR$3:BR72)-3,,3)))</f>
        <v>1243748430.1211178</v>
      </c>
      <c r="BS333" s="545">
        <f ca="1">(SUM(OFFSET(BS$3,3*ROWS(BS$3:BS72)-3,,3)))</f>
        <v>4899403411.5988817</v>
      </c>
      <c r="BT333" s="533">
        <f ca="1">(SUM(OFFSET(BT$3,3*ROWS(BT$3:BT72)-3,,3)))</f>
        <v>6179986469.829999</v>
      </c>
      <c r="BU333" s="533">
        <f ca="1">(SUM(OFFSET(BU$3,3*ROWS(BU$3:BU72)-3,,3)))</f>
        <v>6143151841.7199993</v>
      </c>
      <c r="BV333" s="541">
        <f t="shared" ca="1" si="208"/>
        <v>31.820344897912939</v>
      </c>
      <c r="BW333" s="541">
        <f t="shared" ca="1" si="208"/>
        <v>8.6388461318832519</v>
      </c>
      <c r="BX333" s="541">
        <f t="shared" ca="1" si="208"/>
        <v>-4.6449730245482002</v>
      </c>
      <c r="BY333" s="541">
        <f t="shared" ca="1" si="208"/>
        <v>6.2250188114571303</v>
      </c>
      <c r="BZ333" s="541">
        <f t="shared" ca="1" si="208"/>
        <v>6.2165807507100075</v>
      </c>
      <c r="CA333" s="541">
        <f t="shared" ca="1" si="212"/>
        <v>11.395483552836303</v>
      </c>
      <c r="CB333" s="541">
        <f t="shared" ca="1" si="212"/>
        <v>59.428443060583945</v>
      </c>
      <c r="CC333" s="541">
        <f t="shared" ca="1" si="212"/>
        <v>-0.1441468231626794</v>
      </c>
      <c r="CD333" s="541">
        <f t="shared" ca="1" si="212"/>
        <v>45.225687775951798</v>
      </c>
      <c r="CE333" s="541">
        <f t="shared" ca="1" si="212"/>
        <v>45.24373483968175</v>
      </c>
      <c r="CF333" s="541">
        <f t="shared" ca="1" si="209"/>
        <v>28.931605815133786</v>
      </c>
      <c r="CG333" s="541">
        <f t="shared" ca="1" si="209"/>
        <v>-1.0804539354183462</v>
      </c>
      <c r="CH333" s="541">
        <f t="shared" ca="1" si="209"/>
        <v>-10.097738624173546</v>
      </c>
      <c r="CI333" s="541">
        <f t="shared" ca="1" si="209"/>
        <v>-8.2489408214385449</v>
      </c>
      <c r="CJ333" s="541">
        <f t="shared" ca="1" si="209"/>
        <v>-8.4073142112448878</v>
      </c>
      <c r="CK333" s="541">
        <f t="shared" ca="1" si="213"/>
        <v>84.229633096366726</v>
      </c>
      <c r="CL333" s="541">
        <f t="shared" ca="1" si="213"/>
        <v>33.827261086926001</v>
      </c>
      <c r="CM333" s="541">
        <f t="shared" ca="1" si="213"/>
        <v>-18.07383733020005</v>
      </c>
      <c r="CN333" s="541">
        <f t="shared" ca="1" si="213"/>
        <v>-10.817938814649352</v>
      </c>
      <c r="CO333" s="541">
        <f t="shared" ca="1" si="213"/>
        <v>-11.092970467899532</v>
      </c>
      <c r="CP333" s="539">
        <f t="shared" ca="1" si="210"/>
        <v>-1.9976031466987791</v>
      </c>
      <c r="CQ333" s="539">
        <f t="shared" ca="1" si="198"/>
        <v>-7.7545781509997909</v>
      </c>
      <c r="CR333" s="539">
        <f t="shared" ca="1" si="216"/>
        <v>116.95806222730272</v>
      </c>
      <c r="CS333" s="539">
        <f t="shared" ca="1" si="216"/>
        <v>-0.61257145388235301</v>
      </c>
      <c r="CT333" s="534"/>
      <c r="CU333" s="534"/>
      <c r="CV333" s="534"/>
      <c r="CW333" s="534"/>
    </row>
    <row r="334" spans="3:101" x14ac:dyDescent="0.3">
      <c r="C334" s="531"/>
      <c r="D334" s="532" t="s">
        <v>74</v>
      </c>
      <c r="E334" s="533">
        <f t="shared" ca="1" si="217"/>
        <v>205241821</v>
      </c>
      <c r="F334" s="533">
        <f t="shared" ca="1" si="217"/>
        <v>17021557</v>
      </c>
      <c r="G334" s="533">
        <f t="shared" ca="1" si="217"/>
        <v>393904001</v>
      </c>
      <c r="H334" s="545">
        <f ca="1">(SUM(OFFSET(H$3,3*ROWS(H$3:H73)-3,,3)))</f>
        <v>1695407975.7930794</v>
      </c>
      <c r="I334" s="545">
        <f ca="1">(SUM(OFFSET(I$3,3*ROWS(I$3:I73)-3,,3)))</f>
        <v>64402221</v>
      </c>
      <c r="J334" s="545">
        <f ca="1">(SUM(OFFSET(J$3,3*ROWS(J$3:J73)-3,,3)))</f>
        <v>1208747310.6911254</v>
      </c>
      <c r="K334" s="546">
        <f t="shared" ca="1" si="220"/>
        <v>7.3973160013741142</v>
      </c>
      <c r="L334" s="546">
        <f t="shared" ca="1" si="220"/>
        <v>9.4218439211372313</v>
      </c>
      <c r="M334" s="546">
        <f t="shared" ca="1" si="220"/>
        <v>18.959257281344073</v>
      </c>
      <c r="N334" s="540">
        <f t="shared" ca="1" si="222"/>
        <v>1.2699483038759827</v>
      </c>
      <c r="O334" s="540">
        <f t="shared" ca="1" si="222"/>
        <v>-26.283771069967099</v>
      </c>
      <c r="P334" s="540">
        <f t="shared" ca="1" si="222"/>
        <v>-22.137189176285197</v>
      </c>
      <c r="Q334" s="545">
        <f ca="1">(SUM(OFFSET(Q$3,3*ROWS(Q$3:Q73)-3,,3)))</f>
        <v>1652115385.3900998</v>
      </c>
      <c r="R334" s="545">
        <f ca="1">(SUM(OFFSET(R$3,3*ROWS(R$3:R73)-3,,3)))</f>
        <v>53834403.567399994</v>
      </c>
      <c r="S334" s="545">
        <f ca="1">(SUM(OFFSET(S$3,3*ROWS(S$3:S73)-3,,3)))</f>
        <v>58074431.842007458</v>
      </c>
      <c r="T334" s="533">
        <f ca="1">(SUM(OFFSET(T$3,3*ROWS(T$3:T73)-3,,3)))</f>
        <v>1764024220.7995071</v>
      </c>
      <c r="U334" s="546">
        <f t="shared" ca="1" si="221"/>
        <v>7.308447974769031</v>
      </c>
      <c r="V334" s="546">
        <f t="shared" ca="1" si="221"/>
        <v>11.798293487217069</v>
      </c>
      <c r="W334" s="546">
        <f t="shared" ca="1" si="221"/>
        <v>8.9550573733863157</v>
      </c>
      <c r="X334" s="546">
        <f t="shared" ca="1" si="221"/>
        <v>7.4936749459208087</v>
      </c>
      <c r="Y334" s="538">
        <f t="shared" ca="1" si="223"/>
        <v>-0.54098078799819083</v>
      </c>
      <c r="Z334" s="538">
        <f t="shared" ca="1" si="223"/>
        <v>-37.238426921511255</v>
      </c>
      <c r="AA334" s="538">
        <f t="shared" ca="1" si="223"/>
        <v>23.778698659525475</v>
      </c>
      <c r="AB334" s="538">
        <f t="shared" ca="1" si="223"/>
        <v>-1.659688325938927</v>
      </c>
      <c r="AC334" s="545">
        <f ca="1">(SUM(OFFSET(AC$3,3*ROWS(AC$3:AC73)-3,,3)))</f>
        <v>1043652963.8725023</v>
      </c>
      <c r="AD334" s="533">
        <f ca="1">(SUM(OFFSET(AD$3,3*ROWS(AD$3:AD73)-3,,3)))</f>
        <v>651755011.92057729</v>
      </c>
      <c r="AE334" s="545">
        <f ca="1">(SUM(OFFSET(AE$3,3*ROWS(AE$3:AE73)-3,,3)))</f>
        <v>208940062.6460748</v>
      </c>
      <c r="AF334" s="545">
        <f ca="1">(SUM(OFFSET(AF$3,3*ROWS(AF$3:AF73)-3,,3)))</f>
        <v>365752395</v>
      </c>
      <c r="AG334" s="545">
        <f ca="1">(SUM(OFFSET(AG$3,3*ROWS(AG$3:AG73)-3,,3)))</f>
        <v>151149361</v>
      </c>
      <c r="AH334" s="533">
        <f ca="1">(SUM(OFFSET(AH$3,3*ROWS(AH$3:AH73)-3,,3)))</f>
        <v>442814949.27450252</v>
      </c>
      <c r="AI334" s="533"/>
      <c r="AJ334" s="533">
        <f ca="1">(SUM(OFFSET(AJ$3,3*ROWS(AJ$3:AJ73)-3,,3)))</f>
        <v>0</v>
      </c>
      <c r="AK334" s="545">
        <f ca="1">(SUM(OFFSET(AK$3,3*ROWS(AK$3:AK73)-3,,3)))</f>
        <v>790120454.63971806</v>
      </c>
      <c r="AL334" s="533">
        <f ca="1">(SUM(OFFSET(AL$3,3*ROWS(AL$3:AL73)-3,,3)))</f>
        <v>861994930.75038147</v>
      </c>
      <c r="AM334" s="545">
        <f ca="1">(SUM(OFFSET(AM$3,3*ROWS(AM$3:AM73)-3,,3)))</f>
        <v>91360303.0626048</v>
      </c>
      <c r="AN334" s="545">
        <f ca="1">(SUM(OFFSET(AN$3,3*ROWS(AN$3:AN73)-3,,3)))</f>
        <v>0</v>
      </c>
      <c r="AO334" s="545">
        <f ca="1">(SUM(OFFSET(AO$3,3*ROWS(AO$3:AO73)-3,,3)))</f>
        <v>0</v>
      </c>
      <c r="AP334" s="533">
        <f t="shared" ca="1" si="218"/>
        <v>0</v>
      </c>
      <c r="AQ334" s="533">
        <f ca="1">(SUM(OFFSET(AQ$3,3*ROWS(AQ$3:AQ73)-3,,3)))</f>
        <v>0</v>
      </c>
      <c r="AR334" s="533">
        <f ca="1">(SUM(OFFSET(AR$3,3*ROWS(AR$3:AR73)-3,,3)))</f>
        <v>0</v>
      </c>
      <c r="AS334" s="545">
        <f ca="1">(SUM(OFFSET(AS$3,3*ROWS(AS$3:AS73)-3,,3)))</f>
        <v>63019028</v>
      </c>
      <c r="AT334" s="545">
        <f ca="1">(SUM(OFFSET(AT$3,3*ROWS(AT$3:AT73)-3,,3)))</f>
        <v>1383193</v>
      </c>
      <c r="AU334" s="545"/>
      <c r="AV334" s="545">
        <f ca="1">(SUM(OFFSET(AV$3,3*ROWS(AV$3:AV73)-3,,3)))</f>
        <v>52293626.882100008</v>
      </c>
      <c r="AW334" s="545">
        <f ca="1">(SUM(OFFSET(AW$3,3*ROWS(AW$3:AW73)-3,,3)))</f>
        <v>1540776.6852999998</v>
      </c>
      <c r="AX334" s="545"/>
      <c r="AY334" s="540">
        <f t="shared" ca="1" si="215"/>
        <v>-37.141740934096148</v>
      </c>
      <c r="AZ334" s="540">
        <f t="shared" ca="1" si="215"/>
        <v>-40.352320949445804</v>
      </c>
      <c r="BA334" s="540"/>
      <c r="BB334" s="533">
        <f t="shared" ca="1" si="219"/>
        <v>6838255.6199999992</v>
      </c>
      <c r="BC334" s="535">
        <f ca="1">(SUM(OFFSET(BC$3,3*ROWS(BC$3:BC73)-3,,3)))</f>
        <v>7765309.6911253529</v>
      </c>
      <c r="BD334" s="535">
        <f ca="1">(SUM(OFFSET(BD$3,3*ROWS(BD$3:BD73)-3,,3)))</f>
        <v>1135070380</v>
      </c>
      <c r="BE334" s="535">
        <f ca="1">(SUM(OFFSET(BE$3,3*ROWS(BE$3:BE73)-3,,3)))</f>
        <v>65911621</v>
      </c>
      <c r="BF334" s="535">
        <f ca="1">(SUM(OFFSET(BF$3,3*ROWS(BF$3:BF73)-3,,3)))</f>
        <v>2416836.6420074622</v>
      </c>
      <c r="BG334" s="535">
        <f ca="1">(SUM(OFFSET(BG$3,3*ROWS(BG$3:BG73)-3,,3)))</f>
        <v>51011958.479999997</v>
      </c>
      <c r="BH334" s="535">
        <f ca="1">(SUM(OFFSET(BH$3,3*ROWS(BH$3:BH73)-3,,3)))</f>
        <v>4645636.72</v>
      </c>
      <c r="BI334" s="540"/>
      <c r="BJ334" s="540"/>
      <c r="BK334" s="540"/>
      <c r="BL334" s="545">
        <f ca="1">(SUM(OFFSET(BL$3,3*ROWS(BL$3:BL73)-3,,3)))</f>
        <v>520163</v>
      </c>
      <c r="BM334" s="545">
        <f ca="1">(SUM(OFFSET(BM$3,3*ROWS(BM$3:BM73)-3,,3)))</f>
        <v>1090489388.6792974</v>
      </c>
      <c r="BN334" s="545">
        <f ca="1">(SUM(OFFSET(BN$3,3*ROWS(BN$3:BN73)-3,,3)))</f>
        <v>205658931.32070246</v>
      </c>
      <c r="BO334" s="533">
        <f ca="1">(SUM(OFFSET(BO$3,3*ROWS(BO$3:BO73)-3,,3)))</f>
        <v>1296668483</v>
      </c>
      <c r="BP334" s="533">
        <f ca="1">(SUM(OFFSET(BP$3,3*ROWS(BP$3:BP73)-3,,3)))</f>
        <v>1296148320</v>
      </c>
      <c r="BQ334" s="545">
        <f ca="1">(SUM(OFFSET(BQ$3,3*ROWS(BQ$3:BQ73)-3,,3)))</f>
        <v>61715398.090000004</v>
      </c>
      <c r="BR334" s="545">
        <f ca="1">(SUM(OFFSET(BR$3,3*ROWS(BR$3:BR73)-3,,3)))</f>
        <v>1483855674.6992042</v>
      </c>
      <c r="BS334" s="545">
        <f ca="1">(SUM(OFFSET(BS$3,3*ROWS(BS$3:BS73)-3,,3)))</f>
        <v>5224892060.2872753</v>
      </c>
      <c r="BT334" s="533">
        <f ca="1">(SUM(OFFSET(BT$3,3*ROWS(BT$3:BT73)-3,,3)))</f>
        <v>6770463133.076479</v>
      </c>
      <c r="BU334" s="533">
        <f ca="1">(SUM(OFFSET(BU$3,3*ROWS(BU$3:BU73)-3,,3)))</f>
        <v>6708747734.9864788</v>
      </c>
      <c r="BV334" s="541">
        <f t="shared" ca="1" si="208"/>
        <v>11.774552612126318</v>
      </c>
      <c r="BW334" s="541">
        <f t="shared" ca="1" si="208"/>
        <v>14.639743363628636</v>
      </c>
      <c r="BX334" s="541">
        <f t="shared" ca="1" si="208"/>
        <v>10.451882264200632</v>
      </c>
      <c r="BY334" s="541">
        <f t="shared" ca="1" si="208"/>
        <v>13.953296935318605</v>
      </c>
      <c r="BZ334" s="541">
        <f t="shared" ca="1" si="208"/>
        <v>13.954188347113206</v>
      </c>
      <c r="CA334" s="541">
        <f t="shared" ca="1" si="212"/>
        <v>-26.66344274914632</v>
      </c>
      <c r="CB334" s="541">
        <f t="shared" ca="1" si="212"/>
        <v>61.249946731483881</v>
      </c>
      <c r="CC334" s="541">
        <f t="shared" ca="1" si="212"/>
        <v>1.5796692837519717</v>
      </c>
      <c r="CD334" s="541">
        <f t="shared" ca="1" si="212"/>
        <v>47.44206295751502</v>
      </c>
      <c r="CE334" s="541">
        <f t="shared" ca="1" si="212"/>
        <v>47.501878254469602</v>
      </c>
      <c r="CF334" s="541">
        <f t="shared" ca="1" si="209"/>
        <v>67.547227314737796</v>
      </c>
      <c r="CG334" s="541">
        <f t="shared" ca="1" si="209"/>
        <v>19.305129458913516</v>
      </c>
      <c r="CH334" s="541">
        <f t="shared" ca="1" si="209"/>
        <v>6.6434343397367313</v>
      </c>
      <c r="CI334" s="541">
        <f t="shared" ca="1" si="209"/>
        <v>9.5546594823325393</v>
      </c>
      <c r="CJ334" s="541">
        <f t="shared" ca="1" si="209"/>
        <v>9.2069333110952343</v>
      </c>
      <c r="CK334" s="541">
        <f t="shared" ca="1" si="213"/>
        <v>127.26293291327852</v>
      </c>
      <c r="CL334" s="541">
        <f t="shared" ca="1" si="213"/>
        <v>45.279860167114407</v>
      </c>
      <c r="CM334" s="541">
        <f t="shared" ca="1" si="213"/>
        <v>-17.227438289364862</v>
      </c>
      <c r="CN334" s="541">
        <f t="shared" ca="1" si="213"/>
        <v>-8.02102495941085</v>
      </c>
      <c r="CO334" s="541">
        <f t="shared" ca="1" si="213"/>
        <v>-8.5219659716200269</v>
      </c>
      <c r="CP334" s="539">
        <f t="shared" ca="1" si="210"/>
        <v>-3.260987553086224</v>
      </c>
      <c r="CQ334" s="539">
        <f t="shared" ca="1" si="198"/>
        <v>-19.542186581715953</v>
      </c>
      <c r="CR334" s="539">
        <f t="shared" ca="1" si="216"/>
        <v>68.892166026393994</v>
      </c>
      <c r="CS334" s="539">
        <f t="shared" ca="1" si="216"/>
        <v>-2.7016788716333906</v>
      </c>
      <c r="CT334" s="534"/>
      <c r="CU334" s="534"/>
      <c r="CV334" s="534"/>
      <c r="CW334" s="534"/>
    </row>
    <row r="335" spans="3:101" x14ac:dyDescent="0.3">
      <c r="C335" s="531"/>
      <c r="D335" s="532" t="s">
        <v>75</v>
      </c>
      <c r="E335" s="533">
        <f t="shared" ca="1" si="217"/>
        <v>213607269</v>
      </c>
      <c r="F335" s="533">
        <f t="shared" ca="1" si="217"/>
        <v>16940040</v>
      </c>
      <c r="G335" s="533">
        <f t="shared" ca="1" si="217"/>
        <v>432281380</v>
      </c>
      <c r="H335" s="545">
        <f ca="1">(SUM(OFFSET(H$3,3*ROWS(H$3:H74)-3,,3)))</f>
        <v>1753310697.5561399</v>
      </c>
      <c r="I335" s="545">
        <f ca="1">(SUM(OFFSET(I$3,3*ROWS(I$3:I74)-3,,3)))</f>
        <v>66890587</v>
      </c>
      <c r="J335" s="545">
        <f ca="1">(SUM(OFFSET(J$3,3*ROWS(J$3:J74)-3,,3)))</f>
        <v>1326676684.4450111</v>
      </c>
      <c r="K335" s="546">
        <f t="shared" ca="1" si="220"/>
        <v>3.4152677461585483</v>
      </c>
      <c r="L335" s="546">
        <f t="shared" ca="1" si="220"/>
        <v>3.863789107521618</v>
      </c>
      <c r="M335" s="546">
        <f t="shared" ca="1" si="220"/>
        <v>9.7563297730488667</v>
      </c>
      <c r="N335" s="540">
        <f t="shared" ca="1" si="222"/>
        <v>1.8328489322858885</v>
      </c>
      <c r="O335" s="540">
        <f t="shared" ca="1" si="222"/>
        <v>-27.731721544825749</v>
      </c>
      <c r="P335" s="540">
        <f t="shared" ca="1" si="222"/>
        <v>-16.895781485297142</v>
      </c>
      <c r="Q335" s="545">
        <f ca="1">(SUM(OFFSET(Q$3,3*ROWS(Q$3:Q74)-3,,3)))</f>
        <v>1723090695.9709916</v>
      </c>
      <c r="R335" s="545">
        <f ca="1">(SUM(OFFSET(R$3,3*ROWS(R$3:R74)-3,,3)))</f>
        <v>58297136.762799993</v>
      </c>
      <c r="S335" s="545">
        <f ca="1">(SUM(OFFSET(S$3,3*ROWS(S$3:S74)-3,,3)))</f>
        <v>70107419.194980711</v>
      </c>
      <c r="T335" s="533">
        <f ca="1">(SUM(OFFSET(T$3,3*ROWS(T$3:T74)-3,,3)))</f>
        <v>1851495251.928772</v>
      </c>
      <c r="U335" s="546">
        <f t="shared" ca="1" si="221"/>
        <v>4.296026246625205</v>
      </c>
      <c r="V335" s="546">
        <f t="shared" ca="1" si="221"/>
        <v>8.2897420602286687</v>
      </c>
      <c r="W335" s="546">
        <f t="shared" ca="1" si="221"/>
        <v>20.719939862191357</v>
      </c>
      <c r="X335" s="546">
        <f t="shared" ca="1" si="221"/>
        <v>4.9586071493746502</v>
      </c>
      <c r="Y335" s="538">
        <f t="shared" ca="1" si="223"/>
        <v>6.2790161328972403</v>
      </c>
      <c r="Z335" s="538">
        <f t="shared" ca="1" si="223"/>
        <v>-35.818396375547628</v>
      </c>
      <c r="AA335" s="538">
        <f t="shared" ca="1" si="223"/>
        <v>22.502336504200507</v>
      </c>
      <c r="AB335" s="538">
        <f t="shared" ca="1" si="223"/>
        <v>4.6426412922208931</v>
      </c>
      <c r="AC335" s="545">
        <f ca="1">(SUM(OFFSET(AC$3,3*ROWS(AC$3:AC74)-3,,3)))</f>
        <v>1065502797.6618657</v>
      </c>
      <c r="AD335" s="533">
        <f ca="1">(SUM(OFFSET(AD$3,3*ROWS(AD$3:AD74)-3,,3)))</f>
        <v>687807899.89427423</v>
      </c>
      <c r="AE335" s="545">
        <f ca="1">(SUM(OFFSET(AE$3,3*ROWS(AE$3:AE74)-3,,3)))</f>
        <v>204589281.18216676</v>
      </c>
      <c r="AF335" s="545">
        <f ca="1">(SUM(OFFSET(AF$3,3*ROWS(AF$3:AF74)-3,,3)))</f>
        <v>409186561</v>
      </c>
      <c r="AG335" s="545">
        <f ca="1">(SUM(OFFSET(AG$3,3*ROWS(AG$3:AG74)-3,,3)))</f>
        <v>158050771</v>
      </c>
      <c r="AH335" s="533">
        <f ca="1">(SUM(OFFSET(AH$3,3*ROWS(AH$3:AH74)-3,,3)))</f>
        <v>483218618.71210748</v>
      </c>
      <c r="AI335" s="533"/>
      <c r="AJ335" s="533">
        <f ca="1">(SUM(OFFSET(AJ$3,3*ROWS(AJ$3:AJ74)-3,,3)))</f>
        <v>0</v>
      </c>
      <c r="AK335" s="545">
        <f ca="1">(SUM(OFFSET(AK$3,3*ROWS(AK$3:AK74)-3,,3)))</f>
        <v>813208945.7777338</v>
      </c>
      <c r="AL335" s="533">
        <f ca="1">(SUM(OFFSET(AL$3,3*ROWS(AL$3:AL74)-3,,3)))</f>
        <v>909881750.19325757</v>
      </c>
      <c r="AM335" s="545">
        <f ca="1">(SUM(OFFSET(AM$3,3*ROWS(AM$3:AM74)-3,,3)))</f>
        <v>91389161.372984946</v>
      </c>
      <c r="AN335" s="545">
        <f ca="1">(SUM(OFFSET(AN$3,3*ROWS(AN$3:AN74)-3,,3)))</f>
        <v>0</v>
      </c>
      <c r="AO335" s="545">
        <f ca="1">(SUM(OFFSET(AO$3,3*ROWS(AO$3:AO74)-3,,3)))</f>
        <v>0</v>
      </c>
      <c r="AP335" s="533">
        <f t="shared" ca="1" si="218"/>
        <v>0</v>
      </c>
      <c r="AQ335" s="533">
        <f ca="1">(SUM(OFFSET(AQ$3,3*ROWS(AQ$3:AQ74)-3,,3)))</f>
        <v>0</v>
      </c>
      <c r="AR335" s="533">
        <f ca="1">(SUM(OFFSET(AR$3,3*ROWS(AR$3:AR74)-3,,3)))</f>
        <v>0</v>
      </c>
      <c r="AS335" s="545">
        <f ca="1">(SUM(OFFSET(AS$3,3*ROWS(AS$3:AS74)-3,,3)))</f>
        <v>65649994</v>
      </c>
      <c r="AT335" s="545">
        <f ca="1">(SUM(OFFSET(AT$3,3*ROWS(AT$3:AT74)-3,,3)))</f>
        <v>1240593</v>
      </c>
      <c r="AU335" s="545"/>
      <c r="AV335" s="545">
        <f ca="1">(SUM(OFFSET(AV$3,3*ROWS(AV$3:AV74)-3,,3)))</f>
        <v>56885110.388299987</v>
      </c>
      <c r="AW335" s="545">
        <f ca="1">(SUM(OFFSET(AW$3,3*ROWS(AW$3:AW74)-3,,3)))</f>
        <v>1412026.3744999999</v>
      </c>
      <c r="AX335" s="545"/>
      <c r="AY335" s="540">
        <f t="shared" ca="1" si="215"/>
        <v>-35.434715573059975</v>
      </c>
      <c r="AZ335" s="540">
        <f t="shared" ca="1" si="215"/>
        <v>-48.215646334486237</v>
      </c>
      <c r="BA335" s="540"/>
      <c r="BB335" s="533">
        <f t="shared" ca="1" si="219"/>
        <v>7893321.3100000005</v>
      </c>
      <c r="BC335" s="535">
        <f ca="1">(SUM(OFFSET(BC$3,3*ROWS(BC$3:BC74)-3,,3)))</f>
        <v>11947079.44501132</v>
      </c>
      <c r="BD335" s="535">
        <f ca="1">(SUM(OFFSET(BD$3,3*ROWS(BD$3:BD74)-3,,3)))</f>
        <v>1237251193</v>
      </c>
      <c r="BE335" s="535">
        <f ca="1">(SUM(OFFSET(BE$3,3*ROWS(BE$3:BE74)-3,,3)))</f>
        <v>77478412</v>
      </c>
      <c r="BF335" s="535">
        <f ca="1">(SUM(OFFSET(BF$3,3*ROWS(BF$3:BF74)-3,,3)))</f>
        <v>3975380.7952547013</v>
      </c>
      <c r="BG335" s="535">
        <f ca="1">(SUM(OFFSET(BG$3,3*ROWS(BG$3:BG74)-3,,3)))</f>
        <v>60268995.141918004</v>
      </c>
      <c r="BH335" s="535">
        <f ca="1">(SUM(OFFSET(BH$3,3*ROWS(BH$3:BH74)-3,,3)))</f>
        <v>5863043.2578079998</v>
      </c>
      <c r="BI335" s="540"/>
      <c r="BJ335" s="540"/>
      <c r="BK335" s="540"/>
      <c r="BL335" s="545">
        <f ca="1">(SUM(OFFSET(BL$3,3*ROWS(BL$3:BL74)-3,,3)))</f>
        <v>580640</v>
      </c>
      <c r="BM335" s="545">
        <f ca="1">(SUM(OFFSET(BM$3,3*ROWS(BM$3:BM74)-3,,3)))</f>
        <v>1221913724.7937531</v>
      </c>
      <c r="BN335" s="545">
        <f ca="1">(SUM(OFFSET(BN$3,3*ROWS(BN$3:BN74)-3,,3)))</f>
        <v>234082280.20624703</v>
      </c>
      <c r="BO335" s="533">
        <f ca="1">(SUM(OFFSET(BO$3,3*ROWS(BO$3:BO74)-3,,3)))</f>
        <v>1456576645</v>
      </c>
      <c r="BP335" s="533">
        <f ca="1">(SUM(OFFSET(BP$3,3*ROWS(BP$3:BP74)-3,,3)))</f>
        <v>1455996005</v>
      </c>
      <c r="BQ335" s="545">
        <f ca="1">(SUM(OFFSET(BQ$3,3*ROWS(BQ$3:BQ74)-3,,3)))</f>
        <v>64480701.660000004</v>
      </c>
      <c r="BR335" s="545">
        <f ca="1">(SUM(OFFSET(BR$3,3*ROWS(BR$3:BR74)-3,,3)))</f>
        <v>1665752280.0559282</v>
      </c>
      <c r="BS335" s="545">
        <f ca="1">(SUM(OFFSET(BS$3,3*ROWS(BS$3:BS74)-3,,3)))</f>
        <v>6139416353.6918221</v>
      </c>
      <c r="BT335" s="533">
        <f ca="1">(SUM(OFFSET(BT$3,3*ROWS(BT$3:BT74)-3,,3)))</f>
        <v>7869649335.4077501</v>
      </c>
      <c r="BU335" s="533">
        <f ca="1">(SUM(OFFSET(BU$3,3*ROWS(BU$3:BU74)-3,,3)))</f>
        <v>7805168633.7477493</v>
      </c>
      <c r="BV335" s="541">
        <f t="shared" ca="1" si="208"/>
        <v>11.626547832121854</v>
      </c>
      <c r="BW335" s="541">
        <f t="shared" ca="1" si="208"/>
        <v>12.051867489845547</v>
      </c>
      <c r="BX335" s="541">
        <f t="shared" ca="1" si="208"/>
        <v>13.820624615238073</v>
      </c>
      <c r="BY335" s="541">
        <f t="shared" ca="1" si="208"/>
        <v>12.332231722794175</v>
      </c>
      <c r="BZ335" s="541">
        <f t="shared" ca="1" si="208"/>
        <v>12.332514923909326</v>
      </c>
      <c r="CA335" s="541">
        <f t="shared" ca="1" si="212"/>
        <v>-27.239280563098596</v>
      </c>
      <c r="CB335" s="541">
        <f t="shared" ca="1" si="212"/>
        <v>48.973266863868425</v>
      </c>
      <c r="CC335" s="541">
        <f t="shared" ca="1" si="212"/>
        <v>13.78392417959142</v>
      </c>
      <c r="CD335" s="541">
        <f t="shared" ca="1" si="212"/>
        <v>41.863280531628185</v>
      </c>
      <c r="CE335" s="541">
        <f t="shared" ca="1" si="212"/>
        <v>41.917030528326983</v>
      </c>
      <c r="CF335" s="541">
        <f t="shared" ca="1" si="209"/>
        <v>4.4807352064185624</v>
      </c>
      <c r="CG335" s="541">
        <f t="shared" ca="1" si="209"/>
        <v>12.258375828471092</v>
      </c>
      <c r="CH335" s="541">
        <f t="shared" ca="1" si="209"/>
        <v>17.503218877104686</v>
      </c>
      <c r="CI335" s="541">
        <f t="shared" ca="1" si="209"/>
        <v>16.235022342286996</v>
      </c>
      <c r="CJ335" s="541">
        <f t="shared" ca="1" si="209"/>
        <v>16.343152881474097</v>
      </c>
      <c r="CK335" s="541">
        <f t="shared" ca="1" si="213"/>
        <v>112.04333097910251</v>
      </c>
      <c r="CL335" s="541">
        <f t="shared" ca="1" si="213"/>
        <v>41.076421881585709</v>
      </c>
      <c r="CM335" s="541">
        <f t="shared" ca="1" si="213"/>
        <v>6.6907868553202521</v>
      </c>
      <c r="CN335" s="541">
        <f t="shared" ca="1" si="213"/>
        <v>12.979494476467668</v>
      </c>
      <c r="CO335" s="541">
        <f t="shared" ca="1" si="213"/>
        <v>12.545119641936475</v>
      </c>
      <c r="CP335" s="539">
        <f t="shared" ca="1" si="210"/>
        <v>-1.349600865004561</v>
      </c>
      <c r="CQ335" s="539">
        <f t="shared" ca="1" si="198"/>
        <v>-30.284336111981574</v>
      </c>
      <c r="CR335" s="539">
        <f t="shared" ca="1" si="216"/>
        <v>37.840076152385791</v>
      </c>
      <c r="CS335" s="539">
        <f t="shared" ca="1" si="216"/>
        <v>-1.8113128596859411</v>
      </c>
      <c r="CT335" s="534"/>
      <c r="CU335" s="534"/>
      <c r="CV335" s="534"/>
      <c r="CW335" s="534"/>
    </row>
    <row r="336" spans="3:101" x14ac:dyDescent="0.3">
      <c r="C336" s="531">
        <v>2021</v>
      </c>
      <c r="D336" s="532" t="s">
        <v>72</v>
      </c>
      <c r="E336" s="533">
        <f t="shared" ca="1" si="217"/>
        <v>210239281</v>
      </c>
      <c r="F336" s="533">
        <f t="shared" ca="1" si="217"/>
        <v>16761663</v>
      </c>
      <c r="G336" s="533">
        <f t="shared" ca="1" si="217"/>
        <v>470811351</v>
      </c>
      <c r="H336" s="545">
        <f ca="1">(SUM(OFFSET(H$3,3*ROWS(H$3:H75)-3,,3)))</f>
        <v>1621292281.3817468</v>
      </c>
      <c r="I336" s="545">
        <f ca="1">(SUM(OFFSET(I$3,3*ROWS(I$3:I75)-3,,3)))</f>
        <v>66226045</v>
      </c>
      <c r="J336" s="545">
        <f ca="1">(SUM(OFFSET(J$3,3*ROWS(J$3:J75)-3,,3)))</f>
        <v>1250018682.7081196</v>
      </c>
      <c r="K336" s="546">
        <f t="shared" ca="1" si="220"/>
        <v>-7.5296646714360236</v>
      </c>
      <c r="L336" s="546">
        <f t="shared" ca="1" si="220"/>
        <v>-0.99347610748280624</v>
      </c>
      <c r="M336" s="546">
        <f t="shared" ca="1" si="220"/>
        <v>-5.778197705265308</v>
      </c>
      <c r="N336" s="540">
        <f t="shared" ca="1" si="222"/>
        <v>1.4147717209190545</v>
      </c>
      <c r="O336" s="540">
        <f t="shared" ca="1" si="222"/>
        <v>-21.656393475001497</v>
      </c>
      <c r="P336" s="540">
        <f t="shared" ca="1" si="222"/>
        <v>-7.565066782060212</v>
      </c>
      <c r="Q336" s="545">
        <f ca="1">(SUM(OFFSET(Q$3,3*ROWS(Q$3:Q75)-3,,3)))</f>
        <v>1588141747.2493291</v>
      </c>
      <c r="R336" s="545">
        <f ca="1">(SUM(OFFSET(R$3,3*ROWS(R$3:R75)-3,,3)))</f>
        <v>56852474.435499988</v>
      </c>
      <c r="S336" s="545">
        <f ca="1">(SUM(OFFSET(S$3,3*ROWS(S$3:S75)-3,,3)))</f>
        <v>70992767.60027656</v>
      </c>
      <c r="T336" s="533">
        <f ca="1">(SUM(OFFSET(T$3,3*ROWS(T$3:T75)-3,,3)))</f>
        <v>1715986989.2851057</v>
      </c>
      <c r="U336" s="546">
        <f t="shared" ca="1" si="221"/>
        <v>-7.8317960300758536</v>
      </c>
      <c r="V336" s="546">
        <f t="shared" ca="1" si="221"/>
        <v>-2.4781016830690366</v>
      </c>
      <c r="W336" s="546">
        <f t="shared" ca="1" si="221"/>
        <v>1.2628455240001686</v>
      </c>
      <c r="X336" s="546">
        <f t="shared" ca="1" si="221"/>
        <v>-7.3188555305503611</v>
      </c>
      <c r="Y336" s="538">
        <f t="shared" ca="1" si="223"/>
        <v>1.7641740245890836</v>
      </c>
      <c r="Z336" s="538">
        <f t="shared" ca="1" si="223"/>
        <v>-27.686009886937381</v>
      </c>
      <c r="AA336" s="538">
        <f t="shared" ca="1" si="223"/>
        <v>35.607949377606779</v>
      </c>
      <c r="AB336" s="538">
        <f t="shared" ca="1" si="223"/>
        <v>1.4428355634055317</v>
      </c>
      <c r="AC336" s="545">
        <f ca="1">(SUM(OFFSET(AC$3,3*ROWS(AC$3:AC75)-3,,3)))</f>
        <v>989882842.09519053</v>
      </c>
      <c r="AD336" s="533">
        <f ca="1">(SUM(OFFSET(AD$3,3*ROWS(AD$3:AD75)-3,,3)))</f>
        <v>631409439.28655624</v>
      </c>
      <c r="AE336" s="545">
        <f ca="1">(SUM(OFFSET(AE$3,3*ROWS(AE$3:AE75)-3,,3)))</f>
        <v>176722467.20550436</v>
      </c>
      <c r="AF336" s="545">
        <f ca="1">(SUM(OFFSET(AF$3,3*ROWS(AF$3:AF75)-3,,3)))</f>
        <v>335017997</v>
      </c>
      <c r="AG336" s="545">
        <f ca="1">(SUM(OFFSET(AG$3,3*ROWS(AG$3:AG75)-3,,3)))</f>
        <v>148525317</v>
      </c>
      <c r="AH336" s="533">
        <f ca="1">(SUM(OFFSET(AH$3,3*ROWS(AH$3:AH75)-3,,3)))</f>
        <v>454166758.08105195</v>
      </c>
      <c r="AI336" s="533"/>
      <c r="AJ336" s="533">
        <f ca="1">(SUM(OFFSET(AJ$3,3*ROWS(AJ$3:AJ75)-3,,3)))</f>
        <v>0</v>
      </c>
      <c r="AK336" s="545">
        <f ca="1">(SUM(OFFSET(AK$3,3*ROWS(AK$3:AK75)-3,,3)))</f>
        <v>739850654.98075104</v>
      </c>
      <c r="AL336" s="533">
        <f ca="1">(SUM(OFFSET(AL$3,3*ROWS(AL$3:AL75)-3,,3)))</f>
        <v>848291092.26857853</v>
      </c>
      <c r="AM336" s="545">
        <f ca="1">(SUM(OFFSET(AM$3,3*ROWS(AM$3:AM75)-3,,3)))</f>
        <v>77211583.219365805</v>
      </c>
      <c r="AN336" s="545">
        <f ca="1">(SUM(OFFSET(AN$3,3*ROWS(AN$3:AN75)-3,,3)))</f>
        <v>308296317.48250896</v>
      </c>
      <c r="AO336" s="545">
        <f ca="1">(SUM(OFFSET(AO$3,3*ROWS(AO$3:AO75)-3,,3)))</f>
        <v>201695167.347206</v>
      </c>
      <c r="AP336" s="533">
        <f t="shared" ca="1" si="218"/>
        <v>509991484.82971495</v>
      </c>
      <c r="AQ336" s="533">
        <f ca="1">(SUM(OFFSET(AQ$3,3*ROWS(AQ$3:AQ75)-3,,3)))</f>
        <v>160861.97000000003</v>
      </c>
      <c r="AR336" s="533">
        <f ca="1">(SUM(OFFSET(AR$3,3*ROWS(AR$3:AR75)-3,,3)))</f>
        <v>0</v>
      </c>
      <c r="AS336" s="545">
        <f ca="1">(SUM(OFFSET(AS$3,3*ROWS(AS$3:AS75)-3,,3)))</f>
        <v>64980097</v>
      </c>
      <c r="AT336" s="545">
        <f ca="1">(SUM(OFFSET(AT$3,3*ROWS(AT$3:AT75)-3,,3)))</f>
        <v>1245948</v>
      </c>
      <c r="AU336" s="545"/>
      <c r="AV336" s="545">
        <f ca="1">(SUM(OFFSET(AV$3,3*ROWS(AV$3:AV75)-3,,3)))</f>
        <v>55292520.316099986</v>
      </c>
      <c r="AW336" s="545">
        <f ca="1">(SUM(OFFSET(AW$3,3*ROWS(AW$3:AW75)-3,,3)))</f>
        <v>1559954.1194</v>
      </c>
      <c r="AX336" s="545"/>
      <c r="AY336" s="540">
        <f t="shared" ca="1" si="215"/>
        <v>-27.175608055827887</v>
      </c>
      <c r="AZ336" s="540">
        <f t="shared" ca="1" si="215"/>
        <v>-42.075680635197408</v>
      </c>
      <c r="BA336" s="540"/>
      <c r="BB336" s="533">
        <f t="shared" ca="1" si="219"/>
        <v>7438291.6400000006</v>
      </c>
      <c r="BC336" s="535">
        <f ca="1">(SUM(OFFSET(BC$3,3*ROWS(BC$3:BC75)-3,,3)))</f>
        <v>11316905.708119711</v>
      </c>
      <c r="BD336" s="535">
        <f ca="1">(SUM(OFFSET(BD$3,3*ROWS(BD$3:BD75)-3,,3)))</f>
        <v>1162280892</v>
      </c>
      <c r="BE336" s="535">
        <f ca="1">(SUM(OFFSET(BE$3,3*ROWS(BE$3:BE75)-3,,3)))</f>
        <v>76420885</v>
      </c>
      <c r="BF336" s="535">
        <f ca="1">(SUM(OFFSET(BF$3,3*ROWS(BF$3:BF75)-3,,3)))</f>
        <v>3678363.7502765739</v>
      </c>
      <c r="BG336" s="535">
        <f ca="1">(SUM(OFFSET(BG$3,3*ROWS(BG$3:BG75)-3,,3)))</f>
        <v>61356337.36999999</v>
      </c>
      <c r="BH336" s="535">
        <f ca="1">(SUM(OFFSET(BH$3,3*ROWS(BH$3:BH75)-3,,3)))</f>
        <v>5958066.4799999995</v>
      </c>
      <c r="BI336" s="540"/>
      <c r="BJ336" s="540"/>
      <c r="BK336" s="540"/>
      <c r="BL336" s="545">
        <f ca="1">(SUM(OFFSET(BL$3,3*ROWS(BL$3:BL75)-3,,3)))</f>
        <v>357857</v>
      </c>
      <c r="BM336" s="545">
        <f ca="1">(SUM(OFFSET(BM$3,3*ROWS(BM$3:BM75)-3,,3)))</f>
        <v>1246165347.330956</v>
      </c>
      <c r="BN336" s="545">
        <f ca="1">(SUM(OFFSET(BN$3,3*ROWS(BN$3:BN75)-3,,3)))</f>
        <v>247365254.66904417</v>
      </c>
      <c r="BO336" s="533">
        <f ca="1">(SUM(OFFSET(BO$3,3*ROWS(BO$3:BO75)-3,,3)))</f>
        <v>1493888459</v>
      </c>
      <c r="BP336" s="533">
        <f ca="1">(SUM(OFFSET(BP$3,3*ROWS(BP$3:BP75)-3,,3)))</f>
        <v>1493530602</v>
      </c>
      <c r="BQ336" s="545">
        <f ca="1">(SUM(OFFSET(BQ$3,3*ROWS(BQ$3:BQ75)-3,,3)))</f>
        <v>31602638.407437</v>
      </c>
      <c r="BR336" s="545">
        <f ca="1">(SUM(OFFSET(BR$3,3*ROWS(BR$3:BR75)-3,,3)))</f>
        <v>1792024780.0846</v>
      </c>
      <c r="BS336" s="545">
        <f ca="1">(SUM(OFFSET(BS$3,3*ROWS(BS$3:BS75)-3,,3)))</f>
        <v>6430907132.3735628</v>
      </c>
      <c r="BT336" s="533">
        <f ca="1">(SUM(OFFSET(BT$3,3*ROWS(BT$3:BT75)-3,,3)))</f>
        <v>8254534550.8656006</v>
      </c>
      <c r="BU336" s="533">
        <f ca="1">(SUM(OFFSET(BU$3,3*ROWS(BU$3:BU75)-3,,3)))</f>
        <v>8222931912.4581623</v>
      </c>
      <c r="BV336" s="541">
        <f t="shared" ca="1" si="208"/>
        <v>-38.368524386883443</v>
      </c>
      <c r="BW336" s="541">
        <f t="shared" ca="1" si="208"/>
        <v>1.9847246204961211</v>
      </c>
      <c r="BX336" s="541">
        <f t="shared" ca="1" si="208"/>
        <v>5.6744895218440581</v>
      </c>
      <c r="BY336" s="541">
        <f t="shared" ca="1" si="208"/>
        <v>2.5616100689298089</v>
      </c>
      <c r="BZ336" s="541">
        <f t="shared" ca="1" si="208"/>
        <v>2.5779326915117462</v>
      </c>
      <c r="CA336" s="541">
        <f t="shared" ca="1" si="212"/>
        <v>1.3667316277277981</v>
      </c>
      <c r="CB336" s="541">
        <f t="shared" ca="1" si="212"/>
        <v>42.322831687694077</v>
      </c>
      <c r="CC336" s="541">
        <f t="shared" ca="1" si="212"/>
        <v>26.679936725689551</v>
      </c>
      <c r="CD336" s="541">
        <f t="shared" ca="1" si="212"/>
        <v>39.457838197938308</v>
      </c>
      <c r="CE336" s="541">
        <f t="shared" ca="1" si="212"/>
        <v>39.470395766850658</v>
      </c>
      <c r="CF336" s="541">
        <f t="shared" ca="1" si="209"/>
        <v>-50.988997337413601</v>
      </c>
      <c r="CG336" s="541">
        <f t="shared" ca="1" si="209"/>
        <v>7.580508911230921</v>
      </c>
      <c r="CH336" s="541">
        <f t="shared" ca="1" si="209"/>
        <v>4.7478581332321301</v>
      </c>
      <c r="CI336" s="541">
        <f t="shared" ca="1" si="209"/>
        <v>4.8907543278471577</v>
      </c>
      <c r="CJ336" s="541">
        <f t="shared" ca="1" si="209"/>
        <v>5.3523927324785836</v>
      </c>
      <c r="CK336" s="541">
        <f t="shared" ca="1" si="213"/>
        <v>10.61816358503409</v>
      </c>
      <c r="CL336" s="541">
        <f t="shared" ca="1" si="213"/>
        <v>42.525830376475703</v>
      </c>
      <c r="CM336" s="541">
        <f t="shared" ca="1" si="213"/>
        <v>18.004794732679287</v>
      </c>
      <c r="CN336" s="541">
        <f t="shared" ca="1" si="213"/>
        <v>22.550800356167077</v>
      </c>
      <c r="CO336" s="541">
        <f t="shared" ca="1" si="213"/>
        <v>22.601628337617807</v>
      </c>
      <c r="CP336" s="539">
        <f t="shared" ref="CP336:CP348" ca="1" si="224">(SUM(Q333:Q336)/SUM(Q329:Q332))*100-100</f>
        <v>0.24704862771190506</v>
      </c>
      <c r="CQ336" s="539">
        <f t="shared" ref="CQ336:CQ348" ca="1" si="225">(SUM(R333:R336)/SUM(R329:R332))*100-100</f>
        <v>-36.017991994861255</v>
      </c>
      <c r="CR336" s="539">
        <f t="shared" ref="CR336:CS348" ca="1" si="226">(SUM(S333:S336)/SUM(S329:S332))*100-100</f>
        <v>28.264883092561149</v>
      </c>
      <c r="CS336" s="539">
        <f t="shared" ca="1" si="226"/>
        <v>-0.72008910047649977</v>
      </c>
      <c r="CT336" s="534"/>
      <c r="CU336" s="534"/>
      <c r="CV336" s="534"/>
      <c r="CW336" s="534"/>
    </row>
    <row r="337" spans="1:101" x14ac:dyDescent="0.3">
      <c r="A337"/>
      <c r="C337" s="531"/>
      <c r="D337" s="532" t="s">
        <v>73</v>
      </c>
      <c r="E337" s="533">
        <f t="shared" ca="1" si="217"/>
        <v>204579570</v>
      </c>
      <c r="F337" s="533">
        <f t="shared" ca="1" si="217"/>
        <v>16559576</v>
      </c>
      <c r="G337" s="533">
        <f t="shared" ca="1" si="217"/>
        <v>511254525</v>
      </c>
      <c r="H337" s="545">
        <f ca="1">(SUM(OFFSET(H$3,3*ROWS(H$3:H76)-3,,3)))</f>
        <v>1687274158</v>
      </c>
      <c r="I337" s="545">
        <f ca="1">(SUM(OFFSET(I$3,3*ROWS(I$3:I76)-3,,3)))</f>
        <v>69924692</v>
      </c>
      <c r="J337" s="545">
        <f ca="1">(SUM(OFFSET(J$3,3*ROWS(J$3:J76)-3,,3)))</f>
        <v>1433634537.0197856</v>
      </c>
      <c r="K337" s="546">
        <f t="shared" ca="1" si="220"/>
        <v>4.0697089214549367</v>
      </c>
      <c r="L337" s="546">
        <f t="shared" ca="1" si="220"/>
        <v>5.5848828055487836</v>
      </c>
      <c r="M337" s="546">
        <f t="shared" ca="1" si="220"/>
        <v>14.689048799964253</v>
      </c>
      <c r="N337" s="540">
        <f t="shared" ca="1" si="222"/>
        <v>6.8820711680989159</v>
      </c>
      <c r="O337" s="540">
        <f t="shared" ca="1" si="222"/>
        <v>18.804733989804376</v>
      </c>
      <c r="P337" s="540">
        <f t="shared" ca="1" si="222"/>
        <v>41.091606350085925</v>
      </c>
      <c r="Q337" s="545">
        <f ca="1">(SUM(OFFSET(Q$3,3*ROWS(Q$3:Q76)-3,,3)))</f>
        <v>1691431495.2160597</v>
      </c>
      <c r="R337" s="545">
        <f ca="1">(SUM(OFFSET(R$3,3*ROWS(R$3:R76)-3,,3)))</f>
        <v>59546959.352600001</v>
      </c>
      <c r="S337" s="545">
        <f ca="1">(SUM(OFFSET(S$3,3*ROWS(S$3:S76)-3,,3)))</f>
        <v>83349223.515029162</v>
      </c>
      <c r="T337" s="533">
        <f ca="1">(SUM(OFFSET(T$3,3*ROWS(T$3:T76)-3,,3)))</f>
        <v>1834327678.0836887</v>
      </c>
      <c r="U337" s="546">
        <f t="shared" ca="1" si="221"/>
        <v>6.5038116494090694</v>
      </c>
      <c r="V337" s="546">
        <f t="shared" ca="1" si="221"/>
        <v>4.7394329690204549</v>
      </c>
      <c r="W337" s="546">
        <f t="shared" ca="1" si="221"/>
        <v>17.405232015077075</v>
      </c>
      <c r="X337" s="546">
        <f t="shared" ca="1" si="221"/>
        <v>6.8963628242825274</v>
      </c>
      <c r="Y337" s="538">
        <f t="shared" ca="1" si="223"/>
        <v>9.8621138767623968</v>
      </c>
      <c r="Z337" s="538">
        <f t="shared" ca="1" si="223"/>
        <v>23.661599215798297</v>
      </c>
      <c r="AA337" s="538">
        <f t="shared" ca="1" si="223"/>
        <v>56.373797247179205</v>
      </c>
      <c r="AB337" s="538">
        <f t="shared" ca="1" si="223"/>
        <v>11.777730060229336</v>
      </c>
      <c r="AC337" s="545">
        <f ca="1">(SUM(OFFSET(AC$3,3*ROWS(AC$3:AC76)-3,,3)))</f>
        <v>1020026961</v>
      </c>
      <c r="AD337" s="533">
        <f ca="1">(SUM(OFFSET(AD$3,3*ROWS(AD$3:AD76)-3,,3)))</f>
        <v>667247197</v>
      </c>
      <c r="AE337" s="545">
        <f ca="1">(SUM(OFFSET(AE$3,3*ROWS(AE$3:AE76)-3,,3)))</f>
        <v>202462209</v>
      </c>
      <c r="AF337" s="545">
        <f ca="1">(SUM(OFFSET(AF$3,3*ROWS(AF$3:AF76)-3,,3)))</f>
        <v>315742241</v>
      </c>
      <c r="AG337" s="545">
        <f ca="1">(SUM(OFFSET(AG$3,3*ROWS(AG$3:AG76)-3,,3)))</f>
        <v>148175763</v>
      </c>
      <c r="AH337" s="533">
        <f ca="1">(SUM(OFFSET(AH$3,3*ROWS(AH$3:AH76)-3,,3)))</f>
        <v>463918004</v>
      </c>
      <c r="AI337" s="533"/>
      <c r="AJ337" s="533">
        <f ca="1">(SUM(OFFSET(AJ$3,3*ROWS(AJ$3:AJ76)-3,,3)))</f>
        <v>0</v>
      </c>
      <c r="AK337" s="545">
        <f ca="1">(SUM(OFFSET(AK$3,3*ROWS(AK$3:AK76)-3,,3)))</f>
        <v>809771388.50823498</v>
      </c>
      <c r="AL337" s="533">
        <f ca="1">(SUM(OFFSET(AL$3,3*ROWS(AL$3:AL76)-3,,3)))</f>
        <v>881660106.70782387</v>
      </c>
      <c r="AM337" s="545">
        <f ca="1">(SUM(OFFSET(AM$3,3*ROWS(AM$3:AM76)-3,,3)))</f>
        <v>87009822.841662988</v>
      </c>
      <c r="AN337" s="545">
        <f ca="1">(SUM(OFFSET(AN$3,3*ROWS(AN$3:AN76)-3,,3)))</f>
        <v>486342194.87192106</v>
      </c>
      <c r="AO337" s="545">
        <f ca="1">(SUM(OFFSET(AO$3,3*ROWS(AO$3:AO76)-3,,3)))</f>
        <v>308021301.27423996</v>
      </c>
      <c r="AP337" s="533">
        <f t="shared" ca="1" si="218"/>
        <v>794363496.14616108</v>
      </c>
      <c r="AQ337" s="533">
        <f ca="1">(SUM(OFFSET(AQ$3,3*ROWS(AQ$3:AQ76)-3,,3)))</f>
        <v>286787.72000000003</v>
      </c>
      <c r="AR337" s="533">
        <f ca="1">(SUM(OFFSET(AR$3,3*ROWS(AR$3:AR76)-3,,3)))</f>
        <v>0</v>
      </c>
      <c r="AS337" s="545">
        <f ca="1">(SUM(OFFSET(AS$3,3*ROWS(AS$3:AS76)-3,,3)))</f>
        <v>68782389</v>
      </c>
      <c r="AT337" s="545">
        <f ca="1">(SUM(OFFSET(AT$3,3*ROWS(AT$3:AT76)-3,,3)))</f>
        <v>1142303</v>
      </c>
      <c r="AU337" s="545"/>
      <c r="AV337" s="545">
        <f ca="1">(SUM(OFFSET(AV$3,3*ROWS(AV$3:AV76)-3,,3)))</f>
        <v>57881375.557999998</v>
      </c>
      <c r="AW337" s="545">
        <f ca="1">(SUM(OFFSET(AW$3,3*ROWS(AW$3:AW76)-3,,3)))</f>
        <v>1665583.7945999999</v>
      </c>
      <c r="AX337" s="545"/>
      <c r="AY337" s="540">
        <f t="shared" ca="1" si="215"/>
        <v>24.613959200995787</v>
      </c>
      <c r="AZ337" s="540">
        <f t="shared" ca="1" si="215"/>
        <v>-2.2891354842029239</v>
      </c>
      <c r="BA337" s="540"/>
      <c r="BB337" s="533">
        <f t="shared" ca="1" si="219"/>
        <v>8091829.3899999969</v>
      </c>
      <c r="BC337" s="535">
        <f ca="1">(SUM(OFFSET(BC$3,3*ROWS(BC$3:BC76)-3,,3)))</f>
        <v>13275263.019785609</v>
      </c>
      <c r="BD337" s="535">
        <f ca="1">(SUM(OFFSET(BD$3,3*ROWS(BD$3:BD76)-3,,3)))</f>
        <v>1316357468</v>
      </c>
      <c r="BE337" s="535">
        <f ca="1">(SUM(OFFSET(BE$3,3*ROWS(BE$3:BE76)-3,,3)))</f>
        <v>104001806</v>
      </c>
      <c r="BF337" s="535">
        <f ca="1">(SUM(OFFSET(BF$3,3*ROWS(BF$3:BF76)-3,,3)))</f>
        <v>4769469.0150291799</v>
      </c>
      <c r="BG337" s="535">
        <f ca="1">(SUM(OFFSET(BG$3,3*ROWS(BG$3:BG76)-3,,3)))</f>
        <v>70668756.099999994</v>
      </c>
      <c r="BH337" s="535">
        <f ca="1">(SUM(OFFSET(BH$3,3*ROWS(BH$3:BH76)-3,,3)))</f>
        <v>7910998.4000000004</v>
      </c>
      <c r="BI337" s="540"/>
      <c r="BJ337" s="540"/>
      <c r="BK337" s="540"/>
      <c r="BL337" s="545">
        <f ca="1">(SUM(OFFSET(BL$3,3*ROWS(BL$3:BL76)-3,,3)))</f>
        <v>32450</v>
      </c>
      <c r="BM337" s="545">
        <f ca="1">(SUM(OFFSET(BM$3,3*ROWS(BM$3:BM76)-3,,3)))</f>
        <v>1522006260.3953085</v>
      </c>
      <c r="BN337" s="545">
        <f ca="1">(SUM(OFFSET(BN$3,3*ROWS(BN$3:BN76)-3,,3)))</f>
        <v>282925560.60469151</v>
      </c>
      <c r="BO337" s="533">
        <f ca="1">(SUM(OFFSET(BO$3,3*ROWS(BO$3:BO76)-3,,3)))</f>
        <v>1804964271</v>
      </c>
      <c r="BP337" s="533">
        <f ca="1">(SUM(OFFSET(BP$3,3*ROWS(BP$3:BP76)-3,,3)))</f>
        <v>1804931821</v>
      </c>
      <c r="BQ337" s="545">
        <f ca="1">(SUM(OFFSET(BQ$3,3*ROWS(BQ$3:BQ76)-3,,3)))</f>
        <v>424658.61</v>
      </c>
      <c r="BR337" s="545">
        <f ca="1">(SUM(OFFSET(BR$3,3*ROWS(BR$3:BR76)-3,,3)))</f>
        <v>2179900724.6176391</v>
      </c>
      <c r="BS337" s="545">
        <f ca="1">(SUM(OFFSET(BS$3,3*ROWS(BS$3:BS76)-3,,3)))</f>
        <v>7498926567.3823586</v>
      </c>
      <c r="BT337" s="533">
        <f ca="1">(SUM(OFFSET(BT$3,3*ROWS(BT$3:BT76)-3,,3)))</f>
        <v>9679251950.6099987</v>
      </c>
      <c r="BU337" s="533">
        <f ca="1">(SUM(OFFSET(BU$3,3*ROWS(BU$3:BU76)-3,,3)))</f>
        <v>9678827291.9999981</v>
      </c>
      <c r="BV337" s="541">
        <f t="shared" ca="1" si="208"/>
        <v>-90.932132108635571</v>
      </c>
      <c r="BW337" s="541">
        <f t="shared" ca="1" si="208"/>
        <v>22.135177619498901</v>
      </c>
      <c r="BX337" s="541">
        <f t="shared" ca="1" si="208"/>
        <v>14.375626837012465</v>
      </c>
      <c r="BY337" s="541">
        <f t="shared" ca="1" si="208"/>
        <v>20.823228811087564</v>
      </c>
      <c r="BZ337" s="541">
        <f t="shared" ca="1" si="208"/>
        <v>20.85000592441828</v>
      </c>
      <c r="CA337" s="541">
        <f t="shared" ca="1" si="212"/>
        <v>-93.027023774733124</v>
      </c>
      <c r="CB337" s="541">
        <f t="shared" ca="1" si="212"/>
        <v>60.003764274012497</v>
      </c>
      <c r="CC337" s="541">
        <f t="shared" ca="1" si="212"/>
        <v>51.948959905426818</v>
      </c>
      <c r="CD337" s="541">
        <f t="shared" ca="1" si="212"/>
        <v>58.623142482058675</v>
      </c>
      <c r="CE337" s="541">
        <f t="shared" ca="1" si="212"/>
        <v>58.685188654900244</v>
      </c>
      <c r="CF337" s="541">
        <f t="shared" ca="1" si="209"/>
        <v>-98.656255833689926</v>
      </c>
      <c r="CG337" s="541">
        <f t="shared" ca="1" si="209"/>
        <v>21.644563671420201</v>
      </c>
      <c r="CH337" s="541">
        <f t="shared" ca="1" si="209"/>
        <v>16.60760158753223</v>
      </c>
      <c r="CI337" s="541">
        <f t="shared" ca="1" si="209"/>
        <v>17.259815086666475</v>
      </c>
      <c r="CJ337" s="541">
        <f t="shared" ca="1" si="209"/>
        <v>17.705307486932732</v>
      </c>
      <c r="CK337" s="541">
        <f t="shared" ca="1" si="213"/>
        <v>-98.847121223182072</v>
      </c>
      <c r="CL337" s="541">
        <f t="shared" ca="1" si="213"/>
        <v>75.268621195795802</v>
      </c>
      <c r="CM337" s="541">
        <f t="shared" ca="1" si="213"/>
        <v>53.057952926051108</v>
      </c>
      <c r="CN337" s="541">
        <f t="shared" ca="1" si="213"/>
        <v>56.622542749292769</v>
      </c>
      <c r="CO337" s="541">
        <f t="shared" ca="1" si="213"/>
        <v>57.554746185307671</v>
      </c>
      <c r="CP337" s="539">
        <f t="shared" ca="1" si="224"/>
        <v>4.2644602914258201</v>
      </c>
      <c r="CQ337" s="539">
        <f t="shared" ca="1" si="225"/>
        <v>-24.671623763173471</v>
      </c>
      <c r="CR337" s="539">
        <f t="shared" ca="1" si="226"/>
        <v>34.663311406392438</v>
      </c>
      <c r="CS337" s="539">
        <f t="shared" ca="1" si="226"/>
        <v>3.9162854571781054</v>
      </c>
      <c r="CT337" s="534"/>
      <c r="CU337" s="534"/>
      <c r="CV337" s="534"/>
      <c r="CW337" s="534"/>
    </row>
    <row r="338" spans="1:101" x14ac:dyDescent="0.3">
      <c r="A338"/>
      <c r="C338" s="531"/>
      <c r="D338" s="532" t="s">
        <v>74</v>
      </c>
      <c r="E338" s="533">
        <f t="shared" ca="1" si="217"/>
        <v>211222698</v>
      </c>
      <c r="F338" s="533">
        <f t="shared" ca="1" si="217"/>
        <v>16520839</v>
      </c>
      <c r="G338" s="533">
        <f t="shared" ca="1" si="217"/>
        <v>530664510</v>
      </c>
      <c r="H338" s="545">
        <f ca="1">(SUM(OFFSET(H$3,3*ROWS(H$3:H77)-3,,3)))</f>
        <v>1643053638</v>
      </c>
      <c r="I338" s="545">
        <f ca="1">(SUM(OFFSET(I$3,3*ROWS(I$3:I77)-3,,3)))</f>
        <v>66738650</v>
      </c>
      <c r="J338" s="545">
        <f ca="1">(SUM(OFFSET(J$3,3*ROWS(J$3:J77)-3,,3)))</f>
        <v>1456315598.028229</v>
      </c>
      <c r="K338" s="546">
        <f t="shared" ca="1" si="220"/>
        <v>-2.620826010422427</v>
      </c>
      <c r="L338" s="546">
        <f t="shared" ca="1" si="220"/>
        <v>-4.5563904664749906</v>
      </c>
      <c r="M338" s="546">
        <f t="shared" ca="1" si="220"/>
        <v>1.5820671463169651</v>
      </c>
      <c r="N338" s="540">
        <f t="shared" ca="1" si="222"/>
        <v>-3.0880082281427876</v>
      </c>
      <c r="O338" s="540">
        <f t="shared" ca="1" si="222"/>
        <v>3.6278702251588495</v>
      </c>
      <c r="P338" s="540">
        <f t="shared" ca="1" si="222"/>
        <v>20.481393021304967</v>
      </c>
      <c r="Q338" s="545">
        <f ca="1">(SUM(OFFSET(Q$3,3*ROWS(Q$3:Q77)-3,,3)))</f>
        <v>1585437040.3539164</v>
      </c>
      <c r="R338" s="545">
        <f ca="1">(SUM(OFFSET(R$3,3*ROWS(R$3:R77)-3,,3)))</f>
        <v>57292259.876900002</v>
      </c>
      <c r="S338" s="545">
        <f ca="1">(SUM(OFFSET(S$3,3*ROWS(S$3:S77)-3,,3)))</f>
        <v>90095355.017095804</v>
      </c>
      <c r="T338" s="533">
        <f ca="1">(SUM(OFFSET(T$3,3*ROWS(T$3:T77)-3,,3)))</f>
        <v>1732824655.2479122</v>
      </c>
      <c r="U338" s="546">
        <f t="shared" ca="1" si="221"/>
        <v>-6.2665532220448448</v>
      </c>
      <c r="V338" s="546">
        <f t="shared" ca="1" si="221"/>
        <v>-3.7864225146225734</v>
      </c>
      <c r="W338" s="546">
        <f t="shared" ca="1" si="221"/>
        <v>8.0938144562920957</v>
      </c>
      <c r="X338" s="546">
        <f t="shared" ca="1" si="221"/>
        <v>-5.5335272998669565</v>
      </c>
      <c r="Y338" s="538">
        <f t="shared" ca="1" si="223"/>
        <v>-4.0359375395828767</v>
      </c>
      <c r="Z338" s="538">
        <f t="shared" ca="1" si="223"/>
        <v>6.4231347992382171</v>
      </c>
      <c r="AA338" s="538">
        <f t="shared" ca="1" si="223"/>
        <v>55.137729564366381</v>
      </c>
      <c r="AB338" s="538">
        <f t="shared" ca="1" si="223"/>
        <v>-1.7686585696342887</v>
      </c>
      <c r="AC338" s="545">
        <f ca="1">(SUM(OFFSET(AC$3,3*ROWS(AC$3:AC77)-3,,3)))</f>
        <v>972889623</v>
      </c>
      <c r="AD338" s="533">
        <f ca="1">(SUM(OFFSET(AD$3,3*ROWS(AD$3:AD77)-3,,3)))</f>
        <v>670164015</v>
      </c>
      <c r="AE338" s="545">
        <f ca="1">(SUM(OFFSET(AE$3,3*ROWS(AE$3:AE77)-3,,3)))</f>
        <v>170853897</v>
      </c>
      <c r="AF338" s="545">
        <f ca="1">(SUM(OFFSET(AF$3,3*ROWS(AF$3:AF77)-3,,3)))</f>
        <v>349851918</v>
      </c>
      <c r="AG338" s="545">
        <f ca="1">(SUM(OFFSET(AG$3,3*ROWS(AG$3:AG77)-3,,3)))</f>
        <v>143454877</v>
      </c>
      <c r="AH338" s="533">
        <f ca="1">(SUM(OFFSET(AH$3,3*ROWS(AH$3:AH77)-3,,3)))</f>
        <v>493306795</v>
      </c>
      <c r="AI338" s="533"/>
      <c r="AJ338" s="533">
        <f ca="1">(SUM(OFFSET(AJ$3,3*ROWS(AJ$3:AJ77)-3,,3)))</f>
        <v>0</v>
      </c>
      <c r="AK338" s="545">
        <f ca="1">(SUM(OFFSET(AK$3,3*ROWS(AK$3:AK77)-3,,3)))</f>
        <v>755349081.26256108</v>
      </c>
      <c r="AL338" s="533">
        <f ca="1">(SUM(OFFSET(AL$3,3*ROWS(AL$3:AL77)-3,,3)))</f>
        <v>830087959.09135485</v>
      </c>
      <c r="AM338" s="545">
        <f ca="1">(SUM(OFFSET(AM$3,3*ROWS(AM$3:AM77)-3,,3)))</f>
        <v>68934083.719271988</v>
      </c>
      <c r="AN338" s="545">
        <f ca="1">(SUM(OFFSET(AN$3,3*ROWS(AN$3:AN77)-3,,3)))</f>
        <v>477828751.73001081</v>
      </c>
      <c r="AO338" s="545">
        <f ca="1">(SUM(OFFSET(AO$3,3*ROWS(AO$3:AO77)-3,,3)))</f>
        <v>281248814.36207187</v>
      </c>
      <c r="AP338" s="533">
        <f t="shared" ca="1" si="218"/>
        <v>759077566.09208274</v>
      </c>
      <c r="AQ338" s="533">
        <f ca="1">(SUM(OFFSET(AQ$3,3*ROWS(AQ$3:AQ77)-3,,3)))</f>
        <v>2076309.2800000003</v>
      </c>
      <c r="AR338" s="533">
        <f ca="1">(SUM(OFFSET(AR$3,3*ROWS(AR$3:AR77)-3,,3)))</f>
        <v>0</v>
      </c>
      <c r="AS338" s="545">
        <f ca="1">(SUM(OFFSET(AS$3,3*ROWS(AS$3:AS77)-3,,3)))</f>
        <v>65521869</v>
      </c>
      <c r="AT338" s="545">
        <f ca="1">(SUM(OFFSET(AT$3,3*ROWS(AT$3:AT77)-3,,3)))</f>
        <v>1216781</v>
      </c>
      <c r="AU338" s="545"/>
      <c r="AV338" s="545">
        <f ca="1">(SUM(OFFSET(AV$3,3*ROWS(AV$3:AV77)-3,,3)))</f>
        <v>55554354.336900003</v>
      </c>
      <c r="AW338" s="545">
        <f ca="1">(SUM(OFFSET(AW$3,3*ROWS(AW$3:AW77)-3,,3)))</f>
        <v>1737905.54</v>
      </c>
      <c r="AX338" s="545"/>
      <c r="AY338" s="540">
        <f t="shared" ca="1" si="215"/>
        <v>6.2354203546668412</v>
      </c>
      <c r="AZ338" s="540">
        <f t="shared" ca="1" si="215"/>
        <v>12.794122378715636</v>
      </c>
      <c r="BA338" s="540"/>
      <c r="BB338" s="533">
        <f t="shared" ca="1" si="219"/>
        <v>8216982.0399999963</v>
      </c>
      <c r="BC338" s="535">
        <f ca="1">(SUM(OFFSET(BC$3,3*ROWS(BC$3:BC77)-3,,3)))</f>
        <v>13817796.028229017</v>
      </c>
      <c r="BD338" s="535">
        <f ca="1">(SUM(OFFSET(BD$3,3*ROWS(BD$3:BD77)-3,,3)))</f>
        <v>1325179791</v>
      </c>
      <c r="BE338" s="535">
        <f ca="1">(SUM(OFFSET(BE$3,3*ROWS(BE$3:BE77)-3,,3)))</f>
        <v>117318011</v>
      </c>
      <c r="BF338" s="535">
        <f ca="1">(SUM(OFFSET(BF$3,3*ROWS(BF$3:BF77)-3,,3)))</f>
        <v>4542518.2245398108</v>
      </c>
      <c r="BG338" s="535">
        <f ca="1">(SUM(OFFSET(BG$3,3*ROWS(BG$3:BG77)-3,,3)))</f>
        <v>75657297.932556003</v>
      </c>
      <c r="BH338" s="535">
        <f ca="1">(SUM(OFFSET(BH$3,3*ROWS(BH$3:BH77)-3,,3)))</f>
        <v>9895538.8599999994</v>
      </c>
      <c r="BI338" s="540"/>
      <c r="BJ338" s="540"/>
      <c r="BK338" s="540"/>
      <c r="BL338" s="545">
        <f ca="1">(SUM(OFFSET(BL$3,3*ROWS(BL$3:BL77)-3,,3)))</f>
        <v>31387</v>
      </c>
      <c r="BM338" s="545">
        <f ca="1">(SUM(OFFSET(BM$3,3*ROWS(BM$3:BM77)-3,,3)))</f>
        <v>1783373109.7900116</v>
      </c>
      <c r="BN338" s="545">
        <f ca="1">(SUM(OFFSET(BN$3,3*ROWS(BN$3:BN77)-3,,3)))</f>
        <v>310116508.20998847</v>
      </c>
      <c r="BO338" s="533">
        <f ca="1">(SUM(OFFSET(BO$3,3*ROWS(BO$3:BO77)-3,,3)))</f>
        <v>2093521005</v>
      </c>
      <c r="BP338" s="533">
        <f ca="1">(SUM(OFFSET(BP$3,3*ROWS(BP$3:BP77)-3,,3)))</f>
        <v>2093489618</v>
      </c>
      <c r="BQ338" s="545">
        <f ca="1">(SUM(OFFSET(BQ$3,3*ROWS(BQ$3:BQ77)-3,,3)))</f>
        <v>391502.70000000007</v>
      </c>
      <c r="BR338" s="545">
        <f ca="1">(SUM(OFFSET(BR$3,3*ROWS(BR$3:BR77)-3,,3)))</f>
        <v>2542650926.0202265</v>
      </c>
      <c r="BS338" s="545">
        <f ca="1">(SUM(OFFSET(BS$3,3*ROWS(BS$3:BS77)-3,,3)))</f>
        <v>8241068037.3748379</v>
      </c>
      <c r="BT338" s="533">
        <f ca="1">(SUM(OFFSET(BT$3,3*ROWS(BT$3:BT77)-3,,3)))</f>
        <v>10784110466.095062</v>
      </c>
      <c r="BU338" s="533">
        <f ca="1">(SUM(OFFSET(BU$3,3*ROWS(BU$3:BU77)-3,,3)))</f>
        <v>10783718963.395063</v>
      </c>
      <c r="BV338" s="541">
        <f t="shared" ca="1" si="208"/>
        <v>-3.2758089368258858</v>
      </c>
      <c r="BW338" s="541">
        <f t="shared" ca="1" si="208"/>
        <v>17.172521309263125</v>
      </c>
      <c r="BX338" s="541">
        <f t="shared" ca="1" si="208"/>
        <v>9.6106366449119207</v>
      </c>
      <c r="BY338" s="541">
        <f t="shared" ca="1" si="208"/>
        <v>15.986839110124412</v>
      </c>
      <c r="BZ338" s="541">
        <f t="shared" ca="1" si="208"/>
        <v>15.987185423997245</v>
      </c>
      <c r="CA338" s="541">
        <f t="shared" ca="1" si="212"/>
        <v>-93.965929910431925</v>
      </c>
      <c r="CB338" s="541">
        <f t="shared" ca="1" si="212"/>
        <v>63.538786191204721</v>
      </c>
      <c r="CC338" s="541">
        <f t="shared" ca="1" si="212"/>
        <v>50.791655980355124</v>
      </c>
      <c r="CD338" s="541">
        <f t="shared" ca="1" si="212"/>
        <v>61.453835922377401</v>
      </c>
      <c r="CE338" s="541">
        <f t="shared" ca="1" si="212"/>
        <v>61.516208114207174</v>
      </c>
      <c r="CF338" s="541">
        <f t="shared" ca="1" si="209"/>
        <v>-7.8076622536865319</v>
      </c>
      <c r="CG338" s="541">
        <f t="shared" ca="1" si="209"/>
        <v>16.640675298009945</v>
      </c>
      <c r="CH338" s="541">
        <f t="shared" ca="1" si="209"/>
        <v>9.8966360494917804</v>
      </c>
      <c r="CI338" s="541">
        <f t="shared" ca="1" si="209"/>
        <v>11.414709743302364</v>
      </c>
      <c r="CJ338" s="541">
        <f t="shared" ca="1" si="209"/>
        <v>11.415553124998002</v>
      </c>
      <c r="CK338" s="541">
        <f t="shared" ca="1" si="213"/>
        <v>-99.365632059232496</v>
      </c>
      <c r="CL338" s="541">
        <f t="shared" ca="1" si="213"/>
        <v>71.35432841442973</v>
      </c>
      <c r="CM338" s="541">
        <f t="shared" ca="1" si="213"/>
        <v>57.727048564554018</v>
      </c>
      <c r="CN338" s="541">
        <f t="shared" ca="1" si="213"/>
        <v>59.281724959261297</v>
      </c>
      <c r="CO338" s="541">
        <f t="shared" ca="1" si="213"/>
        <v>60.741160487483995</v>
      </c>
      <c r="CP338" s="539">
        <f t="shared" ca="1" si="224"/>
        <v>3.3653012367916375</v>
      </c>
      <c r="CQ338" s="539">
        <f t="shared" ca="1" si="225"/>
        <v>-14.533402372767085</v>
      </c>
      <c r="CR338" s="539">
        <f t="shared" ca="1" si="226"/>
        <v>42.35587935265437</v>
      </c>
      <c r="CS338" s="539">
        <f t="shared" ca="1" si="226"/>
        <v>3.9124664224109722</v>
      </c>
      <c r="CT338" s="534"/>
      <c r="CU338" s="534"/>
      <c r="CV338" s="534"/>
      <c r="CW338" s="534"/>
    </row>
    <row r="339" spans="1:101" x14ac:dyDescent="0.3">
      <c r="A339"/>
      <c r="C339" s="531"/>
      <c r="D339" s="532" t="s">
        <v>76</v>
      </c>
      <c r="E339" s="533">
        <f t="shared" ca="1" si="217"/>
        <v>221299848</v>
      </c>
      <c r="F339" s="533">
        <f t="shared" ca="1" si="217"/>
        <v>16513623</v>
      </c>
      <c r="G339" s="533">
        <f t="shared" ca="1" si="217"/>
        <v>575323419</v>
      </c>
      <c r="H339" s="545">
        <f ca="1">(SUM(OFFSET(H$3,3*ROWS(H$3:H78)-3,,3)))</f>
        <v>1683389396</v>
      </c>
      <c r="I339" s="545">
        <f ca="1">(SUM(OFFSET(I$3,3*ROWS(I$3:I78)-3,,3)))</f>
        <v>79012075</v>
      </c>
      <c r="J339" s="545">
        <f ca="1">(SUM(OFFSET(J$3,3*ROWS(J$3:J78)-3,,3)))</f>
        <v>1834555555.203393</v>
      </c>
      <c r="K339" s="546">
        <f t="shared" ca="1" si="220"/>
        <v>2.4549264288838755</v>
      </c>
      <c r="L339" s="546">
        <f t="shared" ca="1" si="220"/>
        <v>18.390280594528058</v>
      </c>
      <c r="M339" s="546">
        <f t="shared" ca="1" si="220"/>
        <v>25.972389342480433</v>
      </c>
      <c r="N339" s="540">
        <f t="shared" ca="1" si="222"/>
        <v>-3.9879584179575289</v>
      </c>
      <c r="O339" s="540">
        <f t="shared" ca="1" si="222"/>
        <v>18.12136586572338</v>
      </c>
      <c r="P339" s="540">
        <f t="shared" ca="1" si="222"/>
        <v>38.282037870503686</v>
      </c>
      <c r="Q339" s="545">
        <f ca="1">(SUM(OFFSET(Q$3,3*ROWS(Q$3:Q78)-3,,3)))</f>
        <v>1690481616.6463149</v>
      </c>
      <c r="R339" s="545">
        <f ca="1">(SUM(OFFSET(R$3,3*ROWS(R$3:R78)-3,,3)))</f>
        <v>70824290.604800001</v>
      </c>
      <c r="S339" s="545">
        <f ca="1">(SUM(OFFSET(S$3,3*ROWS(S$3:S78)-3,,3)))</f>
        <v>106621045.61192997</v>
      </c>
      <c r="T339" s="533">
        <f ca="1">(SUM(OFFSET(T$3,3*ROWS(T$3:T78)-3,,3)))</f>
        <v>1867926952.8630447</v>
      </c>
      <c r="U339" s="546">
        <f t="shared" ca="1" si="221"/>
        <v>6.6255911536511976</v>
      </c>
      <c r="V339" s="546">
        <f t="shared" ca="1" si="221"/>
        <v>23.619299983933878</v>
      </c>
      <c r="W339" s="546">
        <f t="shared" ca="1" si="221"/>
        <v>18.342444615150665</v>
      </c>
      <c r="X339" s="546">
        <f t="shared" ca="1" si="221"/>
        <v>7.7966513926248187</v>
      </c>
      <c r="Y339" s="538">
        <f t="shared" ca="1" si="223"/>
        <v>-1.892476083872124</v>
      </c>
      <c r="Z339" s="538">
        <f t="shared" ca="1" si="223"/>
        <v>21.488454729724761</v>
      </c>
      <c r="AA339" s="538">
        <f t="shared" ca="1" si="223"/>
        <v>52.082399888945595</v>
      </c>
      <c r="AB339" s="538">
        <f t="shared" ca="1" si="223"/>
        <v>0.887482747641683</v>
      </c>
      <c r="AC339" s="545">
        <f ca="1">(SUM(OFFSET(AC$3,3*ROWS(AC$3:AC78)-3,,3)))</f>
        <v>1011537706</v>
      </c>
      <c r="AD339" s="533">
        <f ca="1">(SUM(OFFSET(AD$3,3*ROWS(AD$3:AD78)-3,,3)))</f>
        <v>671851690</v>
      </c>
      <c r="AE339" s="545">
        <f ca="1">(SUM(OFFSET(AE$3,3*ROWS(AE$3:AE78)-3,,3)))</f>
        <v>228575633</v>
      </c>
      <c r="AF339" s="545">
        <f ca="1">(SUM(OFFSET(AF$3,3*ROWS(AF$3:AF78)-3,,3)))</f>
        <v>283885548</v>
      </c>
      <c r="AG339" s="545">
        <f ca="1">(SUM(OFFSET(AG$3,3*ROWS(AG$3:AG78)-3,,3)))</f>
        <v>158278221</v>
      </c>
      <c r="AH339" s="533">
        <f ca="1">(SUM(OFFSET(AH$3,3*ROWS(AH$3:AH78)-3,,3)))</f>
        <v>442163769</v>
      </c>
      <c r="AI339" s="533"/>
      <c r="AJ339" s="533">
        <f ca="1">(SUM(OFFSET(AJ$3,3*ROWS(AJ$3:AJ78)-3,,3)))</f>
        <v>0</v>
      </c>
      <c r="AK339" s="545">
        <f ca="1">(SUM(OFFSET(AK$3,3*ROWS(AK$3:AK78)-3,,3)))</f>
        <v>777995010.34963608</v>
      </c>
      <c r="AL339" s="533">
        <f ca="1">(SUM(OFFSET(AL$3,3*ROWS(AL$3:AL78)-3,,3)))</f>
        <v>912486606.2966789</v>
      </c>
      <c r="AM339" s="545">
        <f ca="1">(SUM(OFFSET(AM$3,3*ROWS(AM$3:AM78)-3,,3)))</f>
        <v>99867982.290055007</v>
      </c>
      <c r="AN339" s="545">
        <f ca="1">(SUM(OFFSET(AN$3,3*ROWS(AN$3:AN78)-3,,3)))</f>
        <v>480537800.23447406</v>
      </c>
      <c r="AO339" s="545">
        <f ca="1">(SUM(OFFSET(AO$3,3*ROWS(AO$3:AO78)-3,,3)))</f>
        <v>331706385.15214992</v>
      </c>
      <c r="AP339" s="533">
        <f t="shared" ca="1" si="218"/>
        <v>812244185.38662398</v>
      </c>
      <c r="AQ339" s="533">
        <f ca="1">(SUM(OFFSET(AQ$3,3*ROWS(AQ$3:AQ78)-3,,3)))</f>
        <v>374438.62</v>
      </c>
      <c r="AR339" s="533">
        <f ca="1">(SUM(OFFSET(AR$3,3*ROWS(AR$3:AR78)-3,,3)))</f>
        <v>0</v>
      </c>
      <c r="AS339" s="545">
        <f ca="1">(SUM(OFFSET(AS$3,3*ROWS(AS$3:AS78)-3,,3)))</f>
        <v>77766877</v>
      </c>
      <c r="AT339" s="545">
        <f ca="1">(SUM(OFFSET(AT$3,3*ROWS(AT$3:AT78)-3,,3)))</f>
        <v>1245198</v>
      </c>
      <c r="AU339" s="545"/>
      <c r="AV339" s="545">
        <f ca="1">(SUM(OFFSET(AV$3,3*ROWS(AV$3:AV78)-3,,3)))</f>
        <v>69020259.320099995</v>
      </c>
      <c r="AW339" s="545">
        <f ca="1">(SUM(OFFSET(AW$3,3*ROWS(AW$3:AW78)-3,,3)))</f>
        <v>1804031.2847000002</v>
      </c>
      <c r="AX339" s="545"/>
      <c r="AY339" s="540">
        <f t="shared" ca="1" si="215"/>
        <v>21.332733379552234</v>
      </c>
      <c r="AZ339" s="540">
        <f t="shared" ca="1" si="215"/>
        <v>27.761868848859827</v>
      </c>
      <c r="BA339" s="540"/>
      <c r="BB339" s="533">
        <f t="shared" ca="1" si="219"/>
        <v>11111525.670000002</v>
      </c>
      <c r="BC339" s="535">
        <f ca="1">(SUM(OFFSET(BC$3,3*ROWS(BC$3:BC78)-3,,3)))</f>
        <v>15806527.203392843</v>
      </c>
      <c r="BD339" s="535">
        <f ca="1">(SUM(OFFSET(BD$3,3*ROWS(BD$3:BD78)-3,,3)))</f>
        <v>1646582125</v>
      </c>
      <c r="BE339" s="535">
        <f ca="1">(SUM(OFFSET(BE$3,3*ROWS(BE$3:BE78)-3,,3)))</f>
        <v>172166903</v>
      </c>
      <c r="BF339" s="535">
        <f ca="1">(SUM(OFFSET(BF$3,3*ROWS(BF$3:BF78)-3,,3)))</f>
        <v>5591020.9541619662</v>
      </c>
      <c r="BG339" s="535">
        <f ca="1">(SUM(OFFSET(BG$3,3*ROWS(BG$3:BG78)-3,,3)))</f>
        <v>86077680.237767994</v>
      </c>
      <c r="BH339" s="535">
        <f ca="1">(SUM(OFFSET(BH$3,3*ROWS(BH$3:BH78)-3,,3)))</f>
        <v>14952344.420000002</v>
      </c>
      <c r="BI339" s="540"/>
      <c r="BJ339" s="540"/>
      <c r="BK339" s="540"/>
      <c r="BL339" s="545">
        <f ca="1">(SUM(OFFSET(BL$3,3*ROWS(BL$3:BL78)-3,,3)))</f>
        <v>76721</v>
      </c>
      <c r="BM339" s="545">
        <f ca="1">(SUM(OFFSET(BM$3,3*ROWS(BM$3:BM78)-3,,3)))</f>
        <v>2022956432.6024284</v>
      </c>
      <c r="BN339" s="545">
        <f ca="1">(SUM(OFFSET(BN$3,3*ROWS(BN$3:BN78)-3,,3)))</f>
        <v>357305767.39757144</v>
      </c>
      <c r="BO339" s="533">
        <f ca="1">(SUM(OFFSET(BO$3,3*ROWS(BO$3:BO78)-3,,3)))</f>
        <v>2380338921</v>
      </c>
      <c r="BP339" s="533">
        <f ca="1">(SUM(OFFSET(BP$3,3*ROWS(BP$3:BP78)-3,,3)))</f>
        <v>2380262200</v>
      </c>
      <c r="BQ339" s="545">
        <f ca="1">(SUM(OFFSET(BQ$3,3*ROWS(BQ$3:BQ78)-3,,3)))</f>
        <v>442399.48</v>
      </c>
      <c r="BR339" s="545">
        <f ca="1">(SUM(OFFSET(BR$3,3*ROWS(BR$3:BR78)-3,,3)))</f>
        <v>2803065469.6395493</v>
      </c>
      <c r="BS339" s="545">
        <f ca="1">(SUM(OFFSET(BS$3,3*ROWS(BS$3:BS78)-3,,3)))</f>
        <v>9331712916.9217777</v>
      </c>
      <c r="BT339" s="533">
        <f ca="1">(SUM(OFFSET(BT$3,3*ROWS(BT$3:BT78)-3,,3)))</f>
        <v>12135220786.041328</v>
      </c>
      <c r="BU339" s="533">
        <f ca="1">(SUM(OFFSET(BU$3,3*ROWS(BU$3:BU78)-3,,3)))</f>
        <v>12134778386.561329</v>
      </c>
      <c r="BV339" s="541">
        <f t="shared" ca="1" si="208"/>
        <v>144.43559435435054</v>
      </c>
      <c r="BW339" s="541">
        <f t="shared" ca="1" si="208"/>
        <v>13.434279203673045</v>
      </c>
      <c r="BX339" s="541">
        <f t="shared" ca="1" si="208"/>
        <v>15.216622765412351</v>
      </c>
      <c r="BY339" s="541">
        <f t="shared" ca="1" si="208"/>
        <v>13.70026454547085</v>
      </c>
      <c r="BZ339" s="541">
        <f t="shared" ca="1" si="208"/>
        <v>13.698304473750678</v>
      </c>
      <c r="CA339" s="541">
        <f t="shared" ca="1" si="212"/>
        <v>-86.786821438412787</v>
      </c>
      <c r="CB339" s="541">
        <f t="shared" ca="1" si="212"/>
        <v>65.556404806229935</v>
      </c>
      <c r="CC339" s="541">
        <f t="shared" ca="1" si="212"/>
        <v>52.641099993879806</v>
      </c>
      <c r="CD339" s="541">
        <f t="shared" ca="1" si="212"/>
        <v>63.420093901066224</v>
      </c>
      <c r="CE339" s="541">
        <f t="shared" ca="1" si="212"/>
        <v>63.479995262761726</v>
      </c>
      <c r="CF339" s="541">
        <f t="shared" ca="1" si="209"/>
        <v>13.000365003868408</v>
      </c>
      <c r="CG339" s="541">
        <f t="shared" ca="1" si="209"/>
        <v>10.241851956726332</v>
      </c>
      <c r="CH339" s="541">
        <f t="shared" ca="1" si="209"/>
        <v>13.234266172790399</v>
      </c>
      <c r="CI339" s="541">
        <f t="shared" ca="1" si="209"/>
        <v>12.528713649532053</v>
      </c>
      <c r="CJ339" s="541">
        <f t="shared" ca="1" si="209"/>
        <v>12.528696526239113</v>
      </c>
      <c r="CK339" s="541">
        <f t="shared" ca="1" si="213"/>
        <v>-99.313904054064537</v>
      </c>
      <c r="CL339" s="541">
        <f t="shared" ca="1" si="213"/>
        <v>68.276249908265797</v>
      </c>
      <c r="CM339" s="541">
        <f t="shared" ca="1" si="213"/>
        <v>51.996743327406492</v>
      </c>
      <c r="CN339" s="541">
        <f t="shared" ca="1" si="213"/>
        <v>54.202814748575669</v>
      </c>
      <c r="CO339" s="541">
        <f t="shared" ca="1" si="213"/>
        <v>55.471059703865279</v>
      </c>
      <c r="CP339" s="539">
        <f t="shared" ca="1" si="224"/>
        <v>1.2366945228723552</v>
      </c>
      <c r="CQ339" s="539">
        <f t="shared" ca="1" si="225"/>
        <v>2.349221815990262</v>
      </c>
      <c r="CR339" s="539">
        <f t="shared" ca="1" si="226"/>
        <v>50.131070290760817</v>
      </c>
      <c r="CS339" s="539">
        <f t="shared" ca="1" si="226"/>
        <v>2.9204499542594391</v>
      </c>
      <c r="CT339" s="534"/>
      <c r="CU339" s="534"/>
      <c r="CV339" s="534"/>
      <c r="CW339" s="534"/>
    </row>
    <row r="340" spans="1:101" ht="14.25" customHeight="1" x14ac:dyDescent="0.3">
      <c r="A340"/>
      <c r="C340" s="531">
        <v>2022</v>
      </c>
      <c r="D340" s="532" t="s">
        <v>72</v>
      </c>
      <c r="E340" s="533">
        <f t="shared" ca="1" si="217"/>
        <v>228592586</v>
      </c>
      <c r="F340" s="533">
        <f t="shared" ca="1" si="217"/>
        <v>16545160</v>
      </c>
      <c r="G340" s="533">
        <f t="shared" ca="1" si="217"/>
        <v>604413623</v>
      </c>
      <c r="H340" s="545">
        <f ca="1">(SUM(OFFSET(H$3,3*ROWS(H$3:H79)-3,,3)))</f>
        <v>1804525019</v>
      </c>
      <c r="I340" s="545">
        <f ca="1">(SUM(OFFSET(I$3,3*ROWS(I$3:I79)-3,,3)))</f>
        <v>80801172</v>
      </c>
      <c r="J340" s="545">
        <f ca="1">(SUM(OFFSET(J$3,3*ROWS(J$3:J79)-3,,3)))</f>
        <v>1797605420</v>
      </c>
      <c r="K340" s="546">
        <f t="shared" ca="1" si="220"/>
        <v>7.1959359663211275</v>
      </c>
      <c r="L340" s="546">
        <f t="shared" ca="1" si="220"/>
        <v>2.2643336477367542</v>
      </c>
      <c r="M340" s="546">
        <f t="shared" ca="1" si="220"/>
        <v>-2.0141191744556575</v>
      </c>
      <c r="N340" s="540">
        <f t="shared" ca="1" si="222"/>
        <v>11.301647440280977</v>
      </c>
      <c r="O340" s="540">
        <f t="shared" ca="1" si="222"/>
        <v>22.008149512778544</v>
      </c>
      <c r="P340" s="540">
        <f t="shared" ca="1" si="222"/>
        <v>43.806284247332513</v>
      </c>
      <c r="Q340" s="545">
        <f ca="1">(SUM(OFFSET(Q$3,3*ROWS(Q$3:Q79)-3,,3)))</f>
        <v>1883670009.5650518</v>
      </c>
      <c r="R340" s="545">
        <f ca="1">(SUM(OFFSET(R$3,3*ROWS(R$3:R79)-3,,3)))</f>
        <v>71309708.420475006</v>
      </c>
      <c r="S340" s="545">
        <f ca="1">(SUM(OFFSET(S$3,3*ROWS(S$3:S79)-3,,3)))</f>
        <v>109657614.81058601</v>
      </c>
      <c r="T340" s="533">
        <f ca="1">(SUM(OFFSET(T$3,3*ROWS(T$3:T79)-3,,3)))</f>
        <v>2064637332.796113</v>
      </c>
      <c r="U340" s="546">
        <f t="shared" ca="1" si="221"/>
        <v>11.428009096129443</v>
      </c>
      <c r="V340" s="546">
        <f t="shared" ca="1" si="221"/>
        <v>0.68538323720549477</v>
      </c>
      <c r="W340" s="546">
        <f t="shared" ca="1" si="221"/>
        <v>2.8480017066314267</v>
      </c>
      <c r="X340" s="546">
        <f t="shared" ca="1" si="221"/>
        <v>10.530946064650044</v>
      </c>
      <c r="Y340" s="538">
        <f t="shared" ca="1" si="223"/>
        <v>18.608431069051576</v>
      </c>
      <c r="Z340" s="538">
        <f t="shared" ca="1" si="223"/>
        <v>25.42938390725099</v>
      </c>
      <c r="AA340" s="538">
        <f t="shared" ca="1" si="223"/>
        <v>54.463079151965367</v>
      </c>
      <c r="AB340" s="538">
        <f t="shared" ca="1" si="223"/>
        <v>20.317773135113214</v>
      </c>
      <c r="AC340" s="545">
        <f ca="1">(SUM(OFFSET(AC$3,3*ROWS(AC$3:AC79)-3,,3)))</f>
        <v>1006647651</v>
      </c>
      <c r="AD340" s="533">
        <f ca="1">(SUM(OFFSET(AD$3,3*ROWS(AD$3:AD79)-3,,3)))</f>
        <v>688238462</v>
      </c>
      <c r="AE340" s="545">
        <f ca="1">(SUM(OFFSET(AE$3,3*ROWS(AE$3:AE79)-3,,3)))</f>
        <v>245735508</v>
      </c>
      <c r="AF340" s="545">
        <f ca="1">(SUM(OFFSET(AF$3,3*ROWS(AF$3:AF79)-3,,3)))</f>
        <v>276967677</v>
      </c>
      <c r="AG340" s="545">
        <f ca="1">(SUM(OFFSET(AG$3,3*ROWS(AG$3:AG79)-3,,3)))</f>
        <v>140380264</v>
      </c>
      <c r="AH340" s="533">
        <f ca="1">(SUM(OFFSET(AH$3,3*ROWS(AH$3:AH79)-3,,3)))</f>
        <v>417347941</v>
      </c>
      <c r="AI340" s="533"/>
      <c r="AJ340" s="533">
        <f ca="1">(SUM(OFFSET(AJ$3,3*ROWS(AJ$3:AJ79)-3,,3)))</f>
        <v>109638906</v>
      </c>
      <c r="AK340" s="545">
        <f ca="1">(SUM(OFFSET(AK$3,3*ROWS(AK$3:AK79)-3,,3)))</f>
        <v>755649834.27863383</v>
      </c>
      <c r="AL340" s="533">
        <f ca="1">(SUM(OFFSET(AL$3,3*ROWS(AL$3:AL79)-3,,3)))</f>
        <v>914061050.29888296</v>
      </c>
      <c r="AM340" s="545">
        <f ca="1">(SUM(OFFSET(AM$3,3*ROWS(AM$3:AM79)-3,,3)))</f>
        <v>102848990.41888499</v>
      </c>
      <c r="AN340" s="545">
        <f ca="1">(SUM(OFFSET(AN$3,3*ROWS(AN$3:AN79)-3,,3)))</f>
        <v>512516929.57850891</v>
      </c>
      <c r="AO340" s="545">
        <f ca="1">(SUM(OFFSET(AO$3,3*ROWS(AO$3:AO79)-3,,3)))</f>
        <v>281989317.67491996</v>
      </c>
      <c r="AP340" s="533">
        <f t="shared" ca="1" si="218"/>
        <v>794506247.25342894</v>
      </c>
      <c r="AQ340" s="533">
        <f ca="1">(SUM(OFFSET(AQ$3,3*ROWS(AQ$3:AQ79)-3,,3)))</f>
        <v>16705812.626569003</v>
      </c>
      <c r="AR340" s="533">
        <f ca="1">(SUM(OFFSET(AR$3,3*ROWS(AR$3:AR79)-3,,3)))</f>
        <v>213959124.98753506</v>
      </c>
      <c r="AS340" s="545">
        <f ca="1">(SUM(OFFSET(AS$3,3*ROWS(AS$3:AS79)-3,,3)))</f>
        <v>74417950</v>
      </c>
      <c r="AT340" s="545">
        <f ca="1">(SUM(OFFSET(AT$3,3*ROWS(AT$3:AT79)-3,,3)))</f>
        <v>1285155</v>
      </c>
      <c r="AU340" s="545">
        <f ca="1">(SUM(OFFSET(AU$3,3*ROWS(AU$3:AU79)-3,,3)))</f>
        <v>5098067</v>
      </c>
      <c r="AV340" s="545">
        <f ca="1">(SUM(OFFSET(AV$3,3*ROWS(AV$3:AV79)-3,,3)))</f>
        <v>65866674.061452001</v>
      </c>
      <c r="AW340" s="545">
        <f ca="1">(SUM(OFFSET(AW$3,3*ROWS(AW$3:AW79)-3,,3)))</f>
        <v>1815048.7594130002</v>
      </c>
      <c r="AX340" s="545">
        <f ca="1">(SUM(OFFSET(AX$3,3*ROWS(AX$3:AX79)-3,,3)))</f>
        <v>3627985.5996099999</v>
      </c>
      <c r="AY340" s="540">
        <f t="shared" ca="1" si="215"/>
        <v>19.12402199230743</v>
      </c>
      <c r="AZ340" s="540">
        <f t="shared" ca="1" si="215"/>
        <v>16.352701457086216</v>
      </c>
      <c r="BA340" s="540"/>
      <c r="BB340" s="533">
        <f t="shared" ca="1" si="219"/>
        <v>11179020.137613</v>
      </c>
      <c r="BC340" s="535">
        <f ca="1">(SUM(OFFSET(BC$3,3*ROWS(BC$3:BC79)-3,,3)))</f>
        <v>10642414</v>
      </c>
      <c r="BD340" s="535">
        <f ca="1">(SUM(OFFSET(BD$3,3*ROWS(BD$3:BD79)-3,,3)))</f>
        <v>1547846571</v>
      </c>
      <c r="BE340" s="535">
        <f ca="1">(SUM(OFFSET(BE$3,3*ROWS(BE$3:BE79)-3,,3)))</f>
        <v>239116435</v>
      </c>
      <c r="BF340" s="535">
        <f ca="1">(SUM(OFFSET(BF$3,3*ROWS(BF$3:BF79)-3,,3)))</f>
        <v>3649767.7837229893</v>
      </c>
      <c r="BG340" s="535">
        <f ca="1">(SUM(OFFSET(BG$3,3*ROWS(BG$3:BG79)-3,,3)))</f>
        <v>86838233.304486006</v>
      </c>
      <c r="BH340" s="535">
        <f ca="1">(SUM(OFFSET(BH$3,3*ROWS(BH$3:BH79)-3,,3)))</f>
        <v>19169613.722377002</v>
      </c>
      <c r="BI340" s="540"/>
      <c r="BJ340" s="540"/>
      <c r="BK340" s="540"/>
      <c r="BL340" s="545">
        <f ca="1">(SUM(OFFSET(BL$3,3*ROWS(BL$3:BL79)-3,,3)))</f>
        <v>723228</v>
      </c>
      <c r="BM340" s="545">
        <f ca="1">(SUM(OFFSET(BM$3,3*ROWS(BM$3:BM79)-3,,3)))</f>
        <v>2144198156.2706079</v>
      </c>
      <c r="BN340" s="545">
        <f ca="1">(SUM(OFFSET(BN$3,3*ROWS(BN$3:BN79)-3,,3)))</f>
        <v>370920116.72939199</v>
      </c>
      <c r="BO340" s="533">
        <f ca="1">(SUM(OFFSET(BO$3,3*ROWS(BO$3:BO79)-3,,3)))</f>
        <v>2515841501</v>
      </c>
      <c r="BP340" s="533">
        <f ca="1">(SUM(OFFSET(BP$3,3*ROWS(BP$3:BP79)-3,,3)))</f>
        <v>2515118273</v>
      </c>
      <c r="BQ340" s="545">
        <f ca="1">(SUM(OFFSET(BQ$3,3*ROWS(BQ$3:BQ79)-3,,3)))</f>
        <v>1494007.0371070001</v>
      </c>
      <c r="BR340" s="545">
        <f ca="1">(SUM(OFFSET(BR$3,3*ROWS(BR$3:BR79)-3,,3)))</f>
        <v>2726363594.8128142</v>
      </c>
      <c r="BS340" s="545">
        <f ca="1">(SUM(OFFSET(BS$3,3*ROWS(BS$3:BS79)-3,,3)))</f>
        <v>8979470621.6489182</v>
      </c>
      <c r="BT340" s="533">
        <f ca="1">(SUM(OFFSET(BT$3,3*ROWS(BT$3:BT79)-3,,3)))</f>
        <v>11707328223.49884</v>
      </c>
      <c r="BU340" s="533">
        <f ca="1">(SUM(OFFSET(BU$3,3*ROWS(BU$3:BU79)-3,,3)))</f>
        <v>11705834216.461733</v>
      </c>
      <c r="BV340" s="541">
        <f t="shared" ca="1" si="208"/>
        <v>842.67280144940764</v>
      </c>
      <c r="BW340" s="541">
        <f t="shared" ca="1" si="208"/>
        <v>5.9932938601257133</v>
      </c>
      <c r="BX340" s="541">
        <f t="shared" ca="1" si="208"/>
        <v>3.8102797587008901</v>
      </c>
      <c r="BY340" s="541">
        <f t="shared" ca="1" si="208"/>
        <v>5.6925750700691919</v>
      </c>
      <c r="BZ340" s="541">
        <f t="shared" ca="1" si="208"/>
        <v>5.66559738670807</v>
      </c>
      <c r="CA340" s="541">
        <f t="shared" ca="1" si="212"/>
        <v>102.09972139709438</v>
      </c>
      <c r="CB340" s="541">
        <f t="shared" ca="1" si="212"/>
        <v>72.063696110878368</v>
      </c>
      <c r="CC340" s="541">
        <f t="shared" ca="1" si="212"/>
        <v>49.948349547172583</v>
      </c>
      <c r="CD340" s="541">
        <f t="shared" ca="1" si="212"/>
        <v>68.408925435041468</v>
      </c>
      <c r="CE340" s="541">
        <f t="shared" ca="1" si="212"/>
        <v>68.400852960895676</v>
      </c>
      <c r="CF340" s="541">
        <f t="shared" ca="1" si="209"/>
        <v>237.70542341211618</v>
      </c>
      <c r="CG340" s="541">
        <f t="shared" ca="1" si="209"/>
        <v>-2.7363568799054216</v>
      </c>
      <c r="CH340" s="541">
        <f t="shared" ca="1" si="209"/>
        <v>-3.7746799372076367</v>
      </c>
      <c r="CI340" s="541">
        <f t="shared" ca="1" si="209"/>
        <v>-3.5260385458720012</v>
      </c>
      <c r="CJ340" s="541">
        <f t="shared" ca="1" si="209"/>
        <v>-3.5348331583428871</v>
      </c>
      <c r="CK340" s="541">
        <f t="shared" ca="1" si="213"/>
        <v>-95.272524344817299</v>
      </c>
      <c r="CL340" s="541">
        <f t="shared" ca="1" si="213"/>
        <v>52.138721802948787</v>
      </c>
      <c r="CM340" s="541">
        <f t="shared" ca="1" si="213"/>
        <v>39.629922137201113</v>
      </c>
      <c r="CN340" s="541">
        <f t="shared" ca="1" si="213"/>
        <v>41.829053490013756</v>
      </c>
      <c r="CO340" s="541">
        <f t="shared" ca="1" si="213"/>
        <v>42.355966717014823</v>
      </c>
      <c r="CP340" s="539">
        <f t="shared" ca="1" si="224"/>
        <v>5.3526142620383013</v>
      </c>
      <c r="CQ340" s="539">
        <f t="shared" ca="1" si="225"/>
        <v>19.267106893554555</v>
      </c>
      <c r="CR340" s="539">
        <f t="shared" ca="1" si="226"/>
        <v>54.360575764247699</v>
      </c>
      <c r="CS340" s="539">
        <f t="shared" ca="1" si="226"/>
        <v>7.5605108715139693</v>
      </c>
      <c r="CT340" s="534"/>
      <c r="CU340" s="534"/>
      <c r="CV340" s="534"/>
      <c r="CW340" s="534"/>
    </row>
    <row r="341" spans="1:101" x14ac:dyDescent="0.3">
      <c r="A341"/>
      <c r="C341" s="531"/>
      <c r="D341" s="532" t="s">
        <v>73</v>
      </c>
      <c r="E341" s="533">
        <f t="shared" ca="1" si="217"/>
        <v>236047903</v>
      </c>
      <c r="F341" s="533">
        <f t="shared" ca="1" si="217"/>
        <v>16697988</v>
      </c>
      <c r="G341" s="533">
        <f t="shared" ca="1" si="217"/>
        <v>728372626</v>
      </c>
      <c r="H341" s="545">
        <f ca="1">(SUM(OFFSET(H$3,3*ROWS(H$3:H80)-3,,3)))</f>
        <v>1837817788</v>
      </c>
      <c r="I341" s="545">
        <f ca="1">(SUM(OFFSET(I$3,3*ROWS(I$3:I80)-3,,3)))</f>
        <v>82974153</v>
      </c>
      <c r="J341" s="545">
        <f ca="1">(SUM(OFFSET(J$3,3*ROWS(J$3:J80)-3,,3)))</f>
        <v>2068433883.6780131</v>
      </c>
      <c r="K341" s="546">
        <f t="shared" ca="1" si="220"/>
        <v>1.8449602332723323</v>
      </c>
      <c r="L341" s="546">
        <f t="shared" ca="1" si="220"/>
        <v>2.6892939127170084</v>
      </c>
      <c r="M341" s="546">
        <f t="shared" ca="1" si="220"/>
        <v>15.066068485597528</v>
      </c>
      <c r="N341" s="540">
        <f t="shared" ca="1" si="222"/>
        <v>8.9222980916418457</v>
      </c>
      <c r="O341" s="540">
        <f t="shared" ca="1" si="222"/>
        <v>18.662164432558388</v>
      </c>
      <c r="P341" s="540">
        <f t="shared" ca="1" si="222"/>
        <v>44.279021624146779</v>
      </c>
      <c r="Q341" s="545">
        <f ca="1">(SUM(OFFSET(Q$3,3*ROWS(Q$3:Q80)-3,,3)))</f>
        <v>1975405427.884397</v>
      </c>
      <c r="R341" s="545">
        <f ca="1">(SUM(OFFSET(R$3,3*ROWS(R$3:R80)-3,,3)))</f>
        <v>77867925.432194009</v>
      </c>
      <c r="S341" s="545">
        <f ca="1">(SUM(OFFSET(S$3,3*ROWS(S$3:S80)-3,,3)))</f>
        <v>131955149.2975581</v>
      </c>
      <c r="T341" s="533">
        <f ca="1">(SUM(OFFSET(T$3,3*ROWS(T$3:T80)-3,,3)))</f>
        <v>2185228502.6141491</v>
      </c>
      <c r="U341" s="546">
        <f t="shared" ca="1" si="221"/>
        <v>4.8700365697560466</v>
      </c>
      <c r="V341" s="546">
        <f t="shared" ca="1" si="221"/>
        <v>9.1968080601994942</v>
      </c>
      <c r="W341" s="546">
        <f t="shared" ca="1" si="221"/>
        <v>20.33377666064241</v>
      </c>
      <c r="X341" s="546">
        <f t="shared" ca="1" si="221"/>
        <v>5.8407918864239923</v>
      </c>
      <c r="Y341" s="538">
        <f t="shared" ca="1" si="223"/>
        <v>16.788970376365324</v>
      </c>
      <c r="Z341" s="538">
        <f t="shared" ca="1" si="223"/>
        <v>30.767257100582849</v>
      </c>
      <c r="AA341" s="538">
        <f t="shared" ca="1" si="223"/>
        <v>58.315991118698939</v>
      </c>
      <c r="AB341" s="538">
        <f t="shared" ca="1" si="223"/>
        <v>19.129669618082872</v>
      </c>
      <c r="AC341" s="545">
        <f ca="1">(SUM(OFFSET(AC$3,3*ROWS(AC$3:AC80)-3,,3)))</f>
        <v>1014151375</v>
      </c>
      <c r="AD341" s="533">
        <f ca="1">(SUM(OFFSET(AD$3,3*ROWS(AD$3:AD80)-3,,3)))</f>
        <v>705467581</v>
      </c>
      <c r="AE341" s="545">
        <f ca="1">(SUM(OFFSET(AE$3,3*ROWS(AE$3:AE80)-3,,3)))</f>
        <v>285806846</v>
      </c>
      <c r="AF341" s="545">
        <f ca="1">(SUM(OFFSET(AF$3,3*ROWS(AF$3:AF80)-3,,3)))</f>
        <v>242611562</v>
      </c>
      <c r="AG341" s="545">
        <f ca="1">(SUM(OFFSET(AG$3,3*ROWS(AG$3:AG80)-3,,3)))</f>
        <v>149551844</v>
      </c>
      <c r="AH341" s="533">
        <f ca="1">(SUM(OFFSET(AH$3,3*ROWS(AH$3:AH80)-3,,3)))</f>
        <v>392163406</v>
      </c>
      <c r="AI341" s="533"/>
      <c r="AJ341" s="533">
        <f ca="1">(SUM(OFFSET(AJ$3,3*ROWS(AJ$3:AJ80)-3,,3)))</f>
        <v>118198832</v>
      </c>
      <c r="AK341" s="545">
        <f ca="1">(SUM(OFFSET(AK$3,3*ROWS(AK$3:AK80)-3,,3)))</f>
        <v>798162924.95097327</v>
      </c>
      <c r="AL341" s="533">
        <f ca="1">(SUM(OFFSET(AL$3,3*ROWS(AL$3:AL80)-3,,3)))</f>
        <v>934449114.66760182</v>
      </c>
      <c r="AM341" s="545">
        <f ca="1">(SUM(OFFSET(AM$3,3*ROWS(AM$3:AM80)-3,,3)))</f>
        <v>121242208.67024608</v>
      </c>
      <c r="AN341" s="545">
        <f ca="1">(SUM(OFFSET(AN$3,3*ROWS(AN$3:AN80)-3,,3)))</f>
        <v>487398814.17493176</v>
      </c>
      <c r="AO341" s="545">
        <f ca="1">(SUM(OFFSET(AO$3,3*ROWS(AO$3:AO80)-3,,3)))</f>
        <v>308884383.16458303</v>
      </c>
      <c r="AP341" s="533">
        <f t="shared" ca="1" si="218"/>
        <v>796283197.33951473</v>
      </c>
      <c r="AQ341" s="533">
        <f ca="1">(SUM(OFFSET(AQ$3,3*ROWS(AQ$3:AQ80)-3,,3)))</f>
        <v>16923708.657840997</v>
      </c>
      <c r="AR341" s="533">
        <f ca="1">(SUM(OFFSET(AR$3,3*ROWS(AR$3:AR80)-3,,3)))</f>
        <v>242793388.26582196</v>
      </c>
      <c r="AS341" s="545">
        <f ca="1">(SUM(OFFSET(AS$3,3*ROWS(AS$3:AS80)-3,,3)))</f>
        <v>77090763</v>
      </c>
      <c r="AT341" s="545">
        <f ca="1">(SUM(OFFSET(AT$3,3*ROWS(AT$3:AT80)-3,,3)))</f>
        <v>1186957</v>
      </c>
      <c r="AU341" s="545">
        <f ca="1">(SUM(OFFSET(AU$3,3*ROWS(AU$3:AU80)-3,,3)))</f>
        <v>4696433</v>
      </c>
      <c r="AV341" s="545">
        <f ca="1">(SUM(OFFSET(AV$3,3*ROWS(AV$3:AV80)-3,,3)))</f>
        <v>72441157.329792008</v>
      </c>
      <c r="AW341" s="545">
        <f ca="1">(SUM(OFFSET(AW$3,3*ROWS(AW$3:AW80)-3,,3)))</f>
        <v>1883555.8060719999</v>
      </c>
      <c r="AX341" s="545">
        <f ca="1">(SUM(OFFSET(AX$3,3*ROWS(AX$3:AX80)-3,,3)))</f>
        <v>3543212.2963299998</v>
      </c>
      <c r="AY341" s="540">
        <f t="shared" ca="1" si="215"/>
        <v>25.154519275725207</v>
      </c>
      <c r="AZ341" s="540">
        <f t="shared" ca="1" si="215"/>
        <v>13.086823501686828</v>
      </c>
      <c r="BA341" s="540"/>
      <c r="BB341" s="533">
        <f t="shared" ca="1" si="219"/>
        <v>9363952.6100399978</v>
      </c>
      <c r="BC341" s="535">
        <f ca="1">(SUM(OFFSET(BC$3,3*ROWS(BC$3:BC80)-3,,3)))</f>
        <v>10694434</v>
      </c>
      <c r="BD341" s="535">
        <f ca="1">(SUM(OFFSET(BD$3,3*ROWS(BD$3:BD80)-3,,3)))</f>
        <v>1683928614.6780131</v>
      </c>
      <c r="BE341" s="535">
        <f ca="1">(SUM(OFFSET(BE$3,3*ROWS(BE$3:BE80)-3,,3)))</f>
        <v>373810835</v>
      </c>
      <c r="BF341" s="535">
        <f ca="1">(SUM(OFFSET(BF$3,3*ROWS(BF$3:BF80)-3,,3)))</f>
        <v>4138976.7936261683</v>
      </c>
      <c r="BG341" s="535">
        <f ca="1">(SUM(OFFSET(BG$3,3*ROWS(BG$3:BG80)-3,,3)))</f>
        <v>96981479.329747915</v>
      </c>
      <c r="BH341" s="535">
        <f ca="1">(SUM(OFFSET(BH$3,3*ROWS(BH$3:BH80)-3,,3)))</f>
        <v>30834693.174184009</v>
      </c>
      <c r="BI341" s="540"/>
      <c r="BJ341" s="540"/>
      <c r="BK341" s="540"/>
      <c r="BL341" s="545">
        <f ca="1">(SUM(OFFSET(BL$3,3*ROWS(BL$3:BL80)-3,,3)))</f>
        <v>375450</v>
      </c>
      <c r="BM341" s="545">
        <f ca="1">(SUM(OFFSET(BM$3,3*ROWS(BM$3:BM80)-3,,3)))</f>
        <v>2309909182.5083456</v>
      </c>
      <c r="BN341" s="545">
        <f ca="1">(SUM(OFFSET(BN$3,3*ROWS(BN$3:BN80)-3,,3)))</f>
        <v>417485969.49165434</v>
      </c>
      <c r="BO341" s="533">
        <f ca="1">(SUM(OFFSET(BO$3,3*ROWS(BO$3:BO80)-3,,3)))</f>
        <v>2727770602</v>
      </c>
      <c r="BP341" s="533">
        <f ca="1">(SUM(OFFSET(BP$3,3*ROWS(BP$3:BP80)-3,,3)))</f>
        <v>2727395152</v>
      </c>
      <c r="BQ341" s="545">
        <f ca="1">(SUM(OFFSET(BQ$3,3*ROWS(BQ$3:BQ80)-3,,3)))</f>
        <v>877433.44784100004</v>
      </c>
      <c r="BR341" s="545">
        <f ca="1">(SUM(OFFSET(BR$3,3*ROWS(BR$3:BR80)-3,,3)))</f>
        <v>2783559601.0137167</v>
      </c>
      <c r="BS341" s="545">
        <f ca="1">(SUM(OFFSET(BS$3,3*ROWS(BS$3:BS80)-3,,3)))</f>
        <v>9600771072.7521591</v>
      </c>
      <c r="BT341" s="533">
        <f ca="1">(SUM(OFFSET(BT$3,3*ROWS(BT$3:BT80)-3,,3)))</f>
        <v>12385208107.213715</v>
      </c>
      <c r="BU341" s="533">
        <f ca="1">(SUM(OFFSET(BU$3,3*ROWS(BU$3:BU80)-3,,3)))</f>
        <v>12384330673.765875</v>
      </c>
      <c r="BV341" s="541">
        <f t="shared" ca="1" si="208"/>
        <v>-48.086910351922214</v>
      </c>
      <c r="BW341" s="541">
        <f t="shared" ca="1" si="208"/>
        <v>7.7283447778892764</v>
      </c>
      <c r="BX341" s="541">
        <f t="shared" ca="1" si="208"/>
        <v>12.554145936558861</v>
      </c>
      <c r="BY341" s="541">
        <f t="shared" ca="1" si="208"/>
        <v>8.423785875054616</v>
      </c>
      <c r="BZ341" s="541">
        <f t="shared" ca="1" si="208"/>
        <v>8.4400356547367821</v>
      </c>
      <c r="CA341" s="541">
        <f t="shared" ca="1" si="212"/>
        <v>1057.0107858243452</v>
      </c>
      <c r="CB341" s="541">
        <f t="shared" ca="1" si="212"/>
        <v>51.767390359379753</v>
      </c>
      <c r="CC341" s="541">
        <f t="shared" ca="1" si="212"/>
        <v>47.560357784347723</v>
      </c>
      <c r="CD341" s="541">
        <f t="shared" ca="1" si="212"/>
        <v>51.126016499414682</v>
      </c>
      <c r="CE341" s="541">
        <f t="shared" ca="1" si="212"/>
        <v>51.107932181555796</v>
      </c>
      <c r="CF341" s="541">
        <f t="shared" ca="1" si="209"/>
        <v>-41.269791503789378</v>
      </c>
      <c r="CG341" s="541">
        <f t="shared" ca="1" si="209"/>
        <v>2.0978862214021454</v>
      </c>
      <c r="CH341" s="541">
        <f t="shared" ca="1" si="209"/>
        <v>6.9191211518118356</v>
      </c>
      <c r="CI341" s="541">
        <f t="shared" ca="1" si="209"/>
        <v>5.7902184919889743</v>
      </c>
      <c r="CJ341" s="541">
        <f t="shared" ca="1" si="209"/>
        <v>5.7962247265554323</v>
      </c>
      <c r="CK341" s="541">
        <f t="shared" ca="1" si="213"/>
        <v>106.62090139677143</v>
      </c>
      <c r="CL341" s="541">
        <f t="shared" ca="1" si="213"/>
        <v>27.692035218803881</v>
      </c>
      <c r="CM341" s="541">
        <f t="shared" ca="1" si="213"/>
        <v>28.028604980772464</v>
      </c>
      <c r="CN341" s="541">
        <f t="shared" ca="1" si="213"/>
        <v>27.95625292544619</v>
      </c>
      <c r="CO341" s="541">
        <f t="shared" ca="1" si="213"/>
        <v>27.952801513486047</v>
      </c>
      <c r="CP341" s="539">
        <f t="shared" ca="1" si="224"/>
        <v>7.2160885771803294</v>
      </c>
      <c r="CQ341" s="539">
        <f t="shared" ca="1" si="225"/>
        <v>21.337680987972576</v>
      </c>
      <c r="CR341" s="539">
        <f t="shared" ca="1" si="226"/>
        <v>55.147672280659918</v>
      </c>
      <c r="CS341" s="539">
        <f t="shared" ca="1" si="226"/>
        <v>9.5562259750386715</v>
      </c>
      <c r="CT341" s="534"/>
      <c r="CU341" s="534"/>
      <c r="CV341" s="534"/>
      <c r="CW341" s="534"/>
    </row>
    <row r="342" spans="1:101" x14ac:dyDescent="0.3">
      <c r="A342"/>
      <c r="B342"/>
      <c r="C342" s="531"/>
      <c r="D342" s="532" t="s">
        <v>74</v>
      </c>
      <c r="E342" s="533">
        <f t="shared" ca="1" si="217"/>
        <v>245174921</v>
      </c>
      <c r="F342" s="533">
        <f t="shared" ca="1" si="217"/>
        <v>16888422</v>
      </c>
      <c r="G342" s="533">
        <f t="shared" ca="1" si="217"/>
        <v>759146866</v>
      </c>
      <c r="H342" s="545">
        <f ca="1">(SUM(OFFSET(H$3,3*ROWS(H$3:H81)-3,,3)))</f>
        <v>1968622335</v>
      </c>
      <c r="I342" s="545">
        <f ca="1">(SUM(OFFSET(I$3,3*ROWS(I$3:I81)-3,,3)))</f>
        <v>86703307</v>
      </c>
      <c r="J342" s="545">
        <f ca="1">(SUM(OFFSET(J$3,3*ROWS(J$3:J81)-3,,3)))</f>
        <v>2331379693</v>
      </c>
      <c r="K342" s="546">
        <f t="shared" ca="1" si="220"/>
        <v>7.1173838807136418</v>
      </c>
      <c r="L342" s="546">
        <f t="shared" ca="1" si="220"/>
        <v>4.4943562123496452</v>
      </c>
      <c r="M342" s="546">
        <f t="shared" ca="1" si="220"/>
        <v>12.712313958734148</v>
      </c>
      <c r="N342" s="540">
        <f t="shared" ca="1" si="222"/>
        <v>19.81485506439687</v>
      </c>
      <c r="O342" s="540">
        <f t="shared" ca="1" si="222"/>
        <v>29.914685118743041</v>
      </c>
      <c r="P342" s="540">
        <f t="shared" ca="1" si="222"/>
        <v>60.087531587010368</v>
      </c>
      <c r="Q342" s="545">
        <f ca="1">(SUM(OFFSET(Q$3,3*ROWS(Q$3:Q81)-3,,3)))</f>
        <v>2065092662.1977286</v>
      </c>
      <c r="R342" s="545">
        <f ca="1">(SUM(OFFSET(R$3,3*ROWS(R$3:R81)-3,,3)))</f>
        <v>82630321.630044997</v>
      </c>
      <c r="S342" s="545">
        <f ca="1">(SUM(OFFSET(S$3,3*ROWS(S$3:S81)-3,,3)))</f>
        <v>162529858.98093784</v>
      </c>
      <c r="T342" s="533">
        <f ca="1">(SUM(OFFSET(T$3,3*ROWS(T$3:T81)-3,,3)))</f>
        <v>2310252842.8087115</v>
      </c>
      <c r="U342" s="546">
        <f t="shared" ca="1" si="221"/>
        <v>4.5401937773039371</v>
      </c>
      <c r="V342" s="546">
        <f t="shared" ca="1" si="221"/>
        <v>6.1159921385063694</v>
      </c>
      <c r="W342" s="546">
        <f t="shared" ca="1" si="221"/>
        <v>23.170531689092289</v>
      </c>
      <c r="X342" s="546">
        <f t="shared" ca="1" si="221"/>
        <v>5.7213394409325202</v>
      </c>
      <c r="Y342" s="538">
        <f t="shared" ca="1" si="223"/>
        <v>30.253842293020917</v>
      </c>
      <c r="Z342" s="538">
        <f t="shared" ca="1" si="223"/>
        <v>44.225977134759866</v>
      </c>
      <c r="AA342" s="538">
        <f t="shared" ca="1" si="223"/>
        <v>80.397600908612233</v>
      </c>
      <c r="AB342" s="538">
        <f t="shared" ca="1" si="223"/>
        <v>33.322943888871883</v>
      </c>
      <c r="AC342" s="545">
        <f ca="1">(SUM(OFFSET(AC$3,3*ROWS(AC$3:AC81)-3,,3)))</f>
        <v>1072114047</v>
      </c>
      <c r="AD342" s="533">
        <f ca="1">(SUM(OFFSET(AD$3,3*ROWS(AD$3:AD81)-3,,3)))</f>
        <v>701749417</v>
      </c>
      <c r="AE342" s="545">
        <f ca="1">(SUM(OFFSET(AE$3,3*ROWS(AE$3:AE81)-3,,3)))</f>
        <v>278003336</v>
      </c>
      <c r="AF342" s="545">
        <f ca="1">(SUM(OFFSET(AF$3,3*ROWS(AF$3:AF81)-3,,3)))</f>
        <v>230267410</v>
      </c>
      <c r="AG342" s="545">
        <f ca="1">(SUM(OFFSET(AG$3,3*ROWS(AG$3:AG81)-3,,3)))</f>
        <v>141073394</v>
      </c>
      <c r="AH342" s="533">
        <f ca="1">(SUM(OFFSET(AH$3,3*ROWS(AH$3:AH81)-3,,3)))</f>
        <v>371340804</v>
      </c>
      <c r="AI342" s="533"/>
      <c r="AJ342" s="533">
        <f ca="1">(SUM(OFFSET(AJ$3,3*ROWS(AJ$3:AJ81)-3,,3)))</f>
        <v>194758871</v>
      </c>
      <c r="AK342" s="545">
        <f ca="1">(SUM(OFFSET(AK$3,3*ROWS(AK$3:AK81)-3,,3)))</f>
        <v>809666655.46965778</v>
      </c>
      <c r="AL342" s="533">
        <f ca="1">(SUM(OFFSET(AL$3,3*ROWS(AL$3:AL81)-3,,3)))</f>
        <v>906664370.06397593</v>
      </c>
      <c r="AM342" s="545">
        <f ca="1">(SUM(OFFSET(AM$3,3*ROWS(AM$3:AM81)-3,,3)))</f>
        <v>107480301.42669399</v>
      </c>
      <c r="AN342" s="545">
        <f ca="1">(SUM(OFFSET(AN$3,3*ROWS(AN$3:AN81)-3,,3)))</f>
        <v>468501478.66361403</v>
      </c>
      <c r="AO342" s="545">
        <f ca="1">(SUM(OFFSET(AO$3,3*ROWS(AO$3:AO81)-3,,3)))</f>
        <v>295889112.31605488</v>
      </c>
      <c r="AP342" s="533">
        <f t="shared" ca="1" si="218"/>
        <v>764390590.97966886</v>
      </c>
      <c r="AQ342" s="533">
        <f ca="1">(SUM(OFFSET(AQ$3,3*ROWS(AQ$3:AQ81)-3,,3)))</f>
        <v>34793477.657613002</v>
      </c>
      <c r="AR342" s="533">
        <f ca="1">(SUM(OFFSET(AR$3,3*ROWS(AR$3:AR81)-3,,3)))</f>
        <v>348761636.66409504</v>
      </c>
      <c r="AS342" s="545">
        <f ca="1">(SUM(OFFSET(AS$3,3*ROWS(AS$3:AS81)-3,,3)))</f>
        <v>80616243</v>
      </c>
      <c r="AT342" s="545">
        <f ca="1">(SUM(OFFSET(AT$3,3*ROWS(AT$3:AT81)-3,,3)))</f>
        <v>1366775</v>
      </c>
      <c r="AU342" s="545">
        <f ca="1">(SUM(OFFSET(AU$3,3*ROWS(AU$3:AU81)-3,,3)))</f>
        <v>4720289</v>
      </c>
      <c r="AV342" s="545">
        <f ca="1">(SUM(OFFSET(AV$3,3*ROWS(AV$3:AV81)-3,,3)))</f>
        <v>76862194.966245994</v>
      </c>
      <c r="AW342" s="545">
        <f ca="1">(SUM(OFFSET(AW$3,3*ROWS(AW$3:AW81)-3,,3)))</f>
        <v>2063067.2861380002</v>
      </c>
      <c r="AX342" s="545">
        <f ca="1">(SUM(OFFSET(AX$3,3*ROWS(AX$3:AX81)-3,,3)))</f>
        <v>3705059.377661</v>
      </c>
      <c r="AY342" s="540">
        <f t="shared" ca="1" si="215"/>
        <v>38.354942440925846</v>
      </c>
      <c r="AZ342" s="540">
        <f t="shared" ca="1" si="215"/>
        <v>18.70997811181384</v>
      </c>
      <c r="BA342" s="540"/>
      <c r="BB342" s="533">
        <f t="shared" ca="1" si="219"/>
        <v>9776948.1497269981</v>
      </c>
      <c r="BC342" s="535">
        <f ca="1">(SUM(OFFSET(BC$3,3*ROWS(BC$3:BC81)-3,,3)))</f>
        <v>10983634</v>
      </c>
      <c r="BD342" s="535">
        <f ca="1">(SUM(OFFSET(BD$3,3*ROWS(BD$3:BD81)-3,,3)))</f>
        <v>1784379092</v>
      </c>
      <c r="BE342" s="535">
        <f ca="1">(SUM(OFFSET(BE$3,3*ROWS(BE$3:BE81)-3,,3)))</f>
        <v>536016967</v>
      </c>
      <c r="BF342" s="535">
        <f ca="1">(SUM(OFFSET(BF$3,3*ROWS(BF$3:BF81)-3,,3)))</f>
        <v>4314161.0845238725</v>
      </c>
      <c r="BG342" s="535">
        <f ca="1">(SUM(OFFSET(BG$3,3*ROWS(BG$3:BG81)-3,,3)))</f>
        <v>105623664.99499895</v>
      </c>
      <c r="BH342" s="535">
        <f ca="1">(SUM(OFFSET(BH$3,3*ROWS(BH$3:BH81)-3,,3)))</f>
        <v>52592032.901415005</v>
      </c>
      <c r="BI342" s="540"/>
      <c r="BJ342" s="540"/>
      <c r="BK342" s="540"/>
      <c r="BL342" s="545">
        <f ca="1">(SUM(OFFSET(BL$3,3*ROWS(BL$3:BL81)-3,,3)))</f>
        <v>29705</v>
      </c>
      <c r="BM342" s="545">
        <f ca="1">(SUM(OFFSET(BM$3,3*ROWS(BM$3:BM81)-3,,3)))</f>
        <v>2682124417.4093733</v>
      </c>
      <c r="BN342" s="545">
        <f ca="1">(SUM(OFFSET(BN$3,3*ROWS(BN$3:BN81)-3,,3)))</f>
        <v>427311776.59062678</v>
      </c>
      <c r="BO342" s="533">
        <f ca="1">(SUM(OFFSET(BO$3,3*ROWS(BO$3:BO81)-3,,3)))</f>
        <v>3109465899</v>
      </c>
      <c r="BP342" s="533">
        <f ca="1">(SUM(OFFSET(BP$3,3*ROWS(BP$3:BP81)-3,,3)))</f>
        <v>3109436194</v>
      </c>
      <c r="BQ342" s="545">
        <f ca="1">(SUM(OFFSET(BQ$3,3*ROWS(BQ$3:BQ81)-3,,3)))</f>
        <v>432654.26532999997</v>
      </c>
      <c r="BR342" s="545">
        <f ca="1">(SUM(OFFSET(BR$3,3*ROWS(BR$3:BR81)-3,,3)))</f>
        <v>3398976337.7180166</v>
      </c>
      <c r="BS342" s="545">
        <f ca="1">(SUM(OFFSET(BS$3,3*ROWS(BS$3:BS81)-3,,3)))</f>
        <v>10027558237.6084</v>
      </c>
      <c r="BT342" s="533">
        <f ca="1">(SUM(OFFSET(BT$3,3*ROWS(BT$3:BT81)-3,,3)))</f>
        <v>13426967229.591747</v>
      </c>
      <c r="BU342" s="533">
        <f ca="1">(SUM(OFFSET(BU$3,3*ROWS(BU$3:BU81)-3,,3)))</f>
        <v>13426534575.326416</v>
      </c>
      <c r="BV342" s="541">
        <f t="shared" ca="1" si="208"/>
        <v>-92.088160873618335</v>
      </c>
      <c r="BW342" s="541">
        <f t="shared" ca="1" si="208"/>
        <v>16.113847146875131</v>
      </c>
      <c r="BX342" s="541">
        <f t="shared" ca="1" si="208"/>
        <v>2.3535658242447499</v>
      </c>
      <c r="BY342" s="541">
        <f t="shared" ca="1" si="208"/>
        <v>13.992939755276387</v>
      </c>
      <c r="BZ342" s="541">
        <f t="shared" ca="1" si="208"/>
        <v>14.007542754479458</v>
      </c>
      <c r="CA342" s="541">
        <f t="shared" ca="1" si="212"/>
        <v>-5.3589065536687164</v>
      </c>
      <c r="CB342" s="541">
        <f t="shared" ca="1" si="212"/>
        <v>50.396145522525437</v>
      </c>
      <c r="CC342" s="541">
        <f t="shared" ca="1" si="212"/>
        <v>37.790722285987478</v>
      </c>
      <c r="CD342" s="541">
        <f t="shared" ca="1" si="212"/>
        <v>48.528048754877432</v>
      </c>
      <c r="CE342" s="541">
        <f t="shared" ca="1" si="212"/>
        <v>48.528856664241651</v>
      </c>
      <c r="CF342" s="541">
        <f t="shared" ca="1" si="209"/>
        <v>-50.690930874064264</v>
      </c>
      <c r="CG342" s="541">
        <f t="shared" ca="1" si="209"/>
        <v>22.108983636641998</v>
      </c>
      <c r="CH342" s="541">
        <f t="shared" ca="1" si="209"/>
        <v>4.4453425836545657</v>
      </c>
      <c r="CI342" s="541">
        <f t="shared" ca="1" si="209"/>
        <v>8.4113170595112141</v>
      </c>
      <c r="CJ342" s="541">
        <f t="shared" ca="1" si="209"/>
        <v>8.4155044710512605</v>
      </c>
      <c r="CK342" s="541">
        <f t="shared" ca="1" si="213"/>
        <v>10.511183021215409</v>
      </c>
      <c r="CL342" s="541">
        <f t="shared" ca="1" si="213"/>
        <v>33.678449642244686</v>
      </c>
      <c r="CM342" s="541">
        <f t="shared" ca="1" si="213"/>
        <v>21.677896507242544</v>
      </c>
      <c r="CN342" s="541">
        <f t="shared" ca="1" si="213"/>
        <v>24.506951888203954</v>
      </c>
      <c r="CO342" s="541">
        <f t="shared" ca="1" si="213"/>
        <v>24.507460004311056</v>
      </c>
      <c r="CP342" s="539">
        <f t="shared" ca="1" si="224"/>
        <v>15.581861006807003</v>
      </c>
      <c r="CQ342" s="539">
        <f t="shared" ca="1" si="225"/>
        <v>30.451214193995327</v>
      </c>
      <c r="CR342" s="539">
        <f t="shared" ca="1" si="226"/>
        <v>62.381868974803183</v>
      </c>
      <c r="CS342" s="539">
        <f t="shared" ca="1" si="226"/>
        <v>18.128623730093935</v>
      </c>
      <c r="CT342" s="534"/>
      <c r="CU342" s="534"/>
      <c r="CV342" s="534"/>
      <c r="CW342" s="534"/>
    </row>
    <row r="343" spans="1:101" x14ac:dyDescent="0.3">
      <c r="A343"/>
      <c r="B343"/>
      <c r="C343" s="531"/>
      <c r="D343" s="532" t="s">
        <v>75</v>
      </c>
      <c r="E343" s="533">
        <f t="shared" ca="1" si="217"/>
        <v>251463991</v>
      </c>
      <c r="F343" s="533">
        <f t="shared" ca="1" si="217"/>
        <v>17198882</v>
      </c>
      <c r="G343" s="533">
        <f t="shared" ca="1" si="217"/>
        <v>730701038</v>
      </c>
      <c r="H343" s="545">
        <f ca="1">(SUM(OFFSET(H$3,3*ROWS(H$3:H82)-3,,3)))</f>
        <v>1947052570</v>
      </c>
      <c r="I343" s="545">
        <f ca="1">(SUM(OFFSET(I$3,3*ROWS(I$3:I82)-3,,3)))</f>
        <v>92287457</v>
      </c>
      <c r="J343" s="545">
        <f ca="1">(SUM(OFFSET(J$3,3*ROWS(J$3:J82)-3,,3)))</f>
        <v>2484242405</v>
      </c>
      <c r="K343" s="546">
        <f t="shared" ca="1" si="220"/>
        <v>-1.0956781611440978</v>
      </c>
      <c r="L343" s="546">
        <f t="shared" ca="1" si="220"/>
        <v>6.4405271185330921</v>
      </c>
      <c r="M343" s="546">
        <f t="shared" ca="1" si="220"/>
        <v>6.5567488838893313</v>
      </c>
      <c r="N343" s="540">
        <f t="shared" ca="1" si="222"/>
        <v>15.662637214331129</v>
      </c>
      <c r="O343" s="540">
        <f t="shared" ca="1" si="222"/>
        <v>16.801712902743031</v>
      </c>
      <c r="P343" s="540">
        <f t="shared" ca="1" si="222"/>
        <v>35.413855304293456</v>
      </c>
      <c r="Q343" s="545">
        <f ca="1">(SUM(OFFSET(Q$3,3*ROWS(Q$3:Q82)-3,,3)))</f>
        <v>1997458961.0092185</v>
      </c>
      <c r="R343" s="545">
        <f ca="1">(SUM(OFFSET(R$3,3*ROWS(R$3:R82)-3,,3)))</f>
        <v>91793655.836275995</v>
      </c>
      <c r="S343" s="545">
        <f ca="1">(SUM(OFFSET(S$3,3*ROWS(S$3:S82)-3,,3)))</f>
        <v>178529727.48600096</v>
      </c>
      <c r="T343" s="533">
        <f ca="1">(SUM(OFFSET(T$3,3*ROWS(T$3:T82)-3,,3)))</f>
        <v>2267782344.3314953</v>
      </c>
      <c r="U343" s="546">
        <f t="shared" ca="1" si="221"/>
        <v>-3.2750928046266226</v>
      </c>
      <c r="V343" s="546">
        <f t="shared" ca="1" si="221"/>
        <v>11.089554083133498</v>
      </c>
      <c r="W343" s="546">
        <f t="shared" ca="1" si="221"/>
        <v>9.8442640665427792</v>
      </c>
      <c r="X343" s="546">
        <f t="shared" ca="1" si="221"/>
        <v>-1.8383484997937429</v>
      </c>
      <c r="Y343" s="538">
        <f t="shared" ca="1" si="223"/>
        <v>18.159164899521642</v>
      </c>
      <c r="Z343" s="538">
        <f t="shared" ca="1" si="223"/>
        <v>29.607589504122515</v>
      </c>
      <c r="AA343" s="538">
        <f t="shared" ca="1" si="223"/>
        <v>67.443234552208366</v>
      </c>
      <c r="AB343" s="538">
        <f t="shared" ca="1" si="223"/>
        <v>21.406371959865805</v>
      </c>
      <c r="AC343" s="545">
        <f ca="1">(SUM(OFFSET(AC$3,3*ROWS(AC$3:AC82)-3,,3)))</f>
        <v>1071621408</v>
      </c>
      <c r="AD343" s="533">
        <f ca="1">(SUM(OFFSET(AD$3,3*ROWS(AD$3:AD82)-3,,3)))</f>
        <v>684580915</v>
      </c>
      <c r="AE343" s="545">
        <f ca="1">(SUM(OFFSET(AE$3,3*ROWS(AE$3:AE82)-3,,3)))</f>
        <v>294199777</v>
      </c>
      <c r="AF343" s="545">
        <f ca="1">(SUM(OFFSET(AF$3,3*ROWS(AF$3:AF82)-3,,3)))</f>
        <v>216888920</v>
      </c>
      <c r="AG343" s="545">
        <f ca="1">(SUM(OFFSET(AG$3,3*ROWS(AG$3:AG82)-3,,3)))</f>
        <v>120673018</v>
      </c>
      <c r="AH343" s="533">
        <f ca="1">(SUM(OFFSET(AH$3,3*ROWS(AH$3:AH82)-3,,3)))</f>
        <v>337561938</v>
      </c>
      <c r="AI343" s="533"/>
      <c r="AJ343" s="533">
        <f ca="1">(SUM(OFFSET(AJ$3,3*ROWS(AJ$3:AJ82)-3,,3)))</f>
        <v>190850247</v>
      </c>
      <c r="AK343" s="545">
        <f ca="1">(SUM(OFFSET(AK$3,3*ROWS(AK$3:AK82)-3,,3)))</f>
        <v>805576256.71012425</v>
      </c>
      <c r="AL343" s="533">
        <f ca="1">(SUM(OFFSET(AL$3,3*ROWS(AL$3:AL82)-3,,3)))</f>
        <v>852090521.51372111</v>
      </c>
      <c r="AM343" s="545">
        <f ca="1">(SUM(OFFSET(AM$3,3*ROWS(AM$3:AM82)-3,,3)))</f>
        <v>116511509.76967403</v>
      </c>
      <c r="AN343" s="545">
        <f ca="1">(SUM(OFFSET(AN$3,3*ROWS(AN$3:AN82)-3,,3)))</f>
        <v>449013962.88960612</v>
      </c>
      <c r="AO343" s="545">
        <f ca="1">(SUM(OFFSET(AO$3,3*ROWS(AO$3:AO82)-3,,3)))</f>
        <v>254464578.59066004</v>
      </c>
      <c r="AP343" s="533">
        <f t="shared" ca="1" si="218"/>
        <v>703478541.48026609</v>
      </c>
      <c r="AQ343" s="533">
        <f ca="1">(SUM(OFFSET(AQ$3,3*ROWS(AQ$3:AQ82)-3,,3)))</f>
        <v>32100470.263780992</v>
      </c>
      <c r="AR343" s="533">
        <f ca="1">(SUM(OFFSET(AR$3,3*ROWS(AR$3:AR82)-3,,3)))</f>
        <v>339792182.78537297</v>
      </c>
      <c r="AS343" s="545">
        <f ca="1">(SUM(OFFSET(AS$3,3*ROWS(AS$3:AS82)-3,,3)))</f>
        <v>86449597</v>
      </c>
      <c r="AT343" s="545">
        <f ca="1">(SUM(OFFSET(AT$3,3*ROWS(AT$3:AT82)-3,,3)))</f>
        <v>1440943</v>
      </c>
      <c r="AU343" s="545">
        <f ca="1">(SUM(OFFSET(AU$3,3*ROWS(AU$3:AU82)-3,,3)))</f>
        <v>4396917</v>
      </c>
      <c r="AV343" s="545">
        <f ca="1">(SUM(OFFSET(AV$3,3*ROWS(AV$3:AV82)-3,,3)))</f>
        <v>85711223.802821994</v>
      </c>
      <c r="AW343" s="545">
        <f ca="1">(SUM(OFFSET(AW$3,3*ROWS(AW$3:AW82)-3,,3)))</f>
        <v>2144297.7721270006</v>
      </c>
      <c r="AX343" s="545">
        <f ca="1">(SUM(OFFSET(AX$3,3*ROWS(AX$3:AX82)-3,,3)))</f>
        <v>3938134.2613270003</v>
      </c>
      <c r="AY343" s="540">
        <f t="shared" ca="1" si="215"/>
        <v>24.182703234007231</v>
      </c>
      <c r="AZ343" s="540">
        <f t="shared" ca="1" si="215"/>
        <v>18.861451589714797</v>
      </c>
      <c r="BA343" s="540"/>
      <c r="BB343" s="533">
        <f t="shared" ca="1" si="219"/>
        <v>10606468.592904996</v>
      </c>
      <c r="BC343" s="535">
        <f ca="1">(SUM(OFFSET(BC$3,3*ROWS(BC$3:BC82)-3,,3)))</f>
        <v>10971442</v>
      </c>
      <c r="BD343" s="535">
        <f ca="1">(SUM(OFFSET(BD$3,3*ROWS(BD$3:BD82)-3,,3)))</f>
        <v>1837019774</v>
      </c>
      <c r="BE343" s="535">
        <f ca="1">(SUM(OFFSET(BE$3,3*ROWS(BE$3:BE82)-3,,3)))</f>
        <v>636251189</v>
      </c>
      <c r="BF343" s="535">
        <f ca="1">(SUM(OFFSET(BF$3,3*ROWS(BF$3:BF82)-3,,3)))</f>
        <v>4426002.9119469561</v>
      </c>
      <c r="BG343" s="535">
        <f ca="1">(SUM(OFFSET(BG$3,3*ROWS(BG$3:BG82)-3,,3)))</f>
        <v>108355051.89785498</v>
      </c>
      <c r="BH343" s="535">
        <f ca="1">(SUM(OFFSET(BH$3,3*ROWS(BH$3:BH82)-3,,3)))</f>
        <v>65748672.676199004</v>
      </c>
      <c r="BI343" s="540"/>
      <c r="BJ343" s="540"/>
      <c r="BK343" s="540"/>
      <c r="BL343" s="545">
        <f ca="1">(SUM(OFFSET(BL$3,3*ROWS(BL$3:BL82)-3,,3)))</f>
        <v>29837</v>
      </c>
      <c r="BM343" s="545">
        <f ca="1">(SUM(OFFSET(BM$3,3*ROWS(BM$3:BM82)-3,,3)))</f>
        <v>2939815732.7889075</v>
      </c>
      <c r="BN343" s="545">
        <f ca="1">(SUM(OFFSET(BN$3,3*ROWS(BN$3:BN82)-3,,3)))</f>
        <v>474550405.21109235</v>
      </c>
      <c r="BO343" s="533">
        <f ca="1">(SUM(OFFSET(BO$3,3*ROWS(BO$3:BO82)-3,,3)))</f>
        <v>3414395975</v>
      </c>
      <c r="BP343" s="533">
        <f ca="1">(SUM(OFFSET(BP$3,3*ROWS(BP$3:BP82)-3,,3)))</f>
        <v>3414366138</v>
      </c>
      <c r="BQ343" s="545">
        <f ca="1">(SUM(OFFSET(BQ$3,3*ROWS(BQ$3:BQ82)-3,,3)))</f>
        <v>327731.992378</v>
      </c>
      <c r="BR343" s="545">
        <f ca="1">(SUM(OFFSET(BR$3,3*ROWS(BR$3:BR82)-3,,3)))</f>
        <v>3583765982.164299</v>
      </c>
      <c r="BS343" s="545">
        <f ca="1">(SUM(OFFSET(BS$3,3*ROWS(BS$3:BS82)-3,,3)))</f>
        <v>10430645642.754913</v>
      </c>
      <c r="BT343" s="533">
        <f ca="1">(SUM(OFFSET(BT$3,3*ROWS(BT$3:BT82)-3,,3)))</f>
        <v>14014739356.911591</v>
      </c>
      <c r="BU343" s="533">
        <f ca="1">(SUM(OFFSET(BU$3,3*ROWS(BU$3:BU82)-3,,3)))</f>
        <v>14014411624.91921</v>
      </c>
      <c r="BV343" s="541">
        <f t="shared" ca="1" si="208"/>
        <v>0.44436963474162605</v>
      </c>
      <c r="BW343" s="541">
        <f t="shared" ca="1" si="208"/>
        <v>9.6077316065909688</v>
      </c>
      <c r="BX343" s="541">
        <f t="shared" ca="1" si="208"/>
        <v>11.054838927531156</v>
      </c>
      <c r="BY343" s="541">
        <f t="shared" ca="1" si="208"/>
        <v>9.8065097320432137</v>
      </c>
      <c r="BZ343" s="541">
        <f t="shared" ca="1" si="208"/>
        <v>9.8065991702417303</v>
      </c>
      <c r="CA343" s="541">
        <f t="shared" ca="1" si="212"/>
        <v>-61.10973527456629</v>
      </c>
      <c r="CB343" s="541">
        <f t="shared" ca="1" si="212"/>
        <v>45.322740787204559</v>
      </c>
      <c r="CC343" s="541">
        <f t="shared" ca="1" si="212"/>
        <v>32.813530737964179</v>
      </c>
      <c r="CD343" s="541">
        <f t="shared" ca="1" si="212"/>
        <v>43.44158913158401</v>
      </c>
      <c r="CE343" s="541">
        <f t="shared" ca="1" si="212"/>
        <v>43.444959046948696</v>
      </c>
      <c r="CF343" s="541">
        <f t="shared" ca="1" si="209"/>
        <v>-24.250835218733425</v>
      </c>
      <c r="CG343" s="541">
        <f t="shared" ca="1" si="209"/>
        <v>5.4366263864709774</v>
      </c>
      <c r="CH343" s="541">
        <f t="shared" ca="1" si="209"/>
        <v>4.0197962015790845</v>
      </c>
      <c r="CI343" s="541">
        <f t="shared" ca="1" si="209"/>
        <v>4.3775494292147332</v>
      </c>
      <c r="CJ343" s="541">
        <f t="shared" ca="1" si="209"/>
        <v>4.3784719451966492</v>
      </c>
      <c r="CK343" s="541">
        <f t="shared" ca="1" si="213"/>
        <v>-25.919444485332576</v>
      </c>
      <c r="CL343" s="541">
        <f t="shared" ca="1" si="213"/>
        <v>27.851668859705271</v>
      </c>
      <c r="CM343" s="541">
        <f t="shared" ca="1" si="213"/>
        <v>11.776323764100937</v>
      </c>
      <c r="CN343" s="541">
        <f t="shared" ca="1" si="213"/>
        <v>15.488128349771756</v>
      </c>
      <c r="CO343" s="541">
        <f t="shared" ca="1" si="213"/>
        <v>15.489637952016366</v>
      </c>
      <c r="CP343" s="539">
        <f t="shared" ca="1" si="224"/>
        <v>20.839552273752886</v>
      </c>
      <c r="CQ343" s="539">
        <f t="shared" ca="1" si="225"/>
        <v>32.343745250587205</v>
      </c>
      <c r="CR343" s="539">
        <f t="shared" ca="1" si="226"/>
        <v>65.975907221563034</v>
      </c>
      <c r="CS343" s="539">
        <f t="shared" ca="1" si="226"/>
        <v>23.44873732775217</v>
      </c>
      <c r="CT343" s="534"/>
      <c r="CU343" s="534"/>
      <c r="CV343" s="534"/>
      <c r="CW343" s="534"/>
    </row>
    <row r="344" spans="1:101" x14ac:dyDescent="0.3">
      <c r="A344"/>
      <c r="B344"/>
      <c r="C344" s="531">
        <v>2023</v>
      </c>
      <c r="D344" s="532" t="s">
        <v>72</v>
      </c>
      <c r="E344" s="533">
        <f t="shared" ref="E344:G348" ca="1" si="227">OFFSET(E$3,(ROW(E81)*3)-1,0)</f>
        <v>259555105</v>
      </c>
      <c r="F344" s="533">
        <f t="shared" ca="1" si="227"/>
        <v>17381097</v>
      </c>
      <c r="G344" s="533">
        <f t="shared" ca="1" si="227"/>
        <v>745813419</v>
      </c>
      <c r="H344" s="545">
        <f ca="1">(SUM(OFFSET(H$3,3*ROWS(H$3:H83)-3,,3)))</f>
        <v>1855935099</v>
      </c>
      <c r="I344" s="545">
        <f ca="1">(SUM(OFFSET(I$3,3*ROWS(I$3:I83)-3,,3)))</f>
        <v>93523794</v>
      </c>
      <c r="J344" s="545">
        <f ca="1">(SUM(OFFSET(J$3,3*ROWS(J$3:J83)-3,,3)))</f>
        <v>2516481929.4120865</v>
      </c>
      <c r="K344" s="546">
        <f t="shared" ca="1" si="220"/>
        <v>-4.6797642962459918</v>
      </c>
      <c r="L344" s="546">
        <f t="shared" ca="1" si="220"/>
        <v>1.3396587577442947</v>
      </c>
      <c r="M344" s="546">
        <f t="shared" ca="1" si="220"/>
        <v>1.297760812197652</v>
      </c>
      <c r="N344" s="540">
        <f t="shared" ca="1" si="222"/>
        <v>2.8489535727517667</v>
      </c>
      <c r="O344" s="540">
        <f t="shared" ca="1" si="222"/>
        <v>15.745590917913912</v>
      </c>
      <c r="P344" s="540">
        <f t="shared" ca="1" si="222"/>
        <v>39.990784485512201</v>
      </c>
      <c r="Q344" s="545">
        <f ca="1">(SUM(OFFSET(Q$3,3*ROWS(Q$3:Q83)-3,,3)))</f>
        <v>1904195514.5099082</v>
      </c>
      <c r="R344" s="545">
        <f ca="1">(SUM(OFFSET(R$3,3*ROWS(R$3:R83)-3,,3)))</f>
        <v>97603769.522221997</v>
      </c>
      <c r="S344" s="545">
        <f ca="1">(SUM(OFFSET(S$3,3*ROWS(S$3:S83)-3,,3)))</f>
        <v>178822993.87667692</v>
      </c>
      <c r="T344" s="533">
        <f ca="1">(SUM(OFFSET(T$3,3*ROWS(T$3:T83)-3,,3)))</f>
        <v>2180622277.9088068</v>
      </c>
      <c r="U344" s="546">
        <f t="shared" ca="1" si="221"/>
        <v>-4.6691045132756468</v>
      </c>
      <c r="V344" s="546">
        <f t="shared" ca="1" si="221"/>
        <v>6.3295373008228086</v>
      </c>
      <c r="W344" s="546">
        <f t="shared" ca="1" si="221"/>
        <v>0.16426753953285333</v>
      </c>
      <c r="X344" s="546">
        <f t="shared" ca="1" si="221"/>
        <v>-3.8434052827226601</v>
      </c>
      <c r="Y344" s="538">
        <f t="shared" ca="1" si="223"/>
        <v>1.0896550266570226</v>
      </c>
      <c r="Z344" s="538">
        <f t="shared" ca="1" si="223"/>
        <v>36.873045317623586</v>
      </c>
      <c r="AA344" s="538">
        <f t="shared" ca="1" si="223"/>
        <v>63.073940816204853</v>
      </c>
      <c r="AB344" s="538">
        <f t="shared" ca="1" si="223"/>
        <v>5.6176909750835895</v>
      </c>
      <c r="AC344" s="545">
        <f ca="1">(SUM(OFFSET(AC$3,3*ROWS(AC$3:AC83)-3,,3)))</f>
        <v>1034381168</v>
      </c>
      <c r="AD344" s="533">
        <f ca="1">(SUM(OFFSET(AD$3,3*ROWS(AD$3:AD83)-3,,3)))</f>
        <v>651530813</v>
      </c>
      <c r="AE344" s="545">
        <f ca="1">(SUM(OFFSET(AE$3,3*ROWS(AE$3:AE83)-3,,3)))</f>
        <v>281557034</v>
      </c>
      <c r="AF344" s="545">
        <f ca="1">(SUM(OFFSET(AF$3,3*ROWS(AF$3:AF83)-3,,3)))</f>
        <v>201459881</v>
      </c>
      <c r="AG344" s="545">
        <f ca="1">(SUM(OFFSET(AG$3,3*ROWS(AG$3:AG83)-3,,3)))</f>
        <v>114324382</v>
      </c>
      <c r="AH344" s="533">
        <f ca="1">(SUM(OFFSET(AH$3,3*ROWS(AH$3:AH83)-3,,3)))</f>
        <v>315784263</v>
      </c>
      <c r="AI344" s="533"/>
      <c r="AJ344" s="533">
        <f ca="1">(SUM(OFFSET(AJ$3,3*ROWS(AJ$3:AJ83)-3,,3)))</f>
        <v>170023118</v>
      </c>
      <c r="AK344" s="545">
        <f ca="1">(SUM(OFFSET(AK$3,3*ROWS(AK$3:AK83)-3,,3)))</f>
        <v>778354325.5259831</v>
      </c>
      <c r="AL344" s="533">
        <f ca="1">(SUM(OFFSET(AL$3,3*ROWS(AL$3:AL83)-3,,3)))</f>
        <v>794131419.33067513</v>
      </c>
      <c r="AM344" s="545">
        <f ca="1">(SUM(OFFSET(AM$3,3*ROWS(AM$3:AM83)-3,,3)))</f>
        <v>112139654.741128</v>
      </c>
      <c r="AN344" s="545">
        <f ca="1">(SUM(OFFSET(AN$3,3*ROWS(AN$3:AN83)-3,,3)))</f>
        <v>422819823.01519406</v>
      </c>
      <c r="AO344" s="545">
        <f ca="1">(SUM(OFFSET(AO$3,3*ROWS(AO$3:AO83)-3,,3)))</f>
        <v>227196550.42373499</v>
      </c>
      <c r="AP344" s="533">
        <f t="shared" ca="1" si="218"/>
        <v>650016373.43892908</v>
      </c>
      <c r="AQ344" s="533">
        <f ca="1">(SUM(OFFSET(AQ$3,3*ROWS(AQ$3:AQ83)-3,,3)))</f>
        <v>31975391.150618002</v>
      </c>
      <c r="AR344" s="533">
        <f ca="1">(SUM(OFFSET(AR$3,3*ROWS(AR$3:AR83)-3,,3)))</f>
        <v>331709769.65324992</v>
      </c>
      <c r="AS344" s="545">
        <f ca="1">(SUM(OFFSET(AS$3,3*ROWS(AS$3:AS83)-3,,3)))</f>
        <v>87657938</v>
      </c>
      <c r="AT344" s="545">
        <f ca="1">(SUM(OFFSET(AT$3,3*ROWS(AT$3:AT83)-3,,3)))</f>
        <v>1419982</v>
      </c>
      <c r="AU344" s="545">
        <f ca="1">(SUM(OFFSET(AU$3,3*ROWS(AU$3:AU83)-3,,3)))</f>
        <v>4445874</v>
      </c>
      <c r="AV344" s="545">
        <f ca="1">(SUM(OFFSET(AV$3,3*ROWS(AV$3:AV83)-3,,3)))</f>
        <v>91286245.869654</v>
      </c>
      <c r="AW344" s="545">
        <f ca="1">(SUM(OFFSET(AW$3,3*ROWS(AW$3:AW83)-3,,3)))</f>
        <v>2170475.6919150003</v>
      </c>
      <c r="AX344" s="545">
        <f ca="1">(SUM(OFFSET(AX$3,3*ROWS(AX$3:AX83)-3,,3)))</f>
        <v>4147047.960653</v>
      </c>
      <c r="AY344" s="540">
        <f t="shared" ref="AY344:BA348" ca="1" si="228">(AV344-AV340)/AV340*100</f>
        <v>38.592462987407195</v>
      </c>
      <c r="AZ344" s="540">
        <f t="shared" ca="1" si="228"/>
        <v>19.582225031626574</v>
      </c>
      <c r="BA344" s="540">
        <f t="shared" ca="1" si="228"/>
        <v>14.307178096263618</v>
      </c>
      <c r="BB344" s="533">
        <f t="shared" ca="1" si="219"/>
        <v>11433829.694503002</v>
      </c>
      <c r="BC344" s="535">
        <f ca="1">(SUM(OFFSET(BC$3,3*ROWS(BC$3:BC83)-3,,3)))</f>
        <v>9054649.412086457</v>
      </c>
      <c r="BD344" s="535">
        <f ca="1">(SUM(OFFSET(BD$3,3*ROWS(BD$3:BD83)-3,,3)))</f>
        <v>1770632517</v>
      </c>
      <c r="BE344" s="535">
        <f ca="1">(SUM(OFFSET(BE$3,3*ROWS(BE$3:BE83)-3,,3)))</f>
        <v>736794763</v>
      </c>
      <c r="BF344" s="535">
        <f ca="1">(SUM(OFFSET(BF$3,3*ROWS(BF$3:BF83)-3,,3)))</f>
        <v>3708485.6577919135</v>
      </c>
      <c r="BG344" s="535">
        <f ca="1">(SUM(OFFSET(BG$3,3*ROWS(BG$3:BG83)-3,,3)))</f>
        <v>103879310.11632299</v>
      </c>
      <c r="BH344" s="535">
        <f ca="1">(SUM(OFFSET(BH$3,3*ROWS(BH$3:BH83)-3,,3)))</f>
        <v>71235198.10256201</v>
      </c>
      <c r="BI344" s="540"/>
      <c r="BJ344" s="540"/>
      <c r="BK344" s="540"/>
      <c r="BL344" s="545">
        <f ca="1">(SUM(OFFSET(BL$3,3*ROWS(BL$3:BL83)-3,,3)))</f>
        <v>27527</v>
      </c>
      <c r="BM344" s="545">
        <f ca="1">(SUM(OFFSET(BM$3,3*ROWS(BM$3:BM83)-3,,3)))</f>
        <v>2990656721.3040237</v>
      </c>
      <c r="BN344" s="545">
        <f ca="1">(SUM(OFFSET(BN$3,3*ROWS(BN$3:BN83)-3,,3)))</f>
        <v>508374320.69597614</v>
      </c>
      <c r="BO344" s="533">
        <f ca="1">(SUM(OFFSET(BO$3,3*ROWS(BO$3:BO83)-3,,3)))</f>
        <v>3499058569</v>
      </c>
      <c r="BP344" s="533">
        <f ca="1">(SUM(OFFSET(BP$3,3*ROWS(BP$3:BP83)-3,,3)))</f>
        <v>3499031042</v>
      </c>
      <c r="BQ344" s="545">
        <f ca="1">(SUM(OFFSET(BQ$3,3*ROWS(BQ$3:BQ83)-3,,3)))</f>
        <v>371250.07190600003</v>
      </c>
      <c r="BR344" s="545">
        <f ca="1">(SUM(OFFSET(BR$3,3*ROWS(BR$3:BR83)-3,,3)))</f>
        <v>3667080467.0770235</v>
      </c>
      <c r="BS344" s="545">
        <f ca="1">(SUM(OFFSET(BS$3,3*ROWS(BS$3:BS83)-3,,3)))</f>
        <v>10005704760.365263</v>
      </c>
      <c r="BT344" s="533">
        <f ca="1">(SUM(OFFSET(BT$3,3*ROWS(BT$3:BT83)-3,,3)))</f>
        <v>13673156477.514193</v>
      </c>
      <c r="BU344" s="533">
        <f ca="1">(SUM(OFFSET(BU$3,3*ROWS(BU$3:BU83)-3,,3)))</f>
        <v>13672785227.442287</v>
      </c>
      <c r="BV344" s="541">
        <f t="shared" ca="1" si="208"/>
        <v>-7.7420652210342862</v>
      </c>
      <c r="BW344" s="541">
        <f t="shared" ca="1" si="208"/>
        <v>1.7293937149892393</v>
      </c>
      <c r="BX344" s="541">
        <f t="shared" ca="1" si="208"/>
        <v>7.127570667617074</v>
      </c>
      <c r="BY344" s="541">
        <f t="shared" ca="1" si="208"/>
        <v>2.4795774895441061</v>
      </c>
      <c r="BZ344" s="541">
        <f t="shared" ca="1" si="208"/>
        <v>2.4796668130499135</v>
      </c>
      <c r="CA344" s="541">
        <f t="shared" ca="1" si="212"/>
        <v>-96.193869706371999</v>
      </c>
      <c r="CB344" s="541">
        <f t="shared" ca="1" si="212"/>
        <v>39.476694938757738</v>
      </c>
      <c r="CC344" s="541">
        <f t="shared" ca="1" si="212"/>
        <v>37.057629868822957</v>
      </c>
      <c r="CD344" s="541">
        <f t="shared" ca="1" si="212"/>
        <v>39.081041775055766</v>
      </c>
      <c r="CE344" s="541">
        <f t="shared" ca="1" si="212"/>
        <v>39.119940384608704</v>
      </c>
      <c r="CF344" s="541">
        <f t="shared" ca="1" si="209"/>
        <v>13.278557034434124</v>
      </c>
      <c r="CG344" s="541">
        <f t="shared" ca="1" si="209"/>
        <v>2.324774701455512</v>
      </c>
      <c r="CH344" s="541">
        <f t="shared" ca="1" si="209"/>
        <v>-4.0739652840647729</v>
      </c>
      <c r="CI344" s="541">
        <f t="shared" ca="1" si="209"/>
        <v>-2.4373116809264128</v>
      </c>
      <c r="CJ344" s="541">
        <f t="shared" ca="1" si="209"/>
        <v>-2.4376792020970206</v>
      </c>
      <c r="CK344" s="541">
        <f t="shared" ca="1" si="213"/>
        <v>-75.150714642891515</v>
      </c>
      <c r="CL344" s="541">
        <f t="shared" ca="1" si="213"/>
        <v>34.504453993371229</v>
      </c>
      <c r="CM344" s="541">
        <f t="shared" ca="1" si="213"/>
        <v>11.42867081988288</v>
      </c>
      <c r="CN344" s="541">
        <f t="shared" ca="1" si="213"/>
        <v>16.791433677152412</v>
      </c>
      <c r="CO344" s="541">
        <f t="shared" ca="1" si="213"/>
        <v>16.80316818612091</v>
      </c>
      <c r="CP344" s="539">
        <f t="shared" ca="1" si="224"/>
        <v>15.926568278208109</v>
      </c>
      <c r="CQ344" s="539">
        <f t="shared" ca="1" si="225"/>
        <v>35.108825066425794</v>
      </c>
      <c r="CR344" s="539">
        <f t="shared" ca="1" si="226"/>
        <v>67.256571968765712</v>
      </c>
      <c r="CS344" s="539">
        <f t="shared" ca="1" si="226"/>
        <v>19.256318898976559</v>
      </c>
      <c r="CT344" s="534"/>
      <c r="CU344" s="534"/>
      <c r="CV344" s="534"/>
      <c r="CW344" s="534"/>
    </row>
    <row r="345" spans="1:101" x14ac:dyDescent="0.3">
      <c r="A345"/>
      <c r="B345"/>
      <c r="C345" s="531"/>
      <c r="D345" s="532" t="s">
        <v>73</v>
      </c>
      <c r="E345" s="533">
        <f t="shared" ca="1" si="227"/>
        <v>266054764</v>
      </c>
      <c r="F345" s="533">
        <f t="shared" ca="1" si="227"/>
        <v>17585938</v>
      </c>
      <c r="G345" s="533">
        <f t="shared" ca="1" si="227"/>
        <v>756193282</v>
      </c>
      <c r="H345" s="545">
        <f ca="1">(SUM(OFFSET(H$3,3*ROWS(H$3:H84)-3,,3)))</f>
        <v>1921708207</v>
      </c>
      <c r="I345" s="545">
        <f ca="1">(SUM(OFFSET(I$3,3*ROWS(I$3:I84)-3,,3)))</f>
        <v>94537838</v>
      </c>
      <c r="J345" s="545">
        <f ca="1">(SUM(OFFSET(J$3,3*ROWS(J$3:J84)-3,,3)))</f>
        <v>2842951037.001585</v>
      </c>
      <c r="K345" s="546">
        <f t="shared" ca="1" si="220"/>
        <v>3.5439336232953047</v>
      </c>
      <c r="L345" s="546">
        <f t="shared" ca="1" si="220"/>
        <v>1.0842631127646511</v>
      </c>
      <c r="M345" s="546">
        <f t="shared" ca="1" si="220"/>
        <v>12.973234727966828</v>
      </c>
      <c r="N345" s="540">
        <f t="shared" ca="1" si="222"/>
        <v>4.5646755378994079</v>
      </c>
      <c r="O345" s="540">
        <f t="shared" ca="1" si="222"/>
        <v>13.93649055989761</v>
      </c>
      <c r="P345" s="540">
        <f t="shared" ca="1" si="222"/>
        <v>37.444617371397634</v>
      </c>
      <c r="Q345" s="545">
        <f ca="1">(SUM(OFFSET(Q$3,3*ROWS(Q$3:Q84)-3,,3)))</f>
        <v>2018109202.2611556</v>
      </c>
      <c r="R345" s="545">
        <f ca="1">(SUM(OFFSET(R$3,3*ROWS(R$3:R84)-3,,3)))</f>
        <v>97461290.225094974</v>
      </c>
      <c r="S345" s="545">
        <f ca="1">(SUM(OFFSET(S$3,3*ROWS(S$3:S84)-3,,3)))</f>
        <v>204033304.59232154</v>
      </c>
      <c r="T345" s="533">
        <f ca="1">(SUM(OFFSET(T$3,3*ROWS(T$3:T84)-3,,3)))</f>
        <v>2319603797.0785723</v>
      </c>
      <c r="U345" s="546">
        <f t="shared" ca="1" si="221"/>
        <v>5.9822474574290716</v>
      </c>
      <c r="V345" s="546">
        <f t="shared" ca="1" si="221"/>
        <v>-0.1459772484448813</v>
      </c>
      <c r="W345" s="546">
        <f t="shared" ca="1" si="221"/>
        <v>14.097913343868187</v>
      </c>
      <c r="X345" s="546">
        <f t="shared" ca="1" si="221"/>
        <v>6.3734797437292645</v>
      </c>
      <c r="Y345" s="538">
        <f t="shared" ca="1" si="223"/>
        <v>2.1617726555754735</v>
      </c>
      <c r="Z345" s="538">
        <f t="shared" ca="1" si="223"/>
        <v>25.162304869625064</v>
      </c>
      <c r="AA345" s="538">
        <f t="shared" ca="1" si="223"/>
        <v>54.623222874180996</v>
      </c>
      <c r="AB345" s="538">
        <f t="shared" ca="1" si="223"/>
        <v>6.1492559841532577</v>
      </c>
      <c r="AC345" s="545">
        <f ca="1">(SUM(OFFSET(AC$3,3*ROWS(AC$3:AC84)-3,,3)))</f>
        <v>1066973986</v>
      </c>
      <c r="AD345" s="533">
        <f ca="1">(SUM(OFFSET(AD$3,3*ROWS(AD$3:AD84)-3,,3)))</f>
        <v>677288317</v>
      </c>
      <c r="AE345" s="545">
        <f ca="1">(SUM(OFFSET(AE$3,3*ROWS(AE$3:AE84)-3,,3)))</f>
        <v>302285011</v>
      </c>
      <c r="AF345" s="545">
        <f ca="1">(SUM(OFFSET(AF$3,3*ROWS(AF$3:AF84)-3,,3)))</f>
        <v>198188716</v>
      </c>
      <c r="AG345" s="545">
        <f ca="1">(SUM(OFFSET(AG$3,3*ROWS(AG$3:AG84)-3,,3)))</f>
        <v>124166757</v>
      </c>
      <c r="AH345" s="533">
        <f ca="1">(SUM(OFFSET(AH$3,3*ROWS(AH$3:AH84)-3,,3)))</f>
        <v>322355473</v>
      </c>
      <c r="AI345" s="533"/>
      <c r="AJ345" s="533">
        <f ca="1">(SUM(OFFSET(AJ$3,3*ROWS(AJ$3:AJ84)-3,,3)))</f>
        <v>177445904</v>
      </c>
      <c r="AK345" s="545">
        <f ca="1">(SUM(OFFSET(AK$3,3*ROWS(AK$3:AK84)-3,,3)))</f>
        <v>846210910.00710583</v>
      </c>
      <c r="AL345" s="533">
        <f ca="1">(SUM(OFFSET(AL$3,3*ROWS(AL$3:AL84)-3,,3)))</f>
        <v>806888206.95074582</v>
      </c>
      <c r="AM345" s="545">
        <f ca="1">(SUM(OFFSET(AM$3,3*ROWS(AM$3:AM84)-3,,3)))</f>
        <v>117123095.89798397</v>
      </c>
      <c r="AN345" s="545">
        <f ca="1">(SUM(OFFSET(AN$3,3*ROWS(AN$3:AN84)-3,,3)))</f>
        <v>422461255.43704671</v>
      </c>
      <c r="AO345" s="545">
        <f ca="1">(SUM(OFFSET(AO$3,3*ROWS(AO$3:AO84)-3,,3)))</f>
        <v>237764556.06647998</v>
      </c>
      <c r="AP345" s="533">
        <f t="shared" ca="1" si="218"/>
        <v>660225811.50352669</v>
      </c>
      <c r="AQ345" s="533">
        <f ca="1">(SUM(OFFSET(AQ$3,3*ROWS(AQ$3:AQ84)-3,,3)))</f>
        <v>29539299.549234997</v>
      </c>
      <c r="AR345" s="533">
        <f ca="1">(SUM(OFFSET(AR$3,3*ROWS(AR$3:AR84)-3,,3)))</f>
        <v>365010085.30330396</v>
      </c>
      <c r="AS345" s="545">
        <f ca="1">(SUM(OFFSET(AS$3,3*ROWS(AS$3:AS84)-3,,3)))</f>
        <v>89270035</v>
      </c>
      <c r="AT345" s="545">
        <f ca="1">(SUM(OFFSET(AT$3,3*ROWS(AT$3:AT84)-3,,3)))</f>
        <v>1206292</v>
      </c>
      <c r="AU345" s="545">
        <f ca="1">(SUM(OFFSET(AU$3,3*ROWS(AU$3:AU84)-3,,3)))</f>
        <v>4061511</v>
      </c>
      <c r="AV345" s="545">
        <f ca="1">(SUM(OFFSET(AV$3,3*ROWS(AV$3:AV84)-3,,3)))</f>
        <v>91432778.009250984</v>
      </c>
      <c r="AW345" s="545">
        <f ca="1">(SUM(OFFSET(AW$3,3*ROWS(AW$3:AW84)-3,,3)))</f>
        <v>1967658.6723879999</v>
      </c>
      <c r="AX345" s="545">
        <f ca="1">(SUM(OFFSET(AX$3,3*ROWS(AX$3:AX84)-3,,3)))</f>
        <v>4060853.5434559998</v>
      </c>
      <c r="AY345" s="540">
        <f t="shared" ca="1" si="228"/>
        <v>26.216616878439243</v>
      </c>
      <c r="AZ345" s="540">
        <f t="shared" ca="1" si="228"/>
        <v>4.465111468684837</v>
      </c>
      <c r="BA345" s="540">
        <f t="shared" ca="1" si="228"/>
        <v>14.609377136734485</v>
      </c>
      <c r="BB345" s="533">
        <f t="shared" ca="1" si="219"/>
        <v>11455552.024475001</v>
      </c>
      <c r="BC345" s="535">
        <f ca="1">(SUM(OFFSET(BC$3,3*ROWS(BC$3:BC84)-3,,3)))</f>
        <v>8570066.8157494925</v>
      </c>
      <c r="BD345" s="535">
        <f ca="1">(SUM(OFFSET(BD$3,3*ROWS(BD$3:BD84)-3,,3)))</f>
        <v>1860126421.1858356</v>
      </c>
      <c r="BE345" s="535">
        <f ca="1">(SUM(OFFSET(BE$3,3*ROWS(BE$3:BE84)-3,,3)))</f>
        <v>974254549</v>
      </c>
      <c r="BF345" s="535">
        <f ca="1">(SUM(OFFSET(BF$3,3*ROWS(BF$3:BF84)-3,,3)))</f>
        <v>3180699.4440151169</v>
      </c>
      <c r="BG345" s="535">
        <f ca="1">(SUM(OFFSET(BG$3,3*ROWS(BG$3:BG84)-3,,3)))</f>
        <v>111353100.42368445</v>
      </c>
      <c r="BH345" s="535">
        <f ca="1">(SUM(OFFSET(BH$3,3*ROWS(BH$3:BH84)-3,,3)))</f>
        <v>89499504.724621996</v>
      </c>
      <c r="BI345" s="540"/>
      <c r="BJ345" s="540"/>
      <c r="BK345" s="540"/>
      <c r="BL345" s="545">
        <f ca="1">(SUM(OFFSET(BL$3,3*ROWS(BL$3:BL84)-3,,3)))</f>
        <v>26191</v>
      </c>
      <c r="BM345" s="545">
        <f ca="1">(SUM(OFFSET(BM$3,3*ROWS(BM$3:BM84)-3,,3)))</f>
        <v>3394354443</v>
      </c>
      <c r="BN345" s="545">
        <f ca="1">(SUM(OFFSET(BN$3,3*ROWS(BN$3:BN84)-3,,3)))</f>
        <v>593319372</v>
      </c>
      <c r="BO345" s="533">
        <f ca="1">(SUM(OFFSET(BO$3,3*ROWS(BO$3:BO84)-3,,3)))</f>
        <v>3987700006</v>
      </c>
      <c r="BP345" s="533">
        <f ca="1">(SUM(OFFSET(BP$3,3*ROWS(BP$3:BP84)-3,,3)))</f>
        <v>3987673815</v>
      </c>
      <c r="BQ345" s="545">
        <f ca="1">(SUM(OFFSET(BQ$3,3*ROWS(BQ$3:BQ84)-3,,3)))</f>
        <v>354608.203614</v>
      </c>
      <c r="BR345" s="545">
        <f ca="1">(SUM(OFFSET(BR$3,3*ROWS(BR$3:BR84)-3,,3)))</f>
        <v>4015678261.79737</v>
      </c>
      <c r="BS345" s="545">
        <f ca="1">(SUM(OFFSET(BS$3,3*ROWS(BS$3:BS84)-3,,3)))</f>
        <v>10112118373.16284</v>
      </c>
      <c r="BT345" s="533">
        <f ca="1">(SUM(OFFSET(BT$3,3*ROWS(BT$3:BT84)-3,,3)))</f>
        <v>14128151243.163824</v>
      </c>
      <c r="BU345" s="533">
        <f ca="1">(SUM(OFFSET(BU$3,3*ROWS(BU$3:BU84)-3,,3)))</f>
        <v>14127796634.960211</v>
      </c>
      <c r="BV345" s="541">
        <f t="shared" ca="1" si="208"/>
        <v>-4.8534166454753516</v>
      </c>
      <c r="BW345" s="541">
        <f t="shared" ca="1" si="208"/>
        <v>13.498631214349166</v>
      </c>
      <c r="BX345" s="541">
        <f t="shared" ca="1" si="208"/>
        <v>16.709154622076923</v>
      </c>
      <c r="BY345" s="541">
        <f t="shared" ca="1" si="208"/>
        <v>13.964940207892818</v>
      </c>
      <c r="BZ345" s="541">
        <f t="shared" ca="1" si="208"/>
        <v>13.965088252566579</v>
      </c>
      <c r="CA345" s="541">
        <f t="shared" ca="1" si="212"/>
        <v>-93.024104408043684</v>
      </c>
      <c r="CB345" s="541">
        <f t="shared" ca="1" si="212"/>
        <v>46.947528011211595</v>
      </c>
      <c r="CC345" s="541">
        <f t="shared" ca="1" si="212"/>
        <v>42.117200422914003</v>
      </c>
      <c r="CD345" s="541">
        <f t="shared" ca="1" si="212"/>
        <v>46.188979493958193</v>
      </c>
      <c r="CE345" s="541">
        <f t="shared" ca="1" si="212"/>
        <v>46.20814340290358</v>
      </c>
      <c r="CF345" s="541">
        <f t="shared" ca="1" si="209"/>
        <v>-4.4826572575624279</v>
      </c>
      <c r="CG345" s="541">
        <f t="shared" ca="1" si="209"/>
        <v>9.5061397711353912</v>
      </c>
      <c r="CH345" s="541">
        <f t="shared" ca="1" si="209"/>
        <v>1.0635294099332615</v>
      </c>
      <c r="CI345" s="541">
        <f t="shared" ca="1" si="209"/>
        <v>3.3276498107652097</v>
      </c>
      <c r="CJ345" s="541">
        <f t="shared" ca="1" si="209"/>
        <v>3.3278618799970738</v>
      </c>
      <c r="CK345" s="541">
        <f t="shared" ca="1" si="213"/>
        <v>-59.585743569891967</v>
      </c>
      <c r="CL345" s="541">
        <f t="shared" ca="1" si="213"/>
        <v>44.264137916606508</v>
      </c>
      <c r="CM345" s="541">
        <f t="shared" ca="1" si="213"/>
        <v>5.3261065859796286</v>
      </c>
      <c r="CN345" s="541">
        <f t="shared" ca="1" si="213"/>
        <v>14.072780375284433</v>
      </c>
      <c r="CO345" s="541">
        <f t="shared" ca="1" si="213"/>
        <v>14.077999103234351</v>
      </c>
      <c r="CP345" s="539">
        <f t="shared" ca="1" si="224"/>
        <v>11.911183587235769</v>
      </c>
      <c r="CQ345" s="539">
        <f t="shared" ca="1" si="225"/>
        <v>33.248029741618325</v>
      </c>
      <c r="CR345" s="539">
        <f t="shared" ca="1" si="226"/>
        <v>65.153483540163336</v>
      </c>
      <c r="CS345" s="539">
        <f t="shared" ca="1" si="226"/>
        <v>15.63754478470338</v>
      </c>
      <c r="CT345" s="534"/>
      <c r="CU345" s="534"/>
      <c r="CV345" s="534"/>
      <c r="CW345" s="534"/>
    </row>
    <row r="346" spans="1:101" x14ac:dyDescent="0.3">
      <c r="A346"/>
      <c r="B346"/>
      <c r="C346" s="531"/>
      <c r="D346" s="532" t="s">
        <v>74</v>
      </c>
      <c r="E346" s="533">
        <f t="shared" ca="1" si="227"/>
        <v>277110299</v>
      </c>
      <c r="F346" s="533">
        <f t="shared" ca="1" si="227"/>
        <v>17906138</v>
      </c>
      <c r="G346" s="533">
        <f t="shared" ca="1" si="227"/>
        <v>782859101</v>
      </c>
      <c r="H346" s="545">
        <f ca="1">(SUM(OFFSET(H$3,3*ROWS(H$3:H85)-3,,3)))</f>
        <v>1901814253</v>
      </c>
      <c r="I346" s="545">
        <f ca="1">(SUM(OFFSET(I$3,3*ROWS(I$3:I85)-3,,3)))</f>
        <v>101852573</v>
      </c>
      <c r="J346" s="545">
        <f ca="1">(SUM(OFFSET(J$3,3*ROWS(J$3:J85)-3,,3)))</f>
        <v>3098918748</v>
      </c>
      <c r="K346" s="546">
        <f t="shared" ca="1" si="220"/>
        <v>-1.0352224092884876</v>
      </c>
      <c r="L346" s="546">
        <f t="shared" ca="1" si="220"/>
        <v>7.7373622612355488</v>
      </c>
      <c r="M346" s="546">
        <f t="shared" ca="1" si="220"/>
        <v>9.0035919601478618</v>
      </c>
      <c r="N346" s="540">
        <f t="shared" ca="1" si="222"/>
        <v>-3.3936464507297184</v>
      </c>
      <c r="O346" s="540">
        <f t="shared" ca="1" si="222"/>
        <v>17.472535390143769</v>
      </c>
      <c r="P346" s="540">
        <f t="shared" ca="1" si="222"/>
        <v>32.922095757484151</v>
      </c>
      <c r="Q346" s="545">
        <f ca="1">(SUM(OFFSET(Q$3,3*ROWS(Q$3:Q85)-3,,3)))</f>
        <v>1937776642.3274436</v>
      </c>
      <c r="R346" s="545">
        <f ca="1">(SUM(OFFSET(R$3,3*ROWS(R$3:R85)-3,,3)))</f>
        <v>103906372.82720101</v>
      </c>
      <c r="S346" s="545">
        <f ca="1">(SUM(OFFSET(S$3,3*ROWS(S$3:S85)-3,,3)))</f>
        <v>217086260.69363299</v>
      </c>
      <c r="T346" s="533">
        <f ca="1">(SUM(OFFSET(T$3,3*ROWS(T$3:T85)-3,,3)))</f>
        <v>2258769275.8482776</v>
      </c>
      <c r="U346" s="546">
        <f t="shared" ca="1" si="221"/>
        <v>-3.9805853837693603</v>
      </c>
      <c r="V346" s="546">
        <f t="shared" ca="1" si="221"/>
        <v>6.612966632414345</v>
      </c>
      <c r="W346" s="546">
        <f t="shared" ca="1" si="221"/>
        <v>6.397463456954994</v>
      </c>
      <c r="X346" s="546">
        <f t="shared" ca="1" si="221"/>
        <v>-2.622625523674035</v>
      </c>
      <c r="Y346" s="538">
        <f t="shared" ca="1" si="223"/>
        <v>-6.1651480440006896</v>
      </c>
      <c r="Z346" s="538">
        <f t="shared" ca="1" si="223"/>
        <v>25.748479223418492</v>
      </c>
      <c r="AA346" s="538">
        <f t="shared" ca="1" si="223"/>
        <v>33.567002429438979</v>
      </c>
      <c r="AB346" s="538">
        <f t="shared" ca="1" si="223"/>
        <v>-2.22848192225758</v>
      </c>
      <c r="AC346" s="545">
        <f ca="1">(SUM(OFFSET(AC$3,3*ROWS(AC$3:AC85)-3,,3)))</f>
        <v>1072483413</v>
      </c>
      <c r="AD346" s="533">
        <f ca="1">(SUM(OFFSET(AD$3,3*ROWS(AD$3:AD85)-3,,3)))</f>
        <v>651918926</v>
      </c>
      <c r="AE346" s="545">
        <f ca="1">(SUM(OFFSET(AE$3,3*ROWS(AE$3:AE85)-3,,3)))</f>
        <v>294072242</v>
      </c>
      <c r="AF346" s="545">
        <f ca="1">(SUM(OFFSET(AF$3,3*ROWS(AF$3:AF85)-3,,3)))</f>
        <v>195136917</v>
      </c>
      <c r="AG346" s="545">
        <f ca="1">(SUM(OFFSET(AG$3,3*ROWS(AG$3:AG85)-3,,3)))</f>
        <v>115663631</v>
      </c>
      <c r="AH346" s="533">
        <f ca="1">(SUM(OFFSET(AH$3,3*ROWS(AH$3:AH85)-3,,3)))</f>
        <v>310800548</v>
      </c>
      <c r="AI346" s="533"/>
      <c r="AJ346" s="533">
        <f ca="1">(SUM(OFFSET(AJ$3,3*ROWS(AJ$3:AJ85)-3,,3)))</f>
        <v>177411914</v>
      </c>
      <c r="AK346" s="545">
        <f ca="1">(SUM(OFFSET(AK$3,3*ROWS(AK$3:AK85)-3,,3)))</f>
        <v>807451448.10168171</v>
      </c>
      <c r="AL346" s="533">
        <f ca="1">(SUM(OFFSET(AL$3,3*ROWS(AL$3:AL85)-3,,3)))</f>
        <v>777245495.1091249</v>
      </c>
      <c r="AM346" s="545">
        <f ca="1">(SUM(OFFSET(AM$3,3*ROWS(AM$3:AM85)-3,,3)))</f>
        <v>110473334.98991901</v>
      </c>
      <c r="AN346" s="545">
        <f ca="1">(SUM(OFFSET(AN$3,3*ROWS(AN$3:AN85)-3,,3)))</f>
        <v>414557986.39621401</v>
      </c>
      <c r="AO346" s="545">
        <f ca="1">(SUM(OFFSET(AO$3,3*ROWS(AO$3:AO85)-3,,3)))</f>
        <v>224497608.60360697</v>
      </c>
      <c r="AP346" s="533">
        <f t="shared" ca="1" si="218"/>
        <v>639055594.99982095</v>
      </c>
      <c r="AQ346" s="533">
        <f ca="1">(SUM(OFFSET(AQ$3,3*ROWS(AQ$3:AQ85)-3,,3)))</f>
        <v>27716565.119384989</v>
      </c>
      <c r="AR346" s="533">
        <f ca="1">(SUM(OFFSET(AR$3,3*ROWS(AR$3:AR85)-3,,3)))</f>
        <v>353079699.11663699</v>
      </c>
      <c r="AS346" s="545">
        <f ca="1">(SUM(OFFSET(AS$3,3*ROWS(AS$3:AS85)-3,,3)))</f>
        <v>96357907</v>
      </c>
      <c r="AT346" s="545">
        <f ca="1">(SUM(OFFSET(AT$3,3*ROWS(AT$3:AT85)-3,,3)))</f>
        <v>1370989</v>
      </c>
      <c r="AU346" s="545">
        <f ca="1">(SUM(OFFSET(AU$3,3*ROWS(AU$3:AU85)-3,,3)))</f>
        <v>4123677</v>
      </c>
      <c r="AV346" s="545">
        <f ca="1">(SUM(OFFSET(AV$3,3*ROWS(AV$3:AV85)-3,,3)))</f>
        <v>97216044.695483997</v>
      </c>
      <c r="AW346" s="545">
        <f ca="1">(SUM(OFFSET(AW$3,3*ROWS(AW$3:AW85)-3,,3)))</f>
        <v>2126956.3306630002</v>
      </c>
      <c r="AX346" s="545">
        <f ca="1">(SUM(OFFSET(AX$3,3*ROWS(AX$3:AX85)-3,,3)))</f>
        <v>4563371.8010539999</v>
      </c>
      <c r="AY346" s="540">
        <f t="shared" ca="1" si="228"/>
        <v>26.480963415338827</v>
      </c>
      <c r="AZ346" s="540">
        <f t="shared" ca="1" si="228"/>
        <v>3.0967988758426972</v>
      </c>
      <c r="BA346" s="540">
        <f t="shared" ca="1" si="228"/>
        <v>23.165955951152707</v>
      </c>
      <c r="BB346" s="533">
        <f t="shared" ca="1" si="219"/>
        <v>11527063.957587004</v>
      </c>
      <c r="BC346" s="535">
        <f ca="1">(SUM(OFFSET(BC$3,3*ROWS(BC$3:BC85)-3,,3)))</f>
        <v>8508406</v>
      </c>
      <c r="BD346" s="535">
        <f ca="1">(SUM(OFFSET(BD$3,3*ROWS(BD$3:BD85)-3,,3)))</f>
        <v>2020905641</v>
      </c>
      <c r="BE346" s="535">
        <f ca="1">(SUM(OFFSET(BE$3,3*ROWS(BE$3:BE85)-3,,3)))</f>
        <v>1069504701</v>
      </c>
      <c r="BF346" s="535">
        <f ca="1">(SUM(OFFSET(BF$3,3*ROWS(BF$3:BF85)-3,,3)))</f>
        <v>3129693.812016</v>
      </c>
      <c r="BG346" s="535">
        <f ca="1">(SUM(OFFSET(BG$3,3*ROWS(BG$3:BG85)-3,,3)))</f>
        <v>116929926.773779</v>
      </c>
      <c r="BH346" s="535">
        <f ca="1">(SUM(OFFSET(BH$3,3*ROWS(BH$3:BH85)-3,,3)))</f>
        <v>97026640.10783799</v>
      </c>
      <c r="BI346" s="540"/>
      <c r="BJ346" s="540"/>
      <c r="BK346" s="540"/>
      <c r="BL346" s="545">
        <f ca="1">(SUM(OFFSET(BL$3,3*ROWS(BL$3:BL85)-3,,3)))</f>
        <v>22284</v>
      </c>
      <c r="BM346" s="545">
        <f ca="1">(SUM(OFFSET(BM$3,3*ROWS(BM$3:BM85)-3,,3)))</f>
        <v>3628324142</v>
      </c>
      <c r="BN346" s="545">
        <f ca="1">(SUM(OFFSET(BN$3,3*ROWS(BN$3:BN85)-3,,3)))</f>
        <v>586563277</v>
      </c>
      <c r="BO346" s="533">
        <f ca="1">(SUM(OFFSET(BO$3,3*ROWS(BO$3:BO85)-3,,3)))</f>
        <v>4214909703</v>
      </c>
      <c r="BP346" s="533">
        <f ca="1">(SUM(OFFSET(BP$3,3*ROWS(BP$3:BP85)-3,,3)))</f>
        <v>4214887419</v>
      </c>
      <c r="BQ346" s="545">
        <f ca="1">(SUM(OFFSET(BQ$3,3*ROWS(BQ$3:BQ85)-3,,3)))</f>
        <v>397185.667556</v>
      </c>
      <c r="BR346" s="545">
        <f ca="1">(SUM(OFFSET(BR$3,3*ROWS(BR$3:BR85)-3,,3)))</f>
        <v>4318546730.0196962</v>
      </c>
      <c r="BS346" s="545">
        <f ca="1">(SUM(OFFSET(BS$3,3*ROWS(BS$3:BS85)-3,,3)))</f>
        <v>10627886999.226421</v>
      </c>
      <c r="BT346" s="533">
        <f ca="1">(SUM(OFFSET(BT$3,3*ROWS(BT$3:BT85)-3,,3)))</f>
        <v>14946830914.913673</v>
      </c>
      <c r="BU346" s="533">
        <f ca="1">(SUM(OFFSET(BU$3,3*ROWS(BU$3:BU85)-3,,3)))</f>
        <v>14946433729.246117</v>
      </c>
      <c r="BV346" s="541">
        <f t="shared" ca="1" si="208"/>
        <v>-14.917338016876025</v>
      </c>
      <c r="BW346" s="541">
        <f t="shared" ca="1" si="208"/>
        <v>6.8929071176554206</v>
      </c>
      <c r="BX346" s="541">
        <f t="shared" ca="1" si="208"/>
        <v>-1.1386944904944045</v>
      </c>
      <c r="BY346" s="541">
        <f t="shared" ca="1" si="208"/>
        <v>5.6977630377945738</v>
      </c>
      <c r="BZ346" s="541">
        <f t="shared" ca="1" si="208"/>
        <v>5.6978984375631541</v>
      </c>
      <c r="CA346" s="541">
        <f t="shared" ca="1" si="212"/>
        <v>-24.982326207709139</v>
      </c>
      <c r="CB346" s="541">
        <f t="shared" ca="1" si="212"/>
        <v>35.277995250665811</v>
      </c>
      <c r="CC346" s="541">
        <f t="shared" ca="1" si="212"/>
        <v>37.268221737295889</v>
      </c>
      <c r="CD346" s="541">
        <f t="shared" ca="1" si="212"/>
        <v>35.550922245376903</v>
      </c>
      <c r="CE346" s="541">
        <f t="shared" ca="1" si="212"/>
        <v>35.551500530324113</v>
      </c>
      <c r="CF346" s="541">
        <f t="shared" ca="1" si="209"/>
        <v>12.006903254936162</v>
      </c>
      <c r="CG346" s="541">
        <f t="shared" ca="1" si="209"/>
        <v>7.5421497559609252</v>
      </c>
      <c r="CH346" s="541">
        <f t="shared" ca="1" si="209"/>
        <v>5.1005002812507749</v>
      </c>
      <c r="CI346" s="541">
        <f t="shared" ca="1" si="209"/>
        <v>5.7946695052969677</v>
      </c>
      <c r="CJ346" s="541">
        <f t="shared" ca="1" si="209"/>
        <v>5.7945135780064438</v>
      </c>
      <c r="CK346" s="541">
        <f t="shared" ca="1" si="213"/>
        <v>-8.1979078021909402</v>
      </c>
      <c r="CL346" s="541">
        <f t="shared" ca="1" si="213"/>
        <v>27.054333450260359</v>
      </c>
      <c r="CM346" s="541">
        <f t="shared" ca="1" si="213"/>
        <v>5.9867890805808122</v>
      </c>
      <c r="CN346" s="541">
        <f t="shared" ca="1" si="213"/>
        <v>11.3194860710786</v>
      </c>
      <c r="CO346" s="541">
        <f t="shared" ca="1" si="213"/>
        <v>11.320114996112096</v>
      </c>
      <c r="CP346" s="539">
        <f t="shared" ca="1" si="224"/>
        <v>3.1897803952098798</v>
      </c>
      <c r="CQ346" s="539">
        <f t="shared" ca="1" si="225"/>
        <v>29.12209239520169</v>
      </c>
      <c r="CR346" s="539">
        <f t="shared" ca="1" si="226"/>
        <v>52.413402587632021</v>
      </c>
      <c r="CS346" s="539">
        <f t="shared" ca="1" si="226"/>
        <v>7.1040439301497571</v>
      </c>
      <c r="CT346" s="534"/>
      <c r="CU346" s="534"/>
      <c r="CV346" s="534"/>
      <c r="CW346" s="534"/>
    </row>
    <row r="347" spans="1:101" x14ac:dyDescent="0.3">
      <c r="A347"/>
      <c r="B347"/>
      <c r="C347" s="531"/>
      <c r="D347" s="532" t="s">
        <v>75</v>
      </c>
      <c r="E347" s="533">
        <f t="shared" ca="1" si="227"/>
        <v>281473660</v>
      </c>
      <c r="F347" s="533">
        <f t="shared" ca="1" si="227"/>
        <v>17727481</v>
      </c>
      <c r="G347" s="533">
        <f t="shared" ca="1" si="227"/>
        <v>809783312</v>
      </c>
      <c r="H347" s="545">
        <f ca="1">(SUM(OFFSET(H$3,3*ROWS(H$3:H86)-3,,3)))</f>
        <v>1926533708</v>
      </c>
      <c r="I347" s="545">
        <f ca="1">(SUM(OFFSET(I$3,3*ROWS(I$3:I86)-3,,3)))</f>
        <v>103786156</v>
      </c>
      <c r="J347" s="545">
        <f ca="1">(SUM(OFFSET(J$3,3*ROWS(J$3:J86)-3,,3)))</f>
        <v>3314919414</v>
      </c>
      <c r="K347" s="546">
        <f t="shared" ref="K347:M348" ca="1" si="229">(H347-H346)/H346*100</f>
        <v>1.2997828237435129</v>
      </c>
      <c r="L347" s="546">
        <f t="shared" ca="1" si="229"/>
        <v>1.898413503996605</v>
      </c>
      <c r="M347" s="546">
        <f t="shared" ca="1" si="229"/>
        <v>6.9701945602608619</v>
      </c>
      <c r="N347" s="540">
        <f t="shared" ca="1" si="222"/>
        <v>-1.0538422185488294</v>
      </c>
      <c r="O347" s="540">
        <f t="shared" ca="1" si="222"/>
        <v>12.459655270379809</v>
      </c>
      <c r="P347" s="540">
        <f t="shared" ca="1" si="222"/>
        <v>33.437840338290172</v>
      </c>
      <c r="Q347" s="545">
        <f ca="1">(SUM(OFFSET(Q$3,3*ROWS(Q$3:Q86)-3,,3)))</f>
        <v>1945542834.2645173</v>
      </c>
      <c r="R347" s="545">
        <f ca="1">(SUM(OFFSET(R$3,3*ROWS(R$3:R86)-3,,3)))</f>
        <v>106358645.64907998</v>
      </c>
      <c r="S347" s="545">
        <f ca="1">(SUM(OFFSET(S$3,3*ROWS(S$3:S86)-3,,3)))</f>
        <v>237813123.6297605</v>
      </c>
      <c r="T347" s="533">
        <f ca="1">(SUM(OFFSET(T$3,3*ROWS(T$3:T86)-3,,3)))</f>
        <v>2289714603.5433578</v>
      </c>
      <c r="U347" s="546">
        <f t="shared" ca="1" si="221"/>
        <v>0.40077848847149972</v>
      </c>
      <c r="V347" s="546">
        <f t="shared" ca="1" si="221"/>
        <v>2.3600793244483311</v>
      </c>
      <c r="W347" s="546">
        <f t="shared" ca="1" si="221"/>
        <v>9.5477543672737006</v>
      </c>
      <c r="X347" s="546">
        <f t="shared" ca="1" si="221"/>
        <v>1.3700083503862432</v>
      </c>
      <c r="Y347" s="538">
        <f t="shared" ca="1" si="223"/>
        <v>-2.5991085553252349</v>
      </c>
      <c r="Z347" s="538">
        <f t="shared" ca="1" si="223"/>
        <v>15.86709852670236</v>
      </c>
      <c r="AA347" s="538">
        <f t="shared" ca="1" si="223"/>
        <v>33.2064564140491</v>
      </c>
      <c r="AB347" s="538">
        <f t="shared" ca="1" si="223"/>
        <v>0.96712364247318583</v>
      </c>
      <c r="AC347" s="545">
        <f ca="1">(SUM(OFFSET(AC$3,3*ROWS(AC$3:AC86)-3,,3)))</f>
        <v>1089078581</v>
      </c>
      <c r="AD347" s="533">
        <f ca="1">(SUM(OFFSET(AD$3,3*ROWS(AD$3:AD86)-3,,3)))</f>
        <v>657423974</v>
      </c>
      <c r="AE347" s="545">
        <f ca="1">(SUM(OFFSET(AE$3,3*ROWS(AE$3:AE86)-3,,3)))</f>
        <v>299160230</v>
      </c>
      <c r="AF347" s="545">
        <f ca="1">(SUM(OFFSET(AF$3,3*ROWS(AF$3:AF86)-3,,3)))</f>
        <v>192345783</v>
      </c>
      <c r="AG347" s="545">
        <f ca="1">(SUM(OFFSET(AG$3,3*ROWS(AG$3:AG86)-3,,3)))</f>
        <v>121150529</v>
      </c>
      <c r="AH347" s="533">
        <f ca="1">(SUM(OFFSET(AH$3,3*ROWS(AH$3:AH86)-3,,3)))</f>
        <v>313496312</v>
      </c>
      <c r="AI347" s="533"/>
      <c r="AJ347" s="533">
        <f ca="1">(SUM(OFFSET(AJ$3,3*ROWS(AJ$3:AJ86)-3,,3)))</f>
        <v>180031153</v>
      </c>
      <c r="AK347" s="545">
        <f ca="1">(SUM(OFFSET(AK$3,3*ROWS(AK$3:AK86)-3,,3)))</f>
        <v>814109794.35802221</v>
      </c>
      <c r="AL347" s="533">
        <f ca="1">(SUM(OFFSET(AL$3,3*ROWS(AL$3:AL86)-3,,3)))</f>
        <v>772135067.52628589</v>
      </c>
      <c r="AM347" s="545">
        <f ca="1">(SUM(OFFSET(AM$3,3*ROWS(AM$3:AM86)-3,,3)))</f>
        <v>113823829.44958597</v>
      </c>
      <c r="AN347" s="545">
        <f ca="1">(SUM(OFFSET(AN$3,3*ROWS(AN$3:AN86)-3,,3)))</f>
        <v>402507551.65517402</v>
      </c>
      <c r="AO347" s="545">
        <f ca="1">(SUM(OFFSET(AO$3,3*ROWS(AO$3:AO86)-3,,3)))</f>
        <v>230798939.34816292</v>
      </c>
      <c r="AP347" s="533">
        <f ca="1">SUM(AN347:AO347)</f>
        <v>633306491.00333691</v>
      </c>
      <c r="AQ347" s="533">
        <f ca="1">(SUM(OFFSET(AQ$3,3*ROWS(AQ$3:AQ86)-3,,3)))</f>
        <v>25004747.073362999</v>
      </c>
      <c r="AR347" s="533">
        <f ca="1">(SUM(OFFSET(AR$3,3*ROWS(AR$3:AR86)-3,,3)))</f>
        <v>359297972.38020909</v>
      </c>
      <c r="AS347" s="545">
        <f ca="1">(SUM(OFFSET(AS$3,3*ROWS(AS$3:AS86)-3,,3)))</f>
        <v>98629146</v>
      </c>
      <c r="AT347" s="545">
        <f ca="1">(SUM(OFFSET(AT$3,3*ROWS(AT$3:AT86)-3,,3)))</f>
        <v>1361492</v>
      </c>
      <c r="AU347" s="545">
        <f ca="1">(SUM(OFFSET(AU$3,3*ROWS(AU$3:AU86)-3,,3)))</f>
        <v>3795518</v>
      </c>
      <c r="AV347" s="545">
        <f ca="1">(SUM(OFFSET(AV$3,3*ROWS(AV$3:AV86)-3,,3)))</f>
        <v>100683469.55749999</v>
      </c>
      <c r="AW347" s="545">
        <f ca="1">(SUM(OFFSET(AW$3,3*ROWS(AW$3:AW86)-3,,3)))</f>
        <v>2008330.9650639999</v>
      </c>
      <c r="AX347" s="545">
        <f ca="1">(SUM(OFFSET(AX$3,3*ROWS(AX$3:AX86)-3,,3)))</f>
        <v>3666845.1265159994</v>
      </c>
      <c r="AY347" s="540">
        <f t="shared" ca="1" si="228"/>
        <v>17.468244052986027</v>
      </c>
      <c r="AZ347" s="540">
        <f t="shared" ca="1" si="228"/>
        <v>-6.3408547464996303</v>
      </c>
      <c r="BA347" s="540">
        <f t="shared" ca="1" si="228"/>
        <v>-6.8887731298319643</v>
      </c>
      <c r="BB347" s="533">
        <f t="shared" ca="1" si="219"/>
        <v>12388835.920042001</v>
      </c>
      <c r="BC347" s="535">
        <f ca="1">(SUM(OFFSET(BC$3,3*ROWS(BC$3:BC86)-3,,3)))</f>
        <v>8303726</v>
      </c>
      <c r="BD347" s="535">
        <f ca="1">(SUM(OFFSET(BD$3,3*ROWS(BD$3:BD86)-3,,3)))</f>
        <v>2134096053</v>
      </c>
      <c r="BE347" s="535">
        <f ca="1">(SUM(OFFSET(BE$3,3*ROWS(BE$3:BE86)-3,,3)))</f>
        <v>1172519635</v>
      </c>
      <c r="BF347" s="535">
        <f ca="1">(SUM(OFFSET(BF$3,3*ROWS(BF$3:BF86)-3,,3)))</f>
        <v>2989965.4878899995</v>
      </c>
      <c r="BG347" s="535">
        <f ca="1">(SUM(OFFSET(BG$3,3*ROWS(BG$3:BG86)-3,,3)))</f>
        <v>126273332.72813803</v>
      </c>
      <c r="BH347" s="535">
        <f ca="1">(SUM(OFFSET(BH$3,3*ROWS(BH$3:BH86)-3,,3)))</f>
        <v>108549825.41373244</v>
      </c>
      <c r="BI347" s="540"/>
      <c r="BJ347" s="540"/>
      <c r="BK347" s="540"/>
      <c r="BL347" s="545">
        <f ca="1">(SUM(OFFSET(BL$3,3*ROWS(BL$3:BL86)-3,,3)))</f>
        <v>18221</v>
      </c>
      <c r="BM347" s="545">
        <f ca="1">(SUM(OFFSET(BM$3,3*ROWS(BM$3:BM86)-3,,3)))</f>
        <v>3965649531</v>
      </c>
      <c r="BN347" s="545">
        <f ca="1">(SUM(OFFSET(BN$3,3*ROWS(BN$3:BN86)-3,,3)))</f>
        <v>502079299</v>
      </c>
      <c r="BO347" s="533">
        <f ca="1">(SUM(OFFSET(BO$3,3*ROWS(BO$3:BO86)-3,,3)))</f>
        <v>4467747051</v>
      </c>
      <c r="BP347" s="533">
        <f ca="1">(SUM(OFFSET(BP$3,3*ROWS(BP$3:BP86)-3,,3)))</f>
        <v>4467728830</v>
      </c>
      <c r="BQ347" s="545">
        <f ca="1">(SUM(OFFSET(BQ$3,3*ROWS(BQ$3:BQ86)-3,,3)))</f>
        <v>351034.09066900006</v>
      </c>
      <c r="BR347" s="545">
        <f ca="1">(SUM(OFFSET(BR$3,3*ROWS(BR$3:BR86)-3,,3)))</f>
        <v>4646491513.4183426</v>
      </c>
      <c r="BS347" s="545">
        <f ca="1">(SUM(OFFSET(BS$3,3*ROWS(BS$3:BS86)-3,,3)))</f>
        <v>11224197776.087891</v>
      </c>
      <c r="BT347" s="533">
        <f ca="1">(SUM(OFFSET(BT$3,3*ROWS(BT$3:BT86)-3,,3)))</f>
        <v>15871040323.596905</v>
      </c>
      <c r="BU347" s="533">
        <f ca="1">(SUM(OFFSET(BU$3,3*ROWS(BU$3:BU86)-3,,3)))</f>
        <v>15870689289.506233</v>
      </c>
      <c r="BV347" s="541">
        <f t="shared" ca="1" si="208"/>
        <v>-18.232812780470294</v>
      </c>
      <c r="BW347" s="541">
        <f t="shared" ca="1" si="208"/>
        <v>9.2970025774505345</v>
      </c>
      <c r="BX347" s="541">
        <f t="shared" ca="1" si="208"/>
        <v>-14.403216381376019</v>
      </c>
      <c r="BY347" s="541">
        <f t="shared" ca="1" si="208"/>
        <v>5.9986421018709066</v>
      </c>
      <c r="BZ347" s="541">
        <f t="shared" ca="1" si="208"/>
        <v>5.998770212941718</v>
      </c>
      <c r="CA347" s="541">
        <f t="shared" ca="1" si="212"/>
        <v>-38.931527968629553</v>
      </c>
      <c r="CB347" s="541">
        <f t="shared" ca="1" si="212"/>
        <v>34.894493106134824</v>
      </c>
      <c r="CC347" s="541">
        <f t="shared" ca="1" si="212"/>
        <v>5.8010473674892511</v>
      </c>
      <c r="CD347" s="541">
        <f t="shared" ca="1" si="212"/>
        <v>30.850290467554807</v>
      </c>
      <c r="CE347" s="541">
        <f t="shared" ca="1" si="212"/>
        <v>30.850900267451049</v>
      </c>
      <c r="CF347" s="541">
        <f t="shared" ca="1" si="209"/>
        <v>-11.619648103362879</v>
      </c>
      <c r="CG347" s="541">
        <f t="shared" ca="1" si="209"/>
        <v>7.5938690467094005</v>
      </c>
      <c r="CH347" s="541">
        <f t="shared" ca="1" si="209"/>
        <v>5.6108121671304412</v>
      </c>
      <c r="CI347" s="541">
        <f t="shared" ca="1" si="209"/>
        <v>6.1833134658737077</v>
      </c>
      <c r="CJ347" s="541">
        <f t="shared" ca="1" si="209"/>
        <v>6.1837865607472509</v>
      </c>
      <c r="CK347" s="541">
        <f t="shared" ca="1" si="213"/>
        <v>7.1101079030831515</v>
      </c>
      <c r="CL347" s="541">
        <f t="shared" ca="1" si="213"/>
        <v>29.653876300601656</v>
      </c>
      <c r="CM347" s="541">
        <f t="shared" ca="1" si="213"/>
        <v>7.6078908296935088</v>
      </c>
      <c r="CN347" s="541">
        <f t="shared" ca="1" si="213"/>
        <v>13.245347768596559</v>
      </c>
      <c r="CO347" s="541">
        <f t="shared" ca="1" si="213"/>
        <v>13.245491243359453</v>
      </c>
      <c r="CP347" s="539">
        <f t="shared" ca="1" si="224"/>
        <v>-1.4643818297065678</v>
      </c>
      <c r="CQ347" s="539">
        <f t="shared" ca="1" si="225"/>
        <v>25.255889972699848</v>
      </c>
      <c r="CR347" s="539">
        <f t="shared" ca="1" si="226"/>
        <v>43.778176871709832</v>
      </c>
      <c r="CS347" s="539">
        <f t="shared" ca="1" si="226"/>
        <v>2.5012619790876727</v>
      </c>
      <c r="CT347" s="534"/>
      <c r="CU347" s="534"/>
      <c r="CV347" s="534"/>
      <c r="CW347" s="534"/>
    </row>
    <row r="348" spans="1:101" x14ac:dyDescent="0.3">
      <c r="A348"/>
      <c r="B348"/>
      <c r="C348" s="531">
        <v>2024</v>
      </c>
      <c r="D348" s="532" t="s">
        <v>72</v>
      </c>
      <c r="E348" s="533">
        <f t="shared" ca="1" si="227"/>
        <v>299025147</v>
      </c>
      <c r="F348" s="533">
        <f t="shared" ca="1" si="227"/>
        <v>18127534</v>
      </c>
      <c r="G348" s="533">
        <f t="shared" ca="1" si="227"/>
        <v>843360894</v>
      </c>
      <c r="H348" s="545">
        <f ca="1">(SUM(OFFSET(H$3,3*ROWS(H$3:H87)-3,,3)))</f>
        <v>1773365562</v>
      </c>
      <c r="I348" s="545">
        <f ca="1">(SUM(OFFSET(I$3,3*ROWS(I$3:I87)-3,,3)))</f>
        <v>106912521</v>
      </c>
      <c r="J348" s="545">
        <f ca="1">(SUM(OFFSET(J$3,3*ROWS(J$3:J87)-3,,3)))</f>
        <v>3514927445</v>
      </c>
      <c r="K348" s="546">
        <f t="shared" ca="1" si="229"/>
        <v>-7.9504524298725636</v>
      </c>
      <c r="L348" s="546">
        <f t="shared" ca="1" si="229"/>
        <v>3.0123140893666012</v>
      </c>
      <c r="M348" s="546">
        <f t="shared" ca="1" si="229"/>
        <v>6.0335714393327331</v>
      </c>
      <c r="N348" s="540">
        <f t="shared" ref="N348:P348" ca="1" si="230">(H348-H344)/H344*100</f>
        <v>-4.4489452807099479</v>
      </c>
      <c r="O348" s="540">
        <f t="shared" ca="1" si="230"/>
        <v>14.315851001510909</v>
      </c>
      <c r="P348" s="540">
        <f t="shared" ca="1" si="230"/>
        <v>39.676244201013418</v>
      </c>
      <c r="Q348" s="545">
        <f ca="1">(SUM(OFFSET(Q$3,3*ROWS(Q$3:Q87)-3,,3)))</f>
        <v>1831765599.6887856</v>
      </c>
      <c r="R348" s="545">
        <f ca="1">(SUM(OFFSET(R$3,3*ROWS(R$3:R87)-3,,3)))</f>
        <v>105132647.387611</v>
      </c>
      <c r="S348" s="545">
        <f ca="1">(SUM(OFFSET(S$3,3*ROWS(S$3:S87)-3,,3)))</f>
        <v>253394822.52861506</v>
      </c>
      <c r="T348" s="533">
        <f ca="1">(SUM(OFFSET(T$3,3*ROWS(T$3:T87)-3,,3)))</f>
        <v>2190293069.6050115</v>
      </c>
      <c r="U348" s="546">
        <f t="shared" ca="1" si="221"/>
        <v>-5.8480971260004919</v>
      </c>
      <c r="V348" s="546">
        <f t="shared" ca="1" si="221"/>
        <v>-1.1527020243507415</v>
      </c>
      <c r="W348" s="546">
        <f t="shared" ca="1" si="221"/>
        <v>6.5520769674229289</v>
      </c>
      <c r="X348" s="546">
        <f t="shared" ca="1" si="221"/>
        <v>-4.3420928435574675</v>
      </c>
      <c r="Y348" s="547">
        <f t="shared" ca="1" si="223"/>
        <v>-3.8037015773437677</v>
      </c>
      <c r="Z348" s="547">
        <f t="shared" ca="1" si="223"/>
        <v>7.7137162860035469</v>
      </c>
      <c r="AA348" s="538">
        <f t="shared" ca="1" si="223"/>
        <v>41.70147643505269</v>
      </c>
      <c r="AB348" s="538">
        <f t="shared" ca="1" si="223"/>
        <v>0.44348770505448776</v>
      </c>
      <c r="AC348" s="545">
        <f ca="1">(SUM(OFFSET(AC$3,3*ROWS(AC$3:AC87)-3,,3)))</f>
        <v>1000283717</v>
      </c>
      <c r="AD348" s="533">
        <f ca="1">(SUM(OFFSET(AD$3,3*ROWS(AD$3:AD87)-3,,3)))</f>
        <v>598490085</v>
      </c>
      <c r="AE348" s="545">
        <f ca="1">(SUM(OFFSET(AE$3,3*ROWS(AE$3:AE87)-3,,3)))</f>
        <v>285373817</v>
      </c>
      <c r="AF348" s="545">
        <f ca="1">(SUM(OFFSET(AF$3,3*ROWS(AF$3:AF87)-3,,3)))</f>
        <v>168243467</v>
      </c>
      <c r="AG348" s="545">
        <f ca="1">(SUM(OFFSET(AG$3,3*ROWS(AG$3:AG87)-3,,3)))</f>
        <v>100857750</v>
      </c>
      <c r="AH348" s="533">
        <f ca="1">(SUM(OFFSET(AH$3,3*ROWS(AH$3:AH87)-3,,3)))</f>
        <v>269101217</v>
      </c>
      <c r="AI348" s="533"/>
      <c r="AJ348" s="533">
        <f ca="1">(SUM(OFFSET(AJ$3,3*ROWS(AJ$3:AJ87)-3,,3)))</f>
        <v>174591760</v>
      </c>
      <c r="AK348" s="545">
        <f ca="1">(SUM(OFFSET(AK$3,3*ROWS(AK$3:AK87)-3,,3)))</f>
        <v>770768649.95349669</v>
      </c>
      <c r="AL348" s="533">
        <f ca="1">(SUM(OFFSET(AL$3,3*ROWS(AL$3:AL87)-3,,3)))</f>
        <v>703909850.4890939</v>
      </c>
      <c r="AM348" s="545">
        <f ca="1">(SUM(OFFSET(AM$3,3*ROWS(AM$3:AM87)-3,,3)))</f>
        <v>111680570.57313399</v>
      </c>
      <c r="AN348" s="545">
        <f ca="1">(SUM(OFFSET(AN$3,3*ROWS(AN$3:AN87)-3,,3)))</f>
        <v>363228569.23659992</v>
      </c>
      <c r="AO348" s="545">
        <f ca="1">(SUM(OFFSET(AO$3,3*ROWS(AO$3:AO87)-3,,3)))</f>
        <v>205245411.66561797</v>
      </c>
      <c r="AP348" s="533">
        <f ca="1">SUM(AN348:AO348)</f>
        <v>568473980.90221786</v>
      </c>
      <c r="AQ348" s="533">
        <f ca="1">(SUM(OFFSET(AQ$3,3*ROWS(AQ$3:AQ87)-3,,3)))</f>
        <v>23755299.013741996</v>
      </c>
      <c r="AR348" s="533">
        <f ca="1">(SUM(OFFSET(AR$3,3*ROWS(AR$3:AR87)-3,,3)))</f>
        <v>357087099.24619502</v>
      </c>
      <c r="AS348" s="545">
        <f ca="1">(SUM(OFFSET(AS$3,3*ROWS(AS$3:AS87)-3,,3)))</f>
        <v>101609584</v>
      </c>
      <c r="AT348" s="545">
        <f ca="1">(SUM(OFFSET(AT$3,3*ROWS(AT$3:AT87)-3,,3)))</f>
        <v>1342732</v>
      </c>
      <c r="AU348" s="545">
        <f ca="1">(SUM(OFFSET(AU$3,3*ROWS(AU$3:AU87)-3,,3)))</f>
        <v>3960205</v>
      </c>
      <c r="AV348" s="545">
        <f ca="1">(SUM(OFFSET(AV$3,3*ROWS(AV$3:AV87)-3,,3)))</f>
        <v>99365543.245609999</v>
      </c>
      <c r="AW348" s="545">
        <f ca="1">(SUM(OFFSET(AW$3,3*ROWS(AW$3:AW87)-3,,3)))</f>
        <v>2127216.5435310001</v>
      </c>
      <c r="AX348" s="545">
        <f ca="1">(SUM(OFFSET(AX$3,3*ROWS(AX$3:AX87)-3,,3)))</f>
        <v>3639887.5984699996</v>
      </c>
      <c r="AY348" s="540">
        <f t="shared" ca="1" si="228"/>
        <v>8.8505089665887713</v>
      </c>
      <c r="AZ348" s="540">
        <f t="shared" ca="1" si="228"/>
        <v>-1.9930722350469097</v>
      </c>
      <c r="BA348" s="540">
        <f t="shared" ca="1" si="228"/>
        <v>-12.229430838391901</v>
      </c>
      <c r="BB348" s="533">
        <f t="shared" ca="1" si="219"/>
        <v>12995421.789250001</v>
      </c>
      <c r="BC348" s="535">
        <f ca="1">(SUM(OFFSET(BC$3,3*ROWS(BC$3:BC87)-3,,3)))</f>
        <v>8352424</v>
      </c>
      <c r="BD348" s="535">
        <f ca="1">(SUM(OFFSET(BD$3,3*ROWS(BD$3:BD87)-3,,3)))</f>
        <v>2175989680</v>
      </c>
      <c r="BE348" s="535">
        <f ca="1">(SUM(OFFSET(BE$3,3*ROWS(BE$3:BE87)-3,,3)))</f>
        <v>1330585341</v>
      </c>
      <c r="BF348" s="535">
        <f ca="1">(SUM(OFFSET(BF$3,3*ROWS(BF$3:BF87)-3,,3)))</f>
        <v>3142037.7963669999</v>
      </c>
      <c r="BG348" s="535">
        <f ca="1">(SUM(OFFSET(BG$3,3*ROWS(BG$3:BG87)-3,,3)))</f>
        <v>129498525.83992201</v>
      </c>
      <c r="BH348" s="535">
        <f ca="1">(SUM(OFFSET(BH$3,3*ROWS(BH$3:BH87)-3,,3)))</f>
        <v>120754258.89232603</v>
      </c>
      <c r="BI348" s="540"/>
      <c r="BJ348" s="540"/>
      <c r="BK348" s="540"/>
      <c r="BL348" s="545">
        <f ca="1">(SUM(OFFSET(BL$3,3*ROWS(BL$3:BL87)-3,,3)))</f>
        <v>14983</v>
      </c>
      <c r="BM348" s="545">
        <f ca="1">(SUM(OFFSET(BM$3,3*ROWS(BM$3:BM87)-3,,3)))</f>
        <v>4347403946</v>
      </c>
      <c r="BN348" s="545">
        <f ca="1">(SUM(OFFSET(BN$3,3*ROWS(BN$3:BN87)-3,,3)))</f>
        <v>519155615</v>
      </c>
      <c r="BO348" s="533">
        <f ca="1">(SUM(OFFSET(BO$3,3*ROWS(BO$3:BO87)-3,,3)))</f>
        <v>4866574544</v>
      </c>
      <c r="BP348" s="533">
        <f ca="1">(SUM(OFFSET(BP$3,3*ROWS(BP$3:BP87)-3,,3)))</f>
        <v>4866559561</v>
      </c>
      <c r="BQ348" s="545">
        <f ca="1">(SUM(OFFSET(BQ$3,3*ROWS(BQ$3:BQ87)-3,,3)))</f>
        <v>286113.595134</v>
      </c>
      <c r="BR348" s="545">
        <f ca="1">(SUM(OFFSET(BR$3,3*ROWS(BR$3:BR87)-3,,3)))</f>
        <v>5225416291.8009682</v>
      </c>
      <c r="BS348" s="545">
        <f ca="1">(SUM(OFFSET(BS$3,3*ROWS(BS$3:BS87)-3,,3)))</f>
        <v>10656118707.66497</v>
      </c>
      <c r="BT348" s="533">
        <f ca="1">(SUM(OFFSET(BT$3,3*ROWS(BT$3:BT87)-3,,3)))</f>
        <v>15881821113.061071</v>
      </c>
      <c r="BU348" s="533">
        <f ca="1">(SUM(OFFSET(BU$3,3*ROWS(BU$3:BU87)-3,,3)))</f>
        <v>15881534999.465939</v>
      </c>
      <c r="BV348" s="541">
        <f t="shared" ref="BV348:BZ348" ca="1" si="231">(BL348-BL347)/BL347*100</f>
        <v>-17.770704132594258</v>
      </c>
      <c r="BW348" s="541">
        <f t="shared" ca="1" si="231"/>
        <v>9.626529324282842</v>
      </c>
      <c r="BX348" s="541">
        <f t="shared" ca="1" si="231"/>
        <v>3.4011193120312253</v>
      </c>
      <c r="BY348" s="541">
        <f t="shared" ca="1" si="231"/>
        <v>8.9268145319626324</v>
      </c>
      <c r="BZ348" s="541">
        <f t="shared" ca="1" si="231"/>
        <v>8.9269234140157074</v>
      </c>
      <c r="CA348" s="541">
        <f t="shared" ref="CA348:CE348" ca="1" si="232">(BL348-BL344)/BL344*100</f>
        <v>-45.569804192247609</v>
      </c>
      <c r="CB348" s="541">
        <f t="shared" ca="1" si="232"/>
        <v>45.366197164360287</v>
      </c>
      <c r="CC348" s="541">
        <f t="shared" ca="1" si="232"/>
        <v>2.1207393578149309</v>
      </c>
      <c r="CD348" s="541">
        <f t="shared" ca="1" si="232"/>
        <v>39.082397394417548</v>
      </c>
      <c r="CE348" s="541">
        <f t="shared" ca="1" si="232"/>
        <v>39.083063356258158</v>
      </c>
      <c r="CF348" s="541">
        <f t="shared" ref="CF348:CJ348" ca="1" si="233">(BQ348/BQ347-1)*100</f>
        <v>-18.494071447953875</v>
      </c>
      <c r="CG348" s="541">
        <f t="shared" ca="1" si="233"/>
        <v>12.45939601333137</v>
      </c>
      <c r="CH348" s="541">
        <f t="shared" ca="1" si="233"/>
        <v>-5.0611997378838041</v>
      </c>
      <c r="CI348" s="541">
        <f t="shared" ca="1" si="233"/>
        <v>6.7927427845648758E-2</v>
      </c>
      <c r="CJ348" s="541">
        <f t="shared" ca="1" si="233"/>
        <v>6.8337989370603758E-2</v>
      </c>
      <c r="CK348" s="541">
        <f t="shared" ref="CK348:CO348" ca="1" si="234">(BQ348/BQ344-1)*100</f>
        <v>-22.932379874004837</v>
      </c>
      <c r="CL348" s="541">
        <f t="shared" ca="1" si="234"/>
        <v>42.495272157637466</v>
      </c>
      <c r="CM348" s="541">
        <f t="shared" ca="1" si="234"/>
        <v>6.500431132808715</v>
      </c>
      <c r="CN348" s="541">
        <f t="shared" ca="1" si="234"/>
        <v>16.153290128574739</v>
      </c>
      <c r="CO348" s="541">
        <f t="shared" ca="1" si="234"/>
        <v>16.154351401574907</v>
      </c>
      <c r="CP348" s="539">
        <f t="shared" ca="1" si="224"/>
        <v>-2.6310031862694387</v>
      </c>
      <c r="CQ348" s="539">
        <f t="shared" ca="1" si="225"/>
        <v>17.994873509764048</v>
      </c>
      <c r="CR348" s="539">
        <f t="shared" ca="1" si="226"/>
        <v>39.962366392407432</v>
      </c>
      <c r="CS348" s="539">
        <f t="shared" ca="1" si="226"/>
        <v>1.2801457758519632</v>
      </c>
      <c r="CT348" s="534"/>
      <c r="CU348" s="534"/>
      <c r="CV348" s="534"/>
      <c r="CW348" s="534"/>
    </row>
    <row r="349" spans="1:101" x14ac:dyDescent="0.3">
      <c r="A349"/>
      <c r="B349"/>
      <c r="E349" s="481"/>
      <c r="F349" s="481"/>
      <c r="G349" s="481"/>
      <c r="H349" s="481">
        <f ca="1">H348/H344-1</f>
        <v>-4.4489452807099483E-2</v>
      </c>
      <c r="I349" s="481">
        <f ca="1">I348/I344-1</f>
        <v>0.14315851001510915</v>
      </c>
      <c r="J349" s="481">
        <f t="shared" ref="J349" ca="1" si="235">J348/J344-1</f>
        <v>0.39676244201013411</v>
      </c>
      <c r="K349" s="470"/>
      <c r="L349" s="470"/>
      <c r="M349" s="470"/>
      <c r="N349" s="470"/>
      <c r="O349" s="470"/>
      <c r="P349" s="470"/>
      <c r="Q349" s="481">
        <f ca="1">Q348/Q344-1</f>
        <v>-3.8037015773437655E-2</v>
      </c>
      <c r="R349" s="481">
        <f t="shared" ref="R349" ca="1" si="236">R348/R344-1</f>
        <v>7.7137162860035469E-2</v>
      </c>
      <c r="S349" s="481">
        <f ca="1">S348/S344-1</f>
        <v>0.41701476435052687</v>
      </c>
      <c r="T349" s="548"/>
      <c r="U349" s="548"/>
      <c r="V349" s="548"/>
      <c r="W349" s="548"/>
      <c r="X349" s="548"/>
      <c r="Y349" s="548"/>
      <c r="Z349" s="548"/>
      <c r="AA349" s="548"/>
      <c r="AB349" s="548"/>
      <c r="AC349" s="481">
        <f t="shared" ref="AC349:AJ349" ca="1" si="237">AC347/AC343-1</f>
        <v>1.6290429502132442E-2</v>
      </c>
      <c r="AD349" s="481">
        <f ca="1">AD347/AD343-1</f>
        <v>-3.966943922180477E-2</v>
      </c>
      <c r="AE349" s="481">
        <f t="shared" ca="1" si="237"/>
        <v>1.6860831950936461E-2</v>
      </c>
      <c r="AF349" s="481">
        <f t="shared" ca="1" si="237"/>
        <v>-0.11315993919836942</v>
      </c>
      <c r="AG349" s="481">
        <f t="shared" ca="1" si="237"/>
        <v>3.9570651991152062E-3</v>
      </c>
      <c r="AH349" s="481">
        <f t="shared" ca="1" si="237"/>
        <v>-7.1292474923520532E-2</v>
      </c>
      <c r="AI349" s="481"/>
      <c r="AJ349" s="481">
        <f t="shared" ca="1" si="237"/>
        <v>-5.6688917987095966E-2</v>
      </c>
      <c r="AK349" s="549"/>
      <c r="AL349" s="549"/>
      <c r="AM349" s="549"/>
      <c r="AN349" s="549"/>
      <c r="AO349" s="549"/>
      <c r="AP349" s="549"/>
      <c r="AQ349" s="549"/>
      <c r="AR349" s="549"/>
      <c r="AV349" s="481">
        <f ca="1">AV347/AV343-1</f>
        <v>0.17468244052986015</v>
      </c>
      <c r="AW349" s="481">
        <f ca="1">AW347/AW343-1</f>
        <v>-6.3408547464996357E-2</v>
      </c>
      <c r="AX349" s="481">
        <f ca="1">AX347/AX343-1</f>
        <v>-6.8887731298319599E-2</v>
      </c>
      <c r="BC349" s="550">
        <f ca="1">BC348/SUM(BC348:BE348)</f>
        <v>2.3762720940033516E-3</v>
      </c>
      <c r="BD349" s="550">
        <f ca="1">BD348/SUM(BC348:BE348)</f>
        <v>0.61907100901765555</v>
      </c>
      <c r="BE349" s="550">
        <f ca="1">BE348/SUM(BC348:BE348)</f>
        <v>0.37855271888834108</v>
      </c>
      <c r="BF349" s="550">
        <f ca="1">BF348/SUM(BF348:BH348)</f>
        <v>1.2399771096397125E-2</v>
      </c>
      <c r="BG349" s="550">
        <f ca="1">BG348/SUM(BF348:BH348)</f>
        <v>0.51105434810254724</v>
      </c>
      <c r="BH349" s="550">
        <f ca="1">BH348/SUM(BF348:BH348)</f>
        <v>0.47654588080105559</v>
      </c>
      <c r="BM349" s="481">
        <f t="shared" ref="BM349" ca="1" si="238">BM348/BM344-1</f>
        <v>0.45366197164360278</v>
      </c>
      <c r="BN349" s="481">
        <f ca="1">BN348/BN344-1</f>
        <v>2.1207393578149381E-2</v>
      </c>
      <c r="BP349" s="481">
        <f ca="1">BP348/BP344-1</f>
        <v>0.39083063356258152</v>
      </c>
      <c r="BQ349" s="551"/>
      <c r="BR349" s="481">
        <f ca="1">BR348/BR344-1</f>
        <v>0.42495272157637465</v>
      </c>
      <c r="BS349" s="481">
        <f ca="1">BS348/BS344-1</f>
        <v>6.500431132808715E-2</v>
      </c>
      <c r="BT349" s="552"/>
      <c r="BU349" s="481">
        <f ca="1">BU348/BU344-1</f>
        <v>0.16154351401574907</v>
      </c>
    </row>
    <row r="350" spans="1:101" x14ac:dyDescent="0.3">
      <c r="A350"/>
      <c r="B350"/>
      <c r="E350" s="481"/>
      <c r="F350" s="481"/>
      <c r="G350" s="481"/>
      <c r="H350" s="553">
        <f ca="1">SUM(H348:J348)</f>
        <v>5395205528</v>
      </c>
      <c r="I350" s="554"/>
      <c r="J350" s="481"/>
      <c r="K350" s="470"/>
      <c r="L350" s="470"/>
      <c r="M350" s="470"/>
      <c r="N350" s="470"/>
      <c r="O350" s="470"/>
      <c r="P350" s="481"/>
      <c r="Q350" s="553">
        <f ca="1">SUM(Q348:R348)</f>
        <v>1936898247.0763965</v>
      </c>
      <c r="R350" s="555">
        <f ca="1">Q350/10^6</f>
        <v>1936.8982470763965</v>
      </c>
      <c r="S350" s="481"/>
      <c r="T350" s="548"/>
      <c r="U350" s="548"/>
      <c r="V350" s="548"/>
      <c r="W350" s="548"/>
      <c r="X350" s="548"/>
      <c r="Y350" s="548"/>
      <c r="Z350" s="548"/>
      <c r="AA350" s="548"/>
      <c r="AB350" s="548"/>
      <c r="AC350" s="549"/>
      <c r="AD350" s="239"/>
      <c r="AE350" s="239"/>
      <c r="AF350" s="239"/>
      <c r="AG350" s="239"/>
      <c r="AH350" s="239"/>
      <c r="AI350" s="239"/>
      <c r="AJ350" s="239"/>
      <c r="AK350" s="549"/>
      <c r="AL350" s="239"/>
      <c r="AM350" s="239"/>
      <c r="AN350" s="239"/>
      <c r="AO350" s="239"/>
      <c r="AP350" s="239"/>
      <c r="AQ350" s="239"/>
      <c r="AR350" s="239"/>
      <c r="BC350" s="550"/>
      <c r="BD350" s="550"/>
      <c r="BE350" s="550"/>
      <c r="BF350" s="550"/>
      <c r="BG350" s="550"/>
      <c r="BH350" s="550"/>
      <c r="BM350" s="481"/>
      <c r="BN350" s="481"/>
      <c r="BP350" s="481"/>
      <c r="BQ350" s="551"/>
      <c r="BR350" s="481"/>
      <c r="BS350" s="481"/>
      <c r="BT350" s="552"/>
      <c r="BU350" s="481"/>
    </row>
    <row r="351" spans="1:101" x14ac:dyDescent="0.3">
      <c r="A351"/>
      <c r="B351"/>
      <c r="E351" s="481"/>
      <c r="F351" s="481"/>
      <c r="G351" s="481">
        <f ca="1">H350/H351-1</f>
        <v>0.20807815028010412</v>
      </c>
      <c r="H351" s="553">
        <f ca="1">SUM(H344:J344)</f>
        <v>4465940822.4120865</v>
      </c>
      <c r="I351" s="481"/>
      <c r="J351" s="481"/>
      <c r="K351" s="470"/>
      <c r="L351" s="470"/>
      <c r="M351" s="470"/>
      <c r="N351" s="470"/>
      <c r="O351" s="470"/>
      <c r="P351" s="481">
        <f ca="1">Q350/Q351-1</f>
        <v>-3.2421350868408028E-2</v>
      </c>
      <c r="Q351" s="553">
        <f ca="1">SUM(Q344:R344)</f>
        <v>2001799284.0321302</v>
      </c>
      <c r="R351" s="555">
        <f ca="1">Q351/10^6</f>
        <v>2001.7992840321303</v>
      </c>
      <c r="S351" s="481"/>
      <c r="T351" s="548"/>
      <c r="U351" s="548"/>
      <c r="V351" s="548"/>
      <c r="W351" s="548"/>
      <c r="X351" s="548"/>
      <c r="Y351" s="548"/>
      <c r="Z351" s="548"/>
      <c r="AA351" s="548"/>
      <c r="AB351" s="548"/>
      <c r="AC351" s="549"/>
      <c r="AD351" s="239"/>
      <c r="AE351" s="239"/>
      <c r="AF351" s="239"/>
      <c r="AG351" s="239"/>
      <c r="AH351" s="239"/>
      <c r="AI351" s="239"/>
      <c r="AJ351" s="239"/>
      <c r="AK351" s="549"/>
      <c r="AL351" s="239"/>
      <c r="AM351" s="239"/>
      <c r="AN351" s="239"/>
      <c r="AO351" s="239"/>
      <c r="AP351" s="239"/>
      <c r="AQ351" s="239"/>
      <c r="AR351" s="239"/>
      <c r="BC351" s="550"/>
      <c r="BD351" s="550"/>
      <c r="BE351" s="550"/>
      <c r="BF351" s="550"/>
      <c r="BG351" s="550"/>
      <c r="BH351" s="550"/>
      <c r="BM351" s="481"/>
      <c r="BN351" s="481"/>
      <c r="BP351" s="481"/>
      <c r="BQ351" s="551"/>
      <c r="BR351" s="481"/>
      <c r="BS351" s="481"/>
      <c r="BT351" s="552"/>
      <c r="BU351" s="481"/>
    </row>
    <row r="352" spans="1:101" ht="14.25" customHeight="1" x14ac:dyDescent="0.3">
      <c r="A352"/>
      <c r="B352"/>
      <c r="C352" s="556"/>
      <c r="D352" s="637" t="s">
        <v>65</v>
      </c>
      <c r="E352" s="638" t="s">
        <v>2</v>
      </c>
      <c r="F352" s="638"/>
      <c r="G352" s="639"/>
      <c r="H352" s="640" t="s">
        <v>3</v>
      </c>
      <c r="I352" s="641"/>
      <c r="J352" s="642"/>
      <c r="K352" s="643"/>
      <c r="L352" s="644"/>
      <c r="M352" s="645"/>
      <c r="N352" s="646" t="s">
        <v>5</v>
      </c>
      <c r="O352" s="647"/>
      <c r="P352" s="648"/>
      <c r="Q352" s="599" t="s">
        <v>6</v>
      </c>
      <c r="R352" s="600"/>
      <c r="S352" s="600"/>
      <c r="T352" s="601"/>
      <c r="U352" s="602"/>
      <c r="V352" s="603"/>
      <c r="W352" s="603"/>
      <c r="X352" s="604"/>
      <c r="Y352" s="605" t="s">
        <v>8</v>
      </c>
      <c r="Z352" s="606"/>
      <c r="AA352" s="606"/>
      <c r="AB352" s="607"/>
      <c r="AC352" s="2" t="s">
        <v>9</v>
      </c>
      <c r="AD352" s="3"/>
      <c r="AE352" s="3"/>
      <c r="AF352" s="3"/>
      <c r="AG352" s="3"/>
      <c r="AH352" s="3"/>
      <c r="AI352" s="3"/>
      <c r="AJ352" s="3"/>
      <c r="AK352" s="4" t="s">
        <v>10</v>
      </c>
      <c r="AL352" s="5"/>
      <c r="AM352" s="5"/>
      <c r="AN352" s="5"/>
      <c r="AO352" s="5"/>
      <c r="AP352" s="5"/>
      <c r="AQ352" s="6"/>
      <c r="AR352" s="5"/>
      <c r="AS352" s="608" t="s">
        <v>11</v>
      </c>
      <c r="AT352" s="609"/>
      <c r="AU352" s="494"/>
      <c r="AV352" s="610" t="s">
        <v>12</v>
      </c>
      <c r="AW352" s="611"/>
      <c r="AX352" s="496"/>
      <c r="AY352" s="612" t="s">
        <v>13</v>
      </c>
      <c r="AZ352" s="613"/>
      <c r="BA352" s="497"/>
      <c r="BB352" s="626" t="s">
        <v>58</v>
      </c>
      <c r="BC352" s="626"/>
      <c r="BD352" s="626"/>
      <c r="BE352" s="626"/>
      <c r="BF352" s="557"/>
      <c r="BG352" s="557"/>
      <c r="BH352" s="557"/>
      <c r="BI352" s="497"/>
      <c r="BJ352" s="497"/>
      <c r="BK352" s="497"/>
      <c r="BL352" s="627"/>
      <c r="BM352" s="627"/>
      <c r="BN352" s="627"/>
      <c r="BO352" s="627"/>
      <c r="BP352" s="628"/>
      <c r="BQ352" s="629" t="s">
        <v>19</v>
      </c>
      <c r="BR352" s="630"/>
      <c r="BS352" s="630"/>
      <c r="BT352" s="630"/>
      <c r="BU352" s="631"/>
      <c r="BV352" s="632"/>
      <c r="BW352" s="633"/>
      <c r="BX352" s="633"/>
      <c r="BY352" s="633"/>
      <c r="BZ352" s="634"/>
      <c r="CA352" s="614" t="s">
        <v>21</v>
      </c>
      <c r="CB352" s="615"/>
      <c r="CC352" s="615"/>
      <c r="CD352" s="615"/>
      <c r="CE352" s="616"/>
      <c r="CF352" s="498"/>
      <c r="CG352" s="498"/>
      <c r="CH352" s="498"/>
      <c r="CI352" s="498"/>
      <c r="CJ352" s="499"/>
      <c r="CK352" s="617" t="s">
        <v>23</v>
      </c>
      <c r="CL352" s="618"/>
      <c r="CM352" s="618"/>
      <c r="CN352" s="618"/>
      <c r="CO352" s="619"/>
      <c r="CP352" s="623" t="s">
        <v>24</v>
      </c>
      <c r="CQ352" s="624"/>
      <c r="CR352" s="624"/>
      <c r="CS352" s="625"/>
      <c r="CT352" s="558" t="s">
        <v>25</v>
      </c>
    </row>
    <row r="353" spans="1:101" ht="24" x14ac:dyDescent="0.3">
      <c r="A353"/>
      <c r="B353"/>
      <c r="C353" s="556"/>
      <c r="D353" s="637"/>
      <c r="E353" s="486" t="s">
        <v>29</v>
      </c>
      <c r="F353" s="486" t="s">
        <v>30</v>
      </c>
      <c r="G353" s="486" t="s">
        <v>31</v>
      </c>
      <c r="H353" s="487" t="s">
        <v>29</v>
      </c>
      <c r="I353" s="488" t="s">
        <v>30</v>
      </c>
      <c r="J353" s="489" t="s">
        <v>31</v>
      </c>
      <c r="K353" s="502"/>
      <c r="L353" s="503"/>
      <c r="M353" s="559"/>
      <c r="N353" s="504" t="s">
        <v>29</v>
      </c>
      <c r="O353" s="505" t="s">
        <v>30</v>
      </c>
      <c r="P353" s="506" t="s">
        <v>31</v>
      </c>
      <c r="Q353" s="491" t="s">
        <v>29</v>
      </c>
      <c r="R353" s="492" t="s">
        <v>30</v>
      </c>
      <c r="S353" s="492" t="s">
        <v>31</v>
      </c>
      <c r="T353" s="492" t="s">
        <v>34</v>
      </c>
      <c r="U353" s="508"/>
      <c r="V353" s="509"/>
      <c r="W353" s="509"/>
      <c r="X353" s="510"/>
      <c r="Y353" s="511" t="s">
        <v>29</v>
      </c>
      <c r="Z353" s="512" t="s">
        <v>30</v>
      </c>
      <c r="AA353" s="512" t="s">
        <v>31</v>
      </c>
      <c r="AB353" s="513" t="s">
        <v>35</v>
      </c>
      <c r="AC353" s="2" t="s">
        <v>36</v>
      </c>
      <c r="AD353" s="3"/>
      <c r="AE353" s="3" t="s">
        <v>38</v>
      </c>
      <c r="AF353" s="3" t="s">
        <v>44</v>
      </c>
      <c r="AG353" s="3" t="s">
        <v>45</v>
      </c>
      <c r="AH353" s="3"/>
      <c r="AI353" s="3"/>
      <c r="AJ353" s="3"/>
      <c r="AK353" s="4" t="s">
        <v>36</v>
      </c>
      <c r="AL353" s="5"/>
      <c r="AM353" s="5" t="s">
        <v>38</v>
      </c>
      <c r="AN353" s="5" t="s">
        <v>44</v>
      </c>
      <c r="AO353" s="5" t="s">
        <v>45</v>
      </c>
      <c r="AP353" s="5"/>
      <c r="AQ353" s="5" t="s">
        <v>71</v>
      </c>
      <c r="AR353" s="5"/>
      <c r="AS353" s="493" t="s">
        <v>38</v>
      </c>
      <c r="AT353" s="514" t="s">
        <v>47</v>
      </c>
      <c r="AU353" s="514"/>
      <c r="AV353" s="495" t="s">
        <v>38</v>
      </c>
      <c r="AW353" s="515" t="s">
        <v>47</v>
      </c>
      <c r="AX353" s="515"/>
      <c r="AY353" s="516" t="s">
        <v>38</v>
      </c>
      <c r="AZ353" s="517" t="s">
        <v>47</v>
      </c>
      <c r="BA353" s="518"/>
      <c r="BB353" s="42" t="s">
        <v>77</v>
      </c>
      <c r="BC353" s="42" t="s">
        <v>78</v>
      </c>
      <c r="BD353" s="42"/>
      <c r="BE353" s="42" t="s">
        <v>79</v>
      </c>
      <c r="BF353" s="560"/>
      <c r="BG353" s="560"/>
      <c r="BH353" s="560"/>
      <c r="BI353" s="518"/>
      <c r="BJ353" s="518"/>
      <c r="BK353" s="518"/>
      <c r="BL353" s="519"/>
      <c r="BM353" s="519"/>
      <c r="BN353" s="519"/>
      <c r="BO353" s="519"/>
      <c r="BP353" s="520"/>
      <c r="BQ353" s="487" t="s">
        <v>51</v>
      </c>
      <c r="BR353" s="488" t="s">
        <v>52</v>
      </c>
      <c r="BS353" s="488" t="s">
        <v>53</v>
      </c>
      <c r="BT353" s="488" t="s">
        <v>54</v>
      </c>
      <c r="BU353" s="488" t="s">
        <v>55</v>
      </c>
      <c r="BV353" s="521"/>
      <c r="BW353" s="519"/>
      <c r="BX353" s="519"/>
      <c r="BY353" s="519"/>
      <c r="BZ353" s="522"/>
      <c r="CA353" s="523" t="s">
        <v>51</v>
      </c>
      <c r="CB353" s="524" t="s">
        <v>52</v>
      </c>
      <c r="CC353" s="524" t="s">
        <v>53</v>
      </c>
      <c r="CD353" s="524" t="s">
        <v>54</v>
      </c>
      <c r="CE353" s="525" t="s">
        <v>55</v>
      </c>
      <c r="CF353" s="507"/>
      <c r="CG353" s="507"/>
      <c r="CH353" s="507"/>
      <c r="CI353" s="507"/>
      <c r="CJ353" s="526"/>
      <c r="CK353" s="492" t="s">
        <v>51</v>
      </c>
      <c r="CL353" s="492" t="s">
        <v>52</v>
      </c>
      <c r="CM353" s="492" t="s">
        <v>53</v>
      </c>
      <c r="CN353" s="492" t="s">
        <v>54</v>
      </c>
      <c r="CO353" s="526" t="s">
        <v>55</v>
      </c>
      <c r="CP353" s="561" t="s">
        <v>56</v>
      </c>
      <c r="CQ353" s="561" t="s">
        <v>57</v>
      </c>
      <c r="CR353" s="561" t="s">
        <v>58</v>
      </c>
      <c r="CS353" s="561" t="s">
        <v>59</v>
      </c>
      <c r="CT353" s="558" t="s">
        <v>60</v>
      </c>
    </row>
    <row r="354" spans="1:101" x14ac:dyDescent="0.3">
      <c r="A354"/>
      <c r="B354"/>
      <c r="D354" s="77">
        <v>2003</v>
      </c>
      <c r="E354" s="545">
        <f t="shared" ref="E354:G369" ca="1" si="239">OFFSET(E$3,(ROW(E1)*12)-1,0)</f>
        <v>19374290.956876453</v>
      </c>
      <c r="F354" s="545">
        <f t="shared" ca="1" si="239"/>
        <v>4515624</v>
      </c>
      <c r="G354" s="545">
        <f t="shared" ca="1" si="239"/>
        <v>0</v>
      </c>
      <c r="H354" s="545">
        <f ca="1">(SUM(OFFSET(H$264,4*ROWS(H263:H$263)-4,,4)))</f>
        <v>491598637</v>
      </c>
      <c r="I354" s="545">
        <f ca="1">(SUM(OFFSET(I$264,4*ROWS(I263:I$263)-4,,4)))</f>
        <v>65402779</v>
      </c>
      <c r="J354" s="545">
        <f ca="1">(SUM(OFFSET(J$264,4*ROWS(J263:J$263)-4,,4)))</f>
        <v>0</v>
      </c>
      <c r="K354" s="545">
        <f t="shared" ref="K354:P369" ca="1" si="240">OFFSET(K$3,(ROW(K1)*12)-1,0)</f>
        <v>3.5937819039145045</v>
      </c>
      <c r="L354" s="545">
        <f t="shared" ca="1" si="240"/>
        <v>24.464210720700059</v>
      </c>
      <c r="M354" s="545">
        <f t="shared" ca="1" si="240"/>
        <v>0</v>
      </c>
      <c r="N354" s="545">
        <f t="shared" ca="1" si="240"/>
        <v>0</v>
      </c>
      <c r="O354" s="545">
        <f t="shared" ca="1" si="240"/>
        <v>0</v>
      </c>
      <c r="P354" s="545">
        <f t="shared" ca="1" si="240"/>
        <v>0</v>
      </c>
      <c r="Q354" s="545">
        <f ca="1">(SUM(OFFSET(Q$264,4*ROWS(Q263:Q$263)-4,,4)))</f>
        <v>225422770.78899646</v>
      </c>
      <c r="R354" s="545">
        <f ca="1">(SUM(OFFSET(R$264,4*ROWS(R263:R$263)-4,,4)))</f>
        <v>28699871.258217998</v>
      </c>
      <c r="S354" s="545">
        <f ca="1">(SUM(OFFSET(S$264,4*ROWS(S263:S$263)-4,,4)))</f>
        <v>0</v>
      </c>
      <c r="T354" s="545">
        <f ca="1">(SUM(OFFSET(T$264,4*ROWS(T263:T$263)-4,,4)))</f>
        <v>254122642.04721445</v>
      </c>
      <c r="U354" s="545">
        <f t="shared" ref="U354:AB369" ca="1" si="241">OFFSET(U$3,(ROW(U1)*12)-1,0)</f>
        <v>3.8986050999511268</v>
      </c>
      <c r="V354" s="545">
        <f t="shared" ca="1" si="241"/>
        <v>35.034421246873457</v>
      </c>
      <c r="W354" s="545" t="e">
        <f t="shared" ca="1" si="241"/>
        <v>#DIV/0!</v>
      </c>
      <c r="X354" s="545">
        <f t="shared" ca="1" si="241"/>
        <v>6.955625074034133</v>
      </c>
      <c r="Y354" s="545">
        <f t="shared" ca="1" si="241"/>
        <v>0</v>
      </c>
      <c r="Z354" s="545">
        <f t="shared" ca="1" si="241"/>
        <v>0</v>
      </c>
      <c r="AA354" s="545">
        <f t="shared" ca="1" si="241"/>
        <v>0</v>
      </c>
      <c r="AB354" s="545">
        <f t="shared" ca="1" si="241"/>
        <v>0</v>
      </c>
      <c r="AC354" s="545">
        <f ca="1">(SUM(OFFSET(AC$264,4*ROWS(AC263:AC$263)-4,,4)))</f>
        <v>0</v>
      </c>
      <c r="AD354" s="545">
        <f ca="1">(SUM(OFFSET(AD$264,4*ROWS(AD263:AD$263)-4,,4)))</f>
        <v>0</v>
      </c>
      <c r="AE354" s="545">
        <f ca="1">(SUM(OFFSET(AE$264,4*ROWS(AE263:AE$263)-4,,4)))</f>
        <v>0</v>
      </c>
      <c r="AF354" s="545">
        <f ca="1">(SUM(OFFSET(AF$264,4*ROWS(AF263:AF$263)-4,,4)))</f>
        <v>0</v>
      </c>
      <c r="AG354" s="545">
        <f ca="1">(SUM(OFFSET(AG$264,4*ROWS(AG263:AG$263)-4,,4)))</f>
        <v>0</v>
      </c>
      <c r="AH354" s="545">
        <f ca="1">(SUM(OFFSET(AH$264,4*ROWS(AH263:AH$263)-4,,4)))</f>
        <v>0</v>
      </c>
      <c r="AI354" s="545"/>
      <c r="AJ354" s="545">
        <f ca="1">(SUM(OFFSET(AJ$264,4*ROWS(AJ263:AJ$263)-4,,4)))</f>
        <v>0</v>
      </c>
      <c r="AK354" s="545">
        <f ca="1">(SUM(OFFSET(AK$264,4*ROWS(AK263:AK$263)-4,,4)))</f>
        <v>0</v>
      </c>
      <c r="AL354" s="545">
        <f ca="1">(SUM(OFFSET(AL$264,4*ROWS(AL263:AL$263)-4,,4)))</f>
        <v>0</v>
      </c>
      <c r="AM354" s="545">
        <f ca="1">(SUM(OFFSET(AM$264,4*ROWS(AM263:AM$263)-4,,4)))</f>
        <v>0</v>
      </c>
      <c r="AN354" s="545">
        <f ca="1">(SUM(OFFSET(AN$264,4*ROWS(AN263:AN$263)-4,,4)))</f>
        <v>0</v>
      </c>
      <c r="AO354" s="545">
        <f ca="1">(SUM(OFFSET(AO$264,4*ROWS(AO263:AO$263)-4,,4)))</f>
        <v>0</v>
      </c>
      <c r="AP354" s="545">
        <f ca="1">(SUM(OFFSET(AP$264,4*ROWS(AP263:AP$263)-4,,4)))</f>
        <v>0</v>
      </c>
      <c r="AQ354" s="545">
        <f ca="1">(SUM(OFFSET(AQ$264,4*ROWS(AQ263:AQ$263)-4,,4)))</f>
        <v>0</v>
      </c>
      <c r="AR354" s="545">
        <f ca="1">(SUM(OFFSET(AR$264,4*ROWS(AR263:AR$263)-4,,4)))</f>
        <v>0</v>
      </c>
      <c r="AS354" s="545">
        <f ca="1">(SUM(OFFSET(AS$264,4*ROWS(AS263:AS$263)-4,,4)))</f>
        <v>0</v>
      </c>
      <c r="AT354" s="545">
        <f ca="1">(SUM(OFFSET(AT$264,4*ROWS(AT263:AT$263)-4,,4)))</f>
        <v>0</v>
      </c>
      <c r="AU354" s="545">
        <f ca="1">(SUM(OFFSET(AU$264,4*ROWS(AU263:AU$263)-4,,4)))</f>
        <v>0</v>
      </c>
      <c r="AV354" s="545">
        <f ca="1">(SUM(OFFSET(AV$264,4*ROWS(AV263:AV$263)-4,,4)))</f>
        <v>0</v>
      </c>
      <c r="AW354" s="545">
        <f ca="1">(SUM(OFFSET(AW$264,4*ROWS(AW263:AW$263)-4,,4)))</f>
        <v>0</v>
      </c>
      <c r="AX354" s="545">
        <f ca="1">(SUM(OFFSET(AX$264,4*ROWS(AX263:AX$263)-4,,4)))</f>
        <v>0</v>
      </c>
      <c r="AY354" s="545">
        <f t="shared" ref="AY354:BA369" ca="1" si="242">OFFSET(AY$3,(ROW(AY1)*12)-1,0)</f>
        <v>0</v>
      </c>
      <c r="AZ354" s="545">
        <f t="shared" ca="1" si="242"/>
        <v>0</v>
      </c>
      <c r="BA354" s="545">
        <f t="shared" ca="1" si="242"/>
        <v>0</v>
      </c>
      <c r="BB354" s="562">
        <f t="shared" ref="BB354:BB374" ca="1" si="243">OFFSET(BB$263,(ROW(BB3)*4)-8,0)</f>
        <v>0</v>
      </c>
      <c r="BC354" s="545">
        <f ca="1">(SUM(OFFSET(BC$264,4*ROWS(BC263:BC$263)-4,,4)))</f>
        <v>0</v>
      </c>
      <c r="BD354" s="545"/>
      <c r="BE354" s="545">
        <f ca="1">(SUM(OFFSET(BE$264,4*ROWS(BE263:BE$263)-4,,4)))</f>
        <v>0</v>
      </c>
      <c r="BF354" s="545"/>
      <c r="BG354" s="545"/>
      <c r="BH354" s="545"/>
      <c r="BI354" s="545"/>
      <c r="BJ354" s="545"/>
      <c r="BK354" s="545"/>
      <c r="BL354" s="545">
        <f ca="1">(SUM(OFFSET(BL$264,4*ROWS(BL263:BL$263)-4,,4)))</f>
        <v>0</v>
      </c>
      <c r="BM354" s="545">
        <f ca="1">(SUM(OFFSET(BM$264,4*ROWS(BM263:BM$263)-4,,4)))</f>
        <v>0</v>
      </c>
      <c r="BN354" s="545">
        <f ca="1">(SUM(OFFSET(BN$264,4*ROWS(BN263:BN$263)-4,,4)))</f>
        <v>0</v>
      </c>
      <c r="BO354" s="545">
        <f ca="1">(SUM(OFFSET(BO$264,4*ROWS(BO263:BO$263)-4,,4)))</f>
        <v>0</v>
      </c>
      <c r="BP354" s="545">
        <f ca="1">(SUM(OFFSET(BP$264,4*ROWS(BP263:BP$263)-4,,4)))</f>
        <v>0</v>
      </c>
      <c r="BQ354" s="545">
        <f ca="1">(SUM(OFFSET(BQ$264,4*ROWS(BQ263:BQ$263)-4,,4)))</f>
        <v>0</v>
      </c>
      <c r="BR354" s="545">
        <f ca="1">(SUM(OFFSET(BR$264,4*ROWS(BR263:BR$263)-4,,4)))</f>
        <v>0</v>
      </c>
      <c r="BS354" s="545">
        <f ca="1">(SUM(OFFSET(BS$264,4*ROWS(BS263:BS$263)-4,,4)))</f>
        <v>0</v>
      </c>
      <c r="BT354" s="545">
        <f ca="1">(SUM(OFFSET(BT$264,4*ROWS(BT263:BT$263)-4,,4)))</f>
        <v>0</v>
      </c>
      <c r="BU354" s="545">
        <f ca="1">(SUM(OFFSET(BU$264,4*ROWS(BU263:BU$263)-4,,4)))</f>
        <v>0</v>
      </c>
      <c r="BV354" s="545">
        <f t="shared" ref="BV354:CW363" ca="1" si="244">OFFSET(BV$3,(ROW(BV1)*12)-1,0)</f>
        <v>0</v>
      </c>
      <c r="BW354" s="545">
        <f t="shared" ca="1" si="244"/>
        <v>0</v>
      </c>
      <c r="BX354" s="545">
        <f t="shared" ca="1" si="244"/>
        <v>0</v>
      </c>
      <c r="BY354" s="545">
        <f t="shared" ca="1" si="244"/>
        <v>0</v>
      </c>
      <c r="BZ354" s="545">
        <f t="shared" ca="1" si="244"/>
        <v>0</v>
      </c>
      <c r="CA354" s="545">
        <f t="shared" ca="1" si="244"/>
        <v>0</v>
      </c>
      <c r="CB354" s="545">
        <f t="shared" ca="1" si="244"/>
        <v>0</v>
      </c>
      <c r="CC354" s="545">
        <f t="shared" ca="1" si="244"/>
        <v>0</v>
      </c>
      <c r="CD354" s="545">
        <f t="shared" ca="1" si="244"/>
        <v>0</v>
      </c>
      <c r="CE354" s="545">
        <f t="shared" ca="1" si="244"/>
        <v>0</v>
      </c>
      <c r="CF354" s="545">
        <f t="shared" ca="1" si="244"/>
        <v>0</v>
      </c>
      <c r="CG354" s="545">
        <f t="shared" ca="1" si="244"/>
        <v>0</v>
      </c>
      <c r="CH354" s="545">
        <f t="shared" ca="1" si="244"/>
        <v>0</v>
      </c>
      <c r="CI354" s="545">
        <f t="shared" ca="1" si="244"/>
        <v>0</v>
      </c>
      <c r="CJ354" s="545">
        <f t="shared" ca="1" si="244"/>
        <v>0</v>
      </c>
      <c r="CK354" s="545">
        <f t="shared" ca="1" si="244"/>
        <v>0</v>
      </c>
      <c r="CL354" s="545">
        <f t="shared" ca="1" si="244"/>
        <v>0</v>
      </c>
      <c r="CM354" s="545">
        <f t="shared" ca="1" si="244"/>
        <v>0</v>
      </c>
      <c r="CN354" s="545">
        <f t="shared" ca="1" si="244"/>
        <v>0</v>
      </c>
      <c r="CO354" s="545">
        <f t="shared" ca="1" si="244"/>
        <v>0</v>
      </c>
      <c r="CP354" s="545">
        <f t="shared" ca="1" si="244"/>
        <v>0</v>
      </c>
      <c r="CQ354" s="545">
        <f t="shared" ca="1" si="244"/>
        <v>0</v>
      </c>
      <c r="CR354" s="545">
        <f t="shared" ca="1" si="244"/>
        <v>0</v>
      </c>
      <c r="CS354" s="545">
        <f t="shared" ca="1" si="244"/>
        <v>0</v>
      </c>
      <c r="CT354" s="545">
        <f t="shared" ca="1" si="244"/>
        <v>0</v>
      </c>
      <c r="CU354" s="545">
        <f t="shared" ca="1" si="244"/>
        <v>0</v>
      </c>
      <c r="CV354" s="545">
        <f t="shared" ca="1" si="244"/>
        <v>0</v>
      </c>
      <c r="CW354" s="545">
        <f t="shared" ca="1" si="244"/>
        <v>0</v>
      </c>
    </row>
    <row r="355" spans="1:101" x14ac:dyDescent="0.3">
      <c r="A355"/>
      <c r="B355"/>
      <c r="D355" s="77">
        <v>2004</v>
      </c>
      <c r="E355" s="545">
        <f t="shared" ca="1" si="239"/>
        <v>25060009.034498829</v>
      </c>
      <c r="F355" s="545">
        <f t="shared" ca="1" si="239"/>
        <v>5502166</v>
      </c>
      <c r="G355" s="545">
        <f t="shared" ca="1" si="239"/>
        <v>0</v>
      </c>
      <c r="H355" s="545">
        <f ca="1">(SUM(OFFSET(H$264,4*ROWS(H$263:H264)-4,,4)))</f>
        <v>699664511.10000002</v>
      </c>
      <c r="I355" s="545">
        <f ca="1">(SUM(OFFSET(I$264,4*ROWS(I$263:I264)-4,,4)))</f>
        <v>82153668</v>
      </c>
      <c r="J355" s="545">
        <f ca="1">(SUM(OFFSET(J$264,4*ROWS(J$263:J264)-4,,4)))</f>
        <v>0</v>
      </c>
      <c r="K355" s="545">
        <f t="shared" ca="1" si="240"/>
        <v>9.4645763318098979</v>
      </c>
      <c r="L355" s="545">
        <f t="shared" ca="1" si="240"/>
        <v>1.2140583843720072</v>
      </c>
      <c r="M355" s="545">
        <f t="shared" ca="1" si="240"/>
        <v>0</v>
      </c>
      <c r="N355" s="545">
        <f t="shared" ca="1" si="240"/>
        <v>45.541226192041087</v>
      </c>
      <c r="O355" s="545">
        <f t="shared" ca="1" si="240"/>
        <v>18.098397894849565</v>
      </c>
      <c r="P355" s="545">
        <f t="shared" ca="1" si="240"/>
        <v>0</v>
      </c>
      <c r="Q355" s="545">
        <f ca="1">(SUM(OFFSET(Q$264,4*ROWS(Q$263:Q264)-4,,4)))</f>
        <v>545007423.8593924</v>
      </c>
      <c r="R355" s="545">
        <f ca="1">(SUM(OFFSET(R$264,4*ROWS(R$263:R264)-4,,4)))</f>
        <v>37115042.935228541</v>
      </c>
      <c r="S355" s="545">
        <f ca="1">(SUM(OFFSET(S$264,4*ROWS(S$263:S264)-4,,4)))</f>
        <v>0</v>
      </c>
      <c r="T355" s="545">
        <f ca="1">(SUM(OFFSET(T$264,4*ROWS(T$263:T264)-4,,4)))</f>
        <v>582122466.79462099</v>
      </c>
      <c r="U355" s="545">
        <f t="shared" ca="1" si="241"/>
        <v>12.848115606677965</v>
      </c>
      <c r="V355" s="545">
        <f t="shared" ca="1" si="241"/>
        <v>7.1105533876533027</v>
      </c>
      <c r="W355" s="545" t="e">
        <f t="shared" ca="1" si="241"/>
        <v>#DIV/0!</v>
      </c>
      <c r="X355" s="545">
        <f t="shared" ca="1" si="241"/>
        <v>12.474613130169669</v>
      </c>
      <c r="Y355" s="545">
        <f t="shared" ca="1" si="241"/>
        <v>153.93277089388147</v>
      </c>
      <c r="Z355" s="545">
        <f t="shared" ca="1" si="241"/>
        <v>18.604733060055953</v>
      </c>
      <c r="AA355" s="545" t="e">
        <f t="shared" ca="1" si="241"/>
        <v>#DIV/0!</v>
      </c>
      <c r="AB355" s="545">
        <f t="shared" ca="1" si="241"/>
        <v>137.15761115724894</v>
      </c>
      <c r="AC355" s="545">
        <f ca="1">(SUM(OFFSET(AC$264,4*ROWS(AC$263:AC264)-4,,4)))</f>
        <v>552124298</v>
      </c>
      <c r="AD355" s="545">
        <f ca="1">(SUM(OFFSET(AD$264,4*ROWS(AD$263:AD264)-4,,4)))</f>
        <v>147540213.09999999</v>
      </c>
      <c r="AE355" s="545">
        <f ca="1">(SUM(OFFSET(AE$264,4*ROWS(AE$263:AE264)-4,,4)))</f>
        <v>33708259</v>
      </c>
      <c r="AF355" s="545">
        <f ca="1">(SUM(OFFSET(AF$264,4*ROWS(AF$263:AF264)-4,,4)))</f>
        <v>113831954.09999999</v>
      </c>
      <c r="AG355" s="545">
        <f ca="1">(SUM(OFFSET(AG$264,4*ROWS(AG$263:AG264)-4,,4)))</f>
        <v>0</v>
      </c>
      <c r="AH355" s="545">
        <f ca="1">(SUM(OFFSET(AH$264,4*ROWS(AH$263:AH264)-4,,4)))</f>
        <v>113831954.09999999</v>
      </c>
      <c r="AI355" s="545"/>
      <c r="AJ355" s="545">
        <f ca="1">(SUM(OFFSET(AJ$264,4*ROWS(AJ$263:AJ264)-4,,4)))</f>
        <v>0</v>
      </c>
      <c r="AK355" s="545">
        <f ca="1">(SUM(OFFSET(AK$264,4*ROWS(AK$263:AK264)-4,,4)))</f>
        <v>287264915.77914739</v>
      </c>
      <c r="AL355" s="545">
        <f ca="1">(SUM(OFFSET(AL$264,4*ROWS(AL$263:AL264)-4,,4)))</f>
        <v>257742508.08024502</v>
      </c>
      <c r="AM355" s="545">
        <f ca="1">(SUM(OFFSET(AM$264,4*ROWS(AM$263:AM264)-4,,4)))</f>
        <v>13932667.947449999</v>
      </c>
      <c r="AN355" s="545">
        <f ca="1">(SUM(OFFSET(AN$264,4*ROWS(AN$263:AN264)-4,,4)))</f>
        <v>243809840.13279501</v>
      </c>
      <c r="AO355" s="545">
        <f ca="1">(SUM(OFFSET(AO$264,4*ROWS(AO$263:AO264)-4,,4)))</f>
        <v>0</v>
      </c>
      <c r="AP355" s="545">
        <f ca="1">(SUM(OFFSET(AP$264,4*ROWS(AP$263:AP264)-4,,4)))</f>
        <v>243809840.13279501</v>
      </c>
      <c r="AQ355" s="545">
        <f ca="1">(SUM(OFFSET(AQ$264,4*ROWS(AQ$263:AQ264)-4,,4)))</f>
        <v>0</v>
      </c>
      <c r="AR355" s="545">
        <f ca="1">(SUM(OFFSET(AR$264,4*ROWS(AR$263:AR264)-4,,4)))</f>
        <v>0</v>
      </c>
      <c r="AS355" s="545">
        <f ca="1">(SUM(OFFSET(AS$264,4*ROWS(AS$263:AS264)-4,,4)))</f>
        <v>0</v>
      </c>
      <c r="AT355" s="545">
        <f ca="1">(SUM(OFFSET(AT$264,4*ROWS(AT$263:AT264)-4,,4)))</f>
        <v>0</v>
      </c>
      <c r="AU355" s="545">
        <f ca="1">(SUM(OFFSET(AU$264,4*ROWS(AU$263:AU264)-4,,4)))</f>
        <v>0</v>
      </c>
      <c r="AV355" s="545">
        <f ca="1">(SUM(OFFSET(AV$264,4*ROWS(AV$263:AV264)-4,,4)))</f>
        <v>0</v>
      </c>
      <c r="AW355" s="545">
        <f ca="1">(SUM(OFFSET(AW$264,4*ROWS(AW$263:AW264)-4,,4)))</f>
        <v>0</v>
      </c>
      <c r="AX355" s="545">
        <f ca="1">(SUM(OFFSET(AX$264,4*ROWS(AX$263:AX264)-4,,4)))</f>
        <v>0</v>
      </c>
      <c r="AY355" s="545">
        <f t="shared" ca="1" si="242"/>
        <v>0</v>
      </c>
      <c r="AZ355" s="545">
        <f t="shared" ca="1" si="242"/>
        <v>0</v>
      </c>
      <c r="BA355" s="545">
        <f t="shared" ca="1" si="242"/>
        <v>0</v>
      </c>
      <c r="BB355" s="562">
        <f t="shared" ca="1" si="243"/>
        <v>0</v>
      </c>
      <c r="BC355" s="545">
        <f ca="1">(SUM(OFFSET(BC$264,4*ROWS(BC$263:BC264)-4,,4)))</f>
        <v>0</v>
      </c>
      <c r="BD355" s="545"/>
      <c r="BE355" s="545">
        <f ca="1">(SUM(OFFSET(BE$264,4*ROWS(BE$263:BE264)-4,,4)))</f>
        <v>0</v>
      </c>
      <c r="BF355" s="545"/>
      <c r="BG355" s="545"/>
      <c r="BH355" s="545"/>
      <c r="BI355" s="545"/>
      <c r="BJ355" s="545"/>
      <c r="BK355" s="545"/>
      <c r="BL355" s="545">
        <f ca="1">(SUM(OFFSET(BL$264,4*ROWS(BL$263:BL264)-4,,4)))</f>
        <v>0</v>
      </c>
      <c r="BM355" s="545">
        <f ca="1">(SUM(OFFSET(BM$264,4*ROWS(BM$263:BM264)-4,,4)))</f>
        <v>0</v>
      </c>
      <c r="BN355" s="545">
        <f ca="1">(SUM(OFFSET(BN$264,4*ROWS(BN$263:BN264)-4,,4)))</f>
        <v>0</v>
      </c>
      <c r="BO355" s="545">
        <f ca="1">(SUM(OFFSET(BO$264,4*ROWS(BO$263:BO264)-4,,4)))</f>
        <v>0</v>
      </c>
      <c r="BP355" s="545">
        <f ca="1">(SUM(OFFSET(BP$264,4*ROWS(BP$263:BP264)-4,,4)))</f>
        <v>0</v>
      </c>
      <c r="BQ355" s="545">
        <f ca="1">(SUM(OFFSET(BQ$264,4*ROWS(BQ$263:BQ264)-4,,4)))</f>
        <v>0</v>
      </c>
      <c r="BR355" s="545">
        <f ca="1">(SUM(OFFSET(BR$264,4*ROWS(BR$263:BR264)-4,,4)))</f>
        <v>0</v>
      </c>
      <c r="BS355" s="545">
        <f ca="1">(SUM(OFFSET(BS$264,4*ROWS(BS$263:BS264)-4,,4)))</f>
        <v>0</v>
      </c>
      <c r="BT355" s="545">
        <f ca="1">(SUM(OFFSET(BT$264,4*ROWS(BT$263:BT264)-4,,4)))</f>
        <v>0</v>
      </c>
      <c r="BU355" s="545">
        <f ca="1">(SUM(OFFSET(BU$264,4*ROWS(BU$263:BU264)-4,,4)))</f>
        <v>0</v>
      </c>
      <c r="BV355" s="545">
        <f t="shared" ca="1" si="244"/>
        <v>0</v>
      </c>
      <c r="BW355" s="545">
        <f t="shared" ca="1" si="244"/>
        <v>0</v>
      </c>
      <c r="BX355" s="545">
        <f t="shared" ca="1" si="244"/>
        <v>0</v>
      </c>
      <c r="BY355" s="545">
        <f t="shared" ca="1" si="244"/>
        <v>0</v>
      </c>
      <c r="BZ355" s="545">
        <f t="shared" ca="1" si="244"/>
        <v>0</v>
      </c>
      <c r="CA355" s="545">
        <f t="shared" ca="1" si="244"/>
        <v>0</v>
      </c>
      <c r="CB355" s="545">
        <f t="shared" ca="1" si="244"/>
        <v>0</v>
      </c>
      <c r="CC355" s="545">
        <f t="shared" ca="1" si="244"/>
        <v>0</v>
      </c>
      <c r="CD355" s="545">
        <f t="shared" ca="1" si="244"/>
        <v>0</v>
      </c>
      <c r="CE355" s="545">
        <f t="shared" ca="1" si="244"/>
        <v>0</v>
      </c>
      <c r="CF355" s="545">
        <f t="shared" ca="1" si="244"/>
        <v>0</v>
      </c>
      <c r="CG355" s="545">
        <f t="shared" ca="1" si="244"/>
        <v>0</v>
      </c>
      <c r="CH355" s="545">
        <f t="shared" ca="1" si="244"/>
        <v>0</v>
      </c>
      <c r="CI355" s="545">
        <f t="shared" ca="1" si="244"/>
        <v>0</v>
      </c>
      <c r="CJ355" s="545">
        <f t="shared" ca="1" si="244"/>
        <v>0</v>
      </c>
      <c r="CK355" s="545">
        <f t="shared" ca="1" si="244"/>
        <v>0</v>
      </c>
      <c r="CL355" s="545">
        <f t="shared" ca="1" si="244"/>
        <v>0</v>
      </c>
      <c r="CM355" s="545">
        <f t="shared" ca="1" si="244"/>
        <v>0</v>
      </c>
      <c r="CN355" s="545">
        <f t="shared" ca="1" si="244"/>
        <v>0</v>
      </c>
      <c r="CO355" s="545">
        <f t="shared" ca="1" si="244"/>
        <v>0</v>
      </c>
      <c r="CP355" s="545">
        <f t="shared" ca="1" si="244"/>
        <v>0</v>
      </c>
      <c r="CQ355" s="545">
        <f t="shared" ca="1" si="244"/>
        <v>0</v>
      </c>
      <c r="CR355" s="545">
        <f t="shared" ca="1" si="244"/>
        <v>0</v>
      </c>
      <c r="CS355" s="545">
        <f t="shared" ca="1" si="244"/>
        <v>0</v>
      </c>
      <c r="CT355" s="545">
        <f t="shared" ca="1" si="244"/>
        <v>0</v>
      </c>
      <c r="CU355" s="545">
        <f t="shared" ca="1" si="244"/>
        <v>0</v>
      </c>
      <c r="CV355" s="545">
        <f t="shared" ca="1" si="244"/>
        <v>0</v>
      </c>
      <c r="CW355" s="545">
        <f t="shared" ca="1" si="244"/>
        <v>0</v>
      </c>
    </row>
    <row r="356" spans="1:101" x14ac:dyDescent="0.3">
      <c r="A356"/>
      <c r="B356"/>
      <c r="D356" s="77">
        <v>2005</v>
      </c>
      <c r="E356" s="545">
        <f t="shared" ca="1" si="239"/>
        <v>26167270.712121211</v>
      </c>
      <c r="F356" s="545">
        <f t="shared" ca="1" si="239"/>
        <v>6795600</v>
      </c>
      <c r="G356" s="545">
        <f t="shared" ca="1" si="239"/>
        <v>0</v>
      </c>
      <c r="H356" s="545">
        <f ca="1">(SUM(OFFSET(H$264,4*ROWS(H$263:H265)-4,,4)))</f>
        <v>852243519.0999999</v>
      </c>
      <c r="I356" s="545">
        <f ca="1">(SUM(OFFSET(I$264,4*ROWS(I$263:I265)-4,,4)))</f>
        <v>98285932</v>
      </c>
      <c r="J356" s="545">
        <f ca="1">(SUM(OFFSET(J$264,4*ROWS(J$263:J265)-4,,4)))</f>
        <v>0</v>
      </c>
      <c r="K356" s="545">
        <f t="shared" ca="1" si="240"/>
        <v>-1.1961618124024864</v>
      </c>
      <c r="L356" s="545">
        <f t="shared" ca="1" si="240"/>
        <v>5.7724325166679105</v>
      </c>
      <c r="M356" s="545">
        <f t="shared" ca="1" si="240"/>
        <v>0</v>
      </c>
      <c r="N356" s="545">
        <f t="shared" ca="1" si="240"/>
        <v>19.242999888243613</v>
      </c>
      <c r="O356" s="545">
        <f t="shared" ca="1" si="240"/>
        <v>17.419702333453348</v>
      </c>
      <c r="P356" s="545">
        <f t="shared" ca="1" si="240"/>
        <v>0</v>
      </c>
      <c r="Q356" s="545">
        <f ca="1">(SUM(OFFSET(Q$264,4*ROWS(Q$263:Q265)-4,,4)))</f>
        <v>853611178.95241261</v>
      </c>
      <c r="R356" s="545">
        <f ca="1">(SUM(OFFSET(R$264,4*ROWS(R$263:R265)-4,,4)))</f>
        <v>46396050.742965467</v>
      </c>
      <c r="S356" s="545">
        <f ca="1">(SUM(OFFSET(S$264,4*ROWS(S$263:S265)-4,,4)))</f>
        <v>0</v>
      </c>
      <c r="T356" s="545">
        <f ca="1">(SUM(OFFSET(T$264,4*ROWS(T$263:T265)-4,,4)))</f>
        <v>900007229.69537783</v>
      </c>
      <c r="U356" s="545">
        <f t="shared" ca="1" si="241"/>
        <v>1.3139676807354994</v>
      </c>
      <c r="V356" s="545">
        <f t="shared" ca="1" si="241"/>
        <v>12.297861073770882</v>
      </c>
      <c r="W356" s="545" t="e">
        <f t="shared" ca="1" si="241"/>
        <v>#DIV/0!</v>
      </c>
      <c r="X356" s="545">
        <f t="shared" ca="1" si="241"/>
        <v>1.832010199846662</v>
      </c>
      <c r="Y356" s="545">
        <f t="shared" ca="1" si="241"/>
        <v>50.126348268702628</v>
      </c>
      <c r="Z356" s="545">
        <f t="shared" ca="1" si="241"/>
        <v>24.626992453224602</v>
      </c>
      <c r="AA356" s="545" t="e">
        <f t="shared" ca="1" si="241"/>
        <v>#DIV/0!</v>
      </c>
      <c r="AB356" s="545">
        <f t="shared" ca="1" si="241"/>
        <v>48.545562411438183</v>
      </c>
      <c r="AC356" s="545">
        <f ca="1">(SUM(OFFSET(AC$264,4*ROWS(AC$263:AC265)-4,,4)))</f>
        <v>667641582</v>
      </c>
      <c r="AD356" s="545">
        <f ca="1">(SUM(OFFSET(AD$264,4*ROWS(AD$263:AD265)-4,,4)))</f>
        <v>184601937.10000002</v>
      </c>
      <c r="AE356" s="545">
        <f ca="1">(SUM(OFFSET(AE$264,4*ROWS(AE$263:AE265)-4,,4)))</f>
        <v>39274525</v>
      </c>
      <c r="AF356" s="545">
        <f ca="1">(SUM(OFFSET(AF$264,4*ROWS(AF$263:AF265)-4,,4)))</f>
        <v>145327412.10000002</v>
      </c>
      <c r="AG356" s="545">
        <f ca="1">(SUM(OFFSET(AG$264,4*ROWS(AG$263:AG265)-4,,4)))</f>
        <v>0</v>
      </c>
      <c r="AH356" s="545">
        <f ca="1">(SUM(OFFSET(AH$264,4*ROWS(AH$263:AH265)-4,,4)))</f>
        <v>145327412.10000002</v>
      </c>
      <c r="AI356" s="545"/>
      <c r="AJ356" s="545">
        <f ca="1">(SUM(OFFSET(AJ$264,4*ROWS(AJ$263:AJ265)-4,,4)))</f>
        <v>0</v>
      </c>
      <c r="AK356" s="545">
        <f ca="1">(SUM(OFFSET(AK$264,4*ROWS(AK$263:AK265)-4,,4)))</f>
        <v>383494544.95416582</v>
      </c>
      <c r="AL356" s="545">
        <f ca="1">(SUM(OFFSET(AL$264,4*ROWS(AL$263:AL265)-4,,4)))</f>
        <v>470116633.99824673</v>
      </c>
      <c r="AM356" s="545">
        <f ca="1">(SUM(OFFSET(AM$264,4*ROWS(AM$263:AM265)-4,,4)))</f>
        <v>18195326.863175999</v>
      </c>
      <c r="AN356" s="545">
        <f ca="1">(SUM(OFFSET(AN$264,4*ROWS(AN$263:AN265)-4,,4)))</f>
        <v>451921307.13507074</v>
      </c>
      <c r="AO356" s="545">
        <f ca="1">(SUM(OFFSET(AO$264,4*ROWS(AO$263:AO265)-4,,4)))</f>
        <v>0</v>
      </c>
      <c r="AP356" s="545">
        <f ca="1">(SUM(OFFSET(AP$264,4*ROWS(AP$263:AP265)-4,,4)))</f>
        <v>451921307.13507074</v>
      </c>
      <c r="AQ356" s="545">
        <f ca="1">(SUM(OFFSET(AQ$264,4*ROWS(AQ$263:AQ265)-4,,4)))</f>
        <v>0</v>
      </c>
      <c r="AR356" s="545">
        <f ca="1">(SUM(OFFSET(AR$264,4*ROWS(AR$263:AR265)-4,,4)))</f>
        <v>0</v>
      </c>
      <c r="AS356" s="545">
        <f ca="1">(SUM(OFFSET(AS$264,4*ROWS(AS$263:AS265)-4,,4)))</f>
        <v>0</v>
      </c>
      <c r="AT356" s="545">
        <f ca="1">(SUM(OFFSET(AT$264,4*ROWS(AT$263:AT265)-4,,4)))</f>
        <v>0</v>
      </c>
      <c r="AU356" s="545">
        <f ca="1">(SUM(OFFSET(AU$264,4*ROWS(AU$263:AU265)-4,,4)))</f>
        <v>0</v>
      </c>
      <c r="AV356" s="545">
        <f ca="1">(SUM(OFFSET(AV$264,4*ROWS(AV$263:AV265)-4,,4)))</f>
        <v>0</v>
      </c>
      <c r="AW356" s="545">
        <f ca="1">(SUM(OFFSET(AW$264,4*ROWS(AW$263:AW265)-4,,4)))</f>
        <v>0</v>
      </c>
      <c r="AX356" s="545">
        <f ca="1">(SUM(OFFSET(AX$264,4*ROWS(AX$263:AX265)-4,,4)))</f>
        <v>0</v>
      </c>
      <c r="AY356" s="545">
        <f t="shared" ca="1" si="242"/>
        <v>0</v>
      </c>
      <c r="AZ356" s="545">
        <f t="shared" ca="1" si="242"/>
        <v>0</v>
      </c>
      <c r="BA356" s="545">
        <f t="shared" ca="1" si="242"/>
        <v>0</v>
      </c>
      <c r="BB356" s="562">
        <f t="shared" ca="1" si="243"/>
        <v>0</v>
      </c>
      <c r="BC356" s="545">
        <f ca="1">(SUM(OFFSET(BC$264,4*ROWS(BC$263:BC265)-4,,4)))</f>
        <v>0</v>
      </c>
      <c r="BD356" s="545"/>
      <c r="BE356" s="545">
        <f ca="1">(SUM(OFFSET(BE$264,4*ROWS(BE$263:BE265)-4,,4)))</f>
        <v>0</v>
      </c>
      <c r="BF356" s="545"/>
      <c r="BG356" s="545"/>
      <c r="BH356" s="545"/>
      <c r="BI356" s="545"/>
      <c r="BJ356" s="545"/>
      <c r="BK356" s="545"/>
      <c r="BL356" s="545">
        <f ca="1">(SUM(OFFSET(BL$264,4*ROWS(BL$263:BL265)-4,,4)))</f>
        <v>0</v>
      </c>
      <c r="BM356" s="545">
        <f ca="1">(SUM(OFFSET(BM$264,4*ROWS(BM$263:BM265)-4,,4)))</f>
        <v>0</v>
      </c>
      <c r="BN356" s="545">
        <f ca="1">(SUM(OFFSET(BN$264,4*ROWS(BN$263:BN265)-4,,4)))</f>
        <v>0</v>
      </c>
      <c r="BO356" s="545">
        <f ca="1">(SUM(OFFSET(BO$264,4*ROWS(BO$263:BO265)-4,,4)))</f>
        <v>0</v>
      </c>
      <c r="BP356" s="545">
        <f ca="1">(SUM(OFFSET(BP$264,4*ROWS(BP$263:BP265)-4,,4)))</f>
        <v>0</v>
      </c>
      <c r="BQ356" s="545">
        <f ca="1">(SUM(OFFSET(BQ$264,4*ROWS(BQ$263:BQ265)-4,,4)))</f>
        <v>0</v>
      </c>
      <c r="BR356" s="545">
        <f ca="1">(SUM(OFFSET(BR$264,4*ROWS(BR$263:BR265)-4,,4)))</f>
        <v>0</v>
      </c>
      <c r="BS356" s="545">
        <f ca="1">(SUM(OFFSET(BS$264,4*ROWS(BS$263:BS265)-4,,4)))</f>
        <v>0</v>
      </c>
      <c r="BT356" s="545">
        <f ca="1">(SUM(OFFSET(BT$264,4*ROWS(BT$263:BT265)-4,,4)))</f>
        <v>0</v>
      </c>
      <c r="BU356" s="545">
        <f ca="1">(SUM(OFFSET(BU$264,4*ROWS(BU$263:BU265)-4,,4)))</f>
        <v>0</v>
      </c>
      <c r="BV356" s="545">
        <f t="shared" ca="1" si="244"/>
        <v>0</v>
      </c>
      <c r="BW356" s="545">
        <f t="shared" ca="1" si="244"/>
        <v>0</v>
      </c>
      <c r="BX356" s="545">
        <f t="shared" ca="1" si="244"/>
        <v>0</v>
      </c>
      <c r="BY356" s="545">
        <f t="shared" ca="1" si="244"/>
        <v>0</v>
      </c>
      <c r="BZ356" s="545">
        <f t="shared" ca="1" si="244"/>
        <v>0</v>
      </c>
      <c r="CA356" s="545">
        <f t="shared" ca="1" si="244"/>
        <v>0</v>
      </c>
      <c r="CB356" s="545">
        <f t="shared" ca="1" si="244"/>
        <v>0</v>
      </c>
      <c r="CC356" s="545">
        <f t="shared" ca="1" si="244"/>
        <v>0</v>
      </c>
      <c r="CD356" s="545">
        <f t="shared" ca="1" si="244"/>
        <v>0</v>
      </c>
      <c r="CE356" s="545">
        <f t="shared" ca="1" si="244"/>
        <v>0</v>
      </c>
      <c r="CF356" s="545">
        <f t="shared" ca="1" si="244"/>
        <v>0</v>
      </c>
      <c r="CG356" s="545">
        <f t="shared" ca="1" si="244"/>
        <v>0</v>
      </c>
      <c r="CH356" s="545">
        <f t="shared" ca="1" si="244"/>
        <v>0</v>
      </c>
      <c r="CI356" s="545">
        <f t="shared" ca="1" si="244"/>
        <v>0</v>
      </c>
      <c r="CJ356" s="545">
        <f t="shared" ca="1" si="244"/>
        <v>0</v>
      </c>
      <c r="CK356" s="545">
        <f t="shared" ca="1" si="244"/>
        <v>0</v>
      </c>
      <c r="CL356" s="545">
        <f t="shared" ca="1" si="244"/>
        <v>0</v>
      </c>
      <c r="CM356" s="545">
        <f t="shared" ca="1" si="244"/>
        <v>0</v>
      </c>
      <c r="CN356" s="545">
        <f t="shared" ca="1" si="244"/>
        <v>0</v>
      </c>
      <c r="CO356" s="545">
        <f t="shared" ca="1" si="244"/>
        <v>0</v>
      </c>
      <c r="CP356" s="545">
        <f t="shared" ca="1" si="244"/>
        <v>56.623770903465299</v>
      </c>
      <c r="CQ356" s="545">
        <f t="shared" ca="1" si="244"/>
        <v>25.006054348189011</v>
      </c>
      <c r="CR356" s="545" t="e">
        <f t="shared" ca="1" si="244"/>
        <v>#DIV/0!</v>
      </c>
      <c r="CS356" s="545">
        <f t="shared" ca="1" si="244"/>
        <v>54.607884256923967</v>
      </c>
      <c r="CT356" s="545">
        <f t="shared" ca="1" si="244"/>
        <v>0</v>
      </c>
      <c r="CU356" s="545">
        <f t="shared" ca="1" si="244"/>
        <v>0</v>
      </c>
      <c r="CV356" s="545">
        <f t="shared" ca="1" si="244"/>
        <v>0</v>
      </c>
      <c r="CW356" s="545">
        <f t="shared" ca="1" si="244"/>
        <v>0</v>
      </c>
    </row>
    <row r="357" spans="1:101" x14ac:dyDescent="0.3">
      <c r="A357"/>
      <c r="B357"/>
      <c r="D357" s="77">
        <v>2006</v>
      </c>
      <c r="E357" s="545">
        <f t="shared" ca="1" si="239"/>
        <v>29656159</v>
      </c>
      <c r="F357" s="545">
        <f t="shared" ca="1" si="239"/>
        <v>8276761</v>
      </c>
      <c r="G357" s="545">
        <f t="shared" ca="1" si="239"/>
        <v>0</v>
      </c>
      <c r="H357" s="545">
        <f ca="1">(SUM(OFFSET(H$264,4*ROWS(H$263:H266)-4,,4)))</f>
        <v>943715294.64285707</v>
      </c>
      <c r="I357" s="545">
        <f ca="1">(SUM(OFFSET(I$264,4*ROWS(I$263:I266)-4,,4)))</f>
        <v>114271964</v>
      </c>
      <c r="J357" s="545">
        <f ca="1">(SUM(OFFSET(J$264,4*ROWS(J$263:J266)-4,,4)))</f>
        <v>0</v>
      </c>
      <c r="K357" s="545">
        <f t="shared" ca="1" si="240"/>
        <v>8.8711271885870016</v>
      </c>
      <c r="L357" s="545">
        <f t="shared" ca="1" si="240"/>
        <v>4.0114640001818636</v>
      </c>
      <c r="M357" s="545">
        <f t="shared" ca="1" si="240"/>
        <v>0</v>
      </c>
      <c r="N357" s="545">
        <f t="shared" ca="1" si="240"/>
        <v>9.3134990975511442</v>
      </c>
      <c r="O357" s="545">
        <f t="shared" ca="1" si="240"/>
        <v>9.0588425754804671</v>
      </c>
      <c r="P357" s="545">
        <f t="shared" ca="1" si="240"/>
        <v>0</v>
      </c>
      <c r="Q357" s="545">
        <f ca="1">(SUM(OFFSET(Q$264,4*ROWS(Q$263:Q266)-4,,4)))</f>
        <v>1183177831.0253224</v>
      </c>
      <c r="R357" s="545">
        <f ca="1">(SUM(OFFSET(R$264,4*ROWS(R$263:R266)-4,,4)))</f>
        <v>58361009.387530506</v>
      </c>
      <c r="S357" s="545">
        <f ca="1">(SUM(OFFSET(S$264,4*ROWS(S$263:S266)-4,,4)))</f>
        <v>0</v>
      </c>
      <c r="T357" s="545">
        <f ca="1">(SUM(OFFSET(T$264,4*ROWS(T$263:T266)-4,,4)))</f>
        <v>1241538840.4128532</v>
      </c>
      <c r="U357" s="545">
        <f t="shared" ca="1" si="241"/>
        <v>10.452145886292948</v>
      </c>
      <c r="V357" s="545">
        <f t="shared" ca="1" si="241"/>
        <v>5.5862219167181557</v>
      </c>
      <c r="W357" s="545" t="e">
        <f t="shared" ca="1" si="241"/>
        <v>#DIV/0!</v>
      </c>
      <c r="X357" s="545">
        <f t="shared" ca="1" si="241"/>
        <v>10.223892286666739</v>
      </c>
      <c r="Y357" s="545">
        <f t="shared" ca="1" si="241"/>
        <v>38.921723483550998</v>
      </c>
      <c r="Z357" s="545">
        <f t="shared" ca="1" si="241"/>
        <v>19.131877961844083</v>
      </c>
      <c r="AA357" s="545" t="e">
        <f t="shared" ca="1" si="241"/>
        <v>#DIV/0!</v>
      </c>
      <c r="AB357" s="545">
        <f t="shared" ca="1" si="241"/>
        <v>37.892431313584943</v>
      </c>
      <c r="AC357" s="545">
        <f ca="1">(SUM(OFFSET(AC$264,4*ROWS(AC$263:AC266)-4,,4)))</f>
        <v>734813243</v>
      </c>
      <c r="AD357" s="545">
        <f ca="1">(SUM(OFFSET(AD$264,4*ROWS(AD$263:AD266)-4,,4)))</f>
        <v>208902051.64285713</v>
      </c>
      <c r="AE357" s="545">
        <f ca="1">(SUM(OFFSET(AE$264,4*ROWS(AE$263:AE266)-4,,4)))</f>
        <v>47268775</v>
      </c>
      <c r="AF357" s="545">
        <f ca="1">(SUM(OFFSET(AF$264,4*ROWS(AF$263:AF266)-4,,4)))</f>
        <v>157709755</v>
      </c>
      <c r="AG357" s="545">
        <f ca="1">(SUM(OFFSET(AG$264,4*ROWS(AG$263:AG266)-4,,4)))</f>
        <v>3923521.6428571427</v>
      </c>
      <c r="AH357" s="545">
        <f ca="1">(SUM(OFFSET(AH$264,4*ROWS(AH$263:AH266)-4,,4)))</f>
        <v>161633276.64285713</v>
      </c>
      <c r="AI357" s="545"/>
      <c r="AJ357" s="545">
        <f ca="1">(SUM(OFFSET(AJ$264,4*ROWS(AJ$263:AJ266)-4,,4)))</f>
        <v>0</v>
      </c>
      <c r="AK357" s="545">
        <f ca="1">(SUM(OFFSET(AK$264,4*ROWS(AK$263:AK266)-4,,4)))</f>
        <v>461851341.54120386</v>
      </c>
      <c r="AL357" s="545">
        <f ca="1">(SUM(OFFSET(AL$264,4*ROWS(AL$263:AL266)-4,,4)))</f>
        <v>721326489.48411894</v>
      </c>
      <c r="AM357" s="545">
        <f ca="1">(SUM(OFFSET(AM$264,4*ROWS(AM$263:AM266)-4,,4)))</f>
        <v>21969277.976393197</v>
      </c>
      <c r="AN357" s="545">
        <f ca="1">(SUM(OFFSET(AN$264,4*ROWS(AN$263:AN266)-4,,4)))</f>
        <v>692752699.62837839</v>
      </c>
      <c r="AO357" s="545">
        <f ca="1">(SUM(OFFSET(AO$264,4*ROWS(AO$263:AO266)-4,,4)))</f>
        <v>6604511.8793474864</v>
      </c>
      <c r="AP357" s="545">
        <f ca="1">(SUM(OFFSET(AP$264,4*ROWS(AP$263:AP266)-4,,4)))</f>
        <v>699357211.50772595</v>
      </c>
      <c r="AQ357" s="545">
        <f ca="1">(SUM(OFFSET(AQ$264,4*ROWS(AQ$263:AQ266)-4,,4)))</f>
        <v>0</v>
      </c>
      <c r="AR357" s="545">
        <f ca="1">(SUM(OFFSET(AR$264,4*ROWS(AR$263:AR266)-4,,4)))</f>
        <v>0</v>
      </c>
      <c r="AS357" s="545">
        <f ca="1">(SUM(OFFSET(AS$264,4*ROWS(AS$263:AS266)-4,,4)))</f>
        <v>108580051</v>
      </c>
      <c r="AT357" s="545">
        <f ca="1">(SUM(OFFSET(AT$264,4*ROWS(AT$263:AT266)-4,,4)))</f>
        <v>5691913</v>
      </c>
      <c r="AU357" s="545">
        <f ca="1">(SUM(OFFSET(AU$264,4*ROWS(AU$263:AU266)-4,,4)))</f>
        <v>0</v>
      </c>
      <c r="AV357" s="545">
        <f ca="1">(SUM(OFFSET(AV$264,4*ROWS(AV$263:AV266)-4,,4)))</f>
        <v>54852898.883938029</v>
      </c>
      <c r="AW357" s="545">
        <f ca="1">(SUM(OFFSET(AW$264,4*ROWS(AW$263:AW266)-4,,4)))</f>
        <v>3508110.5035924795</v>
      </c>
      <c r="AX357" s="545">
        <f ca="1">(SUM(OFFSET(AX$264,4*ROWS(AX$263:AX266)-4,,4)))</f>
        <v>0</v>
      </c>
      <c r="AY357" s="545">
        <f t="shared" ca="1" si="242"/>
        <v>0</v>
      </c>
      <c r="AZ357" s="545">
        <f t="shared" ca="1" si="242"/>
        <v>0</v>
      </c>
      <c r="BA357" s="545">
        <f t="shared" ca="1" si="242"/>
        <v>0</v>
      </c>
      <c r="BB357" s="562">
        <f t="shared" ca="1" si="243"/>
        <v>0</v>
      </c>
      <c r="BC357" s="545">
        <f ca="1">(SUM(OFFSET(BC$264,4*ROWS(BC$263:BC266)-4,,4)))</f>
        <v>0</v>
      </c>
      <c r="BD357" s="545"/>
      <c r="BE357" s="545">
        <f ca="1">(SUM(OFFSET(BE$264,4*ROWS(BE$263:BE266)-4,,4)))</f>
        <v>0</v>
      </c>
      <c r="BF357" s="545"/>
      <c r="BG357" s="545"/>
      <c r="BH357" s="545"/>
      <c r="BI357" s="545"/>
      <c r="BJ357" s="545"/>
      <c r="BK357" s="545"/>
      <c r="BL357" s="545">
        <f ca="1">(SUM(OFFSET(BL$264,4*ROWS(BL$263:BL266)-4,,4)))</f>
        <v>0</v>
      </c>
      <c r="BM357" s="545">
        <f ca="1">(SUM(OFFSET(BM$264,4*ROWS(BM$263:BM266)-4,,4)))</f>
        <v>0</v>
      </c>
      <c r="BN357" s="545">
        <f ca="1">(SUM(OFFSET(BN$264,4*ROWS(BN$263:BN266)-4,,4)))</f>
        <v>0</v>
      </c>
      <c r="BO357" s="545">
        <f ca="1">(SUM(OFFSET(BO$264,4*ROWS(BO$263:BO266)-4,,4)))</f>
        <v>0</v>
      </c>
      <c r="BP357" s="545">
        <f ca="1">(SUM(OFFSET(BP$264,4*ROWS(BP$263:BP266)-4,,4)))</f>
        <v>0</v>
      </c>
      <c r="BQ357" s="545">
        <f ca="1">(SUM(OFFSET(BQ$264,4*ROWS(BQ$263:BQ266)-4,,4)))</f>
        <v>0</v>
      </c>
      <c r="BR357" s="545">
        <f ca="1">(SUM(OFFSET(BR$264,4*ROWS(BR$263:BR266)-4,,4)))</f>
        <v>0</v>
      </c>
      <c r="BS357" s="545">
        <f ca="1">(SUM(OFFSET(BS$264,4*ROWS(BS$263:BS266)-4,,4)))</f>
        <v>0</v>
      </c>
      <c r="BT357" s="545">
        <f ca="1">(SUM(OFFSET(BT$264,4*ROWS(BT$263:BT266)-4,,4)))</f>
        <v>0</v>
      </c>
      <c r="BU357" s="545">
        <f ca="1">(SUM(OFFSET(BU$264,4*ROWS(BU$263:BU266)-4,,4)))</f>
        <v>0</v>
      </c>
      <c r="BV357" s="545">
        <f t="shared" ca="1" si="244"/>
        <v>0</v>
      </c>
      <c r="BW357" s="545">
        <f t="shared" ca="1" si="244"/>
        <v>0</v>
      </c>
      <c r="BX357" s="545">
        <f t="shared" ca="1" si="244"/>
        <v>0</v>
      </c>
      <c r="BY357" s="545">
        <f t="shared" ca="1" si="244"/>
        <v>0</v>
      </c>
      <c r="BZ357" s="545">
        <f t="shared" ca="1" si="244"/>
        <v>0</v>
      </c>
      <c r="CA357" s="545">
        <f t="shared" ca="1" si="244"/>
        <v>0</v>
      </c>
      <c r="CB357" s="545">
        <f t="shared" ca="1" si="244"/>
        <v>0</v>
      </c>
      <c r="CC357" s="545">
        <f t="shared" ca="1" si="244"/>
        <v>0</v>
      </c>
      <c r="CD357" s="545">
        <f t="shared" ca="1" si="244"/>
        <v>0</v>
      </c>
      <c r="CE357" s="545">
        <f t="shared" ca="1" si="244"/>
        <v>0</v>
      </c>
      <c r="CF357" s="545">
        <f t="shared" ca="1" si="244"/>
        <v>0</v>
      </c>
      <c r="CG357" s="545">
        <f t="shared" ca="1" si="244"/>
        <v>0</v>
      </c>
      <c r="CH357" s="545">
        <f t="shared" ca="1" si="244"/>
        <v>0</v>
      </c>
      <c r="CI357" s="545">
        <f t="shared" ca="1" si="244"/>
        <v>0</v>
      </c>
      <c r="CJ357" s="545">
        <f t="shared" ca="1" si="244"/>
        <v>0</v>
      </c>
      <c r="CK357" s="545">
        <f t="shared" ca="1" si="244"/>
        <v>0</v>
      </c>
      <c r="CL357" s="545">
        <f t="shared" ca="1" si="244"/>
        <v>0</v>
      </c>
      <c r="CM357" s="545">
        <f t="shared" ca="1" si="244"/>
        <v>0</v>
      </c>
      <c r="CN357" s="545">
        <f t="shared" ca="1" si="244"/>
        <v>0</v>
      </c>
      <c r="CO357" s="545">
        <f t="shared" ca="1" si="244"/>
        <v>0</v>
      </c>
      <c r="CP357" s="545">
        <f t="shared" ca="1" si="244"/>
        <v>38.608521092398064</v>
      </c>
      <c r="CQ357" s="545">
        <f t="shared" ca="1" si="244"/>
        <v>25.788743767979327</v>
      </c>
      <c r="CR357" s="545" t="e">
        <f t="shared" ca="1" si="244"/>
        <v>#DIV/0!</v>
      </c>
      <c r="CS357" s="545">
        <f t="shared" ca="1" si="244"/>
        <v>37.947651913093182</v>
      </c>
      <c r="CT357" s="545">
        <f t="shared" ca="1" si="244"/>
        <v>0</v>
      </c>
      <c r="CU357" s="545">
        <f t="shared" ca="1" si="244"/>
        <v>0</v>
      </c>
      <c r="CV357" s="545">
        <f t="shared" ca="1" si="244"/>
        <v>0</v>
      </c>
      <c r="CW357" s="545">
        <f t="shared" ca="1" si="244"/>
        <v>0</v>
      </c>
    </row>
    <row r="358" spans="1:101" x14ac:dyDescent="0.3">
      <c r="A358"/>
      <c r="B358"/>
      <c r="D358" s="77">
        <v>2007</v>
      </c>
      <c r="E358" s="545">
        <f t="shared" ca="1" si="239"/>
        <v>35197014</v>
      </c>
      <c r="F358" s="545">
        <f t="shared" ca="1" si="239"/>
        <v>9148104</v>
      </c>
      <c r="G358" s="545">
        <f t="shared" ca="1" si="239"/>
        <v>165193</v>
      </c>
      <c r="H358" s="545">
        <f ca="1">(SUM(OFFSET(H$264,4*ROWS(H$263:H267)-4,,4)))</f>
        <v>1103226020</v>
      </c>
      <c r="I358" s="545">
        <f ca="1">(SUM(OFFSET(I$264,4*ROWS(I$263:I267)-4,,4)))</f>
        <v>129292524</v>
      </c>
      <c r="J358" s="545">
        <f ca="1">(SUM(OFFSET(J$264,4*ROWS(J$263:J267)-4,,4)))</f>
        <v>0</v>
      </c>
      <c r="K358" s="545">
        <f t="shared" ca="1" si="240"/>
        <v>5.0642099331774508</v>
      </c>
      <c r="L358" s="545">
        <f t="shared" ca="1" si="240"/>
        <v>7.2551248811617466</v>
      </c>
      <c r="M358" s="545" t="e">
        <f t="shared" ca="1" si="240"/>
        <v>#DIV/0!</v>
      </c>
      <c r="N358" s="545">
        <f t="shared" ca="1" si="240"/>
        <v>19.22593015404577</v>
      </c>
      <c r="O358" s="545">
        <f t="shared" ca="1" si="240"/>
        <v>16.447504534423047</v>
      </c>
      <c r="P358" s="545">
        <f t="shared" ca="1" si="240"/>
        <v>0</v>
      </c>
      <c r="Q358" s="545">
        <f ca="1">(SUM(OFFSET(Q$264,4*ROWS(Q$263:Q267)-4,,4)))</f>
        <v>1679399111.0532556</v>
      </c>
      <c r="R358" s="545">
        <f ca="1">(SUM(OFFSET(R$264,4*ROWS(R$263:R267)-4,,4)))</f>
        <v>72604206.829568893</v>
      </c>
      <c r="S358" s="545">
        <f ca="1">(SUM(OFFSET(S$264,4*ROWS(S$263:S267)-4,,4)))</f>
        <v>0</v>
      </c>
      <c r="T358" s="545">
        <f ca="1">(SUM(OFFSET(T$264,4*ROWS(T$263:T267)-4,,4)))</f>
        <v>1752003317.8828247</v>
      </c>
      <c r="U358" s="545">
        <f t="shared" ca="1" si="241"/>
        <v>-7.8114906875107373</v>
      </c>
      <c r="V358" s="545">
        <f t="shared" ca="1" si="241"/>
        <v>6.8776654785014628</v>
      </c>
      <c r="W358" s="545" t="e">
        <f t="shared" ca="1" si="241"/>
        <v>#DIV/0!</v>
      </c>
      <c r="X358" s="545">
        <f t="shared" ca="1" si="241"/>
        <v>-7.2574727252840798</v>
      </c>
      <c r="Y358" s="545">
        <f t="shared" ca="1" si="241"/>
        <v>34.210859402982962</v>
      </c>
      <c r="Z358" s="545">
        <f t="shared" ca="1" si="241"/>
        <v>29.619624756434632</v>
      </c>
      <c r="AA358" s="545" t="e">
        <f t="shared" ca="1" si="241"/>
        <v>#DIV/0!</v>
      </c>
      <c r="AB358" s="545">
        <f t="shared" ca="1" si="241"/>
        <v>34.004552712288429</v>
      </c>
      <c r="AC358" s="545">
        <f ca="1">(SUM(OFFSET(AC$264,4*ROWS(AC$263:AC267)-4,,4)))</f>
        <v>842807396</v>
      </c>
      <c r="AD358" s="545">
        <f ca="1">(SUM(OFFSET(AD$264,4*ROWS(AD$263:AD267)-4,,4)))</f>
        <v>260436356</v>
      </c>
      <c r="AE358" s="545">
        <f ca="1">(SUM(OFFSET(AE$264,4*ROWS(AE$263:AE267)-4,,4)))</f>
        <v>60492271</v>
      </c>
      <c r="AF358" s="545">
        <f ca="1">(SUM(OFFSET(AF$264,4*ROWS(AF$263:AF267)-4,,4)))</f>
        <v>191873834</v>
      </c>
      <c r="AG358" s="545">
        <f ca="1">(SUM(OFFSET(AG$264,4*ROWS(AG$263:AG267)-4,,4)))</f>
        <v>8070251</v>
      </c>
      <c r="AH358" s="545">
        <f ca="1">(SUM(OFFSET(AH$264,4*ROWS(AH$263:AH267)-4,,4)))</f>
        <v>199944085</v>
      </c>
      <c r="AI358" s="545"/>
      <c r="AJ358" s="545">
        <f ca="1">(SUM(OFFSET(AJ$264,4*ROWS(AJ$263:AJ267)-4,,4)))</f>
        <v>0</v>
      </c>
      <c r="AK358" s="545">
        <f ca="1">(SUM(OFFSET(AK$264,4*ROWS(AK$263:AK267)-4,,4)))</f>
        <v>559130645.55000782</v>
      </c>
      <c r="AL358" s="545">
        <f ca="1">(SUM(OFFSET(AL$264,4*ROWS(AL$263:AL267)-4,,4)))</f>
        <v>1120252054.8665056</v>
      </c>
      <c r="AM358" s="545">
        <f ca="1">(SUM(OFFSET(AM$264,4*ROWS(AM$263:AM267)-4,,4)))</f>
        <v>29383447.659573641</v>
      </c>
      <c r="AN358" s="545">
        <f ca="1">(SUM(OFFSET(AN$264,4*ROWS(AN$263:AN267)-4,,4)))</f>
        <v>1075368272.013586</v>
      </c>
      <c r="AO358" s="545">
        <f ca="1">(SUM(OFFSET(AO$264,4*ROWS(AO$263:AO267)-4,,4)))</f>
        <v>15500335.193346068</v>
      </c>
      <c r="AP358" s="545">
        <f ca="1">(SUM(OFFSET(AP$264,4*ROWS(AP$263:AP267)-4,,4)))</f>
        <v>1090868607.2069321</v>
      </c>
      <c r="AQ358" s="545">
        <f ca="1">(SUM(OFFSET(AQ$264,4*ROWS(AQ$263:AQ267)-4,,4)))</f>
        <v>0</v>
      </c>
      <c r="AR358" s="545">
        <f ca="1">(SUM(OFFSET(AR$264,4*ROWS(AR$263:AR267)-4,,4)))</f>
        <v>0</v>
      </c>
      <c r="AS358" s="545">
        <f ca="1">(SUM(OFFSET(AS$264,4*ROWS(AS$263:AS267)-4,,4)))</f>
        <v>124488918</v>
      </c>
      <c r="AT358" s="545">
        <f ca="1">(SUM(OFFSET(AT$264,4*ROWS(AT$263:AT267)-4,,4)))</f>
        <v>4803606</v>
      </c>
      <c r="AU358" s="545">
        <f ca="1">(SUM(OFFSET(AU$264,4*ROWS(AU$263:AU267)-4,,4)))</f>
        <v>0</v>
      </c>
      <c r="AV358" s="545">
        <f ca="1">(SUM(OFFSET(AV$264,4*ROWS(AV$263:AV267)-4,,4)))</f>
        <v>69304596.640882626</v>
      </c>
      <c r="AW358" s="545">
        <f ca="1">(SUM(OFFSET(AW$264,4*ROWS(AW$263:AW267)-4,,4)))</f>
        <v>3299610.18868626</v>
      </c>
      <c r="AX358" s="545">
        <f ca="1">(SUM(OFFSET(AX$264,4*ROWS(AX$263:AX267)-4,,4)))</f>
        <v>0</v>
      </c>
      <c r="AY358" s="545">
        <f t="shared" ca="1" si="242"/>
        <v>31.153724455730014</v>
      </c>
      <c r="AZ358" s="545">
        <f t="shared" ca="1" si="242"/>
        <v>-1.130422332401362</v>
      </c>
      <c r="BA358" s="545">
        <f t="shared" ca="1" si="242"/>
        <v>0</v>
      </c>
      <c r="BB358" s="562">
        <f t="shared" ca="1" si="243"/>
        <v>0</v>
      </c>
      <c r="BC358" s="545">
        <f ca="1">(SUM(OFFSET(BC$264,4*ROWS(BC$263:BC267)-4,,4)))</f>
        <v>0</v>
      </c>
      <c r="BD358" s="545"/>
      <c r="BE358" s="545">
        <f ca="1">(SUM(OFFSET(BE$264,4*ROWS(BE$263:BE267)-4,,4)))</f>
        <v>0</v>
      </c>
      <c r="BF358" s="545"/>
      <c r="BG358" s="545"/>
      <c r="BH358" s="545"/>
      <c r="BI358" s="545"/>
      <c r="BJ358" s="545"/>
      <c r="BK358" s="545"/>
      <c r="BL358" s="545">
        <f ca="1">(SUM(OFFSET(BL$264,4*ROWS(BL$263:BL267)-4,,4)))</f>
        <v>0</v>
      </c>
      <c r="BM358" s="545">
        <f ca="1">(SUM(OFFSET(BM$264,4*ROWS(BM$263:BM267)-4,,4)))</f>
        <v>0</v>
      </c>
      <c r="BN358" s="545">
        <f ca="1">(SUM(OFFSET(BN$264,4*ROWS(BN$263:BN267)-4,,4)))</f>
        <v>0</v>
      </c>
      <c r="BO358" s="545">
        <f ca="1">(SUM(OFFSET(BO$264,4*ROWS(BO$263:BO267)-4,,4)))</f>
        <v>0</v>
      </c>
      <c r="BP358" s="545">
        <f ca="1">(SUM(OFFSET(BP$264,4*ROWS(BP$263:BP267)-4,,4)))</f>
        <v>0</v>
      </c>
      <c r="BQ358" s="545">
        <f ca="1">(SUM(OFFSET(BQ$264,4*ROWS(BQ$263:BQ267)-4,,4)))</f>
        <v>0</v>
      </c>
      <c r="BR358" s="545">
        <f ca="1">(SUM(OFFSET(BR$264,4*ROWS(BR$263:BR267)-4,,4)))</f>
        <v>0</v>
      </c>
      <c r="BS358" s="545">
        <f ca="1">(SUM(OFFSET(BS$264,4*ROWS(BS$263:BS267)-4,,4)))</f>
        <v>0</v>
      </c>
      <c r="BT358" s="545">
        <f ca="1">(SUM(OFFSET(BT$264,4*ROWS(BT$263:BT267)-4,,4)))</f>
        <v>0</v>
      </c>
      <c r="BU358" s="545">
        <f ca="1">(SUM(OFFSET(BU$264,4*ROWS(BU$263:BU267)-4,,4)))</f>
        <v>0</v>
      </c>
      <c r="BV358" s="545">
        <f t="shared" ca="1" si="244"/>
        <v>0</v>
      </c>
      <c r="BW358" s="545">
        <f t="shared" ca="1" si="244"/>
        <v>0</v>
      </c>
      <c r="BX358" s="545">
        <f t="shared" ca="1" si="244"/>
        <v>0</v>
      </c>
      <c r="BY358" s="545">
        <f t="shared" ca="1" si="244"/>
        <v>0</v>
      </c>
      <c r="BZ358" s="545">
        <f t="shared" ca="1" si="244"/>
        <v>0</v>
      </c>
      <c r="CA358" s="545">
        <f t="shared" ca="1" si="244"/>
        <v>0</v>
      </c>
      <c r="CB358" s="545">
        <f t="shared" ca="1" si="244"/>
        <v>0</v>
      </c>
      <c r="CC358" s="545">
        <f t="shared" ca="1" si="244"/>
        <v>0</v>
      </c>
      <c r="CD358" s="545">
        <f t="shared" ca="1" si="244"/>
        <v>0</v>
      </c>
      <c r="CE358" s="545">
        <f t="shared" ca="1" si="244"/>
        <v>0</v>
      </c>
      <c r="CF358" s="545">
        <f t="shared" ca="1" si="244"/>
        <v>0</v>
      </c>
      <c r="CG358" s="545">
        <f t="shared" ca="1" si="244"/>
        <v>0</v>
      </c>
      <c r="CH358" s="545">
        <f t="shared" ca="1" si="244"/>
        <v>0</v>
      </c>
      <c r="CI358" s="545">
        <f t="shared" ca="1" si="244"/>
        <v>0</v>
      </c>
      <c r="CJ358" s="545">
        <f t="shared" ca="1" si="244"/>
        <v>0</v>
      </c>
      <c r="CK358" s="545">
        <f t="shared" ca="1" si="244"/>
        <v>0</v>
      </c>
      <c r="CL358" s="545">
        <f t="shared" ca="1" si="244"/>
        <v>0</v>
      </c>
      <c r="CM358" s="545">
        <f t="shared" ca="1" si="244"/>
        <v>0</v>
      </c>
      <c r="CN358" s="545">
        <f t="shared" ca="1" si="244"/>
        <v>0</v>
      </c>
      <c r="CO358" s="545">
        <f t="shared" ca="1" si="244"/>
        <v>0</v>
      </c>
      <c r="CP358" s="545">
        <f t="shared" ca="1" si="244"/>
        <v>41.939703991741965</v>
      </c>
      <c r="CQ358" s="545">
        <f t="shared" ca="1" si="244"/>
        <v>24.405330873323791</v>
      </c>
      <c r="CR358" s="545" t="e">
        <f t="shared" ca="1" si="244"/>
        <v>#DIV/0!</v>
      </c>
      <c r="CS358" s="545">
        <f t="shared" ca="1" si="244"/>
        <v>41.115465811784389</v>
      </c>
      <c r="CT358" s="545">
        <f t="shared" ca="1" si="244"/>
        <v>0</v>
      </c>
      <c r="CU358" s="545">
        <f t="shared" ca="1" si="244"/>
        <v>0</v>
      </c>
      <c r="CV358" s="545">
        <f t="shared" ca="1" si="244"/>
        <v>0</v>
      </c>
      <c r="CW358" s="545">
        <f t="shared" ca="1" si="244"/>
        <v>0</v>
      </c>
    </row>
    <row r="359" spans="1:101" x14ac:dyDescent="0.3">
      <c r="A359"/>
      <c r="B359"/>
      <c r="D359" s="77">
        <v>2008</v>
      </c>
      <c r="E359" s="545">
        <f t="shared" ca="1" si="239"/>
        <v>42793730</v>
      </c>
      <c r="F359" s="545">
        <f t="shared" ca="1" si="239"/>
        <v>11548318</v>
      </c>
      <c r="G359" s="545">
        <f t="shared" ca="1" si="239"/>
        <v>430801</v>
      </c>
      <c r="H359" s="545">
        <f ca="1">(SUM(OFFSET(H$264,4*ROWS(H$263:H268)-4,,4)))</f>
        <v>1353908753</v>
      </c>
      <c r="I359" s="545">
        <f ca="1">(SUM(OFFSET(I$264,4*ROWS(I$263:I268)-4,,4)))</f>
        <v>166736635</v>
      </c>
      <c r="J359" s="545">
        <f ca="1">(SUM(OFFSET(J$264,4*ROWS(J$263:J268)-4,,4)))</f>
        <v>2560591</v>
      </c>
      <c r="K359" s="545">
        <f t="shared" ca="1" si="240"/>
        <v>8.2483093146224089</v>
      </c>
      <c r="L359" s="545">
        <f t="shared" ca="1" si="240"/>
        <v>21.990055354501347</v>
      </c>
      <c r="M359" s="545">
        <f t="shared" ca="1" si="240"/>
        <v>-1.4821514460779188</v>
      </c>
      <c r="N359" s="545">
        <f t="shared" ca="1" si="240"/>
        <v>21.272904582069447</v>
      </c>
      <c r="O359" s="545">
        <f t="shared" ca="1" si="240"/>
        <v>35.041219108599201</v>
      </c>
      <c r="P359" s="545" t="e">
        <f t="shared" ca="1" si="240"/>
        <v>#DIV/0!</v>
      </c>
      <c r="Q359" s="545">
        <f ca="1">(SUM(OFFSET(Q$264,4*ROWS(Q$263:Q268)-4,,4)))</f>
        <v>2056148421.1950731</v>
      </c>
      <c r="R359" s="545">
        <f ca="1">(SUM(OFFSET(R$264,4*ROWS(R$263:R268)-4,,4)))</f>
        <v>107269520.90218198</v>
      </c>
      <c r="S359" s="545">
        <f ca="1">(SUM(OFFSET(S$264,4*ROWS(S$263:S268)-4,,4)))</f>
        <v>76675.384265999994</v>
      </c>
      <c r="T359" s="545">
        <f ca="1">(SUM(OFFSET(T$264,4*ROWS(T$263:T268)-4,,4)))</f>
        <v>2163494617.4815211</v>
      </c>
      <c r="U359" s="545">
        <f t="shared" ca="1" si="241"/>
        <v>12.665382288247235</v>
      </c>
      <c r="V359" s="545">
        <f t="shared" ca="1" si="241"/>
        <v>24.022052034833028</v>
      </c>
      <c r="W359" s="545">
        <f t="shared" ca="1" si="241"/>
        <v>40.098502988683713</v>
      </c>
      <c r="X359" s="545">
        <f t="shared" ca="1" si="241"/>
        <v>13.301954137817592</v>
      </c>
      <c r="Y359" s="545">
        <f t="shared" ca="1" si="241"/>
        <v>7.6997786482284312</v>
      </c>
      <c r="Z359" s="545">
        <f t="shared" ca="1" si="241"/>
        <v>54.362190936044854</v>
      </c>
      <c r="AA359" s="545" t="e">
        <f t="shared" ca="1" si="241"/>
        <v>#DIV/0!</v>
      </c>
      <c r="AB359" s="545">
        <f t="shared" ca="1" si="241"/>
        <v>9.7391087159593184</v>
      </c>
      <c r="AC359" s="545">
        <f ca="1">(SUM(OFFSET(AC$264,4*ROWS(AC$263:AC268)-4,,4)))</f>
        <v>1012660678</v>
      </c>
      <c r="AD359" s="545">
        <f ca="1">(SUM(OFFSET(AD$264,4*ROWS(AD$263:AD268)-4,,4)))</f>
        <v>341248075</v>
      </c>
      <c r="AE359" s="545">
        <f ca="1">(SUM(OFFSET(AE$264,4*ROWS(AE$263:AE268)-4,,4)))</f>
        <v>79619970</v>
      </c>
      <c r="AF359" s="545">
        <f ca="1">(SUM(OFFSET(AF$264,4*ROWS(AF$263:AF268)-4,,4)))</f>
        <v>244498818</v>
      </c>
      <c r="AG359" s="545">
        <f ca="1">(SUM(OFFSET(AG$264,4*ROWS(AG$263:AG268)-4,,4)))</f>
        <v>17129287</v>
      </c>
      <c r="AH359" s="545">
        <f ca="1">(SUM(OFFSET(AH$264,4*ROWS(AH$263:AH268)-4,,4)))</f>
        <v>261628105</v>
      </c>
      <c r="AI359" s="545"/>
      <c r="AJ359" s="545">
        <f ca="1">(SUM(OFFSET(AJ$264,4*ROWS(AJ$263:AJ268)-4,,4)))</f>
        <v>0</v>
      </c>
      <c r="AK359" s="545">
        <f ca="1">(SUM(OFFSET(AK$264,4*ROWS(AK$263:AK268)-4,,4)))</f>
        <v>696558864.52521205</v>
      </c>
      <c r="AL359" s="545">
        <f ca="1">(SUM(OFFSET(AL$264,4*ROWS(AL$263:AL268)-4,,4)))</f>
        <v>1359680826.2498708</v>
      </c>
      <c r="AM359" s="545">
        <f ca="1">(SUM(OFFSET(AM$264,4*ROWS(AM$263:AM268)-4,,4)))</f>
        <v>42815324.558170997</v>
      </c>
      <c r="AN359" s="545">
        <f ca="1">(SUM(OFFSET(AN$264,4*ROWS(AN$263:AN268)-4,,4)))</f>
        <v>1282801757.469254</v>
      </c>
      <c r="AO359" s="545">
        <f ca="1">(SUM(OFFSET(AO$264,4*ROWS(AO$263:AO268)-4,,4)))</f>
        <v>34063744.222446002</v>
      </c>
      <c r="AP359" s="545">
        <f ca="1">(SUM(OFFSET(AP$264,4*ROWS(AP$263:AP268)-4,,4)))</f>
        <v>1316865501.6917</v>
      </c>
      <c r="AQ359" s="545">
        <f ca="1">(SUM(OFFSET(AQ$264,4*ROWS(AQ$263:AQ268)-4,,4)))</f>
        <v>0</v>
      </c>
      <c r="AR359" s="545">
        <f ca="1">(SUM(OFFSET(AR$264,4*ROWS(AR$263:AR268)-4,,4)))</f>
        <v>0</v>
      </c>
      <c r="AS359" s="545">
        <f ca="1">(SUM(OFFSET(AS$264,4*ROWS(AS$263:AS268)-4,,4)))</f>
        <v>161346501</v>
      </c>
      <c r="AT359" s="545">
        <f ca="1">(SUM(OFFSET(AT$264,4*ROWS(AT$263:AT268)-4,,4)))</f>
        <v>5390134</v>
      </c>
      <c r="AU359" s="545">
        <f ca="1">(SUM(OFFSET(AU$264,4*ROWS(AU$263:AU268)-4,,4)))</f>
        <v>0</v>
      </c>
      <c r="AV359" s="545">
        <f ca="1">(SUM(OFFSET(AV$264,4*ROWS(AV$263:AV268)-4,,4)))</f>
        <v>103468543.73846699</v>
      </c>
      <c r="AW359" s="545">
        <f ca="1">(SUM(OFFSET(AW$264,4*ROWS(AW$263:AW268)-4,,4)))</f>
        <v>3800977.1637150003</v>
      </c>
      <c r="AX359" s="545">
        <f ca="1">(SUM(OFFSET(AX$264,4*ROWS(AX$263:AX268)-4,,4)))</f>
        <v>0</v>
      </c>
      <c r="AY359" s="545">
        <f t="shared" ca="1" si="242"/>
        <v>55.523857963869041</v>
      </c>
      <c r="AZ359" s="545">
        <f t="shared" ca="1" si="242"/>
        <v>23.474047020352426</v>
      </c>
      <c r="BA359" s="545">
        <f t="shared" ca="1" si="242"/>
        <v>0</v>
      </c>
      <c r="BB359" s="562">
        <f t="shared" ca="1" si="243"/>
        <v>0</v>
      </c>
      <c r="BC359" s="545">
        <f ca="1">(SUM(OFFSET(BC$264,4*ROWS(BC$263:BC268)-4,,4)))</f>
        <v>0</v>
      </c>
      <c r="BD359" s="545"/>
      <c r="BE359" s="545">
        <f ca="1">(SUM(OFFSET(BE$264,4*ROWS(BE$263:BE268)-4,,4)))</f>
        <v>0</v>
      </c>
      <c r="BF359" s="545"/>
      <c r="BG359" s="545"/>
      <c r="BH359" s="545"/>
      <c r="BI359" s="545"/>
      <c r="BJ359" s="545"/>
      <c r="BK359" s="545"/>
      <c r="BL359" s="545">
        <f ca="1">(SUM(OFFSET(BL$264,4*ROWS(BL$263:BL268)-4,,4)))</f>
        <v>0</v>
      </c>
      <c r="BM359" s="545">
        <f ca="1">(SUM(OFFSET(BM$264,4*ROWS(BM$263:BM268)-4,,4)))</f>
        <v>0</v>
      </c>
      <c r="BN359" s="545">
        <f ca="1">(SUM(OFFSET(BN$264,4*ROWS(BN$263:BN268)-4,,4)))</f>
        <v>0</v>
      </c>
      <c r="BO359" s="545">
        <f ca="1">(SUM(OFFSET(BO$264,4*ROWS(BO$263:BO268)-4,,4)))</f>
        <v>0</v>
      </c>
      <c r="BP359" s="545">
        <f ca="1">(SUM(OFFSET(BP$264,4*ROWS(BP$263:BP268)-4,,4)))</f>
        <v>0</v>
      </c>
      <c r="BQ359" s="545">
        <f ca="1">(SUM(OFFSET(BQ$264,4*ROWS(BQ$263:BQ268)-4,,4)))</f>
        <v>0</v>
      </c>
      <c r="BR359" s="545">
        <f ca="1">(SUM(OFFSET(BR$264,4*ROWS(BR$263:BR268)-4,,4)))</f>
        <v>0</v>
      </c>
      <c r="BS359" s="545">
        <f ca="1">(SUM(OFFSET(BS$264,4*ROWS(BS$263:BS268)-4,,4)))</f>
        <v>0</v>
      </c>
      <c r="BT359" s="545">
        <f ca="1">(SUM(OFFSET(BT$264,4*ROWS(BT$263:BT268)-4,,4)))</f>
        <v>0</v>
      </c>
      <c r="BU359" s="545">
        <f ca="1">(SUM(OFFSET(BU$264,4*ROWS(BU$263:BU268)-4,,4)))</f>
        <v>0</v>
      </c>
      <c r="BV359" s="545">
        <f t="shared" ca="1" si="244"/>
        <v>0</v>
      </c>
      <c r="BW359" s="545">
        <f t="shared" ca="1" si="244"/>
        <v>0</v>
      </c>
      <c r="BX359" s="545">
        <f t="shared" ca="1" si="244"/>
        <v>0</v>
      </c>
      <c r="BY359" s="545">
        <f t="shared" ca="1" si="244"/>
        <v>0</v>
      </c>
      <c r="BZ359" s="545">
        <f t="shared" ca="1" si="244"/>
        <v>0</v>
      </c>
      <c r="CA359" s="545">
        <f t="shared" ca="1" si="244"/>
        <v>0</v>
      </c>
      <c r="CB359" s="545">
        <f t="shared" ca="1" si="244"/>
        <v>0</v>
      </c>
      <c r="CC359" s="545">
        <f t="shared" ca="1" si="244"/>
        <v>0</v>
      </c>
      <c r="CD359" s="545">
        <f t="shared" ca="1" si="244"/>
        <v>0</v>
      </c>
      <c r="CE359" s="545">
        <f t="shared" ca="1" si="244"/>
        <v>0</v>
      </c>
      <c r="CF359" s="545">
        <f t="shared" ca="1" si="244"/>
        <v>0</v>
      </c>
      <c r="CG359" s="545">
        <f t="shared" ca="1" si="244"/>
        <v>0</v>
      </c>
      <c r="CH359" s="545">
        <f t="shared" ca="1" si="244"/>
        <v>0</v>
      </c>
      <c r="CI359" s="545">
        <f t="shared" ca="1" si="244"/>
        <v>0</v>
      </c>
      <c r="CJ359" s="545">
        <f t="shared" ca="1" si="244"/>
        <v>0</v>
      </c>
      <c r="CK359" s="545">
        <f t="shared" ca="1" si="244"/>
        <v>0</v>
      </c>
      <c r="CL359" s="545">
        <f t="shared" ca="1" si="244"/>
        <v>0</v>
      </c>
      <c r="CM359" s="545">
        <f t="shared" ca="1" si="244"/>
        <v>0</v>
      </c>
      <c r="CN359" s="545">
        <f t="shared" ca="1" si="244"/>
        <v>0</v>
      </c>
      <c r="CO359" s="545">
        <f t="shared" ca="1" si="244"/>
        <v>0</v>
      </c>
      <c r="CP359" s="545">
        <f t="shared" ca="1" si="244"/>
        <v>22.433578037655039</v>
      </c>
      <c r="CQ359" s="545">
        <f t="shared" ca="1" si="244"/>
        <v>47.745599857576366</v>
      </c>
      <c r="CR359" s="545" t="e">
        <f t="shared" ca="1" si="244"/>
        <v>#DIV/0!</v>
      </c>
      <c r="CS359" s="545">
        <f t="shared" ca="1" si="244"/>
        <v>23.48690184536612</v>
      </c>
      <c r="CT359" s="545">
        <f t="shared" ca="1" si="244"/>
        <v>0</v>
      </c>
      <c r="CU359" s="545">
        <f t="shared" ca="1" si="244"/>
        <v>0</v>
      </c>
      <c r="CV359" s="545">
        <f t="shared" ca="1" si="244"/>
        <v>0</v>
      </c>
      <c r="CW359" s="545">
        <f t="shared" ca="1" si="244"/>
        <v>0</v>
      </c>
    </row>
    <row r="360" spans="1:101" x14ac:dyDescent="0.3">
      <c r="A360"/>
      <c r="B360"/>
      <c r="D360" s="77">
        <v>2009</v>
      </c>
      <c r="E360" s="545">
        <f t="shared" ca="1" si="239"/>
        <v>44530085</v>
      </c>
      <c r="F360" s="545">
        <f t="shared" ca="1" si="239"/>
        <v>12259295</v>
      </c>
      <c r="G360" s="545">
        <f t="shared" ca="1" si="239"/>
        <v>3016272</v>
      </c>
      <c r="H360" s="545">
        <f ca="1">(SUM(OFFSET(H$264,4*ROWS(H$263:H269)-4,,4)))</f>
        <v>1561161673</v>
      </c>
      <c r="I360" s="545">
        <f ca="1">(SUM(OFFSET(I$264,4*ROWS(I$263:I269)-4,,4)))</f>
        <v>182624722</v>
      </c>
      <c r="J360" s="545">
        <f ca="1">(SUM(OFFSET(J$264,4*ROWS(J$263:J269)-4,,4)))</f>
        <v>17436631</v>
      </c>
      <c r="K360" s="545">
        <f t="shared" ca="1" si="240"/>
        <v>10.681644138456983</v>
      </c>
      <c r="L360" s="545">
        <f t="shared" ca="1" si="240"/>
        <v>16.569709629569857</v>
      </c>
      <c r="M360" s="545">
        <f t="shared" ca="1" si="240"/>
        <v>17.249200456043642</v>
      </c>
      <c r="N360" s="545">
        <f t="shared" ca="1" si="240"/>
        <v>19.136524369875413</v>
      </c>
      <c r="O360" s="545">
        <f t="shared" ca="1" si="240"/>
        <v>10.110434743014924</v>
      </c>
      <c r="P360" s="545">
        <f t="shared" ca="1" si="240"/>
        <v>440.55831798812363</v>
      </c>
      <c r="Q360" s="545">
        <f ca="1">(SUM(OFFSET(Q$264,4*ROWS(Q$263:Q269)-4,,4)))</f>
        <v>1811496370.8948991</v>
      </c>
      <c r="R360" s="545">
        <f ca="1">(SUM(OFFSET(R$264,4*ROWS(R$263:R269)-4,,4)))</f>
        <v>136691864.17396599</v>
      </c>
      <c r="S360" s="545">
        <f ca="1">(SUM(OFFSET(S$264,4*ROWS(S$263:S269)-4,,4)))</f>
        <v>519212.63802700001</v>
      </c>
      <c r="T360" s="545">
        <f ca="1">(SUM(OFFSET(T$264,4*ROWS(T$263:T269)-4,,4)))</f>
        <v>1948707447.706892</v>
      </c>
      <c r="U360" s="545">
        <f t="shared" ca="1" si="241"/>
        <v>12.211748226869744</v>
      </c>
      <c r="V360" s="545">
        <f t="shared" ca="1" si="241"/>
        <v>20.555392509330062</v>
      </c>
      <c r="W360" s="545">
        <f t="shared" ca="1" si="241"/>
        <v>12.714157436396711</v>
      </c>
      <c r="X360" s="545">
        <f t="shared" ca="1" si="241"/>
        <v>12.831367674662205</v>
      </c>
      <c r="Y360" s="545">
        <f t="shared" ca="1" si="241"/>
        <v>-3.3152345348386492</v>
      </c>
      <c r="Z360" s="545">
        <f t="shared" ca="1" si="241"/>
        <v>27.955863657793966</v>
      </c>
      <c r="AA360" s="545">
        <f t="shared" ca="1" si="241"/>
        <v>254.66815067413725</v>
      </c>
      <c r="AB360" s="545">
        <f t="shared" ca="1" si="241"/>
        <v>-1.3771081297692036</v>
      </c>
      <c r="AC360" s="545">
        <f ca="1">(SUM(OFFSET(AC$264,4*ROWS(AC$263:AC269)-4,,4)))</f>
        <v>1134556744</v>
      </c>
      <c r="AD360" s="545">
        <f ca="1">(SUM(OFFSET(AD$264,4*ROWS(AD$263:AD269)-4,,4)))</f>
        <v>426604929</v>
      </c>
      <c r="AE360" s="545">
        <f ca="1">(SUM(OFFSET(AE$264,4*ROWS(AE$263:AE269)-4,,4)))</f>
        <v>98178888</v>
      </c>
      <c r="AF360" s="545">
        <f ca="1">(SUM(OFFSET(AF$264,4*ROWS(AF$263:AF269)-4,,4)))</f>
        <v>288324537</v>
      </c>
      <c r="AG360" s="545">
        <f ca="1">(SUM(OFFSET(AG$264,4*ROWS(AG$263:AG269)-4,,4)))</f>
        <v>40101504</v>
      </c>
      <c r="AH360" s="545">
        <f ca="1">(SUM(OFFSET(AH$264,4*ROWS(AH$263:AH269)-4,,4)))</f>
        <v>328426041</v>
      </c>
      <c r="AI360" s="545"/>
      <c r="AJ360" s="545">
        <f ca="1">(SUM(OFFSET(AJ$264,4*ROWS(AJ$263:AJ269)-4,,4)))</f>
        <v>0</v>
      </c>
      <c r="AK360" s="545">
        <f ca="1">(SUM(OFFSET(AK$264,4*ROWS(AK$263:AK269)-4,,4)))</f>
        <v>791934378.10875797</v>
      </c>
      <c r="AL360" s="545">
        <f ca="1">(SUM(OFFSET(AL$264,4*ROWS(AL$263:AL269)-4,,4)))</f>
        <v>1019561992.7861409</v>
      </c>
      <c r="AM360" s="545">
        <f ca="1">(SUM(OFFSET(AM$264,4*ROWS(AM$263:AM269)-4,,4)))</f>
        <v>56171235.331564002</v>
      </c>
      <c r="AN360" s="545">
        <f ca="1">(SUM(OFFSET(AN$264,4*ROWS(AN$263:AN269)-4,,4)))</f>
        <v>892633805.64327908</v>
      </c>
      <c r="AO360" s="545">
        <f ca="1">(SUM(OFFSET(AO$264,4*ROWS(AO$263:AO269)-4,,4)))</f>
        <v>70756951.811297998</v>
      </c>
      <c r="AP360" s="545">
        <f ca="1">(SUM(OFFSET(AP$264,4*ROWS(AP$263:AP269)-4,,4)))</f>
        <v>963390757.45457697</v>
      </c>
      <c r="AQ360" s="545">
        <f ca="1">(SUM(OFFSET(AQ$264,4*ROWS(AQ$263:AQ269)-4,,4)))</f>
        <v>0</v>
      </c>
      <c r="AR360" s="545">
        <f ca="1">(SUM(OFFSET(AR$264,4*ROWS(AR$263:AR269)-4,,4)))</f>
        <v>0</v>
      </c>
      <c r="AS360" s="545">
        <f ca="1">(SUM(OFFSET(AS$264,4*ROWS(AS$263:AS269)-4,,4)))</f>
        <v>177817542</v>
      </c>
      <c r="AT360" s="545">
        <f ca="1">(SUM(OFFSET(AT$264,4*ROWS(AT$263:AT269)-4,,4)))</f>
        <v>4807180</v>
      </c>
      <c r="AU360" s="545">
        <f ca="1">(SUM(OFFSET(AU$264,4*ROWS(AU$263:AU269)-4,,4)))</f>
        <v>0</v>
      </c>
      <c r="AV360" s="545">
        <f ca="1">(SUM(OFFSET(AV$264,4*ROWS(AV$263:AV269)-4,,4)))</f>
        <v>132651566.84252599</v>
      </c>
      <c r="AW360" s="545">
        <f ca="1">(SUM(OFFSET(AW$264,4*ROWS(AW$263:AW269)-4,,4)))</f>
        <v>4040297.3314399999</v>
      </c>
      <c r="AX360" s="545">
        <f ca="1">(SUM(OFFSET(AX$264,4*ROWS(AX$263:AX269)-4,,4)))</f>
        <v>0</v>
      </c>
      <c r="AY360" s="545">
        <f t="shared" ca="1" si="242"/>
        <v>28.272845646070895</v>
      </c>
      <c r="AZ360" s="545">
        <f t="shared" ca="1" si="242"/>
        <v>17.33973745836705</v>
      </c>
      <c r="BA360" s="545">
        <f t="shared" ca="1" si="242"/>
        <v>0</v>
      </c>
      <c r="BB360" s="562">
        <f t="shared" ca="1" si="243"/>
        <v>0</v>
      </c>
      <c r="BC360" s="545">
        <f ca="1">(SUM(OFFSET(BC$264,4*ROWS(BC$263:BC269)-4,,4)))</f>
        <v>0</v>
      </c>
      <c r="BD360" s="545"/>
      <c r="BE360" s="545">
        <f ca="1">(SUM(OFFSET(BE$264,4*ROWS(BE$263:BE269)-4,,4)))</f>
        <v>0</v>
      </c>
      <c r="BF360" s="545"/>
      <c r="BG360" s="545"/>
      <c r="BH360" s="545"/>
      <c r="BI360" s="545"/>
      <c r="BJ360" s="545"/>
      <c r="BK360" s="545"/>
      <c r="BL360" s="545">
        <f ca="1">(SUM(OFFSET(BL$264,4*ROWS(BL$263:BL269)-4,,4)))</f>
        <v>0</v>
      </c>
      <c r="BM360" s="545">
        <f ca="1">(SUM(OFFSET(BM$264,4*ROWS(BM$263:BM269)-4,,4)))</f>
        <v>0</v>
      </c>
      <c r="BN360" s="545">
        <f ca="1">(SUM(OFFSET(BN$264,4*ROWS(BN$263:BN269)-4,,4)))</f>
        <v>0</v>
      </c>
      <c r="BO360" s="545">
        <f ca="1">(SUM(OFFSET(BO$264,4*ROWS(BO$263:BO269)-4,,4)))</f>
        <v>0</v>
      </c>
      <c r="BP360" s="545">
        <f ca="1">(SUM(OFFSET(BP$264,4*ROWS(BP$263:BP269)-4,,4)))</f>
        <v>0</v>
      </c>
      <c r="BQ360" s="545">
        <f ca="1">(SUM(OFFSET(BQ$264,4*ROWS(BQ$263:BQ269)-4,,4)))</f>
        <v>0</v>
      </c>
      <c r="BR360" s="545">
        <f ca="1">(SUM(OFFSET(BR$264,4*ROWS(BR$263:BR269)-4,,4)))</f>
        <v>0</v>
      </c>
      <c r="BS360" s="545">
        <f ca="1">(SUM(OFFSET(BS$264,4*ROWS(BS$263:BS269)-4,,4)))</f>
        <v>0</v>
      </c>
      <c r="BT360" s="545">
        <f ca="1">(SUM(OFFSET(BT$264,4*ROWS(BT$263:BT269)-4,,4)))</f>
        <v>0</v>
      </c>
      <c r="BU360" s="545">
        <f ca="1">(SUM(OFFSET(BU$264,4*ROWS(BU$263:BU269)-4,,4)))</f>
        <v>0</v>
      </c>
      <c r="BV360" s="545">
        <f t="shared" ca="1" si="244"/>
        <v>0</v>
      </c>
      <c r="BW360" s="545">
        <f t="shared" ca="1" si="244"/>
        <v>0</v>
      </c>
      <c r="BX360" s="545">
        <f t="shared" ca="1" si="244"/>
        <v>0</v>
      </c>
      <c r="BY360" s="545">
        <f t="shared" ca="1" si="244"/>
        <v>0</v>
      </c>
      <c r="BZ360" s="545">
        <f t="shared" ca="1" si="244"/>
        <v>0</v>
      </c>
      <c r="CA360" s="545">
        <f t="shared" ca="1" si="244"/>
        <v>0</v>
      </c>
      <c r="CB360" s="545">
        <f t="shared" ca="1" si="244"/>
        <v>0</v>
      </c>
      <c r="CC360" s="545">
        <f t="shared" ca="1" si="244"/>
        <v>0</v>
      </c>
      <c r="CD360" s="545">
        <f t="shared" ca="1" si="244"/>
        <v>0</v>
      </c>
      <c r="CE360" s="545">
        <f t="shared" ca="1" si="244"/>
        <v>0</v>
      </c>
      <c r="CF360" s="545">
        <f t="shared" ca="1" si="244"/>
        <v>0</v>
      </c>
      <c r="CG360" s="545">
        <f t="shared" ca="1" si="244"/>
        <v>0</v>
      </c>
      <c r="CH360" s="545">
        <f t="shared" ca="1" si="244"/>
        <v>0</v>
      </c>
      <c r="CI360" s="545">
        <f t="shared" ca="1" si="244"/>
        <v>0</v>
      </c>
      <c r="CJ360" s="545">
        <f t="shared" ca="1" si="244"/>
        <v>0</v>
      </c>
      <c r="CK360" s="545">
        <f t="shared" ca="1" si="244"/>
        <v>0</v>
      </c>
      <c r="CL360" s="545">
        <f t="shared" ca="1" si="244"/>
        <v>0</v>
      </c>
      <c r="CM360" s="545">
        <f t="shared" ca="1" si="244"/>
        <v>0</v>
      </c>
      <c r="CN360" s="545">
        <f t="shared" ca="1" si="244"/>
        <v>0</v>
      </c>
      <c r="CO360" s="545">
        <f t="shared" ca="1" si="244"/>
        <v>0</v>
      </c>
      <c r="CP360" s="545">
        <f t="shared" ca="1" si="244"/>
        <v>-11.898559840246236</v>
      </c>
      <c r="CQ360" s="545">
        <f t="shared" ca="1" si="244"/>
        <v>27.428427967543499</v>
      </c>
      <c r="CR360" s="545">
        <f t="shared" ca="1" si="244"/>
        <v>577.1568776568015</v>
      </c>
      <c r="CS360" s="545">
        <f t="shared" ca="1" si="244"/>
        <v>-9.9277884973274695</v>
      </c>
      <c r="CT360" s="545">
        <f t="shared" ca="1" si="244"/>
        <v>0</v>
      </c>
      <c r="CU360" s="545">
        <f t="shared" ca="1" si="244"/>
        <v>0</v>
      </c>
      <c r="CV360" s="545">
        <f t="shared" ca="1" si="244"/>
        <v>0</v>
      </c>
      <c r="CW360" s="545">
        <f t="shared" ca="1" si="244"/>
        <v>0</v>
      </c>
    </row>
    <row r="361" spans="1:101" x14ac:dyDescent="0.3">
      <c r="A361"/>
      <c r="B361"/>
      <c r="D361" s="77">
        <v>2010</v>
      </c>
      <c r="E361" s="545">
        <f t="shared" ca="1" si="239"/>
        <v>51639165</v>
      </c>
      <c r="F361" s="545">
        <f t="shared" ca="1" si="239"/>
        <v>13574673</v>
      </c>
      <c r="G361" s="545">
        <f t="shared" ca="1" si="239"/>
        <v>7914018</v>
      </c>
      <c r="H361" s="545">
        <f ca="1">(SUM(OFFSET(H$264,4*ROWS(H$263:H270)-4,,4)))</f>
        <v>1812075881</v>
      </c>
      <c r="I361" s="545">
        <f ca="1">(SUM(OFFSET(I$264,4*ROWS(I$263:I270)-4,,4)))</f>
        <v>199036427</v>
      </c>
      <c r="J361" s="545">
        <f ca="1">(SUM(OFFSET(J$264,4*ROWS(J$263:J270)-4,,4)))</f>
        <v>26541982</v>
      </c>
      <c r="K361" s="545">
        <f t="shared" ca="1" si="240"/>
        <v>9.3064629329000805</v>
      </c>
      <c r="L361" s="545">
        <f t="shared" ca="1" si="240"/>
        <v>8.7380030014514407</v>
      </c>
      <c r="M361" s="545">
        <f t="shared" ca="1" si="240"/>
        <v>24.590450765318732</v>
      </c>
      <c r="N361" s="545">
        <f t="shared" ca="1" si="240"/>
        <v>14.556196033621033</v>
      </c>
      <c r="O361" s="545">
        <f t="shared" ca="1" si="240"/>
        <v>5.6008279076477905</v>
      </c>
      <c r="P361" s="545">
        <f t="shared" ca="1" si="240"/>
        <v>42.257593138258265</v>
      </c>
      <c r="Q361" s="545">
        <f ca="1">(SUM(OFFSET(Q$264,4*ROWS(Q$263:Q270)-4,,4)))</f>
        <v>2001853202.1463883</v>
      </c>
      <c r="R361" s="545">
        <f ca="1">(SUM(OFFSET(R$264,4*ROWS(R$263:R270)-4,,4)))</f>
        <v>163208490.94168299</v>
      </c>
      <c r="S361" s="545">
        <f ca="1">(SUM(OFFSET(S$264,4*ROWS(S$263:S270)-4,,4)))</f>
        <v>693467.00530800002</v>
      </c>
      <c r="T361" s="545">
        <f ca="1">(SUM(OFFSET(T$264,4*ROWS(T$263:T270)-4,,4)))</f>
        <v>2165755160.093379</v>
      </c>
      <c r="U361" s="545">
        <f t="shared" ca="1" si="241"/>
        <v>11.057157238493563</v>
      </c>
      <c r="V361" s="545">
        <f t="shared" ca="1" si="241"/>
        <v>10.689288054475393</v>
      </c>
      <c r="W361" s="545">
        <f t="shared" ca="1" si="241"/>
        <v>17.678792077679937</v>
      </c>
      <c r="X361" s="545">
        <f t="shared" ca="1" si="241"/>
        <v>11.031198982729883</v>
      </c>
      <c r="Y361" s="545">
        <f t="shared" ca="1" si="241"/>
        <v>19.92623832228966</v>
      </c>
      <c r="Z361" s="545">
        <f t="shared" ca="1" si="241"/>
        <v>13.586896942016471</v>
      </c>
      <c r="AA361" s="545">
        <f t="shared" ca="1" si="241"/>
        <v>-1.6469581942708436</v>
      </c>
      <c r="AB361" s="545">
        <f t="shared" ca="1" si="241"/>
        <v>19.415488390518089</v>
      </c>
      <c r="AC361" s="545">
        <f ca="1">(SUM(OFFSET(AC$264,4*ROWS(AC$263:AC270)-4,,4)))</f>
        <v>1303272394</v>
      </c>
      <c r="AD361" s="545">
        <f ca="1">(SUM(OFFSET(AD$264,4*ROWS(AD$263:AD270)-4,,4)))</f>
        <v>508765832</v>
      </c>
      <c r="AE361" s="545">
        <f ca="1">(SUM(OFFSET(AE$264,4*ROWS(AE$263:AE270)-4,,4)))</f>
        <v>111720556</v>
      </c>
      <c r="AF361" s="545">
        <f ca="1">(SUM(OFFSET(AF$264,4*ROWS(AF$263:AF270)-4,,4)))</f>
        <v>336436580</v>
      </c>
      <c r="AG361" s="545">
        <f ca="1">(SUM(OFFSET(AG$264,4*ROWS(AG$263:AG270)-4,,4)))</f>
        <v>60608696</v>
      </c>
      <c r="AH361" s="545">
        <f ca="1">(SUM(OFFSET(AH$264,4*ROWS(AH$263:AH270)-4,,4)))</f>
        <v>397045276</v>
      </c>
      <c r="AI361" s="545"/>
      <c r="AJ361" s="545">
        <f ca="1">(SUM(OFFSET(AJ$264,4*ROWS(AJ$263:AJ270)-4,,4)))</f>
        <v>0</v>
      </c>
      <c r="AK361" s="545">
        <f ca="1">(SUM(OFFSET(AK$264,4*ROWS(AK$263:AK270)-4,,4)))</f>
        <v>925984925.76501298</v>
      </c>
      <c r="AL361" s="545">
        <f ca="1">(SUM(OFFSET(AL$264,4*ROWS(AL$263:AL270)-4,,4)))</f>
        <v>1075772903.6648922</v>
      </c>
      <c r="AM361" s="545">
        <f ca="1">(SUM(OFFSET(AM$264,4*ROWS(AM$263:AM270)-4,,4)))</f>
        <v>65317622.580702007</v>
      </c>
      <c r="AN361" s="545">
        <f ca="1">(SUM(OFFSET(AN$264,4*ROWS(AN$263:AN270)-4,,4)))</f>
        <v>900721255.40583599</v>
      </c>
      <c r="AO361" s="545">
        <f ca="1">(SUM(OFFSET(AO$264,4*ROWS(AO$263:AO270)-4,,4)))</f>
        <v>109734025.67835402</v>
      </c>
      <c r="AP361" s="545">
        <f ca="1">(SUM(OFFSET(AP$264,4*ROWS(AP$263:AP270)-4,,4)))</f>
        <v>1010455281.08419</v>
      </c>
      <c r="AQ361" s="545">
        <f ca="1">(SUM(OFFSET(AQ$264,4*ROWS(AQ$263:AQ270)-4,,4)))</f>
        <v>0</v>
      </c>
      <c r="AR361" s="545">
        <f ca="1">(SUM(OFFSET(AR$264,4*ROWS(AR$263:AR270)-4,,4)))</f>
        <v>0</v>
      </c>
      <c r="AS361" s="545">
        <f ca="1">(SUM(OFFSET(AS$264,4*ROWS(AS$263:AS270)-4,,4)))</f>
        <v>194675233</v>
      </c>
      <c r="AT361" s="545">
        <f ca="1">(SUM(OFFSET(AT$264,4*ROWS(AT$263:AT270)-4,,4)))</f>
        <v>4361194</v>
      </c>
      <c r="AU361" s="545">
        <f ca="1">(SUM(OFFSET(AU$264,4*ROWS(AU$263:AU270)-4,,4)))</f>
        <v>0</v>
      </c>
      <c r="AV361" s="545">
        <f ca="1">(SUM(OFFSET(AV$264,4*ROWS(AV$263:AV270)-4,,4)))</f>
        <v>158687057.01153299</v>
      </c>
      <c r="AW361" s="545">
        <f ca="1">(SUM(OFFSET(AW$264,4*ROWS(AW$263:AW270)-4,,4)))</f>
        <v>4521433.9301500004</v>
      </c>
      <c r="AX361" s="545">
        <f ca="1">(SUM(OFFSET(AX$264,4*ROWS(AX$263:AX270)-4,,4)))</f>
        <v>0</v>
      </c>
      <c r="AY361" s="545">
        <f t="shared" ca="1" si="242"/>
        <v>13.93003578852689</v>
      </c>
      <c r="AZ361" s="545">
        <f t="shared" ca="1" si="242"/>
        <v>1.023965447133766</v>
      </c>
      <c r="BA361" s="545">
        <f t="shared" ca="1" si="242"/>
        <v>0</v>
      </c>
      <c r="BB361" s="562">
        <f t="shared" ca="1" si="243"/>
        <v>0</v>
      </c>
      <c r="BC361" s="545">
        <f ca="1">(SUM(OFFSET(BC$264,4*ROWS(BC$263:BC270)-4,,4)))</f>
        <v>0</v>
      </c>
      <c r="BD361" s="545"/>
      <c r="BE361" s="545">
        <f ca="1">(SUM(OFFSET(BE$264,4*ROWS(BE$263:BE270)-4,,4)))</f>
        <v>0</v>
      </c>
      <c r="BF361" s="545"/>
      <c r="BG361" s="545"/>
      <c r="BH361" s="545"/>
      <c r="BI361" s="545"/>
      <c r="BJ361" s="545"/>
      <c r="BK361" s="545"/>
      <c r="BL361" s="545">
        <f ca="1">(SUM(OFFSET(BL$264,4*ROWS(BL$263:BL270)-4,,4)))</f>
        <v>0</v>
      </c>
      <c r="BM361" s="545">
        <f ca="1">(SUM(OFFSET(BM$264,4*ROWS(BM$263:BM270)-4,,4)))</f>
        <v>0</v>
      </c>
      <c r="BN361" s="545">
        <f ca="1">(SUM(OFFSET(BN$264,4*ROWS(BN$263:BN270)-4,,4)))</f>
        <v>0</v>
      </c>
      <c r="BO361" s="545">
        <f ca="1">(SUM(OFFSET(BO$264,4*ROWS(BO$263:BO270)-4,,4)))</f>
        <v>0</v>
      </c>
      <c r="BP361" s="545">
        <f ca="1">(SUM(OFFSET(BP$264,4*ROWS(BP$263:BP270)-4,,4)))</f>
        <v>0</v>
      </c>
      <c r="BQ361" s="545">
        <f ca="1">(SUM(OFFSET(BQ$264,4*ROWS(BQ$263:BQ270)-4,,4)))</f>
        <v>0</v>
      </c>
      <c r="BR361" s="545">
        <f ca="1">(SUM(OFFSET(BR$264,4*ROWS(BR$263:BR270)-4,,4)))</f>
        <v>0</v>
      </c>
      <c r="BS361" s="545">
        <f ca="1">(SUM(OFFSET(BS$264,4*ROWS(BS$263:BS270)-4,,4)))</f>
        <v>0</v>
      </c>
      <c r="BT361" s="545">
        <f ca="1">(SUM(OFFSET(BT$264,4*ROWS(BT$263:BT270)-4,,4)))</f>
        <v>0</v>
      </c>
      <c r="BU361" s="545">
        <f ca="1">(SUM(OFFSET(BU$264,4*ROWS(BU$263:BU270)-4,,4)))</f>
        <v>0</v>
      </c>
      <c r="BV361" s="545">
        <f t="shared" ca="1" si="244"/>
        <v>0</v>
      </c>
      <c r="BW361" s="545">
        <f t="shared" ca="1" si="244"/>
        <v>0</v>
      </c>
      <c r="BX361" s="545">
        <f t="shared" ca="1" si="244"/>
        <v>0</v>
      </c>
      <c r="BY361" s="545">
        <f t="shared" ca="1" si="244"/>
        <v>0</v>
      </c>
      <c r="BZ361" s="545">
        <f t="shared" ca="1" si="244"/>
        <v>0</v>
      </c>
      <c r="CA361" s="545">
        <f t="shared" ca="1" si="244"/>
        <v>0</v>
      </c>
      <c r="CB361" s="545">
        <f t="shared" ca="1" si="244"/>
        <v>0</v>
      </c>
      <c r="CC361" s="545">
        <f t="shared" ca="1" si="244"/>
        <v>0</v>
      </c>
      <c r="CD361" s="545">
        <f t="shared" ca="1" si="244"/>
        <v>0</v>
      </c>
      <c r="CE361" s="545">
        <f t="shared" ca="1" si="244"/>
        <v>0</v>
      </c>
      <c r="CF361" s="545">
        <f t="shared" ca="1" si="244"/>
        <v>0</v>
      </c>
      <c r="CG361" s="545">
        <f t="shared" ca="1" si="244"/>
        <v>0</v>
      </c>
      <c r="CH361" s="545">
        <f t="shared" ca="1" si="244"/>
        <v>0</v>
      </c>
      <c r="CI361" s="545">
        <f t="shared" ca="1" si="244"/>
        <v>0</v>
      </c>
      <c r="CJ361" s="545">
        <f t="shared" ca="1" si="244"/>
        <v>0</v>
      </c>
      <c r="CK361" s="545">
        <f t="shared" ca="1" si="244"/>
        <v>0</v>
      </c>
      <c r="CL361" s="545">
        <f t="shared" ca="1" si="244"/>
        <v>0</v>
      </c>
      <c r="CM361" s="545">
        <f t="shared" ca="1" si="244"/>
        <v>0</v>
      </c>
      <c r="CN361" s="545">
        <f t="shared" ca="1" si="244"/>
        <v>0</v>
      </c>
      <c r="CO361" s="545">
        <f t="shared" ca="1" si="244"/>
        <v>0</v>
      </c>
      <c r="CP361" s="545">
        <f t="shared" ca="1" si="244"/>
        <v>10.50826456568889</v>
      </c>
      <c r="CQ361" s="545">
        <f t="shared" ca="1" si="244"/>
        <v>19.39883322826708</v>
      </c>
      <c r="CR361" s="545">
        <f t="shared" ca="1" si="244"/>
        <v>33.56127230322511</v>
      </c>
      <c r="CS361" s="545">
        <f t="shared" ca="1" si="244"/>
        <v>11.138034733838296</v>
      </c>
      <c r="CT361" s="545">
        <f t="shared" ca="1" si="244"/>
        <v>0</v>
      </c>
      <c r="CU361" s="545">
        <f t="shared" ca="1" si="244"/>
        <v>0</v>
      </c>
      <c r="CV361" s="545">
        <f t="shared" ca="1" si="244"/>
        <v>0</v>
      </c>
      <c r="CW361" s="545">
        <f t="shared" ca="1" si="244"/>
        <v>0</v>
      </c>
    </row>
    <row r="362" spans="1:101" x14ac:dyDescent="0.3">
      <c r="A362"/>
      <c r="B362"/>
      <c r="D362" s="77">
        <v>2011</v>
      </c>
      <c r="E362" s="545">
        <f t="shared" ca="1" si="239"/>
        <v>63385310</v>
      </c>
      <c r="F362" s="545">
        <f t="shared" ca="1" si="239"/>
        <v>14785382</v>
      </c>
      <c r="G362" s="545">
        <f t="shared" ca="1" si="239"/>
        <v>14299726</v>
      </c>
      <c r="H362" s="545">
        <f ca="1">(SUM(OFFSET(H$264,4*ROWS(H$263:H271)-4,,4)))</f>
        <v>2262299432.8899999</v>
      </c>
      <c r="I362" s="545">
        <f ca="1">(SUM(OFFSET(I$264,4*ROWS(I$263:I271)-4,,4)))</f>
        <v>209352197</v>
      </c>
      <c r="J362" s="545">
        <f ca="1">(SUM(OFFSET(J$264,4*ROWS(J$263:J271)-4,,4)))</f>
        <v>41064912</v>
      </c>
      <c r="K362" s="545">
        <f t="shared" ca="1" si="240"/>
        <v>10.513173487886371</v>
      </c>
      <c r="L362" s="545">
        <f t="shared" ca="1" si="240"/>
        <v>5.1722538508083806</v>
      </c>
      <c r="M362" s="545">
        <f t="shared" ca="1" si="240"/>
        <v>13.44320068347524</v>
      </c>
      <c r="N362" s="545">
        <f t="shared" ca="1" si="240"/>
        <v>28.37070842913743</v>
      </c>
      <c r="O362" s="545">
        <f t="shared" ca="1" si="240"/>
        <v>1.2388717322921141</v>
      </c>
      <c r="P362" s="545">
        <f t="shared" ca="1" si="240"/>
        <v>61.274212286593567</v>
      </c>
      <c r="Q362" s="545">
        <f ca="1">(SUM(OFFSET(Q$264,4*ROWS(Q$263:Q271)-4,,4)))</f>
        <v>2477041449.6430244</v>
      </c>
      <c r="R362" s="545">
        <f ca="1">(SUM(OFFSET(R$264,4*ROWS(R$263:R271)-4,,4)))</f>
        <v>182602331.03378001</v>
      </c>
      <c r="S362" s="545">
        <f ca="1">(SUM(OFFSET(S$264,4*ROWS(S$263:S271)-4,,4)))</f>
        <v>986059.98007600009</v>
      </c>
      <c r="T362" s="545">
        <f ca="1">(SUM(OFFSET(T$264,4*ROWS(T$263:T271)-4,,4)))</f>
        <v>2660629840.6568804</v>
      </c>
      <c r="U362" s="545">
        <f t="shared" ca="1" si="241"/>
        <v>10.787105808950059</v>
      </c>
      <c r="V362" s="545">
        <f t="shared" ca="1" si="241"/>
        <v>8.1662283218557761</v>
      </c>
      <c r="W362" s="545">
        <f t="shared" ca="1" si="241"/>
        <v>67.536515886309274</v>
      </c>
      <c r="X362" s="545">
        <f t="shared" ca="1" si="241"/>
        <v>10.627977478339593</v>
      </c>
      <c r="Y362" s="545">
        <f t="shared" ca="1" si="241"/>
        <v>21.904602432703385</v>
      </c>
      <c r="Z362" s="545">
        <f t="shared" ca="1" si="241"/>
        <v>6.3201116104338055</v>
      </c>
      <c r="AA362" s="545">
        <f t="shared" ca="1" si="241"/>
        <v>102.50660003755345</v>
      </c>
      <c r="AB362" s="545">
        <f t="shared" ca="1" si="241"/>
        <v>20.753038449644471</v>
      </c>
      <c r="AC362" s="545">
        <f ca="1">(SUM(OFFSET(AC$264,4*ROWS(AC$263:AC271)-4,,4)))</f>
        <v>1616632435</v>
      </c>
      <c r="AD362" s="545">
        <f ca="1">(SUM(OFFSET(AD$264,4*ROWS(AD$263:AD271)-4,,4)))</f>
        <v>645666997.88999999</v>
      </c>
      <c r="AE362" s="545">
        <f ca="1">(SUM(OFFSET(AE$264,4*ROWS(AE$263:AE271)-4,,4)))</f>
        <v>138330821</v>
      </c>
      <c r="AF362" s="545">
        <f ca="1">(SUM(OFFSET(AF$264,4*ROWS(AF$263:AF271)-4,,4)))</f>
        <v>416347618</v>
      </c>
      <c r="AG362" s="545">
        <f ca="1">(SUM(OFFSET(AG$264,4*ROWS(AG$263:AG271)-4,,4)))</f>
        <v>90988558.890000001</v>
      </c>
      <c r="AH362" s="545">
        <f ca="1">(SUM(OFFSET(AH$264,4*ROWS(AH$263:AH271)-4,,4)))</f>
        <v>507336176.88999999</v>
      </c>
      <c r="AI362" s="545"/>
      <c r="AJ362" s="545">
        <f ca="1">(SUM(OFFSET(AJ$264,4*ROWS(AJ$263:AJ271)-4,,4)))</f>
        <v>0</v>
      </c>
      <c r="AK362" s="545">
        <f ca="1">(SUM(OFFSET(AK$264,4*ROWS(AK$263:AK271)-4,,4)))</f>
        <v>1157665354.394408</v>
      </c>
      <c r="AL362" s="545">
        <f ca="1">(SUM(OFFSET(AL$264,4*ROWS(AL$263:AL271)-4,,4)))</f>
        <v>1319357166.7102113</v>
      </c>
      <c r="AM362" s="545">
        <f ca="1">(SUM(OFFSET(AM$264,4*ROWS(AM$263:AM271)-4,,4)))</f>
        <v>84571381.985024989</v>
      </c>
      <c r="AN362" s="545">
        <f ca="1">(SUM(OFFSET(AN$264,4*ROWS(AN$263:AN271)-4,,4)))</f>
        <v>1072512226.9284623</v>
      </c>
      <c r="AO362" s="545">
        <f ca="1">(SUM(OFFSET(AO$264,4*ROWS(AO$263:AO271)-4,,4)))</f>
        <v>162273557.79672399</v>
      </c>
      <c r="AP362" s="545">
        <f ca="1">(SUM(OFFSET(AP$264,4*ROWS(AP$263:AP271)-4,,4)))</f>
        <v>1234785784.7251861</v>
      </c>
      <c r="AQ362" s="545">
        <f ca="1">(SUM(OFFSET(AQ$264,4*ROWS(AQ$263:AQ271)-4,,4)))</f>
        <v>0</v>
      </c>
      <c r="AR362" s="545">
        <f ca="1">(SUM(OFFSET(AR$264,4*ROWS(AR$263:AR271)-4,,4)))</f>
        <v>0</v>
      </c>
      <c r="AS362" s="545">
        <f ca="1">(SUM(OFFSET(AS$264,4*ROWS(AS$263:AS271)-4,,4)))</f>
        <v>205303560</v>
      </c>
      <c r="AT362" s="545">
        <f ca="1">(SUM(OFFSET(AT$264,4*ROWS(AT$263:AT271)-4,,4)))</f>
        <v>4048637</v>
      </c>
      <c r="AU362" s="545">
        <f ca="1">(SUM(OFFSET(AU$264,4*ROWS(AU$263:AU271)-4,,4)))</f>
        <v>0</v>
      </c>
      <c r="AV362" s="545">
        <f ca="1">(SUM(OFFSET(AV$264,4*ROWS(AV$263:AV271)-4,,4)))</f>
        <v>178160762.89655599</v>
      </c>
      <c r="AW362" s="545">
        <f ca="1">(SUM(OFFSET(AW$264,4*ROWS(AW$263:AW271)-4,,4)))</f>
        <v>4441568.1372239999</v>
      </c>
      <c r="AX362" s="545">
        <f ca="1">(SUM(OFFSET(AX$264,4*ROWS(AX$263:AX271)-4,,4)))</f>
        <v>0</v>
      </c>
      <c r="AY362" s="545">
        <f t="shared" ca="1" si="242"/>
        <v>6.596272206405537</v>
      </c>
      <c r="AZ362" s="545">
        <f t="shared" ca="1" si="242"/>
        <v>-5.0822979948532705</v>
      </c>
      <c r="BA362" s="545">
        <f t="shared" ca="1" si="242"/>
        <v>0</v>
      </c>
      <c r="BB362" s="562">
        <f t="shared" ca="1" si="243"/>
        <v>0</v>
      </c>
      <c r="BC362" s="545">
        <f ca="1">(SUM(OFFSET(BC$264,4*ROWS(BC$263:BC271)-4,,4)))</f>
        <v>0</v>
      </c>
      <c r="BD362" s="545"/>
      <c r="BE362" s="545">
        <f ca="1">(SUM(OFFSET(BE$264,4*ROWS(BE$263:BE271)-4,,4)))</f>
        <v>0</v>
      </c>
      <c r="BF362" s="545"/>
      <c r="BG362" s="545"/>
      <c r="BH362" s="545"/>
      <c r="BI362" s="545"/>
      <c r="BJ362" s="545"/>
      <c r="BK362" s="545"/>
      <c r="BL362" s="545">
        <f ca="1">(SUM(OFFSET(BL$264,4*ROWS(BL$263:BL271)-4,,4)))</f>
        <v>0</v>
      </c>
      <c r="BM362" s="545">
        <f ca="1">(SUM(OFFSET(BM$264,4*ROWS(BM$263:BM271)-4,,4)))</f>
        <v>0</v>
      </c>
      <c r="BN362" s="545">
        <f ca="1">(SUM(OFFSET(BN$264,4*ROWS(BN$263:BN271)-4,,4)))</f>
        <v>0</v>
      </c>
      <c r="BO362" s="545">
        <f ca="1">(SUM(OFFSET(BO$264,4*ROWS(BO$263:BO271)-4,,4)))</f>
        <v>0</v>
      </c>
      <c r="BP362" s="545">
        <f ca="1">(SUM(OFFSET(BP$264,4*ROWS(BP$263:BP271)-4,,4)))</f>
        <v>0</v>
      </c>
      <c r="BQ362" s="545">
        <f ca="1">(SUM(OFFSET(BQ$264,4*ROWS(BQ$263:BQ271)-4,,4)))</f>
        <v>0</v>
      </c>
      <c r="BR362" s="545">
        <f ca="1">(SUM(OFFSET(BR$264,4*ROWS(BR$263:BR271)-4,,4)))</f>
        <v>0</v>
      </c>
      <c r="BS362" s="545">
        <f ca="1">(SUM(OFFSET(BS$264,4*ROWS(BS$263:BS271)-4,,4)))</f>
        <v>0</v>
      </c>
      <c r="BT362" s="545">
        <f ca="1">(SUM(OFFSET(BT$264,4*ROWS(BT$263:BT271)-4,,4)))</f>
        <v>0</v>
      </c>
      <c r="BU362" s="545">
        <f ca="1">(SUM(OFFSET(BU$264,4*ROWS(BU$263:BU271)-4,,4)))</f>
        <v>0</v>
      </c>
      <c r="BV362" s="545">
        <f t="shared" ca="1" si="244"/>
        <v>0</v>
      </c>
      <c r="BW362" s="545">
        <f t="shared" ca="1" si="244"/>
        <v>0</v>
      </c>
      <c r="BX362" s="545">
        <f t="shared" ca="1" si="244"/>
        <v>0</v>
      </c>
      <c r="BY362" s="545">
        <f t="shared" ca="1" si="244"/>
        <v>0</v>
      </c>
      <c r="BZ362" s="545">
        <f t="shared" ca="1" si="244"/>
        <v>0</v>
      </c>
      <c r="CA362" s="545">
        <f t="shared" ca="1" si="244"/>
        <v>0</v>
      </c>
      <c r="CB362" s="545">
        <f t="shared" ca="1" si="244"/>
        <v>0</v>
      </c>
      <c r="CC362" s="545">
        <f t="shared" ca="1" si="244"/>
        <v>0</v>
      </c>
      <c r="CD362" s="545">
        <f t="shared" ca="1" si="244"/>
        <v>0</v>
      </c>
      <c r="CE362" s="545">
        <f t="shared" ca="1" si="244"/>
        <v>0</v>
      </c>
      <c r="CF362" s="545">
        <f t="shared" ca="1" si="244"/>
        <v>0</v>
      </c>
      <c r="CG362" s="545">
        <f t="shared" ca="1" si="244"/>
        <v>0</v>
      </c>
      <c r="CH362" s="545">
        <f t="shared" ca="1" si="244"/>
        <v>0</v>
      </c>
      <c r="CI362" s="545">
        <f t="shared" ca="1" si="244"/>
        <v>0</v>
      </c>
      <c r="CJ362" s="545">
        <f t="shared" ca="1" si="244"/>
        <v>0</v>
      </c>
      <c r="CK362" s="545">
        <f t="shared" ca="1" si="244"/>
        <v>0</v>
      </c>
      <c r="CL362" s="545">
        <f t="shared" ca="1" si="244"/>
        <v>0</v>
      </c>
      <c r="CM362" s="545">
        <f t="shared" ca="1" si="244"/>
        <v>0</v>
      </c>
      <c r="CN362" s="545">
        <f t="shared" ca="1" si="244"/>
        <v>0</v>
      </c>
      <c r="CO362" s="545">
        <f t="shared" ca="1" si="244"/>
        <v>0</v>
      </c>
      <c r="CP362" s="545">
        <f t="shared" ca="1" si="244"/>
        <v>23.737417258525184</v>
      </c>
      <c r="CQ362" s="545">
        <f t="shared" ca="1" si="244"/>
        <v>11.882862209066531</v>
      </c>
      <c r="CR362" s="545">
        <f t="shared" ca="1" si="244"/>
        <v>42.192775219066988</v>
      </c>
      <c r="CS362" s="545">
        <f t="shared" ca="1" si="244"/>
        <v>22.849982753459713</v>
      </c>
      <c r="CT362" s="545">
        <f t="shared" ca="1" si="244"/>
        <v>5.5681277072915538</v>
      </c>
      <c r="CU362" s="545">
        <f t="shared" ca="1" si="244"/>
        <v>0</v>
      </c>
      <c r="CV362" s="545">
        <f t="shared" ca="1" si="244"/>
        <v>0</v>
      </c>
      <c r="CW362" s="545">
        <f t="shared" ca="1" si="244"/>
        <v>0</v>
      </c>
    </row>
    <row r="363" spans="1:101" x14ac:dyDescent="0.3">
      <c r="A363"/>
      <c r="B363"/>
      <c r="D363" s="77">
        <v>2012</v>
      </c>
      <c r="E363" s="545">
        <f t="shared" ca="1" si="239"/>
        <v>77752552</v>
      </c>
      <c r="F363" s="545">
        <f t="shared" ca="1" si="239"/>
        <v>14817168</v>
      </c>
      <c r="G363" s="545">
        <f t="shared" ca="1" si="239"/>
        <v>21869946</v>
      </c>
      <c r="H363" s="545">
        <f ca="1">(SUM(OFFSET(H$264,4*ROWS(H$263:H272)-4,,4)))</f>
        <v>2824108309.6002474</v>
      </c>
      <c r="I363" s="545">
        <f ca="1">(SUM(OFFSET(I$264,4*ROWS(I$263:I272)-4,,4)))</f>
        <v>221579851.25365722</v>
      </c>
      <c r="J363" s="545">
        <f ca="1">(SUM(OFFSET(J$264,4*ROWS(J$263:J272)-4,,4)))</f>
        <v>100635414.24250832</v>
      </c>
      <c r="K363" s="545">
        <f t="shared" ca="1" si="240"/>
        <v>8.8527608225871557</v>
      </c>
      <c r="L363" s="545">
        <f t="shared" ca="1" si="240"/>
        <v>7.0379196759821498</v>
      </c>
      <c r="M363" s="545">
        <f t="shared" ca="1" si="240"/>
        <v>-3.5322139385335674</v>
      </c>
      <c r="N363" s="545">
        <f t="shared" ca="1" si="240"/>
        <v>23.038692238864826</v>
      </c>
      <c r="O363" s="545">
        <f t="shared" ca="1" si="240"/>
        <v>7.2110577409037298</v>
      </c>
      <c r="P363" s="545">
        <f t="shared" ca="1" si="240"/>
        <v>119.53354260465775</v>
      </c>
      <c r="Q363" s="545">
        <f ca="1">(SUM(OFFSET(Q$264,4*ROWS(Q$263:Q272)-4,,4)))</f>
        <v>3065080042.4895611</v>
      </c>
      <c r="R363" s="545">
        <f ca="1">(SUM(OFFSET(R$264,4*ROWS(R$263:R272)-4,,4)))</f>
        <v>201840735.75293988</v>
      </c>
      <c r="S363" s="545">
        <f ca="1">(SUM(OFFSET(S$264,4*ROWS(S$263:S272)-4,,4)))</f>
        <v>1983047.5273580351</v>
      </c>
      <c r="T363" s="545">
        <f ca="1">(SUM(OFFSET(T$264,4*ROWS(T$263:T272)-4,,4)))</f>
        <v>3268903825.7698588</v>
      </c>
      <c r="U363" s="545">
        <f t="shared" ca="1" si="241"/>
        <v>7.9546719201530198</v>
      </c>
      <c r="V363" s="545">
        <f t="shared" ca="1" si="241"/>
        <v>10.967256996373163</v>
      </c>
      <c r="W363" s="545">
        <f t="shared" ca="1" si="241"/>
        <v>0.95160044670454991</v>
      </c>
      <c r="X363" s="545">
        <f t="shared" ca="1" si="241"/>
        <v>8.1262916011158239</v>
      </c>
      <c r="Y363" s="545">
        <f t="shared" ca="1" si="241"/>
        <v>20.5325149686477</v>
      </c>
      <c r="Z363" s="545">
        <f t="shared" ca="1" si="241"/>
        <v>9.1387236833013059</v>
      </c>
      <c r="AA363" s="545">
        <f t="shared" ca="1" si="241"/>
        <v>90.193716088287985</v>
      </c>
      <c r="AB363" s="545">
        <f t="shared" ca="1" si="241"/>
        <v>19.810815262556712</v>
      </c>
      <c r="AC363" s="545">
        <f ca="1">(SUM(OFFSET(AC$264,4*ROWS(AC$263:AC272)-4,,4)))</f>
        <v>1954555336.8600984</v>
      </c>
      <c r="AD363" s="545">
        <f ca="1">(SUM(OFFSET(AD$264,4*ROWS(AD$263:AD272)-4,,4)))</f>
        <v>869552972.74014902</v>
      </c>
      <c r="AE363" s="545">
        <f ca="1">(SUM(OFFSET(AE$264,4*ROWS(AE$263:AE272)-4,,4)))</f>
        <v>184880398.25538364</v>
      </c>
      <c r="AF363" s="545">
        <f ca="1">(SUM(OFFSET(AF$264,4*ROWS(AF$263:AF272)-4,,4)))</f>
        <v>536886935.87862504</v>
      </c>
      <c r="AG363" s="545">
        <f ca="1">(SUM(OFFSET(AG$264,4*ROWS(AG$263:AG272)-4,,4)))</f>
        <v>147785638.60614043</v>
      </c>
      <c r="AH363" s="545">
        <f ca="1">(SUM(OFFSET(AH$264,4*ROWS(AH$263:AH272)-4,,4)))</f>
        <v>684672574.48476541</v>
      </c>
      <c r="AI363" s="545"/>
      <c r="AJ363" s="545">
        <f ca="1">(SUM(OFFSET(AJ$264,4*ROWS(AJ$263:AJ272)-4,,4)))</f>
        <v>0</v>
      </c>
      <c r="AK363" s="545">
        <f ca="1">(SUM(OFFSET(AK$264,4*ROWS(AK$263:AK272)-4,,4)))</f>
        <v>1422385342.4106236</v>
      </c>
      <c r="AL363" s="545">
        <f ca="1">(SUM(OFFSET(AL$264,4*ROWS(AL$263:AL272)-4,,4)))</f>
        <v>1642694700.0789371</v>
      </c>
      <c r="AM363" s="545">
        <f ca="1">(SUM(OFFSET(AM$264,4*ROWS(AM$263:AM272)-4,,4)))</f>
        <v>110703020.0216257</v>
      </c>
      <c r="AN363" s="545">
        <f ca="1">(SUM(OFFSET(AN$264,4*ROWS(AN$263:AN272)-4,,4)))</f>
        <v>1270110689.3747408</v>
      </c>
      <c r="AO363" s="545">
        <f ca="1">(SUM(OFFSET(AO$264,4*ROWS(AO$263:AO272)-4,,4)))</f>
        <v>261880990.68257025</v>
      </c>
      <c r="AP363" s="545">
        <f ca="1">(SUM(OFFSET(AP$264,4*ROWS(AP$263:AP272)-4,,4)))</f>
        <v>1531991680.0573113</v>
      </c>
      <c r="AQ363" s="545">
        <f ca="1">(SUM(OFFSET(AQ$264,4*ROWS(AQ$263:AQ272)-4,,4)))</f>
        <v>0</v>
      </c>
      <c r="AR363" s="545">
        <f ca="1">(SUM(OFFSET(AR$264,4*ROWS(AR$263:AR272)-4,,4)))</f>
        <v>0</v>
      </c>
      <c r="AS363" s="545">
        <f ca="1">(SUM(OFFSET(AS$264,4*ROWS(AS$263:AS272)-4,,4)))</f>
        <v>216579432.53051174</v>
      </c>
      <c r="AT363" s="545">
        <f ca="1">(SUM(OFFSET(AT$264,4*ROWS(AT$263:AT272)-4,,4)))</f>
        <v>3614668.7231454989</v>
      </c>
      <c r="AU363" s="545">
        <f ca="1">(SUM(OFFSET(AU$264,4*ROWS(AU$263:AU272)-4,,4)))</f>
        <v>0</v>
      </c>
      <c r="AV363" s="545">
        <f ca="1">(SUM(OFFSET(AV$264,4*ROWS(AV$263:AV272)-4,,4)))</f>
        <v>195997844.4078055</v>
      </c>
      <c r="AW363" s="545">
        <f ca="1">(SUM(OFFSET(AW$264,4*ROWS(AW$263:AW272)-4,,4)))</f>
        <v>4281750.6636924101</v>
      </c>
      <c r="AX363" s="545">
        <f ca="1">(SUM(OFFSET(AX$264,4*ROWS(AX$263:AX272)-4,,4)))</f>
        <v>0</v>
      </c>
      <c r="AY363" s="545">
        <f t="shared" ca="1" si="242"/>
        <v>-1.7128852836018931</v>
      </c>
      <c r="AZ363" s="545">
        <f t="shared" ca="1" si="242"/>
        <v>-2.0359326504765578</v>
      </c>
      <c r="BA363" s="545">
        <f t="shared" ca="1" si="242"/>
        <v>0</v>
      </c>
      <c r="BB363" s="562">
        <f t="shared" ca="1" si="243"/>
        <v>254610.091372</v>
      </c>
      <c r="BC363" s="545">
        <f ca="1">(SUM(OFFSET(BC$264,4*ROWS(BC$263:BC272)-4,,4)))</f>
        <v>0</v>
      </c>
      <c r="BD363" s="545"/>
      <c r="BE363" s="545">
        <f ca="1">(SUM(OFFSET(BE$264,4*ROWS(BE$263:BE272)-4,,4)))</f>
        <v>0</v>
      </c>
      <c r="BF363" s="545"/>
      <c r="BG363" s="545"/>
      <c r="BH363" s="545"/>
      <c r="BI363" s="545"/>
      <c r="BJ363" s="545"/>
      <c r="BK363" s="545"/>
      <c r="BL363" s="545">
        <f ca="1">(SUM(OFFSET(BL$264,4*ROWS(BL$263:BL272)-4,,4)))</f>
        <v>816045</v>
      </c>
      <c r="BM363" s="545">
        <f ca="1">(SUM(OFFSET(BM$264,4*ROWS(BM$263:BM272)-4,,4)))</f>
        <v>168267380</v>
      </c>
      <c r="BN363" s="545">
        <f ca="1">(SUM(OFFSET(BN$264,4*ROWS(BN$263:BN272)-4,,4)))</f>
        <v>7455417536</v>
      </c>
      <c r="BO363" s="545">
        <f ca="1">(SUM(OFFSET(BO$264,4*ROWS(BO$263:BO272)-4,,4)))</f>
        <v>7624500961</v>
      </c>
      <c r="BP363" s="545">
        <f ca="1">(SUM(OFFSET(BP$264,4*ROWS(BP$263:BP272)-4,,4)))</f>
        <v>7623684916</v>
      </c>
      <c r="BQ363" s="545">
        <f ca="1">(SUM(OFFSET(BQ$264,4*ROWS(BQ$263:BQ272)-4,,4)))</f>
        <v>1100046.467072</v>
      </c>
      <c r="BR363" s="545">
        <f ca="1">(SUM(OFFSET(BR$264,4*ROWS(BR$263:BR272)-4,,4)))</f>
        <v>159692076.61363199</v>
      </c>
      <c r="BS363" s="545">
        <f ca="1">(SUM(OFFSET(BS$264,4*ROWS(BS$263:BS272)-4,,4)))</f>
        <v>2314652935.520256</v>
      </c>
      <c r="BT363" s="545">
        <f ca="1">(SUM(OFFSET(BT$264,4*ROWS(BT$263:BT272)-4,,4)))</f>
        <v>2475445058.6009598</v>
      </c>
      <c r="BU363" s="545">
        <f ca="1">(SUM(OFFSET(BU$264,4*ROWS(BU$263:BU272)-4,,4)))</f>
        <v>2474345012.1338878</v>
      </c>
      <c r="BV363" s="545">
        <f t="shared" ca="1" si="244"/>
        <v>0</v>
      </c>
      <c r="BW363" s="545">
        <f t="shared" ca="1" si="244"/>
        <v>0</v>
      </c>
      <c r="BX363" s="545">
        <f t="shared" ca="1" si="244"/>
        <v>0</v>
      </c>
      <c r="BY363" s="545">
        <f t="shared" ref="BY363:CW363" ca="1" si="245">OFFSET(BY$3,(ROW(BY10)*12)-1,0)</f>
        <v>0</v>
      </c>
      <c r="BZ363" s="545">
        <f t="shared" ca="1" si="245"/>
        <v>0</v>
      </c>
      <c r="CA363" s="545">
        <f t="shared" ca="1" si="245"/>
        <v>0</v>
      </c>
      <c r="CB363" s="545">
        <f t="shared" ca="1" si="245"/>
        <v>0</v>
      </c>
      <c r="CC363" s="545">
        <f t="shared" ca="1" si="245"/>
        <v>0</v>
      </c>
      <c r="CD363" s="545">
        <f t="shared" ca="1" si="245"/>
        <v>0</v>
      </c>
      <c r="CE363" s="545">
        <f t="shared" ca="1" si="245"/>
        <v>0</v>
      </c>
      <c r="CF363" s="545">
        <f t="shared" ca="1" si="245"/>
        <v>0</v>
      </c>
      <c r="CG363" s="545">
        <f t="shared" ca="1" si="245"/>
        <v>0</v>
      </c>
      <c r="CH363" s="545">
        <f t="shared" ca="1" si="245"/>
        <v>0</v>
      </c>
      <c r="CI363" s="545">
        <f t="shared" ca="1" si="245"/>
        <v>0</v>
      </c>
      <c r="CJ363" s="545">
        <f t="shared" ca="1" si="245"/>
        <v>0</v>
      </c>
      <c r="CK363" s="545">
        <f t="shared" ca="1" si="245"/>
        <v>0</v>
      </c>
      <c r="CL363" s="545">
        <f t="shared" ca="1" si="245"/>
        <v>0</v>
      </c>
      <c r="CM363" s="545">
        <f t="shared" ca="1" si="245"/>
        <v>0</v>
      </c>
      <c r="CN363" s="545">
        <f t="shared" ca="1" si="245"/>
        <v>0</v>
      </c>
      <c r="CO363" s="545">
        <f t="shared" ca="1" si="245"/>
        <v>0</v>
      </c>
      <c r="CP363" s="545">
        <f t="shared" ca="1" si="245"/>
        <v>23.739554012359449</v>
      </c>
      <c r="CQ363" s="545">
        <f t="shared" ca="1" si="245"/>
        <v>10.535684079301788</v>
      </c>
      <c r="CR363" s="545">
        <f t="shared" ca="1" si="245"/>
        <v>101.10820512208534</v>
      </c>
      <c r="CS363" s="545">
        <f t="shared" ca="1" si="245"/>
        <v>22.862029727622797</v>
      </c>
      <c r="CT363" s="545">
        <f t="shared" ca="1" si="245"/>
        <v>5.4539104480843443</v>
      </c>
      <c r="CU363" s="545">
        <f t="shared" ca="1" si="245"/>
        <v>0</v>
      </c>
      <c r="CV363" s="545">
        <f t="shared" ca="1" si="245"/>
        <v>0</v>
      </c>
      <c r="CW363" s="545">
        <f t="shared" ca="1" si="245"/>
        <v>0</v>
      </c>
    </row>
    <row r="364" spans="1:101" x14ac:dyDescent="0.3">
      <c r="A364"/>
      <c r="B364"/>
      <c r="D364" s="77">
        <v>2013</v>
      </c>
      <c r="E364" s="545">
        <f t="shared" ca="1" si="239"/>
        <v>89462289</v>
      </c>
      <c r="F364" s="545">
        <f t="shared" ca="1" si="239"/>
        <v>15091684</v>
      </c>
      <c r="G364" s="545">
        <f t="shared" ca="1" si="239"/>
        <v>29025373</v>
      </c>
      <c r="H364" s="545">
        <f ca="1">(SUM(OFFSET(H$264,4*ROWS(H$263:H273)-4,,4)))</f>
        <v>3461149865</v>
      </c>
      <c r="I364" s="545">
        <f ca="1">(SUM(OFFSET(I$264,4*ROWS(I$263:I273)-4,,4)))</f>
        <v>239098519</v>
      </c>
      <c r="J364" s="545">
        <f ca="1">(SUM(OFFSET(J$264,4*ROWS(J$263:J273)-4,,4)))</f>
        <v>137900779</v>
      </c>
      <c r="K364" s="545">
        <f t="shared" ca="1" si="240"/>
        <v>9.5793747419032176</v>
      </c>
      <c r="L364" s="545">
        <f t="shared" ca="1" si="240"/>
        <v>12.581299747928771</v>
      </c>
      <c r="M364" s="545">
        <f t="shared" ca="1" si="240"/>
        <v>0.94315338239058155</v>
      </c>
      <c r="N364" s="545">
        <f t="shared" ca="1" si="240"/>
        <v>20.210407880024768</v>
      </c>
      <c r="O364" s="545">
        <f t="shared" ca="1" si="240"/>
        <v>8.6647564612697554</v>
      </c>
      <c r="P364" s="545">
        <f t="shared" ca="1" si="240"/>
        <v>21.261917345394288</v>
      </c>
      <c r="Q364" s="545">
        <f ca="1">(SUM(OFFSET(Q$264,4*ROWS(Q$263:Q273)-4,,4)))</f>
        <v>3797370437.7529702</v>
      </c>
      <c r="R364" s="545">
        <f ca="1">(SUM(OFFSET(R$264,4*ROWS(R$263:R273)-4,,4)))</f>
        <v>223369577.135757</v>
      </c>
      <c r="S364" s="545">
        <f ca="1">(SUM(OFFSET(S$264,4*ROWS(S$263:S273)-4,,4)))</f>
        <v>2907432.1369459997</v>
      </c>
      <c r="T364" s="545">
        <f ca="1">(SUM(OFFSET(T$264,4*ROWS(T$263:T273)-4,,4)))</f>
        <v>4023647447.0256729</v>
      </c>
      <c r="U364" s="545">
        <f t="shared" ca="1" si="241"/>
        <v>11.225007816355541</v>
      </c>
      <c r="V364" s="545">
        <f t="shared" ca="1" si="241"/>
        <v>12.421417681902899</v>
      </c>
      <c r="W364" s="545">
        <f t="shared" ca="1" si="241"/>
        <v>1.4947943186572084</v>
      </c>
      <c r="X364" s="545">
        <f t="shared" ca="1" si="241"/>
        <v>11.284257871154606</v>
      </c>
      <c r="Y364" s="545">
        <f t="shared" ca="1" si="241"/>
        <v>24.508277377271686</v>
      </c>
      <c r="Z364" s="545">
        <f t="shared" ca="1" si="241"/>
        <v>14.46623975492883</v>
      </c>
      <c r="AA364" s="545">
        <f t="shared" ca="1" si="241"/>
        <v>0.86035235793862097</v>
      </c>
      <c r="AB364" s="545">
        <f t="shared" ca="1" si="241"/>
        <v>23.881600889967761</v>
      </c>
      <c r="AC364" s="545">
        <f ca="1">(SUM(OFFSET(AC$264,4*ROWS(AC$263:AC273)-4,,4)))</f>
        <v>2301502837</v>
      </c>
      <c r="AD364" s="545">
        <f ca="1">(SUM(OFFSET(AD$264,4*ROWS(AD$263:AD273)-4,,4)))</f>
        <v>1159647028</v>
      </c>
      <c r="AE364" s="545">
        <f ca="1">(SUM(OFFSET(AE$264,4*ROWS(AE$263:AE273)-4,,4)))</f>
        <v>242845289</v>
      </c>
      <c r="AF364" s="545">
        <f ca="1">(SUM(OFFSET(AF$264,4*ROWS(AF$263:AF273)-4,,4)))</f>
        <v>653930855</v>
      </c>
      <c r="AG364" s="545">
        <f ca="1">(SUM(OFFSET(AG$264,4*ROWS(AG$263:AG273)-4,,4)))</f>
        <v>262870884</v>
      </c>
      <c r="AH364" s="545">
        <f ca="1">(SUM(OFFSET(AH$264,4*ROWS(AH$263:AH273)-4,,4)))</f>
        <v>916801739</v>
      </c>
      <c r="AI364" s="545"/>
      <c r="AJ364" s="545">
        <f ca="1">(SUM(OFFSET(AJ$264,4*ROWS(AJ$263:AJ273)-4,,4)))</f>
        <v>0</v>
      </c>
      <c r="AK364" s="545">
        <f ca="1">(SUM(OFFSET(AK$264,4*ROWS(AK$263:AK273)-4,,4)))</f>
        <v>1674210376.5138984</v>
      </c>
      <c r="AL364" s="545">
        <f ca="1">(SUM(OFFSET(AL$264,4*ROWS(AL$263:AL273)-4,,4)))</f>
        <v>2123160061.2390714</v>
      </c>
      <c r="AM364" s="545">
        <f ca="1">(SUM(OFFSET(AM$264,4*ROWS(AM$263:AM273)-4,,4)))</f>
        <v>147112906.70159352</v>
      </c>
      <c r="AN364" s="545">
        <f ca="1">(SUM(OFFSET(AN$264,4*ROWS(AN$263:AN273)-4,,4)))</f>
        <v>1507368121.5594847</v>
      </c>
      <c r="AO364" s="545">
        <f ca="1">(SUM(OFFSET(AO$264,4*ROWS(AO$263:AO273)-4,,4)))</f>
        <v>468679032.97799301</v>
      </c>
      <c r="AP364" s="545">
        <f ca="1">(SUM(OFFSET(AP$264,4*ROWS(AP$263:AP273)-4,,4)))</f>
        <v>1976047154.5374777</v>
      </c>
      <c r="AQ364" s="545">
        <f ca="1">(SUM(OFFSET(AQ$264,4*ROWS(AQ$263:AQ273)-4,,4)))</f>
        <v>0</v>
      </c>
      <c r="AR364" s="545">
        <f ca="1">(SUM(OFFSET(AR$264,4*ROWS(AR$263:AR273)-4,,4)))</f>
        <v>0</v>
      </c>
      <c r="AS364" s="545">
        <f ca="1">(SUM(OFFSET(AS$264,4*ROWS(AS$263:AS273)-4,,4)))</f>
        <v>235695969</v>
      </c>
      <c r="AT364" s="545">
        <f ca="1">(SUM(OFFSET(AT$264,4*ROWS(AT$263:AT273)-4,,4)))</f>
        <v>3402550</v>
      </c>
      <c r="AU364" s="545">
        <f ca="1">(SUM(OFFSET(AU$264,4*ROWS(AU$263:AU273)-4,,4)))</f>
        <v>0</v>
      </c>
      <c r="AV364" s="545">
        <f ca="1">(SUM(OFFSET(AV$264,4*ROWS(AV$263:AV273)-4,,4)))</f>
        <v>219026984.145289</v>
      </c>
      <c r="AW364" s="545">
        <f ca="1">(SUM(OFFSET(AW$264,4*ROWS(AW$263:AW273)-4,,4)))</f>
        <v>4342592.9883439997</v>
      </c>
      <c r="AX364" s="545">
        <f ca="1">(SUM(OFFSET(AX$264,4*ROWS(AX$263:AX273)-4,,4)))</f>
        <v>0</v>
      </c>
      <c r="AY364" s="545">
        <f t="shared" ca="1" si="242"/>
        <v>27.741561114795278</v>
      </c>
      <c r="AZ364" s="545">
        <f t="shared" ca="1" si="242"/>
        <v>-2.1308429899455352</v>
      </c>
      <c r="BA364" s="545">
        <f t="shared" ca="1" si="242"/>
        <v>0</v>
      </c>
      <c r="BB364" s="562">
        <f t="shared" ca="1" si="243"/>
        <v>345482.66733099998</v>
      </c>
      <c r="BC364" s="545">
        <f ca="1">(SUM(OFFSET(BC$264,4*ROWS(BC$263:BC273)-4,,4)))</f>
        <v>0</v>
      </c>
      <c r="BD364" s="545"/>
      <c r="BE364" s="545">
        <f ca="1">(SUM(OFFSET(BE$264,4*ROWS(BE$263:BE273)-4,,4)))</f>
        <v>0</v>
      </c>
      <c r="BF364" s="545"/>
      <c r="BG364" s="545"/>
      <c r="BH364" s="545"/>
      <c r="BI364" s="545"/>
      <c r="BJ364" s="545"/>
      <c r="BK364" s="545"/>
      <c r="BL364" s="545">
        <f ca="1">(SUM(OFFSET(BL$264,4*ROWS(BL$263:BL273)-4,,4)))</f>
        <v>2572185</v>
      </c>
      <c r="BM364" s="545">
        <f ca="1">(SUM(OFFSET(BM$264,4*ROWS(BM$263:BM273)-4,,4)))</f>
        <v>457064637.16970056</v>
      </c>
      <c r="BN364" s="545">
        <f ca="1">(SUM(OFFSET(BN$264,4*ROWS(BN$263:BN273)-4,,4)))</f>
        <v>664674962.80390644</v>
      </c>
      <c r="BO364" s="545">
        <f ca="1">(SUM(OFFSET(BO$264,4*ROWS(BO$263:BO273)-4,,4)))</f>
        <v>1124311784.9736071</v>
      </c>
      <c r="BP364" s="545">
        <f ca="1">(SUM(OFFSET(BP$264,4*ROWS(BP$263:BP273)-4,,4)))</f>
        <v>1121739599.9736071</v>
      </c>
      <c r="BQ364" s="545">
        <f ca="1">(SUM(OFFSET(BQ$264,4*ROWS(BQ$263:BQ273)-4,,4)))</f>
        <v>4305815.3717759997</v>
      </c>
      <c r="BR364" s="545">
        <f ca="1">(SUM(OFFSET(BR$264,4*ROWS(BR$263:BR273)-4,,4)))</f>
        <v>486279701.59411198</v>
      </c>
      <c r="BS364" s="545">
        <f ca="1">(SUM(OFFSET(BS$264,4*ROWS(BS$263:BS273)-4,,4)))</f>
        <v>12093830383.796207</v>
      </c>
      <c r="BT364" s="545">
        <f ca="1">(SUM(OFFSET(BT$264,4*ROWS(BT$263:BT273)-4,,4)))</f>
        <v>12584415900.762096</v>
      </c>
      <c r="BU364" s="545">
        <f ca="1">(SUM(OFFSET(BU$264,4*ROWS(BU$263:BU273)-4,,4)))</f>
        <v>12580110085.39032</v>
      </c>
      <c r="BV364" s="545">
        <f t="shared" ref="BV364:CW372" ca="1" si="246">OFFSET(BV$3,(ROW(BV11)*12)-1,0)</f>
        <v>0</v>
      </c>
      <c r="BW364" s="545">
        <f t="shared" ca="1" si="246"/>
        <v>0</v>
      </c>
      <c r="BX364" s="545">
        <f t="shared" ca="1" si="246"/>
        <v>0</v>
      </c>
      <c r="BY364" s="545">
        <f t="shared" ca="1" si="246"/>
        <v>0</v>
      </c>
      <c r="BZ364" s="545">
        <f t="shared" ca="1" si="246"/>
        <v>0</v>
      </c>
      <c r="CA364" s="545">
        <f t="shared" ca="1" si="246"/>
        <v>0</v>
      </c>
      <c r="CB364" s="545">
        <f t="shared" ca="1" si="246"/>
        <v>0</v>
      </c>
      <c r="CC364" s="545">
        <f t="shared" ca="1" si="246"/>
        <v>0</v>
      </c>
      <c r="CD364" s="545">
        <f t="shared" ca="1" si="246"/>
        <v>0</v>
      </c>
      <c r="CE364" s="545">
        <f t="shared" ca="1" si="246"/>
        <v>0</v>
      </c>
      <c r="CF364" s="545">
        <f t="shared" ca="1" si="246"/>
        <v>0</v>
      </c>
      <c r="CG364" s="545">
        <f t="shared" ca="1" si="246"/>
        <v>0</v>
      </c>
      <c r="CH364" s="545">
        <f t="shared" ca="1" si="246"/>
        <v>0</v>
      </c>
      <c r="CI364" s="545">
        <f t="shared" ca="1" si="246"/>
        <v>0</v>
      </c>
      <c r="CJ364" s="545">
        <f t="shared" ca="1" si="246"/>
        <v>0</v>
      </c>
      <c r="CK364" s="545">
        <f t="shared" ca="1" si="246"/>
        <v>0</v>
      </c>
      <c r="CL364" s="545">
        <f t="shared" ca="1" si="246"/>
        <v>0</v>
      </c>
      <c r="CM364" s="545">
        <f t="shared" ca="1" si="246"/>
        <v>0</v>
      </c>
      <c r="CN364" s="545">
        <f t="shared" ca="1" si="246"/>
        <v>0</v>
      </c>
      <c r="CO364" s="545">
        <f t="shared" ca="1" si="246"/>
        <v>0</v>
      </c>
      <c r="CP364" s="545">
        <f t="shared" ca="1" si="246"/>
        <v>23.89139549741148</v>
      </c>
      <c r="CQ364" s="545">
        <f t="shared" ca="1" si="246"/>
        <v>10.666251934975662</v>
      </c>
      <c r="CR364" s="545">
        <f t="shared" ca="1" si="246"/>
        <v>46.61434468086091</v>
      </c>
      <c r="CS364" s="545">
        <f t="shared" ca="1" si="246"/>
        <v>23.088584476114534</v>
      </c>
      <c r="CT364" s="545">
        <f t="shared" ca="1" si="246"/>
        <v>5.3304093439025593</v>
      </c>
      <c r="CU364" s="545">
        <f t="shared" ca="1" si="246"/>
        <v>0</v>
      </c>
      <c r="CV364" s="545">
        <f t="shared" ca="1" si="246"/>
        <v>0</v>
      </c>
      <c r="CW364" s="545">
        <f t="shared" ca="1" si="246"/>
        <v>0</v>
      </c>
    </row>
    <row r="365" spans="1:101" x14ac:dyDescent="0.3">
      <c r="A365"/>
      <c r="B365"/>
      <c r="D365" s="77">
        <v>2014</v>
      </c>
      <c r="E365" s="545">
        <f t="shared" ca="1" si="239"/>
        <v>105821688</v>
      </c>
      <c r="F365" s="545">
        <f t="shared" ca="1" si="239"/>
        <v>16043347</v>
      </c>
      <c r="G365" s="545">
        <f t="shared" ca="1" si="239"/>
        <v>35738233</v>
      </c>
      <c r="H365" s="545">
        <f ca="1">(SUM(OFFSET(H$264,4*ROWS(H$263:H274)-4,,4)))</f>
        <v>4077696164</v>
      </c>
      <c r="I365" s="545">
        <f ca="1">(SUM(OFFSET(I$264,4*ROWS(I$263:I274)-4,,4)))</f>
        <v>254320061</v>
      </c>
      <c r="J365" s="545">
        <f ca="1">(SUM(OFFSET(J$264,4*ROWS(J$263:J274)-4,,4)))</f>
        <v>203369984</v>
      </c>
      <c r="K365" s="545">
        <f t="shared" ca="1" si="240"/>
        <v>8.9152426445567947</v>
      </c>
      <c r="L365" s="545">
        <f t="shared" ca="1" si="240"/>
        <v>19.203331206365156</v>
      </c>
      <c r="M365" s="545">
        <f t="shared" ca="1" si="240"/>
        <v>15.761440175806083</v>
      </c>
      <c r="N365" s="545">
        <f t="shared" ca="1" si="240"/>
        <v>17.950505640718266</v>
      </c>
      <c r="O365" s="545">
        <f t="shared" ca="1" si="240"/>
        <v>12.191403988808272</v>
      </c>
      <c r="P365" s="545">
        <f t="shared" ca="1" si="240"/>
        <v>110.19656388917107</v>
      </c>
      <c r="Q365" s="545">
        <f ca="1">(SUM(OFFSET(Q$264,4*ROWS(Q$263:Q274)-4,,4)))</f>
        <v>4445073437.000185</v>
      </c>
      <c r="R365" s="545">
        <f ca="1">(SUM(OFFSET(R$264,4*ROWS(R$263:R274)-4,,4)))</f>
        <v>255057457.69500601</v>
      </c>
      <c r="S365" s="545">
        <f ca="1">(SUM(OFFSET(S$264,4*ROWS(S$263:S274)-4,,4)))</f>
        <v>3319555.7201950001</v>
      </c>
      <c r="T365" s="545">
        <f ca="1">(SUM(OFFSET(T$264,4*ROWS(T$263:T274)-4,,4)))</f>
        <v>4703450450.4153862</v>
      </c>
      <c r="U365" s="545">
        <f t="shared" ca="1" si="241"/>
        <v>11.432348292878352</v>
      </c>
      <c r="V365" s="545">
        <f t="shared" ca="1" si="241"/>
        <v>19.28703584945292</v>
      </c>
      <c r="W365" s="545">
        <f t="shared" ca="1" si="241"/>
        <v>2.458846378891054</v>
      </c>
      <c r="X365" s="545">
        <f t="shared" ca="1" si="241"/>
        <v>11.848346863743794</v>
      </c>
      <c r="Y365" s="545">
        <f t="shared" ca="1" si="241"/>
        <v>16.877764685929343</v>
      </c>
      <c r="Z365" s="545">
        <f t="shared" ca="1" si="241"/>
        <v>20.001625494174206</v>
      </c>
      <c r="AA365" s="545">
        <f t="shared" ca="1" si="241"/>
        <v>13.354240720129454</v>
      </c>
      <c r="AB365" s="545">
        <f t="shared" ca="1" si="241"/>
        <v>17.050135711051652</v>
      </c>
      <c r="AC365" s="545">
        <f ca="1">(SUM(OFFSET(AC$264,4*ROWS(AC$263:AC274)-4,,4)))</f>
        <v>2644726305</v>
      </c>
      <c r="AD365" s="545">
        <f ca="1">(SUM(OFFSET(AD$264,4*ROWS(AD$263:AD274)-4,,4)))</f>
        <v>1432969859</v>
      </c>
      <c r="AE365" s="545">
        <f ca="1">(SUM(OFFSET(AE$264,4*ROWS(AE$263:AE274)-4,,4)))</f>
        <v>292054983</v>
      </c>
      <c r="AF365" s="545">
        <f ca="1">(SUM(OFFSET(AF$264,4*ROWS(AF$263:AF274)-4,,4)))</f>
        <v>800440985</v>
      </c>
      <c r="AG365" s="545">
        <f ca="1">(SUM(OFFSET(AG$264,4*ROWS(AG$263:AG274)-4,,4)))</f>
        <v>340473891</v>
      </c>
      <c r="AH365" s="545">
        <f ca="1">(SUM(OFFSET(AH$264,4*ROWS(AH$263:AH274)-4,,4)))</f>
        <v>1140914876</v>
      </c>
      <c r="AI365" s="545"/>
      <c r="AJ365" s="545">
        <f ca="1">(SUM(OFFSET(AJ$264,4*ROWS(AJ$263:AJ274)-4,,4)))</f>
        <v>0</v>
      </c>
      <c r="AK365" s="545">
        <f ca="1">(SUM(OFFSET(AK$264,4*ROWS(AK$263:AK274)-4,,4)))</f>
        <v>1920780690.2506104</v>
      </c>
      <c r="AL365" s="545">
        <f ca="1">(SUM(OFFSET(AL$264,4*ROWS(AL$263:AL274)-4,,4)))</f>
        <v>2524292746.7495747</v>
      </c>
      <c r="AM365" s="545">
        <f ca="1">(SUM(OFFSET(AM$264,4*ROWS(AM$263:AM274)-4,,4)))</f>
        <v>180640901.62941802</v>
      </c>
      <c r="AN365" s="545">
        <f ca="1">(SUM(OFFSET(AN$264,4*ROWS(AN$263:AN274)-4,,4)))</f>
        <v>1705169655.026001</v>
      </c>
      <c r="AO365" s="545">
        <f ca="1">(SUM(OFFSET(AO$264,4*ROWS(AO$263:AO274)-4,,4)))</f>
        <v>638482190.09415603</v>
      </c>
      <c r="AP365" s="545">
        <f ca="1">(SUM(OFFSET(AP$264,4*ROWS(AP$263:AP274)-4,,4)))</f>
        <v>2343651845.1201572</v>
      </c>
      <c r="AQ365" s="545">
        <f ca="1">(SUM(OFFSET(AQ$264,4*ROWS(AQ$263:AQ274)-4,,4)))</f>
        <v>0</v>
      </c>
      <c r="AR365" s="545">
        <f ca="1">(SUM(OFFSET(AR$264,4*ROWS(AR$263:AR274)-4,,4)))</f>
        <v>0</v>
      </c>
      <c r="AS365" s="545">
        <f ca="1">(SUM(OFFSET(AS$264,4*ROWS(AS$263:AS274)-4,,4)))</f>
        <v>250543218</v>
      </c>
      <c r="AT365" s="545">
        <f ca="1">(SUM(OFFSET(AT$264,4*ROWS(AT$263:AT274)-4,,4)))</f>
        <v>3776843</v>
      </c>
      <c r="AU365" s="545">
        <f ca="1">(SUM(OFFSET(AU$264,4*ROWS(AU$263:AU274)-4,,4)))</f>
        <v>0</v>
      </c>
      <c r="AV365" s="545">
        <f ca="1">(SUM(OFFSET(AV$264,4*ROWS(AV$263:AV274)-4,,4)))</f>
        <v>250177515.32620001</v>
      </c>
      <c r="AW365" s="545">
        <f ca="1">(SUM(OFFSET(AW$264,4*ROWS(AW$263:AW274)-4,,4)))</f>
        <v>4879942.3688059989</v>
      </c>
      <c r="AX365" s="545">
        <f ca="1">(SUM(OFFSET(AX$264,4*ROWS(AX$263:AX274)-4,,4)))</f>
        <v>0</v>
      </c>
      <c r="AY365" s="545">
        <f t="shared" ca="1" si="242"/>
        <v>19.171998978521007</v>
      </c>
      <c r="AZ365" s="545">
        <f t="shared" ca="1" si="242"/>
        <v>70.378184851115407</v>
      </c>
      <c r="BA365" s="545">
        <f t="shared" ca="1" si="242"/>
        <v>0</v>
      </c>
      <c r="BB365" s="562">
        <f t="shared" ca="1" si="243"/>
        <v>494351.89897000004</v>
      </c>
      <c r="BC365" s="545">
        <f ca="1">(SUM(OFFSET(BC$264,4*ROWS(BC$263:BC274)-4,,4)))</f>
        <v>0</v>
      </c>
      <c r="BD365" s="545"/>
      <c r="BE365" s="545">
        <f ca="1">(SUM(OFFSET(BE$264,4*ROWS(BE$263:BE274)-4,,4)))</f>
        <v>0</v>
      </c>
      <c r="BF365" s="545"/>
      <c r="BG365" s="545"/>
      <c r="BH365" s="545"/>
      <c r="BI365" s="545"/>
      <c r="BJ365" s="545"/>
      <c r="BK365" s="545"/>
      <c r="BL365" s="545">
        <f ca="1">(SUM(OFFSET(BL$264,4*ROWS(BL$263:BL274)-4,,4)))</f>
        <v>2898842</v>
      </c>
      <c r="BM365" s="545">
        <f ca="1">(SUM(OFFSET(BM$264,4*ROWS(BM$263:BM274)-4,,4)))</f>
        <v>723438160.121454</v>
      </c>
      <c r="BN365" s="545">
        <f ca="1">(SUM(OFFSET(BN$264,4*ROWS(BN$263:BN274)-4,,4)))</f>
        <v>895409693.68888688</v>
      </c>
      <c r="BO365" s="545">
        <f ca="1">(SUM(OFFSET(BO$264,4*ROWS(BO$263:BO274)-4,,4)))</f>
        <v>1621746695.8103409</v>
      </c>
      <c r="BP365" s="545">
        <f ca="1">(SUM(OFFSET(BP$264,4*ROWS(BP$263:BP274)-4,,4)))</f>
        <v>1618847853.8103409</v>
      </c>
      <c r="BQ365" s="545">
        <f ca="1">(SUM(OFFSET(BQ$264,4*ROWS(BQ$263:BQ274)-4,,4)))</f>
        <v>5749454.176256001</v>
      </c>
      <c r="BR365" s="545">
        <f ca="1">(SUM(OFFSET(BR$264,4*ROWS(BR$263:BR274)-4,,4)))</f>
        <v>663513433.37471998</v>
      </c>
      <c r="BS365" s="545">
        <f ca="1">(SUM(OFFSET(BS$264,4*ROWS(BS$263:BS274)-4,,4)))</f>
        <v>11074145823.490047</v>
      </c>
      <c r="BT365" s="545">
        <f ca="1">(SUM(OFFSET(BT$264,4*ROWS(BT$263:BT274)-4,,4)))</f>
        <v>11743408711.041025</v>
      </c>
      <c r="BU365" s="545">
        <f ca="1">(SUM(OFFSET(BU$264,4*ROWS(BU$263:BU274)-4,,4)))</f>
        <v>11737659256.864767</v>
      </c>
      <c r="BV365" s="545">
        <f t="shared" ca="1" si="246"/>
        <v>35.918519405526951</v>
      </c>
      <c r="BW365" s="545">
        <f t="shared" ca="1" si="246"/>
        <v>23.81829421407669</v>
      </c>
      <c r="BX365" s="545">
        <f t="shared" ca="1" si="246"/>
        <v>6.9594556289019547</v>
      </c>
      <c r="BY365" s="545">
        <f t="shared" ca="1" si="246"/>
        <v>14.662214412637342</v>
      </c>
      <c r="BZ365" s="545">
        <f t="shared" ca="1" si="246"/>
        <v>14.630837159873957</v>
      </c>
      <c r="CA365" s="545">
        <f t="shared" ca="1" si="246"/>
        <v>27.013697494663987</v>
      </c>
      <c r="CB365" s="545">
        <f t="shared" ca="1" si="246"/>
        <v>80.901685004750647</v>
      </c>
      <c r="CC365" s="545">
        <f t="shared" ca="1" si="246"/>
        <v>35.747345621901623</v>
      </c>
      <c r="CD365" s="545">
        <f t="shared" ca="1" si="246"/>
        <v>54.671215274780828</v>
      </c>
      <c r="CE365" s="545">
        <f t="shared" ca="1" si="246"/>
        <v>54.730186751786491</v>
      </c>
      <c r="CF365" s="545">
        <f t="shared" ca="1" si="246"/>
        <v>-4.6091776253462164</v>
      </c>
      <c r="CG365" s="545">
        <f t="shared" ca="1" si="246"/>
        <v>12.830632852966083</v>
      </c>
      <c r="CH365" s="545">
        <f t="shared" ca="1" si="246"/>
        <v>18.77988384630369</v>
      </c>
      <c r="CI365" s="545">
        <f t="shared" ca="1" si="246"/>
        <v>18.375311129082238</v>
      </c>
      <c r="CJ365" s="545">
        <f t="shared" ca="1" si="246"/>
        <v>18.38828975947575</v>
      </c>
      <c r="CK365" s="545">
        <f t="shared" ca="1" si="246"/>
        <v>63.533209216207332</v>
      </c>
      <c r="CL365" s="545">
        <f t="shared" ca="1" si="246"/>
        <v>42.932242297596204</v>
      </c>
      <c r="CM365" s="545">
        <f t="shared" ca="1" si="246"/>
        <v>-16.9997467420982</v>
      </c>
      <c r="CN365" s="545">
        <f t="shared" ca="1" si="246"/>
        <v>-14.738972095085611</v>
      </c>
      <c r="CO365" s="545">
        <f t="shared" ca="1" si="246"/>
        <v>-14.757535145297297</v>
      </c>
      <c r="CP365" s="545">
        <f t="shared" ca="1" si="246"/>
        <v>17.056618780402232</v>
      </c>
      <c r="CQ365" s="545">
        <f t="shared" ca="1" si="246"/>
        <v>14.186301001944486</v>
      </c>
      <c r="CR365" s="545">
        <f t="shared" ca="1" si="246"/>
        <v>14.174830704110562</v>
      </c>
      <c r="CS365" s="545">
        <f t="shared" ca="1" si="246"/>
        <v>16.895193039147344</v>
      </c>
      <c r="CT365" s="545">
        <f t="shared" ca="1" si="246"/>
        <v>5.1064583397900849</v>
      </c>
      <c r="CU365" s="545">
        <f t="shared" ca="1" si="246"/>
        <v>0</v>
      </c>
      <c r="CV365" s="545">
        <f t="shared" ca="1" si="246"/>
        <v>0</v>
      </c>
      <c r="CW365" s="545">
        <f t="shared" ca="1" si="246"/>
        <v>0</v>
      </c>
    </row>
    <row r="366" spans="1:101" x14ac:dyDescent="0.3">
      <c r="A366"/>
      <c r="B366"/>
      <c r="C366"/>
      <c r="D366" s="77">
        <v>2015</v>
      </c>
      <c r="E366" s="545">
        <f t="shared" ca="1" si="239"/>
        <v>120279206</v>
      </c>
      <c r="F366" s="545">
        <f t="shared" ca="1" si="239"/>
        <v>16863842</v>
      </c>
      <c r="G366" s="545">
        <f t="shared" ca="1" si="239"/>
        <v>34314795</v>
      </c>
      <c r="H366" s="545">
        <f ca="1">(SUM(OFFSET(H$264,4*ROWS(H$263:H275)-4,,4)))</f>
        <v>4574387633</v>
      </c>
      <c r="I366" s="545">
        <f ca="1">(SUM(OFFSET(I$264,4*ROWS(I$263:I275)-4,,4)))</f>
        <v>281325840</v>
      </c>
      <c r="J366" s="545">
        <f ca="1">(SUM(OFFSET(J$264,4*ROWS(J$263:J275)-4,,4)))</f>
        <v>535579524</v>
      </c>
      <c r="K366" s="545">
        <f t="shared" ca="1" si="240"/>
        <v>9.4313896611161603</v>
      </c>
      <c r="L366" s="545">
        <f t="shared" ca="1" si="240"/>
        <v>12.701478173013978</v>
      </c>
      <c r="M366" s="545">
        <f t="shared" ca="1" si="240"/>
        <v>-11.011952178282979</v>
      </c>
      <c r="N366" s="545">
        <f t="shared" ca="1" si="240"/>
        <v>11.625722964111821</v>
      </c>
      <c r="O366" s="545">
        <f t="shared" ca="1" si="240"/>
        <v>9.5648730836738576</v>
      </c>
      <c r="P366" s="545">
        <f t="shared" ca="1" si="240"/>
        <v>59.082619228388509</v>
      </c>
      <c r="Q366" s="545">
        <f ca="1">(SUM(OFFSET(Q$264,4*ROWS(Q$263:Q275)-4,,4)))</f>
        <v>4897794435.1072435</v>
      </c>
      <c r="R366" s="545">
        <f ca="1">(SUM(OFFSET(R$264,4*ROWS(R$263:R275)-4,,4)))</f>
        <v>280543930.36191404</v>
      </c>
      <c r="S366" s="545">
        <f ca="1">(SUM(OFFSET(S$264,4*ROWS(S$263:S275)-4,,4)))</f>
        <v>5283017.4433389995</v>
      </c>
      <c r="T366" s="545">
        <f ca="1">(SUM(OFFSET(T$264,4*ROWS(T$263:T275)-4,,4)))</f>
        <v>5183621382.9124966</v>
      </c>
      <c r="U366" s="545">
        <f t="shared" ca="1" si="241"/>
        <v>12.439805569886548</v>
      </c>
      <c r="V366" s="545">
        <f t="shared" ca="1" si="241"/>
        <v>15.197145458580213</v>
      </c>
      <c r="W366" s="545">
        <f t="shared" ca="1" si="241"/>
        <v>-6.4943993089953009</v>
      </c>
      <c r="X366" s="545">
        <f t="shared" ca="1" si="241"/>
        <v>12.565603424215253</v>
      </c>
      <c r="Y366" s="545">
        <f t="shared" ca="1" si="241"/>
        <v>10.798546271789098</v>
      </c>
      <c r="Z366" s="545">
        <f t="shared" ca="1" si="241"/>
        <v>4.2655117637414133</v>
      </c>
      <c r="AA366" s="545">
        <f t="shared" ca="1" si="241"/>
        <v>53.208229628756634</v>
      </c>
      <c r="AB366" s="545">
        <f t="shared" ca="1" si="241"/>
        <v>10.450872502717107</v>
      </c>
      <c r="AC366" s="545">
        <f ca="1">(SUM(OFFSET(AC$264,4*ROWS(AC$263:AC275)-4,,4)))</f>
        <v>2900306606</v>
      </c>
      <c r="AD366" s="545">
        <f ca="1">(SUM(OFFSET(AD$264,4*ROWS(AD$263:AD275)-4,,4)))</f>
        <v>1674081027</v>
      </c>
      <c r="AE366" s="545">
        <f ca="1">(SUM(OFFSET(AE$264,4*ROWS(AE$263:AE275)-4,,4)))</f>
        <v>348746229</v>
      </c>
      <c r="AF366" s="545">
        <f ca="1">(SUM(OFFSET(AF$264,4*ROWS(AF$263:AF275)-4,,4)))</f>
        <v>967589246</v>
      </c>
      <c r="AG366" s="545">
        <f ca="1">(SUM(OFFSET(AG$264,4*ROWS(AG$263:AG275)-4,,4)))</f>
        <v>357745552</v>
      </c>
      <c r="AH366" s="545">
        <f ca="1">(SUM(OFFSET(AH$264,4*ROWS(AH$263:AH275)-4,,4)))</f>
        <v>1325334798</v>
      </c>
      <c r="AI366" s="545"/>
      <c r="AJ366" s="545">
        <f ca="1">(SUM(OFFSET(AJ$264,4*ROWS(AJ$263:AJ275)-4,,4)))</f>
        <v>0</v>
      </c>
      <c r="AK366" s="545">
        <f ca="1">(SUM(OFFSET(AK$264,4*ROWS(AK$263:AK275)-4,,4)))</f>
        <v>2100785443.0930586</v>
      </c>
      <c r="AL366" s="545">
        <f ca="1">(SUM(OFFSET(AL$264,4*ROWS(AL$263:AL275)-4,,4)))</f>
        <v>2797008992.0141845</v>
      </c>
      <c r="AM366" s="545">
        <f ca="1">(SUM(OFFSET(AM$264,4*ROWS(AM$263:AM275)-4,,4)))</f>
        <v>210386400.44982901</v>
      </c>
      <c r="AN366" s="545">
        <f ca="1">(SUM(OFFSET(AN$264,4*ROWS(AN$263:AN275)-4,,4)))</f>
        <v>1847494429.6972916</v>
      </c>
      <c r="AO366" s="545">
        <f ca="1">(SUM(OFFSET(AO$264,4*ROWS(AO$263:AO275)-4,,4)))</f>
        <v>739128161.867064</v>
      </c>
      <c r="AP366" s="545">
        <f ca="1">(SUM(OFFSET(AP$264,4*ROWS(AP$263:AP275)-4,,4)))</f>
        <v>2586622591.5643559</v>
      </c>
      <c r="AQ366" s="545">
        <f ca="1">(SUM(OFFSET(AQ$264,4*ROWS(AQ$263:AQ275)-4,,4)))</f>
        <v>0</v>
      </c>
      <c r="AR366" s="545">
        <f ca="1">(SUM(OFFSET(AR$264,4*ROWS(AR$263:AR275)-4,,4)))</f>
        <v>0</v>
      </c>
      <c r="AS366" s="545">
        <f ca="1">(SUM(OFFSET(AS$264,4*ROWS(AS$263:AS275)-4,,4)))</f>
        <v>274719267</v>
      </c>
      <c r="AT366" s="545">
        <f ca="1">(SUM(OFFSET(AT$264,4*ROWS(AT$263:AT275)-4,,4)))</f>
        <v>6606573</v>
      </c>
      <c r="AU366" s="545">
        <f ca="1">(SUM(OFFSET(AU$264,4*ROWS(AU$263:AU275)-4,,4)))</f>
        <v>0</v>
      </c>
      <c r="AV366" s="545">
        <f ca="1">(SUM(OFFSET(AV$264,4*ROWS(AV$263:AV275)-4,,4)))</f>
        <v>273141966.55368197</v>
      </c>
      <c r="AW366" s="545">
        <f ca="1">(SUM(OFFSET(AW$264,4*ROWS(AW$263:AW275)-4,,4)))</f>
        <v>7401963.808232001</v>
      </c>
      <c r="AX366" s="545">
        <f ca="1">(SUM(OFFSET(AX$264,4*ROWS(AX$263:AX275)-4,,4)))</f>
        <v>0</v>
      </c>
      <c r="AY366" s="545">
        <f t="shared" ca="1" si="242"/>
        <v>4.1167107016901383</v>
      </c>
      <c r="AZ366" s="545">
        <f t="shared" ca="1" si="242"/>
        <v>10.585439995207819</v>
      </c>
      <c r="BA366" s="545">
        <f t="shared" ca="1" si="242"/>
        <v>0</v>
      </c>
      <c r="BB366" s="562">
        <f t="shared" ca="1" si="243"/>
        <v>737784.50541900005</v>
      </c>
      <c r="BC366" s="545">
        <f ca="1">(SUM(OFFSET(BC$264,4*ROWS(BC$263:BC275)-4,,4)))</f>
        <v>0</v>
      </c>
      <c r="BD366" s="545"/>
      <c r="BE366" s="545">
        <f ca="1">(SUM(OFFSET(BE$264,4*ROWS(BE$263:BE275)-4,,4)))</f>
        <v>0</v>
      </c>
      <c r="BF366" s="545"/>
      <c r="BG366" s="545"/>
      <c r="BH366" s="545"/>
      <c r="BI366" s="545"/>
      <c r="BJ366" s="545"/>
      <c r="BK366" s="545"/>
      <c r="BL366" s="545">
        <f ca="1">(SUM(OFFSET(BL$264,4*ROWS(BL$263:BL275)-4,,4)))</f>
        <v>2549546</v>
      </c>
      <c r="BM366" s="545">
        <f ca="1">(SUM(OFFSET(BM$264,4*ROWS(BM$263:BM275)-4,,4)))</f>
        <v>930078883.27011049</v>
      </c>
      <c r="BN366" s="545">
        <f ca="1">(SUM(OFFSET(BN$264,4*ROWS(BN$263:BN275)-4,,4)))</f>
        <v>1068898704.541369</v>
      </c>
      <c r="BO366" s="545">
        <f ca="1">(SUM(OFFSET(BO$264,4*ROWS(BO$263:BO275)-4,,4)))</f>
        <v>2001527133.8114796</v>
      </c>
      <c r="BP366" s="545">
        <f ca="1">(SUM(OFFSET(BP$264,4*ROWS(BP$263:BP275)-4,,4)))</f>
        <v>1998977587.8114796</v>
      </c>
      <c r="BQ366" s="545">
        <f ca="1">(SUM(OFFSET(BQ$264,4*ROWS(BQ$263:BQ275)-4,,4)))</f>
        <v>5176358.4368639998</v>
      </c>
      <c r="BR366" s="545">
        <f ca="1">(SUM(OFFSET(BR$264,4*ROWS(BR$263:BR275)-4,,4)))</f>
        <v>821919272.1408</v>
      </c>
      <c r="BS366" s="545">
        <f ca="1">(SUM(OFFSET(BS$264,4*ROWS(BS$263:BS275)-4,,4)))</f>
        <v>11521186286.534657</v>
      </c>
      <c r="BT366" s="545">
        <f ca="1">(SUM(OFFSET(BT$264,4*ROWS(BT$263:BT275)-4,,4)))</f>
        <v>12348281917.11232</v>
      </c>
      <c r="BU366" s="545">
        <f ca="1">(SUM(OFFSET(BU$264,4*ROWS(BU$263:BU275)-4,,4)))</f>
        <v>12343105558.675457</v>
      </c>
      <c r="BV366" s="545">
        <f t="shared" ca="1" si="246"/>
        <v>-5.1481388769500347</v>
      </c>
      <c r="BW366" s="545">
        <f t="shared" ca="1" si="246"/>
        <v>2.6791746250404174</v>
      </c>
      <c r="BX366" s="545">
        <f t="shared" ca="1" si="246"/>
        <v>8.7042918529576117</v>
      </c>
      <c r="BY366" s="545">
        <f t="shared" ca="1" si="246"/>
        <v>5.7169818409369277</v>
      </c>
      <c r="BZ366" s="545">
        <f t="shared" ca="1" si="246"/>
        <v>5.7298337068497833</v>
      </c>
      <c r="CA366" s="545">
        <f t="shared" ca="1" si="246"/>
        <v>-34.469841580604637</v>
      </c>
      <c r="CB366" s="545">
        <f t="shared" ca="1" si="246"/>
        <v>5.429826789648132</v>
      </c>
      <c r="CC366" s="545">
        <f t="shared" ca="1" si="246"/>
        <v>10.651555432648884</v>
      </c>
      <c r="CD366" s="545">
        <f t="shared" ca="1" si="246"/>
        <v>8.0106894893730658</v>
      </c>
      <c r="CE366" s="545">
        <f t="shared" ca="1" si="246"/>
        <v>8.0850417627117732</v>
      </c>
      <c r="CF366" s="545">
        <f t="shared" ca="1" si="246"/>
        <v>5.6897210761169159</v>
      </c>
      <c r="CG366" s="545">
        <f t="shared" ca="1" si="246"/>
        <v>6.788322228184307</v>
      </c>
      <c r="CH366" s="545">
        <f t="shared" ca="1" si="246"/>
        <v>9.8023436766616623</v>
      </c>
      <c r="CI366" s="545">
        <f t="shared" ca="1" si="246"/>
        <v>9.5817865667629611</v>
      </c>
      <c r="CJ366" s="545">
        <f t="shared" ca="1" si="246"/>
        <v>9.5830644714750335</v>
      </c>
      <c r="CK366" s="545">
        <f t="shared" ca="1" si="246"/>
        <v>-27.044403280678907</v>
      </c>
      <c r="CL366" s="545">
        <f t="shared" ca="1" si="246"/>
        <v>18.462844123159194</v>
      </c>
      <c r="CM366" s="545">
        <f t="shared" ca="1" si="246"/>
        <v>3.9065280102996036</v>
      </c>
      <c r="CN366" s="545">
        <f t="shared" ca="1" si="246"/>
        <v>4.8051901787585338</v>
      </c>
      <c r="CO366" s="545">
        <f t="shared" ca="1" si="246"/>
        <v>4.8196810919873379</v>
      </c>
      <c r="CP366" s="545">
        <f t="shared" ca="1" si="246"/>
        <v>10.184781073326505</v>
      </c>
      <c r="CQ366" s="545">
        <f t="shared" ca="1" si="246"/>
        <v>9.9924436231872136</v>
      </c>
      <c r="CR366" s="545">
        <f t="shared" ca="1" si="246"/>
        <v>59.148328530802985</v>
      </c>
      <c r="CS366" s="545">
        <f t="shared" ca="1" si="246"/>
        <v>10.208908067793217</v>
      </c>
      <c r="CT366" s="545">
        <f t="shared" ca="1" si="246"/>
        <v>4.9228430497927045</v>
      </c>
      <c r="CU366" s="545">
        <f t="shared" ca="1" si="246"/>
        <v>0</v>
      </c>
      <c r="CV366" s="545">
        <f t="shared" ca="1" si="246"/>
        <v>0</v>
      </c>
      <c r="CW366" s="545">
        <f t="shared" ca="1" si="246"/>
        <v>0</v>
      </c>
    </row>
    <row r="367" spans="1:101" x14ac:dyDescent="0.3">
      <c r="A367"/>
      <c r="B367"/>
      <c r="C367"/>
      <c r="D367" s="77">
        <v>2016</v>
      </c>
      <c r="E367" s="545">
        <f t="shared" ca="1" si="239"/>
        <v>136148350</v>
      </c>
      <c r="F367" s="545">
        <f t="shared" ca="1" si="239"/>
        <v>17406327</v>
      </c>
      <c r="G367" s="545">
        <f t="shared" ca="1" si="239"/>
        <v>51204580</v>
      </c>
      <c r="H367" s="545">
        <f ca="1">(SUM(OFFSET(H$264,4*ROWS(H$263:H276)-4,,4)))</f>
        <v>5196512452</v>
      </c>
      <c r="I367" s="545">
        <f ca="1">(SUM(OFFSET(I$264,4*ROWS(I$263:I276)-4,,4)))</f>
        <v>305052297</v>
      </c>
      <c r="J367" s="545">
        <f ca="1">(SUM(OFFSET(J$264,4*ROWS(J$263:J276)-4,,4)))</f>
        <v>684244871</v>
      </c>
      <c r="K367" s="545">
        <f t="shared" ca="1" si="240"/>
        <v>6.3998945242438365</v>
      </c>
      <c r="L367" s="545">
        <f t="shared" ca="1" si="240"/>
        <v>7.6199906993518018</v>
      </c>
      <c r="M367" s="545">
        <f t="shared" ca="1" si="240"/>
        <v>21.146056712561062</v>
      </c>
      <c r="N367" s="545">
        <f t="shared" ca="1" si="240"/>
        <v>11.473370981794602</v>
      </c>
      <c r="O367" s="545">
        <f t="shared" ca="1" si="240"/>
        <v>5.7620025740699843</v>
      </c>
      <c r="P367" s="545">
        <f t="shared" ca="1" si="240"/>
        <v>93.094325132915273</v>
      </c>
      <c r="Q367" s="545">
        <f ca="1">(SUM(OFFSET(Q$264,4*ROWS(Q$263:Q276)-4,,4)))</f>
        <v>5623912645.8564816</v>
      </c>
      <c r="R367" s="545">
        <f ca="1">(SUM(OFFSET(R$264,4*ROWS(R$263:R276)-4,,4)))</f>
        <v>281020517.67778301</v>
      </c>
      <c r="S367" s="545">
        <f ca="1">(SUM(OFFSET(S$264,4*ROWS(S$263:S276)-4,,4)))</f>
        <v>7341553.7405030001</v>
      </c>
      <c r="T367" s="545">
        <f ca="1">(SUM(OFFSET(T$264,4*ROWS(T$263:T276)-4,,4)))</f>
        <v>5912274717.2747679</v>
      </c>
      <c r="U367" s="545">
        <f t="shared" ca="1" si="241"/>
        <v>8.2323894380147742</v>
      </c>
      <c r="V367" s="545">
        <f t="shared" ca="1" si="241"/>
        <v>11.056908400868245</v>
      </c>
      <c r="W367" s="545">
        <f t="shared" ca="1" si="241"/>
        <v>23.517569195802839</v>
      </c>
      <c r="X367" s="545">
        <f t="shared" ca="1" si="241"/>
        <v>8.389537449129632</v>
      </c>
      <c r="Y367" s="545">
        <f t="shared" ca="1" si="241"/>
        <v>12.671070117870082</v>
      </c>
      <c r="Z367" s="545">
        <f t="shared" ca="1" si="241"/>
        <v>-0.77440799968320295</v>
      </c>
      <c r="AA367" s="545">
        <f t="shared" ca="1" si="241"/>
        <v>138.37323451586465</v>
      </c>
      <c r="AB367" s="545">
        <f t="shared" ca="1" si="241"/>
        <v>12.05380285121184</v>
      </c>
      <c r="AC367" s="545">
        <f ca="1">(SUM(OFFSET(AC$264,4*ROWS(AC$263:AC276)-4,,4)))</f>
        <v>3250580959</v>
      </c>
      <c r="AD367" s="545">
        <f ca="1">(SUM(OFFSET(AD$264,4*ROWS(AD$263:AD276)-4,,4)))</f>
        <v>1945931493</v>
      </c>
      <c r="AE367" s="545">
        <f ca="1">(SUM(OFFSET(AE$264,4*ROWS(AE$263:AE276)-4,,4)))</f>
        <v>424288872</v>
      </c>
      <c r="AF367" s="545">
        <f ca="1">(SUM(OFFSET(AF$264,4*ROWS(AF$263:AF276)-4,,4)))</f>
        <v>1099605802</v>
      </c>
      <c r="AG367" s="545">
        <f ca="1">(SUM(OFFSET(AG$264,4*ROWS(AG$263:AG276)-4,,4)))</f>
        <v>422036819</v>
      </c>
      <c r="AH367" s="545">
        <f ca="1">(SUM(OFFSET(AH$264,4*ROWS(AH$263:AH276)-4,,4)))</f>
        <v>1521642621</v>
      </c>
      <c r="AI367" s="545"/>
      <c r="AJ367" s="545">
        <f ca="1">(SUM(OFFSET(AJ$264,4*ROWS(AJ$263:AJ276)-4,,4)))</f>
        <v>0</v>
      </c>
      <c r="AK367" s="545">
        <f ca="1">(SUM(OFFSET(AK$264,4*ROWS(AK$263:AK276)-4,,4)))</f>
        <v>2353443247.2297077</v>
      </c>
      <c r="AL367" s="545">
        <f ca="1">(SUM(OFFSET(AL$264,4*ROWS(AL$263:AL276)-4,,4)))</f>
        <v>3270469398.6267738</v>
      </c>
      <c r="AM367" s="545">
        <f ca="1">(SUM(OFFSET(AM$264,4*ROWS(AM$263:AM276)-4,,4)))</f>
        <v>251846504.00270194</v>
      </c>
      <c r="AN367" s="545">
        <f ca="1">(SUM(OFFSET(AN$264,4*ROWS(AN$263:AN276)-4,,4)))</f>
        <v>2121257752.0617819</v>
      </c>
      <c r="AO367" s="545">
        <f ca="1">(SUM(OFFSET(AO$264,4*ROWS(AO$263:AO276)-4,,4)))</f>
        <v>897365142.56228995</v>
      </c>
      <c r="AP367" s="545">
        <f ca="1">(SUM(OFFSET(AP$264,4*ROWS(AP$263:AP276)-4,,4)))</f>
        <v>3018622894.6240721</v>
      </c>
      <c r="AQ367" s="545">
        <f ca="1">(SUM(OFFSET(AQ$264,4*ROWS(AQ$263:AQ276)-4,,4)))</f>
        <v>0</v>
      </c>
      <c r="AR367" s="545">
        <f ca="1">(SUM(OFFSET(AR$264,4*ROWS(AR$263:AR276)-4,,4)))</f>
        <v>0</v>
      </c>
      <c r="AS367" s="545">
        <f ca="1">(SUM(OFFSET(AS$264,4*ROWS(AS$263:AS276)-4,,4)))</f>
        <v>297661974</v>
      </c>
      <c r="AT367" s="545">
        <f ca="1">(SUM(OFFSET(AT$264,4*ROWS(AT$263:AT276)-4,,4)))</f>
        <v>7390323</v>
      </c>
      <c r="AU367" s="545">
        <f ca="1">(SUM(OFFSET(AU$264,4*ROWS(AU$263:AU276)-4,,4)))</f>
        <v>0</v>
      </c>
      <c r="AV367" s="545">
        <f ca="1">(SUM(OFFSET(AV$264,4*ROWS(AV$263:AV276)-4,,4)))</f>
        <v>272950051.73397601</v>
      </c>
      <c r="AW367" s="545">
        <f ca="1">(SUM(OFFSET(AW$264,4*ROWS(AW$263:AW276)-4,,4)))</f>
        <v>8070465.9438069994</v>
      </c>
      <c r="AX367" s="545">
        <f ca="1">(SUM(OFFSET(AX$264,4*ROWS(AX$263:AX276)-4,,4)))</f>
        <v>0</v>
      </c>
      <c r="AY367" s="545">
        <f t="shared" ca="1" si="242"/>
        <v>-1.0263450122817297</v>
      </c>
      <c r="AZ367" s="545">
        <f t="shared" ca="1" si="242"/>
        <v>9.3000242329425102</v>
      </c>
      <c r="BA367" s="545">
        <f t="shared" ca="1" si="242"/>
        <v>0</v>
      </c>
      <c r="BB367" s="562">
        <f t="shared" ca="1" si="243"/>
        <v>982358.69782200013</v>
      </c>
      <c r="BC367" s="545">
        <f ca="1">(SUM(OFFSET(BC$264,4*ROWS(BC$263:BC276)-4,,4)))</f>
        <v>321344</v>
      </c>
      <c r="BD367" s="545"/>
      <c r="BE367" s="545">
        <f ca="1">(SUM(OFFSET(BE$264,4*ROWS(BE$263:BE276)-4,,4)))</f>
        <v>790175</v>
      </c>
      <c r="BF367" s="545"/>
      <c r="BG367" s="545"/>
      <c r="BH367" s="545"/>
      <c r="BI367" s="545"/>
      <c r="BJ367" s="545"/>
      <c r="BK367" s="545"/>
      <c r="BL367" s="545">
        <f ca="1">(SUM(OFFSET(BL$264,4*ROWS(BL$263:BL276)-4,,4)))</f>
        <v>2059485</v>
      </c>
      <c r="BM367" s="545">
        <f ca="1">(SUM(OFFSET(BM$264,4*ROWS(BM$263:BM276)-4,,4)))</f>
        <v>1241184352.6518793</v>
      </c>
      <c r="BN367" s="545">
        <f ca="1">(SUM(OFFSET(BN$264,4*ROWS(BN$263:BN276)-4,,4)))</f>
        <v>1301839311.3336186</v>
      </c>
      <c r="BO367" s="545">
        <f ca="1">(SUM(OFFSET(BO$264,4*ROWS(BO$263:BO276)-4,,4)))</f>
        <v>2545083148.9854975</v>
      </c>
      <c r="BP367" s="545">
        <f ca="1">(SUM(OFFSET(BP$264,4*ROWS(BP$263:BP276)-4,,4)))</f>
        <v>2543023663.9854975</v>
      </c>
      <c r="BQ367" s="545">
        <f ca="1">(SUM(OFFSET(BQ$264,4*ROWS(BQ$263:BQ276)-4,,4)))</f>
        <v>4420012.5071359994</v>
      </c>
      <c r="BR367" s="545">
        <f ca="1">(SUM(OFFSET(BR$264,4*ROWS(BR$263:BR276)-4,,4)))</f>
        <v>1159313561.2231679</v>
      </c>
      <c r="BS367" s="545">
        <f ca="1">(SUM(OFFSET(BS$264,4*ROWS(BS$263:BS276)-4,,4)))</f>
        <v>13223602740.527103</v>
      </c>
      <c r="BT367" s="545">
        <f ca="1">(SUM(OFFSET(BT$264,4*ROWS(BT$263:BT276)-4,,4)))</f>
        <v>14387336314.257408</v>
      </c>
      <c r="BU367" s="545">
        <f ca="1">(SUM(OFFSET(BU$264,4*ROWS(BU$263:BU276)-4,,4)))</f>
        <v>14382916301.750273</v>
      </c>
      <c r="BV367" s="545">
        <f t="shared" ca="1" si="246"/>
        <v>5.0175784863998025</v>
      </c>
      <c r="BW367" s="545">
        <f t="shared" ca="1" si="246"/>
        <v>5.0724916469145285</v>
      </c>
      <c r="BX367" s="545">
        <f t="shared" ca="1" si="246"/>
        <v>1.371688528366509</v>
      </c>
      <c r="BY367" s="545">
        <f t="shared" ca="1" si="246"/>
        <v>3.2065225315254096</v>
      </c>
      <c r="BZ367" s="545">
        <f t="shared" ca="1" si="246"/>
        <v>3.205280044365034</v>
      </c>
      <c r="CA367" s="545">
        <f t="shared" ca="1" si="246"/>
        <v>-15.218073267040785</v>
      </c>
      <c r="CB367" s="545">
        <f t="shared" ca="1" si="246"/>
        <v>35.590617338365355</v>
      </c>
      <c r="CC367" s="545">
        <f t="shared" ca="1" si="246"/>
        <v>22.68687292295709</v>
      </c>
      <c r="CD367" s="545">
        <f t="shared" ca="1" si="246"/>
        <v>28.826604887502473</v>
      </c>
      <c r="CE367" s="545">
        <f t="shared" ca="1" si="246"/>
        <v>28.873343237698428</v>
      </c>
      <c r="CF367" s="545">
        <f t="shared" ca="1" si="246"/>
        <v>-16.32489951945789</v>
      </c>
      <c r="CG367" s="545">
        <f t="shared" ca="1" si="246"/>
        <v>5.2429078047719457</v>
      </c>
      <c r="CH367" s="545">
        <f t="shared" ca="1" si="246"/>
        <v>6.7710336234756197</v>
      </c>
      <c r="CI367" s="545">
        <f t="shared" ca="1" si="246"/>
        <v>6.6324758001196082</v>
      </c>
      <c r="CJ367" s="545">
        <f t="shared" ca="1" si="246"/>
        <v>6.6394234353242432</v>
      </c>
      <c r="CK367" s="545">
        <f t="shared" ca="1" si="246"/>
        <v>-10.335996769989752</v>
      </c>
      <c r="CL367" s="545">
        <f t="shared" ca="1" si="246"/>
        <v>43.352924009391636</v>
      </c>
      <c r="CM367" s="545">
        <f t="shared" ca="1" si="246"/>
        <v>17.758237532997121</v>
      </c>
      <c r="CN367" s="545">
        <f t="shared" ca="1" si="246"/>
        <v>19.563370702432394</v>
      </c>
      <c r="CO367" s="545">
        <f t="shared" ca="1" si="246"/>
        <v>19.572838950839767</v>
      </c>
      <c r="CP367" s="545">
        <f t="shared" ca="1" si="246"/>
        <v>14.825412139481472</v>
      </c>
      <c r="CQ367" s="545">
        <f t="shared" ca="1" si="246"/>
        <v>0.1698797458402197</v>
      </c>
      <c r="CR367" s="545">
        <f t="shared" ca="1" si="246"/>
        <v>38.96516184627535</v>
      </c>
      <c r="CS367" s="545">
        <f t="shared" ca="1" si="246"/>
        <v>14.056839428208121</v>
      </c>
      <c r="CT367" s="545">
        <f t="shared" ca="1" si="246"/>
        <v>4.9947034055318653</v>
      </c>
      <c r="CU367" s="545">
        <f t="shared" ca="1" si="246"/>
        <v>0</v>
      </c>
      <c r="CV367" s="545">
        <f t="shared" ca="1" si="246"/>
        <v>0</v>
      </c>
      <c r="CW367" s="545">
        <f t="shared" ca="1" si="246"/>
        <v>0</v>
      </c>
    </row>
    <row r="368" spans="1:101" x14ac:dyDescent="0.3">
      <c r="A368"/>
      <c r="B368"/>
      <c r="C368"/>
      <c r="D368" s="77">
        <v>2017</v>
      </c>
      <c r="E368" s="545">
        <f t="shared" ca="1" si="239"/>
        <v>164478449</v>
      </c>
      <c r="F368" s="545">
        <f t="shared" ca="1" si="239"/>
        <v>17244127</v>
      </c>
      <c r="G368" s="545">
        <f t="shared" ca="1" si="239"/>
        <v>90003848</v>
      </c>
      <c r="H368" s="545">
        <f ca="1">(SUM(OFFSET(H$264,4*ROWS(H$263:H277)-4,,4)))</f>
        <v>5693226552</v>
      </c>
      <c r="I368" s="545">
        <f ca="1">(SUM(OFFSET(I$264,4*ROWS(I$263:I277)-4,,4)))</f>
        <v>327377665</v>
      </c>
      <c r="J368" s="545">
        <f ca="1">(SUM(OFFSET(J$264,4*ROWS(J$263:J277)-4,,4)))</f>
        <v>980511944</v>
      </c>
      <c r="K368" s="545">
        <f t="shared" ca="1" si="240"/>
        <v>9.525153569306628</v>
      </c>
      <c r="L368" s="545">
        <f t="shared" ca="1" si="240"/>
        <v>5.6085709576492206</v>
      </c>
      <c r="M368" s="545">
        <f t="shared" ca="1" si="240"/>
        <v>26.699609596038222</v>
      </c>
      <c r="N368" s="545">
        <f t="shared" ca="1" si="240"/>
        <v>11.324201743320751</v>
      </c>
      <c r="O368" s="545">
        <f t="shared" ca="1" si="240"/>
        <v>3.0851731670867033</v>
      </c>
      <c r="P368" s="545">
        <f t="shared" ca="1" si="240"/>
        <v>109.84690292466111</v>
      </c>
      <c r="Q368" s="545">
        <f ca="1">(SUM(OFFSET(Q$264,4*ROWS(Q$263:Q277)-4,,4)))</f>
        <v>6200437636.1185675</v>
      </c>
      <c r="R368" s="545">
        <f ca="1">(SUM(OFFSET(R$264,4*ROWS(R$263:R277)-4,,4)))</f>
        <v>297761229.48330098</v>
      </c>
      <c r="S368" s="545">
        <f ca="1">(SUM(OFFSET(S$264,4*ROWS(S$263:S277)-4,,4)))</f>
        <v>19248088.633101001</v>
      </c>
      <c r="T368" s="545">
        <f ca="1">(SUM(OFFSET(T$264,4*ROWS(T$263:T277)-4,,4)))</f>
        <v>6517446954.2349691</v>
      </c>
      <c r="U368" s="545">
        <f t="shared" ca="1" si="241"/>
        <v>10.794466626069458</v>
      </c>
      <c r="V368" s="545">
        <f t="shared" ca="1" si="241"/>
        <v>7.7613765279656892</v>
      </c>
      <c r="W368" s="545">
        <f t="shared" ca="1" si="241"/>
        <v>12.05214986745812</v>
      </c>
      <c r="X368" s="545">
        <f t="shared" ca="1" si="241"/>
        <v>10.659718743312755</v>
      </c>
      <c r="Y368" s="545">
        <f t="shared" ca="1" si="241"/>
        <v>9.867523058718902</v>
      </c>
      <c r="Z368" s="545">
        <f t="shared" ca="1" si="241"/>
        <v>3.2482248806570828</v>
      </c>
      <c r="AA368" s="545">
        <f t="shared" ca="1" si="241"/>
        <v>163.07238500072535</v>
      </c>
      <c r="AB368" s="545">
        <f t="shared" ca="1" si="241"/>
        <v>9.8364144144072085</v>
      </c>
      <c r="AC368" s="545">
        <f ca="1">(SUM(OFFSET(AC$264,4*ROWS(AC$263:AC277)-4,,4)))</f>
        <v>3459513980</v>
      </c>
      <c r="AD368" s="545">
        <f ca="1">(SUM(OFFSET(AD$264,4*ROWS(AD$263:AD277)-4,,4)))</f>
        <v>2233712572</v>
      </c>
      <c r="AE368" s="545">
        <f ca="1">(SUM(OFFSET(AE$264,4*ROWS(AE$263:AE277)-4,,4)))</f>
        <v>501215442</v>
      </c>
      <c r="AF368" s="545">
        <f ca="1">(SUM(OFFSET(AF$264,4*ROWS(AF$263:AF277)-4,,4)))</f>
        <v>1226678216</v>
      </c>
      <c r="AG368" s="545">
        <f ca="1">(SUM(OFFSET(AG$264,4*ROWS(AG$263:AG277)-4,,4)))</f>
        <v>505818914</v>
      </c>
      <c r="AH368" s="545">
        <f ca="1">(SUM(OFFSET(AH$264,4*ROWS(AH$263:AH277)-4,,4)))</f>
        <v>1732497130</v>
      </c>
      <c r="AI368" s="545"/>
      <c r="AJ368" s="545">
        <f ca="1">(SUM(OFFSET(AJ$264,4*ROWS(AJ$263:AJ277)-4,,4)))</f>
        <v>0</v>
      </c>
      <c r="AK368" s="545">
        <f ca="1">(SUM(OFFSET(AK$264,4*ROWS(AK$263:AK277)-4,,4)))</f>
        <v>2528879411.4136758</v>
      </c>
      <c r="AL368" s="545">
        <f ca="1">(SUM(OFFSET(AL$264,4*ROWS(AL$263:AL277)-4,,4)))</f>
        <v>3671558224.7048922</v>
      </c>
      <c r="AM368" s="545">
        <f ca="1">(SUM(OFFSET(AM$264,4*ROWS(AM$263:AM277)-4,,4)))</f>
        <v>286214063.15221095</v>
      </c>
      <c r="AN368" s="545">
        <f ca="1">(SUM(OFFSET(AN$264,4*ROWS(AN$263:AN277)-4,,4)))</f>
        <v>2317677979.6773224</v>
      </c>
      <c r="AO368" s="545">
        <f ca="1">(SUM(OFFSET(AO$264,4*ROWS(AO$263:AO277)-4,,4)))</f>
        <v>1067666181.8753588</v>
      </c>
      <c r="AP368" s="545">
        <f ca="1">(SUM(OFFSET(AP$264,4*ROWS(AP$263:AP277)-4,,4)))</f>
        <v>3385344161.552681</v>
      </c>
      <c r="AQ368" s="545">
        <f ca="1">(SUM(OFFSET(AQ$264,4*ROWS(AQ$263:AQ277)-4,,4)))</f>
        <v>0</v>
      </c>
      <c r="AR368" s="545">
        <f ca="1">(SUM(OFFSET(AR$264,4*ROWS(AR$263:AR277)-4,,4)))</f>
        <v>0</v>
      </c>
      <c r="AS368" s="545">
        <f ca="1">(SUM(OFFSET(AS$264,4*ROWS(AS$263:AS277)-4,,4)))</f>
        <v>319291747</v>
      </c>
      <c r="AT368" s="545">
        <f ca="1">(SUM(OFFSET(AT$264,4*ROWS(AT$263:AT277)-4,,4)))</f>
        <v>8085918</v>
      </c>
      <c r="AU368" s="545">
        <f ca="1">(SUM(OFFSET(AU$264,4*ROWS(AU$263:AU277)-4,,4)))</f>
        <v>0</v>
      </c>
      <c r="AV368" s="545">
        <f ca="1">(SUM(OFFSET(AV$264,4*ROWS(AV$263:AV277)-4,,4)))</f>
        <v>288912876.05350995</v>
      </c>
      <c r="AW368" s="545">
        <f ca="1">(SUM(OFFSET(AW$264,4*ROWS(AW$263:AW277)-4,,4)))</f>
        <v>8848353.4297909997</v>
      </c>
      <c r="AX368" s="545">
        <f ca="1">(SUM(OFFSET(AX$264,4*ROWS(AX$263:AX277)-4,,4)))</f>
        <v>0</v>
      </c>
      <c r="AY368" s="545">
        <f t="shared" ca="1" si="242"/>
        <v>3.403870127180352</v>
      </c>
      <c r="AZ368" s="545">
        <f t="shared" ca="1" si="242"/>
        <v>-2.3876820999322685</v>
      </c>
      <c r="BA368" s="545">
        <f t="shared" ca="1" si="242"/>
        <v>0</v>
      </c>
      <c r="BB368" s="562">
        <f t="shared" ca="1" si="243"/>
        <v>2421094.4136290001</v>
      </c>
      <c r="BC368" s="545">
        <f ca="1">(SUM(OFFSET(BC$264,4*ROWS(BC$263:BC277)-4,,4)))</f>
        <v>10990956</v>
      </c>
      <c r="BD368" s="545"/>
      <c r="BE368" s="545">
        <f ca="1">(SUM(OFFSET(BE$264,4*ROWS(BE$263:BE277)-4,,4)))</f>
        <v>26201055</v>
      </c>
      <c r="BF368" s="545"/>
      <c r="BG368" s="545"/>
      <c r="BH368" s="545"/>
      <c r="BI368" s="545"/>
      <c r="BJ368" s="545"/>
      <c r="BK368" s="545"/>
      <c r="BL368" s="545">
        <f ca="1">(SUM(OFFSET(BL$264,4*ROWS(BL$263:BL277)-4,,4)))</f>
        <v>3229971</v>
      </c>
      <c r="BM368" s="545">
        <f ca="1">(SUM(OFFSET(BM$264,4*ROWS(BM$263:BM277)-4,,4)))</f>
        <v>1593556377.6429484</v>
      </c>
      <c r="BN368" s="545">
        <f ca="1">(SUM(OFFSET(BN$264,4*ROWS(BN$263:BN277)-4,,4)))</f>
        <v>1528390004.7949095</v>
      </c>
      <c r="BO368" s="545">
        <f ca="1">(SUM(OFFSET(BO$264,4*ROWS(BO$263:BO277)-4,,4)))</f>
        <v>3125176353.4378576</v>
      </c>
      <c r="BP368" s="545">
        <f ca="1">(SUM(OFFSET(BP$264,4*ROWS(BP$263:BP277)-4,,4)))</f>
        <v>3121946382.4378576</v>
      </c>
      <c r="BQ368" s="545">
        <f ca="1">(SUM(OFFSET(BQ$264,4*ROWS(BQ$263:BQ277)-4,,4)))</f>
        <v>4030692.4748799996</v>
      </c>
      <c r="BR368" s="545">
        <f ca="1">(SUM(OFFSET(BR$264,4*ROWS(BR$263:BR277)-4,,4)))</f>
        <v>1562519800.2883482</v>
      </c>
      <c r="BS368" s="545">
        <f ca="1">(SUM(OFFSET(BS$264,4*ROWS(BS$263:BS277)-4,,4)))</f>
        <v>15435568880.0256</v>
      </c>
      <c r="BT368" s="545">
        <f ca="1">(SUM(OFFSET(BT$264,4*ROWS(BT$263:BT277)-4,,4)))</f>
        <v>17002119372.788826</v>
      </c>
      <c r="BU368" s="545">
        <f ca="1">(SUM(OFFSET(BU$264,4*ROWS(BU$263:BU277)-4,,4)))</f>
        <v>16998088680.313948</v>
      </c>
      <c r="BV368" s="545">
        <f t="shared" ca="1" si="246"/>
        <v>-20.456167761898197</v>
      </c>
      <c r="BW368" s="545">
        <f t="shared" ca="1" si="246"/>
        <v>6.2165005125153137</v>
      </c>
      <c r="BX368" s="545">
        <f t="shared" ca="1" si="246"/>
        <v>4.3789111821469833</v>
      </c>
      <c r="BY368" s="545">
        <f t="shared" ca="1" si="246"/>
        <v>5.2745833591634783</v>
      </c>
      <c r="BZ368" s="545">
        <f t="shared" ca="1" si="246"/>
        <v>5.3058769753466679</v>
      </c>
      <c r="CA368" s="545">
        <f t="shared" ca="1" si="246"/>
        <v>52.493466067600501</v>
      </c>
      <c r="CB368" s="545">
        <f t="shared" ca="1" si="246"/>
        <v>16.889385248197645</v>
      </c>
      <c r="CC368" s="545">
        <f t="shared" ca="1" si="246"/>
        <v>14.855663612810549</v>
      </c>
      <c r="CD368" s="545">
        <f t="shared" ca="1" si="246"/>
        <v>15.907057966364061</v>
      </c>
      <c r="CE368" s="545">
        <f t="shared" ca="1" si="246"/>
        <v>15.881516848647815</v>
      </c>
      <c r="CF368" s="545">
        <f t="shared" ca="1" si="246"/>
        <v>44.138583569780067</v>
      </c>
      <c r="CG368" s="545">
        <f t="shared" ca="1" si="246"/>
        <v>10.200327314017098</v>
      </c>
      <c r="CH368" s="545">
        <f t="shared" ca="1" si="246"/>
        <v>2.467141808451756</v>
      </c>
      <c r="CI368" s="545">
        <f t="shared" ca="1" si="246"/>
        <v>3.175594508373325</v>
      </c>
      <c r="CJ368" s="545">
        <f t="shared" ca="1" si="246"/>
        <v>3.1667838878343124</v>
      </c>
      <c r="CK368" s="545">
        <f t="shared" ca="1" si="246"/>
        <v>48.861239610077888</v>
      </c>
      <c r="CL368" s="545">
        <f t="shared" ca="1" si="246"/>
        <v>33.744115036321219</v>
      </c>
      <c r="CM368" s="545">
        <f t="shared" ca="1" si="246"/>
        <v>16.133568631481722</v>
      </c>
      <c r="CN368" s="545">
        <f t="shared" ca="1" si="246"/>
        <v>17.637832976754453</v>
      </c>
      <c r="CO368" s="545">
        <f t="shared" ca="1" si="246"/>
        <v>17.630418619435993</v>
      </c>
      <c r="CP368" s="545">
        <f t="shared" ca="1" si="246"/>
        <v>10.251314815262162</v>
      </c>
      <c r="CQ368" s="545">
        <f t="shared" ca="1" si="246"/>
        <v>5.9571137167688164</v>
      </c>
      <c r="CR368" s="545">
        <f t="shared" ca="1" si="246"/>
        <v>162.18004135705246</v>
      </c>
      <c r="CS368" s="545">
        <f t="shared" ca="1" si="246"/>
        <v>10.235861253063575</v>
      </c>
      <c r="CT368" s="545">
        <f t="shared" ca="1" si="246"/>
        <v>4.9789380086277522</v>
      </c>
      <c r="CU368" s="545">
        <f t="shared" ca="1" si="246"/>
        <v>0.20808257316375856</v>
      </c>
      <c r="CV368" s="545">
        <f t="shared" ca="1" si="246"/>
        <v>-9.3184506989900662E-3</v>
      </c>
      <c r="CW368" s="545">
        <f t="shared" ca="1" si="246"/>
        <v>0.75773042177086514</v>
      </c>
    </row>
    <row r="369" spans="1:101" x14ac:dyDescent="0.3">
      <c r="B369"/>
      <c r="C369"/>
      <c r="D369" s="77">
        <v>2018</v>
      </c>
      <c r="E369" s="545">
        <f t="shared" ca="1" si="239"/>
        <v>161329105</v>
      </c>
      <c r="F369" s="545">
        <f t="shared" ca="1" si="239"/>
        <v>17275128</v>
      </c>
      <c r="G369" s="545">
        <f t="shared" ca="1" si="239"/>
        <v>167205578</v>
      </c>
      <c r="H369" s="545">
        <f ca="1">(SUM(OFFSET(H$264,4*ROWS(H$263:H278)-4,,4)))</f>
        <v>6664715230.4285536</v>
      </c>
      <c r="I369" s="545">
        <f ca="1">(SUM(OFFSET(I$264,4*ROWS(I$263:I278)-4,,4)))</f>
        <v>338347867</v>
      </c>
      <c r="J369" s="545">
        <f ca="1">(SUM(OFFSET(J$264,4*ROWS(J$263:J278)-4,,4)))</f>
        <v>2987891958.5</v>
      </c>
      <c r="K369" s="545">
        <f t="shared" ca="1" si="240"/>
        <v>5.8893672832217376</v>
      </c>
      <c r="L369" s="545">
        <f t="shared" ca="1" si="240"/>
        <v>7.5767587216512613</v>
      </c>
      <c r="M369" s="545">
        <f t="shared" ca="1" si="240"/>
        <v>-5.5671163433928337</v>
      </c>
      <c r="N369" s="545">
        <f t="shared" ca="1" si="240"/>
        <v>11.92553747582002</v>
      </c>
      <c r="O369" s="545">
        <f t="shared" ca="1" si="240"/>
        <v>4.8522662363012738</v>
      </c>
      <c r="P369" s="545">
        <f t="shared" ca="1" si="240"/>
        <v>89.431131617927747</v>
      </c>
      <c r="Q369" s="545">
        <f ca="1">(SUM(OFFSET(Q$264,4*ROWS(Q$263:Q278)-4,,4)))</f>
        <v>6292048171.2844992</v>
      </c>
      <c r="R369" s="545">
        <f ca="1">(SUM(OFFSET(R$264,4*ROWS(R$263:R278)-4,,4)))</f>
        <v>314294066.975649</v>
      </c>
      <c r="S369" s="545">
        <f ca="1">(SUM(OFFSET(S$264,4*ROWS(S$263:S278)-4,,4)))</f>
        <v>56648563.065166742</v>
      </c>
      <c r="T369" s="545">
        <f ca="1">(SUM(OFFSET(T$264,4*ROWS(T$263:T278)-4,,4)))</f>
        <v>6662990801.3253155</v>
      </c>
      <c r="U369" s="545">
        <f t="shared" ca="1" si="241"/>
        <v>8.7928955409427711</v>
      </c>
      <c r="V369" s="545">
        <f t="shared" ca="1" si="241"/>
        <v>10.930225113276038</v>
      </c>
      <c r="W369" s="545">
        <f t="shared" ca="1" si="241"/>
        <v>12.480832732109288</v>
      </c>
      <c r="X369" s="545">
        <f t="shared" ca="1" si="241"/>
        <v>8.9368985999395569</v>
      </c>
      <c r="Y369" s="545">
        <f t="shared" ca="1" si="241"/>
        <v>0.31519276724535389</v>
      </c>
      <c r="Z369" s="545">
        <f t="shared" ca="1" si="241"/>
        <v>11.025026596034969</v>
      </c>
      <c r="AA369" s="545">
        <f t="shared" ca="1" si="241"/>
        <v>157.87003710863635</v>
      </c>
      <c r="AB369" s="545">
        <f t="shared" ca="1" si="241"/>
        <v>1.5023049482107731</v>
      </c>
      <c r="AC369" s="545">
        <f ca="1">(SUM(OFFSET(AC$264,4*ROWS(AC$263:AC278)-4,,4)))</f>
        <v>4129502959.9891195</v>
      </c>
      <c r="AD369" s="545">
        <f ca="1">(SUM(OFFSET(AD$264,4*ROWS(AD$263:AD278)-4,,4)))</f>
        <v>2535212270.4394341</v>
      </c>
      <c r="AE369" s="545">
        <f ca="1">(SUM(OFFSET(AE$264,4*ROWS(AE$263:AE278)-4,,4)))</f>
        <v>826126271.21325541</v>
      </c>
      <c r="AF369" s="545">
        <f ca="1">(SUM(OFFSET(AF$264,4*ROWS(AF$263:AF278)-4,,4)))</f>
        <v>1378110675</v>
      </c>
      <c r="AG369" s="545">
        <f ca="1">(SUM(OFFSET(AG$264,4*ROWS(AG$263:AG278)-4,,4)))</f>
        <v>599768592</v>
      </c>
      <c r="AH369" s="545">
        <f ca="1">(SUM(OFFSET(AH$264,4*ROWS(AH$263:AH278)-4,,4)))</f>
        <v>1709085999.2261786</v>
      </c>
      <c r="AI369" s="545"/>
      <c r="AJ369" s="545">
        <f ca="1">(SUM(OFFSET(AJ$264,4*ROWS(AJ$263:AJ278)-4,,4)))</f>
        <v>0</v>
      </c>
      <c r="AK369" s="545">
        <f ca="1">(SUM(OFFSET(AK$264,4*ROWS(AK$263:AK278)-4,,4)))</f>
        <v>2928097343.2437081</v>
      </c>
      <c r="AL369" s="545">
        <f ca="1">(SUM(OFFSET(AL$264,4*ROWS(AL$263:AL278)-4,,4)))</f>
        <v>3363950828.0407906</v>
      </c>
      <c r="AM369" s="545">
        <f ca="1">(SUM(OFFSET(AM$264,4*ROWS(AM$263:AM278)-4,,4)))</f>
        <v>322494951.91127849</v>
      </c>
      <c r="AN369" s="545">
        <f ca="1">(SUM(OFFSET(AN$264,4*ROWS(AN$263:AN278)-4,,4)))</f>
        <v>0</v>
      </c>
      <c r="AO369" s="545">
        <f ca="1">(SUM(OFFSET(AO$264,4*ROWS(AO$263:AO278)-4,,4)))</f>
        <v>0</v>
      </c>
      <c r="AP369" s="545">
        <f ca="1">(SUM(OFFSET(AP$264,4*ROWS(AP$263:AP278)-4,,4)))</f>
        <v>0</v>
      </c>
      <c r="AQ369" s="545">
        <f ca="1">(SUM(OFFSET(AQ$264,4*ROWS(AQ$263:AQ278)-4,,4)))</f>
        <v>0</v>
      </c>
      <c r="AR369" s="545">
        <f ca="1">(SUM(OFFSET(AR$264,4*ROWS(AR$263:AR278)-4,,4)))</f>
        <v>0</v>
      </c>
      <c r="AS369" s="545">
        <f ca="1">(SUM(OFFSET(AS$264,4*ROWS(AS$263:AS278)-4,,4)))</f>
        <v>330145675</v>
      </c>
      <c r="AT369" s="545">
        <f ca="1">(SUM(OFFSET(AT$264,4*ROWS(AT$263:AT278)-4,,4)))</f>
        <v>8202192</v>
      </c>
      <c r="AU369" s="545">
        <f ca="1">(SUM(OFFSET(AU$264,4*ROWS(AU$263:AU278)-4,,4)))</f>
        <v>0</v>
      </c>
      <c r="AV369" s="545">
        <f ca="1">(SUM(OFFSET(AV$264,4*ROWS(AV$263:AV278)-4,,4)))</f>
        <v>305201320.17552197</v>
      </c>
      <c r="AW369" s="545">
        <f ca="1">(SUM(OFFSET(AW$264,4*ROWS(AW$263:AW278)-4,,4)))</f>
        <v>9092746.8001269996</v>
      </c>
      <c r="AX369" s="545">
        <f ca="1">(SUM(OFFSET(AX$264,4*ROWS(AX$263:AX278)-4,,4)))</f>
        <v>0</v>
      </c>
      <c r="AY369" s="545">
        <f t="shared" ca="1" si="242"/>
        <v>10.928459202555537</v>
      </c>
      <c r="AZ369" s="545">
        <f t="shared" ca="1" si="242"/>
        <v>14.729194224160194</v>
      </c>
      <c r="BA369" s="545">
        <f t="shared" ca="1" si="242"/>
        <v>0</v>
      </c>
      <c r="BB369" s="562">
        <f t="shared" ca="1" si="243"/>
        <v>4033008.15986095</v>
      </c>
      <c r="BC369" s="545">
        <f ca="1">(SUM(OFFSET(BC$264,4*ROWS(BC$263:BC278)-4,,4)))</f>
        <v>13477511</v>
      </c>
      <c r="BD369" s="545"/>
      <c r="BE369" s="545">
        <f ca="1">(SUM(OFFSET(BE$264,4*ROWS(BE$263:BE278)-4,,4)))</f>
        <v>51715543</v>
      </c>
      <c r="BF369" s="545"/>
      <c r="BG369" s="545"/>
      <c r="BH369" s="545"/>
      <c r="BI369" s="545"/>
      <c r="BJ369" s="545"/>
      <c r="BK369" s="545"/>
      <c r="BL369" s="545">
        <f ca="1">(SUM(OFFSET(BL$264,4*ROWS(BL$263:BL278)-4,,4)))</f>
        <v>2280979</v>
      </c>
      <c r="BM369" s="545">
        <f ca="1">(SUM(OFFSET(BM$264,4*ROWS(BM$263:BM278)-4,,4)))</f>
        <v>1999464367.3140752</v>
      </c>
      <c r="BN369" s="545">
        <f ca="1">(SUM(OFFSET(BN$264,4*ROWS(BN$263:BN278)-4,,4)))</f>
        <v>1484109904.1449418</v>
      </c>
      <c r="BO369" s="545">
        <f ca="1">(SUM(OFFSET(BO$264,4*ROWS(BO$263:BO278)-4,,4)))</f>
        <v>3485855250.4590168</v>
      </c>
      <c r="BP369" s="545">
        <f ca="1">(SUM(OFFSET(BP$264,4*ROWS(BP$263:BP278)-4,,4)))</f>
        <v>3483574271.4590168</v>
      </c>
      <c r="BQ369" s="545">
        <f ca="1">(SUM(OFFSET(BQ$264,4*ROWS(BQ$263:BQ278)-4,,4)))</f>
        <v>23032253.753754996</v>
      </c>
      <c r="BR369" s="545">
        <f ca="1">(SUM(OFFSET(BR$264,4*ROWS(BR$263:BR278)-4,,4)))</f>
        <v>2328703375.5653973</v>
      </c>
      <c r="BS369" s="545">
        <f ca="1">(SUM(OFFSET(BS$264,4*ROWS(BS$263:BS278)-4,,4)))</f>
        <v>19530804090.687363</v>
      </c>
      <c r="BT369" s="545">
        <f ca="1">(SUM(OFFSET(BT$264,4*ROWS(BT$263:BT278)-4,,4)))</f>
        <v>21882539720.006512</v>
      </c>
      <c r="BU369" s="545">
        <f ca="1">(SUM(OFFSET(BU$264,4*ROWS(BU$263:BU278)-4,,4)))</f>
        <v>21859507466.252754</v>
      </c>
      <c r="BV369" s="545">
        <f t="shared" ca="1" si="246"/>
        <v>9.7324896119062494</v>
      </c>
      <c r="BW369" s="545">
        <f t="shared" ca="1" si="246"/>
        <v>9.4639029799170924</v>
      </c>
      <c r="BX369" s="545">
        <f t="shared" ca="1" si="246"/>
        <v>7.1084542894842562</v>
      </c>
      <c r="BY369" s="545">
        <f t="shared" ca="1" si="246"/>
        <v>8.6073753205167574</v>
      </c>
      <c r="BZ369" s="545">
        <f t="shared" ca="1" si="246"/>
        <v>8.6067098425078612</v>
      </c>
      <c r="CA369" s="545">
        <f t="shared" ca="1" si="246"/>
        <v>-22.192009798068888</v>
      </c>
      <c r="CB369" s="545">
        <f t="shared" ca="1" si="246"/>
        <v>50.70846135833623</v>
      </c>
      <c r="CC369" s="545">
        <f t="shared" ca="1" si="246"/>
        <v>-12.604854140980844</v>
      </c>
      <c r="CD369" s="545">
        <f t="shared" ca="1" si="246"/>
        <v>19.571152560039025</v>
      </c>
      <c r="CE369" s="545">
        <f t="shared" ca="1" si="246"/>
        <v>19.609518917186701</v>
      </c>
      <c r="CF369" s="545">
        <f t="shared" ca="1" si="246"/>
        <v>18.806479764765083</v>
      </c>
      <c r="CG369" s="545">
        <f t="shared" ca="1" si="246"/>
        <v>8.4821560277053223</v>
      </c>
      <c r="CH369" s="545">
        <f t="shared" ca="1" si="246"/>
        <v>3.9635845907301626</v>
      </c>
      <c r="CI369" s="545">
        <f t="shared" ca="1" si="246"/>
        <v>4.5006251849219581</v>
      </c>
      <c r="CJ369" s="545">
        <f t="shared" ca="1" si="246"/>
        <v>4.4757291138322719</v>
      </c>
      <c r="CK369" s="545">
        <f t="shared" ca="1" si="246"/>
        <v>757.89979639364549</v>
      </c>
      <c r="CL369" s="545">
        <f t="shared" ca="1" si="246"/>
        <v>58.644070727683292</v>
      </c>
      <c r="CM369" s="545">
        <f t="shared" ca="1" si="246"/>
        <v>27.236432925035679</v>
      </c>
      <c r="CN369" s="545">
        <f t="shared" ca="1" si="246"/>
        <v>30.490283919275839</v>
      </c>
      <c r="CO369" s="545">
        <f t="shared" ca="1" si="246"/>
        <v>30.271691955497239</v>
      </c>
      <c r="CP369" s="545">
        <f t="shared" ca="1" si="246"/>
        <v>-92.04766595730861</v>
      </c>
      <c r="CQ369" s="545">
        <f t="shared" ca="1" si="246"/>
        <v>5.552380852617091</v>
      </c>
      <c r="CR369" s="545">
        <f t="shared" ca="1" si="246"/>
        <v>194.30747200398918</v>
      </c>
      <c r="CS369" s="545">
        <f t="shared" ca="1" si="246"/>
        <v>2.2331420280416978</v>
      </c>
      <c r="CT369" s="545">
        <f t="shared" ca="1" si="246"/>
        <v>5.0848396170507897</v>
      </c>
      <c r="CU369" s="545">
        <f t="shared" ca="1" si="246"/>
        <v>-1.9147456819707753E-2</v>
      </c>
      <c r="CV369" s="545">
        <f t="shared" ca="1" si="246"/>
        <v>1.7977714963477442E-3</v>
      </c>
      <c r="CW369" s="545">
        <f t="shared" ca="1" si="246"/>
        <v>0.85776032598072915</v>
      </c>
    </row>
    <row r="370" spans="1:101" x14ac:dyDescent="0.3">
      <c r="D370" s="77">
        <v>2019</v>
      </c>
      <c r="E370" s="545">
        <f t="shared" ref="E370:G372" ca="1" si="247">OFFSET(E$3,(ROW(E17)*12)-1,0)</f>
        <v>183425350</v>
      </c>
      <c r="F370" s="545">
        <f t="shared" ca="1" si="247"/>
        <v>17487057</v>
      </c>
      <c r="G370" s="545">
        <f t="shared" ca="1" si="247"/>
        <v>292299320</v>
      </c>
      <c r="H370" s="545">
        <f ca="1">(SUM(OFFSET(H$264,4*ROWS(H$263:H279)-4,,4)))</f>
        <v>6783857198.7256403</v>
      </c>
      <c r="I370" s="545">
        <f ca="1">(SUM(OFFSET(I$264,4*ROWS(I$263:I279)-4,,4)))</f>
        <v>349211920</v>
      </c>
      <c r="J370" s="545">
        <f ca="1">(SUM(OFFSET(J$264,4*ROWS(J$263:J279)-4,,4)))</f>
        <v>5499822705.0761909</v>
      </c>
      <c r="K370" s="545">
        <f t="shared" ref="K370:P372" ca="1" si="248">OFFSET(K$3,(ROW(K17)*12)-1,0)</f>
        <v>4.6458911955898285</v>
      </c>
      <c r="L370" s="545">
        <f t="shared" ca="1" si="248"/>
        <v>10.273824520579296</v>
      </c>
      <c r="M370" s="545">
        <f t="shared" ca="1" si="248"/>
        <v>5.7138594356669286</v>
      </c>
      <c r="N370" s="545">
        <f t="shared" ca="1" si="248"/>
        <v>-3.7104848572992051</v>
      </c>
      <c r="O370" s="545">
        <f t="shared" ca="1" si="248"/>
        <v>6.7975650437290831</v>
      </c>
      <c r="P370" s="545">
        <f t="shared" ca="1" si="248"/>
        <v>69.744362208368642</v>
      </c>
      <c r="Q370" s="545">
        <f ca="1">(SUM(OFFSET(Q$264,4*ROWS(Q$263:Q279)-4,,4)))</f>
        <v>6563998630.4684753</v>
      </c>
      <c r="R370" s="545">
        <f ca="1">(SUM(OFFSET(R$264,4*ROWS(R$263:R279)-4,,4)))</f>
        <v>342682828.01070595</v>
      </c>
      <c r="S370" s="545">
        <f ca="1">(SUM(OFFSET(S$264,4*ROWS(S$263:S279)-4,,4)))</f>
        <v>169641956.98929983</v>
      </c>
      <c r="T370" s="545">
        <f ca="1">(SUM(OFFSET(T$264,4*ROWS(T$263:T279)-4,,4)))</f>
        <v>7076323415.4684811</v>
      </c>
      <c r="U370" s="545">
        <f t="shared" ref="U370:AB372" ca="1" si="249">OFFSET(U$3,(ROW(U17)*12)-1,0)</f>
        <v>6.7380307852053072</v>
      </c>
      <c r="V370" s="545">
        <f t="shared" ca="1" si="249"/>
        <v>14.392033262196385</v>
      </c>
      <c r="W370" s="545">
        <f t="shared" ca="1" si="249"/>
        <v>4.7570878616975554</v>
      </c>
      <c r="X370" s="545">
        <f t="shared" ca="1" si="249"/>
        <v>7.0581374835002055</v>
      </c>
      <c r="Y370" s="545">
        <f t="shared" ca="1" si="249"/>
        <v>-3.0855050049888519</v>
      </c>
      <c r="Z370" s="545">
        <f t="shared" ca="1" si="249"/>
        <v>8.6038863574567888</v>
      </c>
      <c r="AA370" s="545">
        <f t="shared" ca="1" si="249"/>
        <v>180.65629509171904</v>
      </c>
      <c r="AB370" s="545">
        <f t="shared" ca="1" si="249"/>
        <v>-0.42173094847792875</v>
      </c>
      <c r="AC370" s="545">
        <f ca="1">(SUM(OFFSET(AC$264,4*ROWS(AC$263:AC279)-4,,4)))</f>
        <v>4325424557.0644541</v>
      </c>
      <c r="AD370" s="545">
        <f ca="1">(SUM(OFFSET(AD$264,4*ROWS(AD$263:AD279)-4,,4)))</f>
        <v>2458432641.6611853</v>
      </c>
      <c r="AE370" s="545">
        <f ca="1">(SUM(OFFSET(AE$264,4*ROWS(AE$263:AE279)-4,,4)))</f>
        <v>796441426.17829478</v>
      </c>
      <c r="AF370" s="545">
        <f ca="1">(SUM(OFFSET(AF$264,4*ROWS(AF$263:AF279)-4,,4)))</f>
        <v>1415531152</v>
      </c>
      <c r="AG370" s="545">
        <f ca="1">(SUM(OFFSET(AG$264,4*ROWS(AG$263:AG279)-4,,4)))</f>
        <v>627611659.04884291</v>
      </c>
      <c r="AH370" s="545">
        <f ca="1">(SUM(OFFSET(AH$264,4*ROWS(AH$263:AH279)-4,,4)))</f>
        <v>1661991215.4828901</v>
      </c>
      <c r="AI370" s="545"/>
      <c r="AJ370" s="545">
        <f ca="1">(SUM(OFFSET(AJ$264,4*ROWS(AJ$263:AJ279)-4,,4)))</f>
        <v>0</v>
      </c>
      <c r="AK370" s="545">
        <f ca="1">(SUM(OFFSET(AK$264,4*ROWS(AK$263:AK279)-4,,4)))</f>
        <v>3188589802.5786204</v>
      </c>
      <c r="AL370" s="545">
        <f ca="1">(SUM(OFFSET(AL$264,4*ROWS(AL$263:AL279)-4,,4)))</f>
        <v>3375408827.8898549</v>
      </c>
      <c r="AM370" s="545">
        <f ca="1">(SUM(OFFSET(AM$264,4*ROWS(AM$263:AM279)-4,,4)))</f>
        <v>324521895.57445538</v>
      </c>
      <c r="AN370" s="545">
        <f ca="1">(SUM(OFFSET(AN$264,4*ROWS(AN$263:AN279)-4,,4)))</f>
        <v>0</v>
      </c>
      <c r="AO370" s="545">
        <f ca="1">(SUM(OFFSET(AO$264,4*ROWS(AO$263:AO279)-4,,4)))</f>
        <v>0</v>
      </c>
      <c r="AP370" s="545">
        <f ca="1">(SUM(OFFSET(AP$264,4*ROWS(AP$263:AP279)-4,,4)))</f>
        <v>0</v>
      </c>
      <c r="AQ370" s="545">
        <f ca="1">(SUM(OFFSET(AQ$264,4*ROWS(AQ$263:AQ279)-4,,4)))</f>
        <v>0</v>
      </c>
      <c r="AR370" s="545">
        <f ca="1">(SUM(OFFSET(AR$264,4*ROWS(AR$263:AR279)-4,,4)))</f>
        <v>0</v>
      </c>
      <c r="AS370" s="545">
        <f ca="1">(SUM(OFFSET(AS$264,4*ROWS(AS$263:AS279)-4,,4)))</f>
        <v>340248590</v>
      </c>
      <c r="AT370" s="545">
        <f ca="1">(SUM(OFFSET(AT$264,4*ROWS(AT$263:AT279)-4,,4)))</f>
        <v>8963330</v>
      </c>
      <c r="AU370" s="545">
        <f ca="1">(SUM(OFFSET(AU$264,4*ROWS(AU$263:AU279)-4,,4)))</f>
        <v>0</v>
      </c>
      <c r="AV370" s="545">
        <f ca="1">(SUM(OFFSET(AV$264,4*ROWS(AV$263:AV279)-4,,4)))</f>
        <v>332644750.35275197</v>
      </c>
      <c r="AW370" s="545">
        <f ca="1">(SUM(OFFSET(AW$264,4*ROWS(AW$263:AW279)-4,,4)))</f>
        <v>10038077.665353999</v>
      </c>
      <c r="AX370" s="545">
        <f ca="1">(SUM(OFFSET(AX$264,4*ROWS(AX$263:AX279)-4,,4)))</f>
        <v>0</v>
      </c>
      <c r="AY370" s="545">
        <f t="shared" ref="AY370:BA372" ca="1" si="250">OFFSET(AY$3,(ROW(AY17)*12)-1,0)</f>
        <v>8.3964017549056251</v>
      </c>
      <c r="AZ370" s="545">
        <f t="shared" ca="1" si="250"/>
        <v>16.298999916909136</v>
      </c>
      <c r="BA370" s="545">
        <f t="shared" ca="1" si="250"/>
        <v>0</v>
      </c>
      <c r="BB370" s="562">
        <f t="shared" ca="1" si="243"/>
        <v>6142712.0099999998</v>
      </c>
      <c r="BC370" s="545">
        <f ca="1">(SUM(OFFSET(BC$264,4*ROWS(BC$263:BC279)-4,,4)))</f>
        <v>23973704.076191001</v>
      </c>
      <c r="BD370" s="545"/>
      <c r="BE370" s="545">
        <f ca="1">(SUM(OFFSET(BE$264,4*ROWS(BE$263:BE279)-4,,4)))</f>
        <v>249149082</v>
      </c>
      <c r="BF370" s="545"/>
      <c r="BG370" s="545"/>
      <c r="BH370" s="545"/>
      <c r="BI370" s="545"/>
      <c r="BJ370" s="545"/>
      <c r="BK370" s="545"/>
      <c r="BL370" s="545">
        <f ca="1">(SUM(OFFSET(BL$264,4*ROWS(BL$263:BL279)-4,,4)))</f>
        <v>2192571</v>
      </c>
      <c r="BM370" s="545">
        <f ca="1">(SUM(OFFSET(BM$264,4*ROWS(BM$263:BM279)-4,,4)))</f>
        <v>2664082142.500824</v>
      </c>
      <c r="BN370" s="545">
        <f ca="1">(SUM(OFFSET(BN$264,4*ROWS(BN$263:BN279)-4,,4)))</f>
        <v>848001247.49917603</v>
      </c>
      <c r="BO370" s="545">
        <f ca="1">(SUM(OFFSET(BO$264,4*ROWS(BO$263:BO279)-4,,4)))</f>
        <v>3514275961</v>
      </c>
      <c r="BP370" s="545">
        <f ca="1">(SUM(OFFSET(BP$264,4*ROWS(BP$263:BP279)-4,,4)))</f>
        <v>3512083390</v>
      </c>
      <c r="BQ370" s="545">
        <f ca="1">(SUM(OFFSET(BQ$264,4*ROWS(BQ$263:BQ279)-4,,4)))</f>
        <v>92368457.502348989</v>
      </c>
      <c r="BR370" s="545">
        <f ca="1">(SUM(OFFSET(BR$264,4*ROWS(BR$263:BR279)-4,,4)))</f>
        <v>3977665919.8757515</v>
      </c>
      <c r="BS370" s="545">
        <f ca="1">(SUM(OFFSET(BS$264,4*ROWS(BS$263:BS279)-4,,4)))</f>
        <v>23309722746.975574</v>
      </c>
      <c r="BT370" s="545">
        <f ca="1">(SUM(OFFSET(BT$264,4*ROWS(BT$263:BT279)-4,,4)))</f>
        <v>27379757124.353676</v>
      </c>
      <c r="BU370" s="545">
        <f ca="1">(SUM(OFFSET(BU$264,4*ROWS(BU$263:BU279)-4,,4)))</f>
        <v>27287388666.851326</v>
      </c>
      <c r="BV370" s="545">
        <f t="shared" ca="1" si="246"/>
        <v>-15.590029179292886</v>
      </c>
      <c r="BW370" s="545">
        <f t="shared" ca="1" si="246"/>
        <v>11.033790553495546</v>
      </c>
      <c r="BX370" s="545">
        <f t="shared" ca="1" si="246"/>
        <v>6.3347090686376912</v>
      </c>
      <c r="BY370" s="545">
        <f t="shared" ca="1" si="246"/>
        <v>10.074176953973986</v>
      </c>
      <c r="BZ370" s="545">
        <f t="shared" ca="1" si="246"/>
        <v>10.096344757230852</v>
      </c>
      <c r="CA370" s="545">
        <f t="shared" ca="1" si="246"/>
        <v>18.992391955371417</v>
      </c>
      <c r="CB370" s="545">
        <f t="shared" ca="1" si="246"/>
        <v>35.219294817861844</v>
      </c>
      <c r="CC370" s="545">
        <f t="shared" ca="1" si="246"/>
        <v>-42.352248996219146</v>
      </c>
      <c r="CD370" s="545">
        <f t="shared" ca="1" si="246"/>
        <v>7.3858889041915967</v>
      </c>
      <c r="CE370" s="545">
        <f t="shared" ca="1" si="246"/>
        <v>7.3789527772536569</v>
      </c>
      <c r="CF370" s="545">
        <f t="shared" ca="1" si="246"/>
        <v>11.729127101732884</v>
      </c>
      <c r="CG370" s="545">
        <f t="shared" ca="1" si="246"/>
        <v>13.405976921369668</v>
      </c>
      <c r="CH370" s="545">
        <f t="shared" ca="1" si="246"/>
        <v>10.888833925423768</v>
      </c>
      <c r="CI370" s="545">
        <f t="shared" ca="1" si="246"/>
        <v>11.320338126556218</v>
      </c>
      <c r="CJ370" s="545">
        <f t="shared" ca="1" si="246"/>
        <v>11.31845828774949</v>
      </c>
      <c r="CK370" s="545">
        <f t="shared" ca="1" si="246"/>
        <v>170.00998794264888</v>
      </c>
      <c r="CL370" s="545">
        <f t="shared" ca="1" si="246"/>
        <v>71.047367024433768</v>
      </c>
      <c r="CM370" s="545">
        <f t="shared" ca="1" si="246"/>
        <v>8.3982065545331608</v>
      </c>
      <c r="CN370" s="545">
        <f t="shared" ca="1" si="246"/>
        <v>16.075929165461122</v>
      </c>
      <c r="CO370" s="545">
        <f t="shared" ca="1" si="246"/>
        <v>15.77129651635898</v>
      </c>
      <c r="CP370" s="545">
        <f t="shared" ca="1" si="246"/>
        <v>-91.294955266710232</v>
      </c>
      <c r="CQ370" s="545">
        <f t="shared" ca="1" si="246"/>
        <v>9.0325475463895799</v>
      </c>
      <c r="CR370" s="545">
        <f t="shared" ca="1" si="246"/>
        <v>199.46383069619793</v>
      </c>
      <c r="CS370" s="545">
        <f t="shared" ca="1" si="246"/>
        <v>6.2034096469254081</v>
      </c>
      <c r="CT370" s="545">
        <f t="shared" ca="1" si="246"/>
        <v>0</v>
      </c>
      <c r="CU370" s="545">
        <f t="shared" ca="1" si="246"/>
        <v>0.13696378592071157</v>
      </c>
      <c r="CV370" s="545">
        <f t="shared" ca="1" si="246"/>
        <v>1.2267868579613372E-2</v>
      </c>
      <c r="CW370" s="545">
        <f t="shared" ca="1" si="246"/>
        <v>0.74814335440412161</v>
      </c>
    </row>
    <row r="371" spans="1:101" x14ac:dyDescent="0.3">
      <c r="D371" s="77">
        <v>2020</v>
      </c>
      <c r="E371" s="545">
        <f t="shared" ca="1" si="247"/>
        <v>213607269</v>
      </c>
      <c r="F371" s="545">
        <f t="shared" ca="1" si="247"/>
        <v>16940040</v>
      </c>
      <c r="G371" s="545">
        <f t="shared" ca="1" si="247"/>
        <v>432281380</v>
      </c>
      <c r="H371" s="545">
        <f ca="1">(SUM(OFFSET(H$264,4*ROWS(H$263:H280)-4,,4)))</f>
        <v>6626024964.6949263</v>
      </c>
      <c r="I371" s="545">
        <f ca="1">(SUM(OFFSET(I$264,4*ROWS(I$263:I280)-4,,4)))</f>
        <v>274682432</v>
      </c>
      <c r="J371" s="545">
        <f ca="1">(SUM(OFFSET(J$264,4*ROWS(J$263:J280)-4,,4)))</f>
        <v>4903848732.5306473</v>
      </c>
      <c r="K371" s="545">
        <f t="shared" ca="1" si="248"/>
        <v>6.9787953259450948</v>
      </c>
      <c r="L371" s="545">
        <f t="shared" ca="1" si="248"/>
        <v>2.4659450442910056</v>
      </c>
      <c r="M371" s="545">
        <f t="shared" ca="1" si="248"/>
        <v>8.4850297841141806</v>
      </c>
      <c r="N371" s="545">
        <f t="shared" ca="1" si="248"/>
        <v>6.1865215017658386</v>
      </c>
      <c r="O371" s="545">
        <f t="shared" ca="1" si="248"/>
        <v>-27.897025636211648</v>
      </c>
      <c r="P371" s="545">
        <f t="shared" ca="1" si="248"/>
        <v>-13.120201449084743</v>
      </c>
      <c r="Q371" s="545">
        <f ca="1">(SUM(OFFSET(Q$264,4*ROWS(Q$263:Q280)-4,,4)))</f>
        <v>6475410848.1727848</v>
      </c>
      <c r="R371" s="545">
        <f ca="1">(SUM(OFFSET(R$264,4*ROWS(R$263:R280)-4,,4)))</f>
        <v>238903608.57789999</v>
      </c>
      <c r="S371" s="545">
        <f ca="1">(SUM(OFFSET(S$264,4*ROWS(S$263:S280)-4,,4)))</f>
        <v>233834602.70044842</v>
      </c>
      <c r="T371" s="545">
        <f ca="1">(SUM(OFFSET(T$264,4*ROWS(T$263:T280)-4,,4)))</f>
        <v>6948149059.4511328</v>
      </c>
      <c r="U371" s="545">
        <f t="shared" ca="1" si="249"/>
        <v>8.8446863856846587</v>
      </c>
      <c r="V371" s="545">
        <f t="shared" ca="1" si="249"/>
        <v>6.5265201936434067</v>
      </c>
      <c r="W371" s="545">
        <f t="shared" ca="1" si="249"/>
        <v>13.630296198612655</v>
      </c>
      <c r="X371" s="545">
        <f t="shared" ca="1" si="249"/>
        <v>8.9487157294612807</v>
      </c>
      <c r="Y371" s="545">
        <f t="shared" ca="1" si="249"/>
        <v>7.7930730987986321</v>
      </c>
      <c r="Z371" s="545">
        <f t="shared" ca="1" si="249"/>
        <v>-35.450744551133418</v>
      </c>
      <c r="AA371" s="545">
        <f t="shared" ca="1" si="249"/>
        <v>31.161435569734376</v>
      </c>
      <c r="AB371" s="545">
        <f t="shared" ca="1" si="249"/>
        <v>6.2176185094428487</v>
      </c>
      <c r="AC371" s="545">
        <f ca="1">(SUM(OFFSET(AC$264,4*ROWS(AC$263:AC280)-4,,4)))</f>
        <v>4103790486.7904296</v>
      </c>
      <c r="AD371" s="545">
        <f ca="1">(SUM(OFFSET(AD$264,4*ROWS(AD$263:AD280)-4,,4)))</f>
        <v>2522234477.9044967</v>
      </c>
      <c r="AE371" s="545">
        <f ca="1">(SUM(OFFSET(AE$264,4*ROWS(AE$263:AE280)-4,,4)))</f>
        <v>824037485.7493372</v>
      </c>
      <c r="AF371" s="545">
        <f ca="1">(SUM(OFFSET(AF$264,4*ROWS(AF$263:AF280)-4,,4)))</f>
        <v>1415867253</v>
      </c>
      <c r="AG371" s="545">
        <f ca="1">(SUM(OFFSET(AG$264,4*ROWS(AG$263:AG280)-4,,4)))</f>
        <v>596432512</v>
      </c>
      <c r="AH371" s="545">
        <f ca="1">(SUM(OFFSET(AH$264,4*ROWS(AH$263:AH280)-4,,4)))</f>
        <v>1698196992.1551592</v>
      </c>
      <c r="AI371" s="545"/>
      <c r="AJ371" s="545">
        <f ca="1">(SUM(OFFSET(AJ$264,4*ROWS(AJ$263:AJ280)-4,,4)))</f>
        <v>0</v>
      </c>
      <c r="AK371" s="545">
        <f ca="1">(SUM(OFFSET(AK$264,4*ROWS(AK$263:AK280)-4,,4)))</f>
        <v>3098157261.1640167</v>
      </c>
      <c r="AL371" s="545">
        <f ca="1">(SUM(OFFSET(AL$264,4*ROWS(AL$263:AL280)-4,,4)))</f>
        <v>3377253587.0087671</v>
      </c>
      <c r="AM371" s="545">
        <f ca="1">(SUM(OFFSET(AM$264,4*ROWS(AM$263:AM280)-4,,4)))</f>
        <v>359539302.6150133</v>
      </c>
      <c r="AN371" s="545">
        <f ca="1">(SUM(OFFSET(AN$264,4*ROWS(AN$263:AN280)-4,,4)))</f>
        <v>0</v>
      </c>
      <c r="AO371" s="545">
        <f ca="1">(SUM(OFFSET(AO$264,4*ROWS(AO$263:AO280)-4,,4)))</f>
        <v>0</v>
      </c>
      <c r="AP371" s="545">
        <f ca="1">(SUM(OFFSET(AP$264,4*ROWS(AP$263:AP280)-4,,4)))</f>
        <v>0</v>
      </c>
      <c r="AQ371" s="545">
        <f ca="1">(SUM(OFFSET(AQ$264,4*ROWS(AQ$263:AQ280)-4,,4)))</f>
        <v>0</v>
      </c>
      <c r="AR371" s="545">
        <f ca="1">(SUM(OFFSET(AR$264,4*ROWS(AR$263:AR280)-4,,4)))</f>
        <v>0</v>
      </c>
      <c r="AS371" s="545">
        <f ca="1">(SUM(OFFSET(AS$264,4*ROWS(AS$263:AS280)-4,,4)))</f>
        <v>268209725</v>
      </c>
      <c r="AT371" s="545">
        <f ca="1">(SUM(OFFSET(AT$264,4*ROWS(AT$263:AT280)-4,,4)))</f>
        <v>6472707</v>
      </c>
      <c r="AU371" s="545">
        <f ca="1">(SUM(OFFSET(AU$264,4*ROWS(AU$263:AU280)-4,,4)))</f>
        <v>0</v>
      </c>
      <c r="AV371" s="545">
        <f ca="1">(SUM(OFFSET(AV$264,4*ROWS(AV$263:AV280)-4,,4)))</f>
        <v>231553110.90130001</v>
      </c>
      <c r="AW371" s="545">
        <f ca="1">(SUM(OFFSET(AW$264,4*ROWS(AW$263:AW280)-4,,4)))</f>
        <v>7350497.6766000008</v>
      </c>
      <c r="AX371" s="545">
        <f ca="1">(SUM(OFFSET(AX$264,4*ROWS(AX$263:AX280)-4,,4)))</f>
        <v>0</v>
      </c>
      <c r="AY371" s="545">
        <f t="shared" ca="1" si="250"/>
        <v>-34.998040670282727</v>
      </c>
      <c r="AZ371" s="545">
        <f t="shared" ca="1" si="250"/>
        <v>-51.099588629848647</v>
      </c>
      <c r="BA371" s="545">
        <f t="shared" ca="1" si="250"/>
        <v>0</v>
      </c>
      <c r="BB371" s="562">
        <f t="shared" ca="1" si="243"/>
        <v>7893321.3100000005</v>
      </c>
      <c r="BC371" s="545">
        <f ca="1">(SUM(OFFSET(BC$264,4*ROWS(BC$263:BC280)-4,,4)))</f>
        <v>33541169.530647554</v>
      </c>
      <c r="BD371" s="545"/>
      <c r="BE371" s="545">
        <f ca="1">(SUM(OFFSET(BE$264,4*ROWS(BE$263:BE280)-4,,4)))</f>
        <v>244604002</v>
      </c>
      <c r="BF371" s="545"/>
      <c r="BG371" s="545"/>
      <c r="BH371" s="545"/>
      <c r="BI371" s="545"/>
      <c r="BJ371" s="545"/>
      <c r="BK371" s="545"/>
      <c r="BL371" s="545">
        <f ca="1">(SUM(OFFSET(BL$264,4*ROWS(BL$263:BL280)-4,,4)))</f>
        <v>1919203</v>
      </c>
      <c r="BM371" s="545">
        <f ca="1">(SUM(OFFSET(BM$264,4*ROWS(BM$263:BM280)-4,,4)))</f>
        <v>4139225254.8930268</v>
      </c>
      <c r="BN371" s="545">
        <f ca="1">(SUM(OFFSET(BN$264,4*ROWS(BN$263:BN280)-4,,4)))</f>
        <v>821206874.10697317</v>
      </c>
      <c r="BO371" s="545">
        <f ca="1">(SUM(OFFSET(BO$264,4*ROWS(BO$263:BO280)-4,,4)))</f>
        <v>4962351332</v>
      </c>
      <c r="BP371" s="545">
        <f ca="1">(SUM(OFFSET(BP$264,4*ROWS(BP$263:BP280)-4,,4)))</f>
        <v>4960432129</v>
      </c>
      <c r="BQ371" s="545">
        <f ca="1">(SUM(OFFSET(BQ$264,4*ROWS(BQ$263:BQ280)-4,,4)))</f>
        <v>191599850.13</v>
      </c>
      <c r="BR371" s="545">
        <f ca="1">(SUM(OFFSET(BR$264,4*ROWS(BR$263:BR280)-4,,4)))</f>
        <v>5650689722.5253248</v>
      </c>
      <c r="BS371" s="545">
        <f ca="1">(SUM(OFFSET(BS$264,4*ROWS(BS$263:BS280)-4,,4)))</f>
        <v>21713411684.758904</v>
      </c>
      <c r="BT371" s="545">
        <f ca="1">(SUM(OFFSET(BT$264,4*ROWS(BT$263:BT280)-4,,4)))</f>
        <v>27555701257.414227</v>
      </c>
      <c r="BU371" s="545">
        <f ca="1">(SUM(OFFSET(BU$264,4*ROWS(BU$263:BU280)-4,,4)))</f>
        <v>27364101407.284225</v>
      </c>
      <c r="BV371" s="545">
        <f t="shared" ca="1" si="246"/>
        <v>12.879464403662938</v>
      </c>
      <c r="BW371" s="545">
        <f t="shared" ca="1" si="246"/>
        <v>1.7642719652859049</v>
      </c>
      <c r="BX371" s="545">
        <f t="shared" ca="1" si="246"/>
        <v>-2.5574116209292157</v>
      </c>
      <c r="BY371" s="545">
        <f t="shared" ca="1" si="246"/>
        <v>1.0563056943490727</v>
      </c>
      <c r="BZ371" s="545">
        <f t="shared" ca="1" si="246"/>
        <v>1.0519046602736641</v>
      </c>
      <c r="CA371" s="545">
        <f t="shared" ca="1" si="246"/>
        <v>-11.136393889979699</v>
      </c>
      <c r="CB371" s="545">
        <f t="shared" ca="1" si="246"/>
        <v>47.443196033646586</v>
      </c>
      <c r="CC371" s="545">
        <f t="shared" ca="1" si="246"/>
        <v>16.752971193354899</v>
      </c>
      <c r="CD371" s="545">
        <f t="shared" ca="1" si="246"/>
        <v>41.494966612568156</v>
      </c>
      <c r="CE371" s="545">
        <f t="shared" ca="1" si="246"/>
        <v>41.529821225945426</v>
      </c>
      <c r="CF371" s="545">
        <f t="shared" ca="1" si="246"/>
        <v>-14.080135109746761</v>
      </c>
      <c r="CG371" s="545">
        <f t="shared" ca="1" si="246"/>
        <v>2.6715512874159186</v>
      </c>
      <c r="CH371" s="545">
        <f t="shared" ca="1" si="246"/>
        <v>5.9672547715913238</v>
      </c>
      <c r="CI371" s="545">
        <f t="shared" ca="1" si="246"/>
        <v>5.0829717747870484</v>
      </c>
      <c r="CJ371" s="545">
        <f t="shared" ca="1" si="246"/>
        <v>5.2426651423802761</v>
      </c>
      <c r="CK371" s="545">
        <f t="shared" ca="1" si="246"/>
        <v>67.909136912677084</v>
      </c>
      <c r="CL371" s="545">
        <f t="shared" ca="1" si="246"/>
        <v>40.515676445248047</v>
      </c>
      <c r="CM371" s="545">
        <f t="shared" ca="1" si="246"/>
        <v>8.3134028347945144</v>
      </c>
      <c r="CN371" s="545">
        <f t="shared" ca="1" si="246"/>
        <v>14.160812482544882</v>
      </c>
      <c r="CO371" s="545">
        <f t="shared" ca="1" si="246"/>
        <v>13.912736003673952</v>
      </c>
      <c r="CP371" s="545">
        <f t="shared" ca="1" si="246"/>
        <v>-92.098367691686519</v>
      </c>
      <c r="CQ371" s="545">
        <f t="shared" ca="1" si="246"/>
        <v>-30.284336111981588</v>
      </c>
      <c r="CR371" s="545">
        <f t="shared" ca="1" si="246"/>
        <v>37.840076152385762</v>
      </c>
      <c r="CS371" s="545">
        <f t="shared" ca="1" si="246"/>
        <v>-1.8113128596859411</v>
      </c>
      <c r="CT371" s="545">
        <f t="shared" ca="1" si="246"/>
        <v>0</v>
      </c>
      <c r="CU371" s="545">
        <f t="shared" ca="1" si="246"/>
        <v>0.16454606192655485</v>
      </c>
      <c r="CV371" s="545">
        <f t="shared" ca="1" si="246"/>
        <v>-3.1281249898138963E-2</v>
      </c>
      <c r="CW371" s="545">
        <f t="shared" ca="1" si="246"/>
        <v>0.47889971143278753</v>
      </c>
    </row>
    <row r="372" spans="1:101" x14ac:dyDescent="0.3">
      <c r="D372" s="77">
        <v>2021</v>
      </c>
      <c r="E372" s="545">
        <f t="shared" ca="1" si="247"/>
        <v>221299848</v>
      </c>
      <c r="F372" s="545">
        <f t="shared" ca="1" si="247"/>
        <v>16513623</v>
      </c>
      <c r="G372" s="545">
        <f t="shared" ca="1" si="247"/>
        <v>575323419</v>
      </c>
      <c r="H372" s="545">
        <f ca="1">(SUM(OFFSET(H$264,4*ROWS(H$263:H281)-4,,4)))</f>
        <v>6635009473.3817463</v>
      </c>
      <c r="I372" s="545">
        <f ca="1">(SUM(OFFSET(I$264,4*ROWS(I$263:I281)-4,,4)))</f>
        <v>281901462</v>
      </c>
      <c r="J372" s="545">
        <f ca="1">(SUM(OFFSET(J$264,4*ROWS(J$263:J281)-4,,4)))</f>
        <v>5974524372.959527</v>
      </c>
      <c r="K372" s="545">
        <f t="shared" ca="1" si="248"/>
        <v>7.6205678601804276</v>
      </c>
      <c r="L372" s="545">
        <f t="shared" ca="1" si="248"/>
        <v>5.5635243436233708</v>
      </c>
      <c r="M372" s="545">
        <f t="shared" ca="1" si="248"/>
        <v>13.962204675716244</v>
      </c>
      <c r="N372" s="545">
        <f t="shared" ca="1" si="248"/>
        <v>-2.7234503365095515</v>
      </c>
      <c r="O372" s="545">
        <f t="shared" ca="1" si="248"/>
        <v>18.063330132478765</v>
      </c>
      <c r="P372" s="545">
        <f t="shared" ca="1" si="248"/>
        <v>43.085165149323153</v>
      </c>
      <c r="Q372" s="545">
        <f ca="1">(SUM(OFFSET(Q$264,4*ROWS(Q$263:Q281)-4,,4)))</f>
        <v>6555491899.46562</v>
      </c>
      <c r="R372" s="545">
        <f ca="1">(SUM(OFFSET(R$264,4*ROWS(R$263:R281)-4,,4)))</f>
        <v>244515984.26980001</v>
      </c>
      <c r="S372" s="545">
        <f ca="1">(SUM(OFFSET(S$264,4*ROWS(S$263:S281)-4,,4)))</f>
        <v>351058391.74433148</v>
      </c>
      <c r="T372" s="545">
        <f ca="1">(SUM(OFFSET(T$264,4*ROWS(T$263:T281)-4,,4)))</f>
        <v>7151066275.4797516</v>
      </c>
      <c r="U372" s="545">
        <f t="shared" ca="1" si="249"/>
        <v>11.136111572401523</v>
      </c>
      <c r="V372" s="545">
        <f t="shared" ca="1" si="249"/>
        <v>10.402206147778029</v>
      </c>
      <c r="W372" s="545">
        <f t="shared" ca="1" si="249"/>
        <v>8.8454896772531573</v>
      </c>
      <c r="X372" s="545">
        <f t="shared" ca="1" si="249"/>
        <v>10.975224488400739</v>
      </c>
      <c r="Y372" s="545">
        <f t="shared" ca="1" si="249"/>
        <v>0.71341085189548936</v>
      </c>
      <c r="Z372" s="545">
        <f t="shared" ca="1" si="249"/>
        <v>22.306105572093681</v>
      </c>
      <c r="AA372" s="545">
        <f t="shared" ca="1" si="249"/>
        <v>48.027089073052558</v>
      </c>
      <c r="AB372" s="545">
        <f t="shared" ca="1" si="249"/>
        <v>3.289634336570634</v>
      </c>
      <c r="AC372" s="545">
        <f ca="1">(SUM(OFFSET(AC$264,4*ROWS(AC$263:AC281)-4,,4)))</f>
        <v>3994337132.0951905</v>
      </c>
      <c r="AD372" s="545">
        <f ca="1">(SUM(OFFSET(AD$264,4*ROWS(AD$263:AD281)-4,,4)))</f>
        <v>2640672341.2865562</v>
      </c>
      <c r="AE372" s="545">
        <f ca="1">(SUM(OFFSET(AE$264,4*ROWS(AE$263:AE281)-4,,4)))</f>
        <v>778614206.20550442</v>
      </c>
      <c r="AF372" s="545">
        <f ca="1">(SUM(OFFSET(AF$264,4*ROWS(AF$263:AF281)-4,,4)))</f>
        <v>1284497704</v>
      </c>
      <c r="AG372" s="545">
        <f ca="1">(SUM(OFFSET(AG$264,4*ROWS(AG$263:AG281)-4,,4)))</f>
        <v>598434178</v>
      </c>
      <c r="AH372" s="545">
        <f ca="1">(SUM(OFFSET(AH$264,4*ROWS(AH$263:AH281)-4,,4)))</f>
        <v>1853555326.0810518</v>
      </c>
      <c r="AI372" s="545"/>
      <c r="AJ372" s="545">
        <f ca="1">(SUM(OFFSET(AJ$264,4*ROWS(AJ$263:AJ281)-4,,4)))</f>
        <v>0</v>
      </c>
      <c r="AK372" s="545">
        <f ca="1">(SUM(OFFSET(AK$264,4*ROWS(AK$263:AK281)-4,,4)))</f>
        <v>3082966135.1011829</v>
      </c>
      <c r="AL372" s="545">
        <f ca="1">(SUM(OFFSET(AL$264,4*ROWS(AL$263:AL281)-4,,4)))</f>
        <v>3472525764.3644361</v>
      </c>
      <c r="AM372" s="545">
        <f ca="1">(SUM(OFFSET(AM$264,4*ROWS(AM$263:AM281)-4,,4)))</f>
        <v>333023472.07035577</v>
      </c>
      <c r="AN372" s="545">
        <f ca="1">(SUM(OFFSET(AN$264,4*ROWS(AN$263:AN281)-4,,4)))</f>
        <v>1753005064.3189149</v>
      </c>
      <c r="AO372" s="545">
        <f ca="1">(SUM(OFFSET(AO$264,4*ROWS(AO$263:AO281)-4,,4)))</f>
        <v>1122671668.1356678</v>
      </c>
      <c r="AP372" s="545">
        <f ca="1">(SUM(OFFSET(AP$264,4*ROWS(AP$263:AP281)-4,,4)))</f>
        <v>2875676732.4545827</v>
      </c>
      <c r="AQ372" s="545">
        <f ca="1">(SUM(OFFSET(AQ$264,4*ROWS(AQ$263:AQ281)-4,,4)))</f>
        <v>2898397.5900000003</v>
      </c>
      <c r="AR372" s="545">
        <f ca="1">(SUM(OFFSET(AR$264,4*ROWS(AR$263:AR281)-4,,4)))</f>
        <v>0</v>
      </c>
      <c r="AS372" s="545">
        <f ca="1">(SUM(OFFSET(AS$264,4*ROWS(AS$263:AS281)-4,,4)))</f>
        <v>277051232</v>
      </c>
      <c r="AT372" s="545">
        <f ca="1">(SUM(OFFSET(AT$264,4*ROWS(AT$263:AT281)-4,,4)))</f>
        <v>4850230</v>
      </c>
      <c r="AU372" s="545">
        <f ca="1">(SUM(OFFSET(AU$264,4*ROWS(AU$263:AU281)-4,,4)))</f>
        <v>0</v>
      </c>
      <c r="AV372" s="545">
        <f ca="1">(SUM(OFFSET(AV$264,4*ROWS(AV$263:AV281)-4,,4)))</f>
        <v>237748509.53109998</v>
      </c>
      <c r="AW372" s="545">
        <f ca="1">(SUM(OFFSET(AW$264,4*ROWS(AW$263:AW281)-4,,4)))</f>
        <v>6767474.7387000006</v>
      </c>
      <c r="AX372" s="545">
        <f ca="1">(SUM(OFFSET(AX$264,4*ROWS(AX$263:AX281)-4,,4)))</f>
        <v>0</v>
      </c>
      <c r="AY372" s="545">
        <f t="shared" ca="1" si="250"/>
        <v>22.124768947844998</v>
      </c>
      <c r="AZ372" s="545">
        <f t="shared" ca="1" si="250"/>
        <v>30.638455635916088</v>
      </c>
      <c r="BA372" s="545">
        <f t="shared" ca="1" si="250"/>
        <v>0</v>
      </c>
      <c r="BB372" s="562">
        <f t="shared" ca="1" si="243"/>
        <v>11111525.670000002</v>
      </c>
      <c r="BC372" s="545">
        <f ca="1">(SUM(OFFSET(BC$264,4*ROWS(BC$263:BC281)-4,,4)))</f>
        <v>54216491.959527172</v>
      </c>
      <c r="BD372" s="545"/>
      <c r="BE372" s="545">
        <f ca="1">(SUM(OFFSET(BE$264,4*ROWS(BE$263:BE281)-4,,4)))</f>
        <v>469907605</v>
      </c>
      <c r="BF372" s="545"/>
      <c r="BG372" s="545"/>
      <c r="BH372" s="545"/>
      <c r="BI372" s="545"/>
      <c r="BJ372" s="545"/>
      <c r="BK372" s="545"/>
      <c r="BL372" s="545">
        <f ca="1">(SUM(OFFSET(BL$264,4*ROWS(BL$263:BL281)-4,,4)))</f>
        <v>498415</v>
      </c>
      <c r="BM372" s="545">
        <f ca="1">(SUM(OFFSET(BM$264,4*ROWS(BM$263:BM281)-4,,4)))</f>
        <v>6574501150.1187048</v>
      </c>
      <c r="BN372" s="545">
        <f ca="1">(SUM(OFFSET(BN$264,4*ROWS(BN$263:BN281)-4,,4)))</f>
        <v>1197713090.8812957</v>
      </c>
      <c r="BO372" s="545">
        <f ca="1">(SUM(OFFSET(BO$264,4*ROWS(BO$263:BO281)-4,,4)))</f>
        <v>7772712656</v>
      </c>
      <c r="BP372" s="545">
        <f ca="1">(SUM(OFFSET(BP$264,4*ROWS(BP$263:BP281)-4,,4)))</f>
        <v>7772214241</v>
      </c>
      <c r="BQ372" s="545">
        <f ca="1">(SUM(OFFSET(BQ$264,4*ROWS(BQ$263:BQ281)-4,,4)))</f>
        <v>32861199.197437</v>
      </c>
      <c r="BR372" s="545">
        <f ca="1">(SUM(OFFSET(BR$264,4*ROWS(BR$263:BR281)-4,,4)))</f>
        <v>9317641900.3620148</v>
      </c>
      <c r="BS372" s="545">
        <f ca="1">(SUM(OFFSET(BS$264,4*ROWS(BS$263:BS281)-4,,4)))</f>
        <v>31502614654.052536</v>
      </c>
      <c r="BT372" s="545">
        <f ca="1">(SUM(OFFSET(BT$264,4*ROWS(BT$263:BT281)-4,,4)))</f>
        <v>40853117753.611992</v>
      </c>
      <c r="BU372" s="545">
        <f ca="1">(SUM(OFFSET(BU$264,4*ROWS(BU$263:BU281)-4,,4)))</f>
        <v>40820256554.414551</v>
      </c>
      <c r="BV372" s="545">
        <f t="shared" ca="1" si="246"/>
        <v>418.89963383719839</v>
      </c>
      <c r="BW372" s="545">
        <f t="shared" ca="1" si="246"/>
        <v>-1.9500965472816347</v>
      </c>
      <c r="BX372" s="545">
        <f t="shared" ca="1" si="246"/>
        <v>6.7407099548956131</v>
      </c>
      <c r="BY372" s="545">
        <f t="shared" ca="1" si="246"/>
        <v>-0.70995082865654091</v>
      </c>
      <c r="BZ372" s="545">
        <f t="shared" ca="1" si="246"/>
        <v>-0.71539509939389778</v>
      </c>
      <c r="CA372" s="545">
        <f t="shared" ca="1" si="246"/>
        <v>-74.128011759143533</v>
      </c>
      <c r="CB372" s="545">
        <f t="shared" ca="1" si="246"/>
        <v>59.815936046299726</v>
      </c>
      <c r="CC372" s="545">
        <f t="shared" ca="1" si="246"/>
        <v>52.447539257695567</v>
      </c>
      <c r="CD372" s="545">
        <f t="shared" ca="1" si="246"/>
        <v>58.58955855688972</v>
      </c>
      <c r="CE372" s="545">
        <f t="shared" ca="1" si="246"/>
        <v>58.644743432826893</v>
      </c>
      <c r="CF372" s="545">
        <f t="shared" ca="1" si="246"/>
        <v>15.985025942271802</v>
      </c>
      <c r="CG372" s="545">
        <f t="shared" ca="1" si="246"/>
        <v>2.1602450208166646</v>
      </c>
      <c r="CH372" s="545">
        <f t="shared" ca="1" si="246"/>
        <v>11.712819562947541</v>
      </c>
      <c r="CI372" s="545">
        <f t="shared" ca="1" si="246"/>
        <v>9.4444569400983891</v>
      </c>
      <c r="CJ372" s="545">
        <f t="shared" ca="1" si="246"/>
        <v>9.4442268595420273</v>
      </c>
      <c r="CK372" s="545">
        <f t="shared" ca="1" si="246"/>
        <v>-99.134269483008381</v>
      </c>
      <c r="CL372" s="545">
        <f t="shared" ca="1" si="246"/>
        <v>63.288226916308886</v>
      </c>
      <c r="CM372" s="545">
        <f t="shared" ca="1" si="246"/>
        <v>56.544397574358115</v>
      </c>
      <c r="CN372" s="545">
        <f t="shared" ca="1" si="246"/>
        <v>56.929112067815346</v>
      </c>
      <c r="CO372" s="545">
        <f t="shared" ca="1" si="246"/>
        <v>57.99086560911455</v>
      </c>
      <c r="CP372" s="545">
        <f t="shared" ca="1" si="246"/>
        <v>-91.732503715025928</v>
      </c>
      <c r="CQ372" s="545">
        <f t="shared" ca="1" si="246"/>
        <v>2.349221815990262</v>
      </c>
      <c r="CR372" s="545">
        <f t="shared" ca="1" si="246"/>
        <v>50.131070290760817</v>
      </c>
      <c r="CS372" s="545">
        <f t="shared" ca="1" si="246"/>
        <v>2.9204499542594675</v>
      </c>
      <c r="CT372" s="545">
        <f t="shared" ca="1" si="246"/>
        <v>0</v>
      </c>
      <c r="CU372" s="545">
        <f t="shared" ca="1" si="246"/>
        <v>3.6012721083944044E-2</v>
      </c>
      <c r="CV372" s="545">
        <f t="shared" ca="1" si="246"/>
        <v>-2.5172136547493396E-2</v>
      </c>
      <c r="CW372" s="545">
        <f t="shared" ca="1" si="246"/>
        <v>0.33090030155821193</v>
      </c>
    </row>
    <row r="373" spans="1:101" x14ac:dyDescent="0.3">
      <c r="D373" s="77">
        <v>2022</v>
      </c>
      <c r="E373" s="545">
        <f t="shared" ref="E373:G374" ca="1" si="251">OFFSET(E$3,(ROW(E20)*8)-1,0)</f>
        <v>125574581</v>
      </c>
      <c r="F373" s="545">
        <f t="shared" ca="1" si="251"/>
        <v>16896126</v>
      </c>
      <c r="G373" s="545">
        <f t="shared" ca="1" si="251"/>
        <v>37372532</v>
      </c>
      <c r="H373" s="545">
        <f ca="1">(SUM(OFFSET(H$264,4*ROWS(H$263:H282)-4,,4)))</f>
        <v>7558017712</v>
      </c>
      <c r="I373" s="545">
        <f ca="1">(SUM(OFFSET(I$264,4*ROWS(I$263:I282)-4,,4)))</f>
        <v>342766089</v>
      </c>
      <c r="J373" s="545">
        <f ca="1">(SUM(OFFSET(J$264,4*ROWS(J$263:J282)-4,,4)))</f>
        <v>8681661401.6780128</v>
      </c>
      <c r="K373" s="545">
        <f t="shared" ref="K373:P374" ca="1" si="252">OFFSET(K$3,(ROW(K20)*8)-1,0)</f>
        <v>-1.8698246536378966</v>
      </c>
      <c r="L373" s="545">
        <f t="shared" ca="1" si="252"/>
        <v>-8.3763578220608252</v>
      </c>
      <c r="M373" s="545">
        <f t="shared" ca="1" si="252"/>
        <v>0.62346762515658927</v>
      </c>
      <c r="N373" s="545">
        <f t="shared" ca="1" si="252"/>
        <v>13.092091659221877</v>
      </c>
      <c r="O373" s="545">
        <f t="shared" ca="1" si="252"/>
        <v>4.0165416157861271</v>
      </c>
      <c r="P373" s="545">
        <f t="shared" ca="1" si="252"/>
        <v>71.972776902328334</v>
      </c>
      <c r="Q373" s="545">
        <f ca="1">(SUM(OFFSET(Q$264,4*ROWS(Q$263:Q282)-4,,4)))</f>
        <v>7921627060.656395</v>
      </c>
      <c r="R373" s="545">
        <f ca="1">(SUM(OFFSET(R$264,4*ROWS(R$264:R283)-4,,4)))</f>
        <v>323601611.31898999</v>
      </c>
      <c r="S373" s="545">
        <f ca="1">(SUM(OFFSET(S$264,4*ROWS(S$263:S282)-4,,4)))</f>
        <v>582672350.5750829</v>
      </c>
      <c r="T373" s="545">
        <f ca="1">(SUM(OFFSET(T$264,4*ROWS(T$263:T282)-4,,4)))</f>
        <v>8827901022.5504684</v>
      </c>
      <c r="U373" s="545">
        <f t="shared" ref="U373:AB374" ca="1" si="253">OFFSET(U$3,(ROW(U20)*8)-1,0)</f>
        <v>-2.2982618499382244</v>
      </c>
      <c r="V373" s="545">
        <f t="shared" ca="1" si="253"/>
        <v>-10.605526376134117</v>
      </c>
      <c r="W373" s="545">
        <f t="shared" ca="1" si="253"/>
        <v>4.6865150014742207</v>
      </c>
      <c r="X373" s="545">
        <f t="shared" ca="1" si="253"/>
        <v>-2.7190631709757973</v>
      </c>
      <c r="Y373" s="545">
        <f t="shared" ca="1" si="253"/>
        <v>13.696821383097625</v>
      </c>
      <c r="Z373" s="545">
        <f t="shared" ca="1" si="253"/>
        <v>-3.5533608253769411</v>
      </c>
      <c r="AA373" s="545">
        <f t="shared" ca="1" si="253"/>
        <v>74.770038313399183</v>
      </c>
      <c r="AB373" s="545">
        <f t="shared" ca="1" si="253"/>
        <v>12.785284188951939</v>
      </c>
      <c r="AC373" s="545">
        <f ca="1">(SUM(OFFSET(AC$264,4*ROWS(AC$263:AC282)-4,,4)))</f>
        <v>4164534481</v>
      </c>
      <c r="AD373" s="545">
        <f ca="1">(SUM(OFFSET(AD$264,4*ROWS(AD$263:AD282)-4,,4)))</f>
        <v>2780036375</v>
      </c>
      <c r="AE373" s="545">
        <f ca="1">(SUM(OFFSET(AE$264,4*ROWS(AE$263:AE282)-4,,4)))</f>
        <v>1103745467</v>
      </c>
      <c r="AF373" s="545">
        <f ca="1">(SUM(OFFSET(AF$264,4*ROWS(AF$263:AF282)-4,,4)))</f>
        <v>966735569</v>
      </c>
      <c r="AG373" s="545">
        <f ca="1">(SUM(OFFSET(AG$264,4*ROWS(AG$263:AG282)-4,,4)))</f>
        <v>551678520</v>
      </c>
      <c r="AH373" s="545">
        <f ca="1">(SUM(OFFSET(AH$264,4*ROWS(AH$263:AH282)-4,,4)))</f>
        <v>1518414089</v>
      </c>
      <c r="AI373" s="545"/>
      <c r="AJ373" s="545">
        <f ca="1">(SUM(OFFSET(AJ$264,4*ROWS(AJ$263:AJ282)-4,,4)))</f>
        <v>613446856</v>
      </c>
      <c r="AK373" s="545">
        <f ca="1">(SUM(OFFSET(AK$264,4*ROWS(AK$263:AK282)-4,,4)))</f>
        <v>3169055671.4093895</v>
      </c>
      <c r="AL373" s="545">
        <f ca="1">(SUM(OFFSET(AL$264,4*ROWS(AL$263:AL282)-4,,4)))</f>
        <v>3607265056.5441818</v>
      </c>
      <c r="AM373" s="545">
        <f ca="1">(SUM(OFFSET(AM$264,4*ROWS(AM$263:AM282)-4,,4)))</f>
        <v>448083010.2854991</v>
      </c>
      <c r="AN373" s="545">
        <f ca="1">(SUM(OFFSET(AN$264,4*ROWS(AN$263:AN282)-4,,4)))</f>
        <v>1917431185.3066607</v>
      </c>
      <c r="AO373" s="545">
        <f ca="1">(SUM(OFFSET(AO$264,4*ROWS(AO$263:AO282)-4,,4)))</f>
        <v>1141227391.746218</v>
      </c>
      <c r="AP373" s="545">
        <f ca="1">(SUM(OFFSET(AP$264,4*ROWS(AP$263:AP282)-4,,4)))</f>
        <v>3058658577.0528789</v>
      </c>
      <c r="AQ373" s="545">
        <f ca="1">(SUM(OFFSET(AQ$264,4*ROWS(AQ$263:AQ282)-4,,4)))</f>
        <v>100523469.20580401</v>
      </c>
      <c r="AR373" s="545">
        <f ca="1">(SUM(OFFSET(AR$264,4*ROWS(AR$263:AR282)-4,,4)))</f>
        <v>1145306332.7028251</v>
      </c>
      <c r="AS373" s="545">
        <f ca="1">(SUM(OFFSET(AS$264,4*ROWS(AS$263:AS282)-4,,4)))</f>
        <v>318574553</v>
      </c>
      <c r="AT373" s="545">
        <f ca="1">(SUM(OFFSET(AT$264,4*ROWS(AT$263:AT282)-4,,4)))</f>
        <v>5279830</v>
      </c>
      <c r="AU373" s="545">
        <f ca="1">(SUM(OFFSET(AU$264,4*ROWS(AU$263:AU282)-4,,4)))</f>
        <v>18911706</v>
      </c>
      <c r="AV373" s="545">
        <f ca="1">(SUM(OFFSET(AV$264,4*ROWS(AV$263:AV282)-4,,4)))</f>
        <v>300881250.160312</v>
      </c>
      <c r="AW373" s="545">
        <f ca="1">(SUM(OFFSET(AW$264,4*ROWS(AW$263:AW282)-4,,4)))</f>
        <v>7905969.6237500012</v>
      </c>
      <c r="AX373" s="545">
        <f ca="1">(SUM(OFFSET(AX$264,4*ROWS(AX$263:AX282)-4,,4)))</f>
        <v>14814391.534928</v>
      </c>
      <c r="AY373" s="545">
        <f t="shared" ref="AY373:BA374" ca="1" si="254">OFFSET(AY$3,(ROW(AY20)*8)-1,0)</f>
        <v>-3.8170863813884974</v>
      </c>
      <c r="AZ373" s="545">
        <f t="shared" ca="1" si="254"/>
        <v>6.0676126636049235</v>
      </c>
      <c r="BA373" s="545">
        <f t="shared" ca="1" si="254"/>
        <v>0</v>
      </c>
      <c r="BB373" s="562">
        <f t="shared" ca="1" si="243"/>
        <v>10606468.592904996</v>
      </c>
      <c r="BC373" s="545">
        <f ca="1">(SUM(OFFSET(BC$264,4*ROWS(BC$263:BC282)-4,,4)))</f>
        <v>43291924</v>
      </c>
      <c r="BD373" s="545"/>
      <c r="BE373" s="545">
        <f ca="1">(SUM(OFFSET(BE$264,4*ROWS(BE$263:BE282)-4,,4)))</f>
        <v>1785195426</v>
      </c>
      <c r="BF373" s="545"/>
      <c r="BG373" s="545"/>
      <c r="BH373" s="545"/>
      <c r="BI373" s="545"/>
      <c r="BJ373" s="545"/>
      <c r="BK373" s="545"/>
      <c r="BL373" s="545">
        <f ca="1">(SUM(OFFSET(BL$264,4*ROWS(BL$263:BL282)-4,,4)))</f>
        <v>1158220</v>
      </c>
      <c r="BM373" s="545">
        <f ca="1">(SUM(OFFSET(BM$264,4*ROWS(BM$263:BM282)-4,,4)))</f>
        <v>10076047488.977234</v>
      </c>
      <c r="BN373" s="545">
        <f ca="1">(SUM(OFFSET(BN$264,4*ROWS(BN$263:BN282)-4,,4)))</f>
        <v>1690268268.0227656</v>
      </c>
      <c r="BO373" s="545">
        <f ca="1">(SUM(OFFSET(BO$264,4*ROWS(BO$263:BO282)-4,,4)))</f>
        <v>11767473977</v>
      </c>
      <c r="BP373" s="545">
        <f ca="1">(SUM(OFFSET(BP$264,4*ROWS(BP$263:BP282)-4,,4)))</f>
        <v>11766315757</v>
      </c>
      <c r="BQ373" s="545">
        <f ca="1">(SUM(OFFSET(BQ$264,4*ROWS(BQ$263:BQ282)-4,,4)))</f>
        <v>3131826.742656</v>
      </c>
      <c r="BR373" s="545">
        <f ca="1">(SUM(OFFSET(BR$264,4*ROWS(BR$263:BR282)-4,,4)))</f>
        <v>12492665515.708847</v>
      </c>
      <c r="BS373" s="545">
        <f ca="1">(SUM(OFFSET(BS$264,4*ROWS(BS$263:BS282)-4,,4)))</f>
        <v>39038445574.764389</v>
      </c>
      <c r="BT373" s="545">
        <f ca="1">(SUM(OFFSET(BT$264,4*ROWS(BT$263:BT282)-4,,4)))</f>
        <v>51534242917.215897</v>
      </c>
      <c r="BU373" s="545">
        <f ca="1">(SUM(OFFSET(BU$264,4*ROWS(BU$263:BU282)-4,,4)))</f>
        <v>51531111090.473236</v>
      </c>
      <c r="BV373" s="545">
        <f t="shared" ref="BV373:CW374" ca="1" si="255">OFFSET(BV$3,(ROW(BV20)*8)-1,0)</f>
        <v>-3.5125766815105424</v>
      </c>
      <c r="BW373" s="545">
        <f t="shared" ca="1" si="255"/>
        <v>-6.3354810949011533</v>
      </c>
      <c r="BX373" s="545">
        <f t="shared" ca="1" si="255"/>
        <v>1.6216171651929185</v>
      </c>
      <c r="BY373" s="545">
        <f t="shared" ca="1" si="255"/>
        <v>-2.2593338791723951</v>
      </c>
      <c r="BZ373" s="545">
        <f t="shared" ca="1" si="255"/>
        <v>-2.2582985231762853</v>
      </c>
      <c r="CA373" s="545">
        <f t="shared" ca="1" si="255"/>
        <v>-21.470077842233128</v>
      </c>
      <c r="CB373" s="545">
        <f t="shared" ca="1" si="255"/>
        <v>26.138763238648121</v>
      </c>
      <c r="CC373" s="545">
        <f t="shared" ca="1" si="255"/>
        <v>15.437542689959697</v>
      </c>
      <c r="CD373" s="545">
        <f t="shared" ca="1" si="255"/>
        <v>20.150567363698364</v>
      </c>
      <c r="CE373" s="563">
        <f t="shared" ca="1" si="255"/>
        <v>20.202522982607668</v>
      </c>
      <c r="CF373" s="545">
        <f t="shared" ca="1" si="255"/>
        <v>-10.317133799140532</v>
      </c>
      <c r="CG373" s="545">
        <f t="shared" ca="1" si="255"/>
        <v>0.48765200080775895</v>
      </c>
      <c r="CH373" s="545">
        <f t="shared" ca="1" si="255"/>
        <v>-9.3605462447403749</v>
      </c>
      <c r="CI373" s="545">
        <f t="shared" ca="1" si="255"/>
        <v>-8.6440137384257589</v>
      </c>
      <c r="CJ373" s="545">
        <f t="shared" ca="1" si="255"/>
        <v>-8.6435041029134574</v>
      </c>
      <c r="CK373" s="545">
        <f t="shared" ca="1" si="255"/>
        <v>-24.657881614035592</v>
      </c>
      <c r="CL373" s="545">
        <f t="shared" ca="1" si="255"/>
        <v>39.010388001772256</v>
      </c>
      <c r="CM373" s="545">
        <f t="shared" ca="1" si="255"/>
        <v>7.0520324947824786</v>
      </c>
      <c r="CN373" s="545">
        <f t="shared" ca="1" si="255"/>
        <v>9.0454454030325593</v>
      </c>
      <c r="CO373" s="545">
        <f t="shared" ca="1" si="255"/>
        <v>9.0600336530322281</v>
      </c>
      <c r="CP373" s="545">
        <f t="shared" ca="1" si="255"/>
        <v>10.725518927525329</v>
      </c>
      <c r="CQ373" s="545">
        <f t="shared" ca="1" si="255"/>
        <v>6.4198553597868369</v>
      </c>
      <c r="CR373" s="545">
        <f t="shared" ca="1" si="255"/>
        <v>74.61878772628782</v>
      </c>
      <c r="CS373" s="545">
        <f t="shared" ca="1" si="255"/>
        <v>10.536041801302588</v>
      </c>
      <c r="CT373" s="545">
        <f t="shared" ca="1" si="255"/>
        <v>5.0673105824773437</v>
      </c>
      <c r="CU373" s="545">
        <f t="shared" ca="1" si="255"/>
        <v>0</v>
      </c>
      <c r="CV373" s="545">
        <f t="shared" ca="1" si="255"/>
        <v>0</v>
      </c>
      <c r="CW373" s="545">
        <f t="shared" ca="1" si="255"/>
        <v>0</v>
      </c>
    </row>
    <row r="374" spans="1:101" x14ac:dyDescent="0.3">
      <c r="D374" s="77">
        <v>2023</v>
      </c>
      <c r="E374" s="545">
        <f t="shared" ca="1" si="251"/>
        <v>136148350</v>
      </c>
      <c r="F374" s="545">
        <f t="shared" ca="1" si="251"/>
        <v>17406327</v>
      </c>
      <c r="G374" s="545">
        <f t="shared" ca="1" si="251"/>
        <v>51204580</v>
      </c>
      <c r="H374" s="545">
        <f ca="1">(SUM(OFFSET(H$264,4*ROWS(H$263:H283)-4,,4)))</f>
        <v>7605991267</v>
      </c>
      <c r="I374" s="545">
        <f ca="1">(SUM(OFFSET(I$264,4*ROWS(I$263:I283)-4,,4)))</f>
        <v>393700361</v>
      </c>
      <c r="J374" s="545">
        <f ca="1">(SUM(OFFSET(J$264,4*ROWS(J$263:J283)-4,,4)))</f>
        <v>11773271128.413671</v>
      </c>
      <c r="K374" s="545">
        <f t="shared" ca="1" si="252"/>
        <v>6.3998945242438365</v>
      </c>
      <c r="L374" s="545">
        <f t="shared" ca="1" si="252"/>
        <v>7.6199906993518018</v>
      </c>
      <c r="M374" s="545">
        <f t="shared" ca="1" si="252"/>
        <v>21.146056712561062</v>
      </c>
      <c r="N374" s="545">
        <f t="shared" ca="1" si="252"/>
        <v>11.473370981794602</v>
      </c>
      <c r="O374" s="545">
        <f t="shared" ca="1" si="252"/>
        <v>5.7620025740699843</v>
      </c>
      <c r="P374" s="545">
        <f t="shared" ca="1" si="252"/>
        <v>93.094325132915273</v>
      </c>
      <c r="Q374" s="545">
        <f ca="1">(SUM(OFFSET(Q$264,4*ROWS(Q$263:Q283)-4,,4)))</f>
        <v>7805624193.3630238</v>
      </c>
      <c r="R374" s="545">
        <f ca="1">(SUM(OFFSET(R$264,4*ROWS(R$264:R284)-4,,4)))</f>
        <v>405330078.22359794</v>
      </c>
      <c r="S374" s="545">
        <f ca="1">(SUM(OFFSET(S$264,4*ROWS(S$263:S283)-4,,4)))</f>
        <v>837755682.7923919</v>
      </c>
      <c r="T374" s="545">
        <f ca="1">(SUM(OFFSET(T$264,4*ROWS(T$263:T283)-4,,4)))</f>
        <v>9048709954.379015</v>
      </c>
      <c r="U374" s="545">
        <f t="shared" ca="1" si="253"/>
        <v>8.2323894380147742</v>
      </c>
      <c r="V374" s="545">
        <f t="shared" ca="1" si="253"/>
        <v>11.056908400868245</v>
      </c>
      <c r="W374" s="545">
        <f t="shared" ca="1" si="253"/>
        <v>23.517569195802839</v>
      </c>
      <c r="X374" s="545">
        <f t="shared" ca="1" si="253"/>
        <v>8.389537449129632</v>
      </c>
      <c r="Y374" s="545">
        <f t="shared" ca="1" si="253"/>
        <v>12.671070117870082</v>
      </c>
      <c r="Z374" s="545">
        <f t="shared" ca="1" si="253"/>
        <v>-0.77440799968320295</v>
      </c>
      <c r="AA374" s="545">
        <f t="shared" ca="1" si="253"/>
        <v>138.37323451586465</v>
      </c>
      <c r="AB374" s="545">
        <f t="shared" ca="1" si="253"/>
        <v>12.05380285121184</v>
      </c>
      <c r="AC374" s="545">
        <f ca="1">(SUM(OFFSET(AC$264,4*ROWS(AC$263:AC283)-4,,4)))</f>
        <v>4262917148</v>
      </c>
      <c r="AD374" s="545">
        <f ca="1">(SUM(OFFSET(AD$264,4*ROWS(AD$263:AD283)-4,,4)))</f>
        <v>2638162030</v>
      </c>
      <c r="AE374" s="545">
        <f ca="1">(SUM(OFFSET(AE$264,4*ROWS(AE$263:AE283)-4,,4)))</f>
        <v>1177074517</v>
      </c>
      <c r="AF374" s="545">
        <f ca="1">(SUM(OFFSET(AF$264,4*ROWS(AF$263:AF283)-4,,4)))</f>
        <v>787131297</v>
      </c>
      <c r="AG374" s="545">
        <f ca="1">(SUM(OFFSET(AG$264,4*ROWS(AG$263:AG283)-4,,4)))</f>
        <v>475305299</v>
      </c>
      <c r="AH374" s="545">
        <f ca="1">(SUM(OFFSET(AH$264,4*ROWS(AH$263:AH283)-4,,4)))</f>
        <v>1262436596</v>
      </c>
      <c r="AI374" s="545"/>
      <c r="AJ374" s="545">
        <f ca="1">(SUM(OFFSET(AJ$264,4*ROWS(AJ$263:AJ283)-4,,4)))</f>
        <v>704912089</v>
      </c>
      <c r="AK374" s="545">
        <f ca="1">(SUM(OFFSET(AK$264,4*ROWS(AK$263:AK283)-4,,4)))</f>
        <v>3246126477.9927926</v>
      </c>
      <c r="AL374" s="545">
        <f ca="1">(SUM(OFFSET(AL$264,4*ROWS(AL$263:AL283)-4,,4)))</f>
        <v>3150400188.916832</v>
      </c>
      <c r="AM374" s="545">
        <f ca="1">(SUM(OFFSET(AM$264,4*ROWS(AM$263:AM283)-4,,4)))</f>
        <v>453559915.07861692</v>
      </c>
      <c r="AN374" s="545">
        <f ca="1">(SUM(OFFSET(AN$264,4*ROWS(AN$263:AN283)-4,,4)))</f>
        <v>1662346616.5036287</v>
      </c>
      <c r="AO374" s="545">
        <f ca="1">(SUM(OFFSET(AO$264,4*ROWS(AO$263:AO283)-4,,4)))</f>
        <v>920257654.44198477</v>
      </c>
      <c r="AP374" s="545">
        <f ca="1">(SUM(OFFSET(AP$264,4*ROWS(AP$263:AP283)-4,,4)))</f>
        <v>2582604270.9456139</v>
      </c>
      <c r="AQ374" s="545">
        <f ca="1">(SUM(OFFSET(AQ$264,4*ROWS(AQ$263:AQ283)-4,,4)))</f>
        <v>114236002.89260098</v>
      </c>
      <c r="AR374" s="545">
        <f ca="1">(SUM(OFFSET(AR$264,4*ROWS(AR$263:AR283)-4,,4)))</f>
        <v>1409097526.4534001</v>
      </c>
      <c r="AS374" s="545">
        <f ca="1">(SUM(OFFSET(AS$264,4*ROWS(AS$263:AS283)-4,,4)))</f>
        <v>371915026</v>
      </c>
      <c r="AT374" s="545">
        <f ca="1">(SUM(OFFSET(AT$264,4*ROWS(AT$263:AT283)-4,,4)))</f>
        <v>5358755</v>
      </c>
      <c r="AU374" s="545">
        <f ca="1">(SUM(OFFSET(AU$264,4*ROWS(AU$263:AU283)-4,,4)))</f>
        <v>16426580</v>
      </c>
      <c r="AV374" s="545">
        <f ca="1">(SUM(OFFSET(AV$264,4*ROWS(AV$263:AV283)-4,,4)))</f>
        <v>380618538.13188899</v>
      </c>
      <c r="AW374" s="545">
        <f ca="1">(SUM(OFFSET(AW$264,4*ROWS(AW$263:AW283)-4,,4)))</f>
        <v>8273421.6600299999</v>
      </c>
      <c r="AX374" s="545">
        <f ca="1">(SUM(OFFSET(AX$264,4*ROWS(AX$263:AX283)-4,,4)))</f>
        <v>16438118.431678999</v>
      </c>
      <c r="AY374" s="545">
        <f t="shared" ca="1" si="254"/>
        <v>-1.0263450122817297</v>
      </c>
      <c r="AZ374" s="545">
        <f t="shared" ca="1" si="254"/>
        <v>9.3000242329425102</v>
      </c>
      <c r="BA374" s="545">
        <f t="shared" ca="1" si="254"/>
        <v>0</v>
      </c>
      <c r="BB374" s="562">
        <f t="shared" ca="1" si="243"/>
        <v>12388835.920042001</v>
      </c>
      <c r="BC374" s="545">
        <f ca="1">(SUM(OFFSET(BC$264,4*ROWS(BC$263:BC283)-4,,4)))</f>
        <v>34436848.227835953</v>
      </c>
      <c r="BD374" s="545"/>
      <c r="BE374" s="545">
        <f ca="1">(SUM(OFFSET(BE$264,4*ROWS(BE$263:BE283)-4,,4)))</f>
        <v>3953073648</v>
      </c>
      <c r="BF374" s="545"/>
      <c r="BG374" s="545"/>
      <c r="BH374" s="545"/>
      <c r="BI374" s="545"/>
      <c r="BJ374" s="545"/>
      <c r="BK374" s="545"/>
      <c r="BL374" s="545">
        <f ca="1">(SUM(OFFSET(BL$264,4*ROWS(BL$263:BL283)-4,,4)))</f>
        <v>94223</v>
      </c>
      <c r="BM374" s="545">
        <f ca="1">(SUM(OFFSET(BM$264,4*ROWS(BM$263:BM283)-4,,4)))</f>
        <v>13978984837.304024</v>
      </c>
      <c r="BN374" s="545">
        <f ca="1">(SUM(OFFSET(BN$264,4*ROWS(BN$263:BN283)-4,,4)))</f>
        <v>2190336268.6959763</v>
      </c>
      <c r="BO374" s="545">
        <f ca="1">(SUM(OFFSET(BO$264,4*ROWS(BO$263:BO283)-4,,4)))</f>
        <v>16169415329</v>
      </c>
      <c r="BP374" s="545">
        <f ca="1">(SUM(OFFSET(BP$264,4*ROWS(BP$263:BP283)-4,,4)))</f>
        <v>16169321106</v>
      </c>
      <c r="BQ374" s="545">
        <f ca="1">(SUM(OFFSET(BQ$264,4*ROWS(BQ$263:BQ283)-4,,4)))</f>
        <v>1474078.0337450001</v>
      </c>
      <c r="BR374" s="545">
        <f ca="1">(SUM(OFFSET(BR$264,4*ROWS(BR$263:BR283)-4,,4)))</f>
        <v>16647796972.312431</v>
      </c>
      <c r="BS374" s="545">
        <f ca="1">(SUM(OFFSET(BS$264,4*ROWS(BS$263:BS283)-4,,4)))</f>
        <v>41969907908.842415</v>
      </c>
      <c r="BT374" s="545">
        <f ca="1">(SUM(OFFSET(BT$264,4*ROWS(BT$263:BT283)-4,,4)))</f>
        <v>58619178959.188599</v>
      </c>
      <c r="BU374" s="545">
        <f ca="1">(SUM(OFFSET(BU$264,4*ROWS(BU$263:BU283)-4,,4)))</f>
        <v>58617704881.154846</v>
      </c>
      <c r="BV374" s="545">
        <f t="shared" ca="1" si="255"/>
        <v>5.0175784863998025</v>
      </c>
      <c r="BW374" s="545">
        <f t="shared" ca="1" si="255"/>
        <v>5.0724916469145285</v>
      </c>
      <c r="BX374" s="545">
        <f t="shared" ca="1" si="255"/>
        <v>1.371688528366509</v>
      </c>
      <c r="BY374" s="545">
        <f t="shared" ca="1" si="255"/>
        <v>3.2065225315254096</v>
      </c>
      <c r="BZ374" s="545">
        <f t="shared" ca="1" si="255"/>
        <v>3.205280044365034</v>
      </c>
      <c r="CA374" s="545">
        <f t="shared" ca="1" si="255"/>
        <v>-15.218073267040785</v>
      </c>
      <c r="CB374" s="545">
        <f t="shared" ca="1" si="255"/>
        <v>35.590617338365355</v>
      </c>
      <c r="CC374" s="545">
        <f t="shared" ca="1" si="255"/>
        <v>22.68687292295709</v>
      </c>
      <c r="CD374" s="545">
        <f t="shared" ca="1" si="255"/>
        <v>28.826604887502473</v>
      </c>
      <c r="CE374" s="563">
        <f t="shared" ca="1" si="255"/>
        <v>28.873343237698428</v>
      </c>
      <c r="CF374" s="545">
        <f t="shared" ca="1" si="255"/>
        <v>-16.32489951945789</v>
      </c>
      <c r="CG374" s="545">
        <f t="shared" ca="1" si="255"/>
        <v>5.2429078047719457</v>
      </c>
      <c r="CH374" s="545">
        <f t="shared" ca="1" si="255"/>
        <v>6.7710336234756197</v>
      </c>
      <c r="CI374" s="545">
        <f t="shared" ca="1" si="255"/>
        <v>6.6324758001196082</v>
      </c>
      <c r="CJ374" s="545">
        <f t="shared" ca="1" si="255"/>
        <v>6.6394234353242432</v>
      </c>
      <c r="CK374" s="545">
        <f t="shared" ca="1" si="255"/>
        <v>-10.335996769989752</v>
      </c>
      <c r="CL374" s="545">
        <f t="shared" ca="1" si="255"/>
        <v>43.352924009391636</v>
      </c>
      <c r="CM374" s="545">
        <f t="shared" ca="1" si="255"/>
        <v>17.758237532997121</v>
      </c>
      <c r="CN374" s="545">
        <f t="shared" ca="1" si="255"/>
        <v>19.563370702432394</v>
      </c>
      <c r="CO374" s="545">
        <f t="shared" ca="1" si="255"/>
        <v>19.572838950839767</v>
      </c>
      <c r="CP374" s="545">
        <f t="shared" ca="1" si="255"/>
        <v>14.825412139481472</v>
      </c>
      <c r="CQ374" s="545">
        <f t="shared" ca="1" si="255"/>
        <v>0.1698797458402197</v>
      </c>
      <c r="CR374" s="545">
        <f t="shared" ca="1" si="255"/>
        <v>38.96516184627535</v>
      </c>
      <c r="CS374" s="545">
        <f t="shared" ca="1" si="255"/>
        <v>14.056839428208121</v>
      </c>
      <c r="CT374" s="545">
        <f t="shared" ca="1" si="255"/>
        <v>4.9947034055318653</v>
      </c>
      <c r="CU374" s="545">
        <f t="shared" ca="1" si="255"/>
        <v>0</v>
      </c>
      <c r="CV374" s="545">
        <f t="shared" ca="1" si="255"/>
        <v>0</v>
      </c>
      <c r="CW374" s="545">
        <f t="shared" ca="1" si="255"/>
        <v>0</v>
      </c>
    </row>
    <row r="375" spans="1:101" x14ac:dyDescent="0.3">
      <c r="E375" s="301"/>
      <c r="F375" s="301"/>
      <c r="G375" s="301"/>
      <c r="H375" s="564">
        <f ca="1">(H373-H372)/H372*100</f>
        <v>13.911181925529533</v>
      </c>
      <c r="I375" s="564">
        <f ca="1">(I373-I372)/I372*100</f>
        <v>21.590745421533146</v>
      </c>
      <c r="J375" s="564">
        <f ca="1">(J373-J372)/J372*100</f>
        <v>45.311339610076516</v>
      </c>
      <c r="K375" s="301"/>
      <c r="L375" s="301"/>
      <c r="M375" s="301"/>
      <c r="N375" s="301"/>
      <c r="O375" s="301"/>
      <c r="P375" s="301"/>
      <c r="Q375" s="565">
        <f ca="1">(Q372-Q371)/Q371*100</f>
        <v>1.2366945228723565</v>
      </c>
      <c r="R375" s="565">
        <f ca="1">(R372-R371)/R371*100</f>
        <v>2.3492218159902643</v>
      </c>
      <c r="S375" s="565">
        <f ca="1">(S372-S371)/S371*100</f>
        <v>50.131070290760803</v>
      </c>
      <c r="T375" s="301"/>
      <c r="U375" s="301"/>
      <c r="V375" s="301"/>
      <c r="W375" s="301"/>
      <c r="X375" s="301"/>
      <c r="Y375" s="301"/>
      <c r="Z375" s="301"/>
      <c r="AA375" s="301"/>
      <c r="AB375" s="301"/>
      <c r="AC375" s="312"/>
      <c r="AD375" s="301"/>
      <c r="AE375" s="301"/>
      <c r="AF375" s="301"/>
      <c r="AG375" s="301"/>
      <c r="AH375" s="301"/>
      <c r="AI375" s="301"/>
      <c r="AJ375" s="301"/>
      <c r="AK375" s="301"/>
      <c r="AL375" s="301"/>
      <c r="AM375" s="301"/>
      <c r="AN375" s="301"/>
      <c r="AO375" s="301"/>
      <c r="AP375" s="301"/>
      <c r="AQ375" s="301"/>
      <c r="AR375" s="301"/>
      <c r="AS375" s="301"/>
      <c r="AT375" s="301"/>
      <c r="AU375" s="301"/>
      <c r="AV375" s="301"/>
      <c r="AW375" s="301"/>
      <c r="AX375" s="301"/>
      <c r="AY375" s="301"/>
      <c r="AZ375" s="301"/>
      <c r="BA375" s="301"/>
      <c r="BB375" s="301"/>
      <c r="BC375" s="301"/>
      <c r="BD375" s="301"/>
      <c r="BE375" s="301"/>
      <c r="BF375" s="301"/>
      <c r="BG375" s="301"/>
      <c r="BH375" s="301"/>
      <c r="BI375" s="301"/>
      <c r="BJ375" s="301"/>
      <c r="BK375" s="301"/>
      <c r="BL375" s="301"/>
      <c r="BM375" s="301"/>
      <c r="BN375" s="301"/>
      <c r="BO375" s="301"/>
      <c r="BP375" s="566">
        <f ca="1">(BP372-BP371)/BP371</f>
        <v>0.56684216997176051</v>
      </c>
      <c r="BQ375" s="301"/>
      <c r="BR375" s="301"/>
      <c r="BS375" s="301"/>
      <c r="BT375" s="301"/>
      <c r="BU375" s="566">
        <f ca="1">(BU372-BU371)/BU371</f>
        <v>0.49174482095539762</v>
      </c>
      <c r="BV375" s="301"/>
      <c r="BW375" s="301"/>
      <c r="BX375" s="301"/>
      <c r="BY375" s="301"/>
      <c r="BZ375" s="301"/>
      <c r="CA375" s="301"/>
      <c r="CB375" s="301"/>
      <c r="CC375" s="301"/>
      <c r="CD375" s="301"/>
      <c r="CE375" s="567"/>
      <c r="CF375" s="301"/>
      <c r="CG375" s="301"/>
      <c r="CH375" s="301"/>
      <c r="CI375" s="301"/>
      <c r="CJ375" s="301"/>
      <c r="CK375" s="301"/>
      <c r="CL375" s="301"/>
      <c r="CM375" s="301"/>
      <c r="CN375" s="301"/>
      <c r="CO375" s="301"/>
      <c r="CP375" s="301"/>
      <c r="CQ375" s="301"/>
      <c r="CR375" s="301"/>
      <c r="CS375" s="301"/>
      <c r="CT375" s="301"/>
      <c r="CU375" s="301"/>
      <c r="CV375" s="301"/>
      <c r="CW375" s="301"/>
    </row>
    <row r="376" spans="1:101" x14ac:dyDescent="0.3">
      <c r="A376"/>
      <c r="B376"/>
      <c r="C376"/>
      <c r="E376" s="1" t="s">
        <v>56</v>
      </c>
      <c r="F376" s="1" t="s">
        <v>57</v>
      </c>
      <c r="G376" s="1" t="s">
        <v>58</v>
      </c>
      <c r="H376" s="568" t="s">
        <v>80</v>
      </c>
      <c r="I376" s="568"/>
      <c r="J376" s="1" t="s">
        <v>56</v>
      </c>
      <c r="K376" s="1" t="s">
        <v>57</v>
      </c>
      <c r="L376" s="1" t="s">
        <v>58</v>
      </c>
      <c r="M376" s="568" t="s">
        <v>80</v>
      </c>
      <c r="Q376" s="569">
        <f t="shared" ref="Q376:S377" ca="1" si="256">Q372/10^6</f>
        <v>6555.49189946562</v>
      </c>
      <c r="R376" s="551">
        <f t="shared" ca="1" si="256"/>
        <v>244.51598426980001</v>
      </c>
      <c r="S376" s="551">
        <f t="shared" ca="1" si="256"/>
        <v>351.05839174433146</v>
      </c>
      <c r="T376" s="570"/>
      <c r="AK376" s="572"/>
      <c r="AL376" s="573"/>
      <c r="AM376" s="574" t="s">
        <v>37</v>
      </c>
      <c r="AN376" s="572"/>
      <c r="AO376" s="574" t="s">
        <v>81</v>
      </c>
      <c r="AP376" s="574"/>
      <c r="AQ376" s="573" t="s">
        <v>37</v>
      </c>
      <c r="AR376" s="573"/>
      <c r="AS376" s="575"/>
      <c r="AT376" s="573" t="s">
        <v>82</v>
      </c>
      <c r="AU376" s="573"/>
      <c r="BP376" s="165"/>
      <c r="BU376" s="165"/>
    </row>
    <row r="377" spans="1:101" x14ac:dyDescent="0.3">
      <c r="A377"/>
      <c r="B377"/>
      <c r="C377"/>
      <c r="D377" s="77">
        <v>2016</v>
      </c>
      <c r="E377" s="62">
        <f t="shared" ref="E377:G382" ca="1" si="257">Q367</f>
        <v>5623912645.8564816</v>
      </c>
      <c r="F377" s="62">
        <f t="shared" ca="1" si="257"/>
        <v>281020517.67778301</v>
      </c>
      <c r="G377" s="62">
        <f t="shared" ca="1" si="257"/>
        <v>7341553.7405030001</v>
      </c>
      <c r="H377" s="62">
        <f t="shared" ref="H377:H382" ca="1" si="258">BU367</f>
        <v>14382916301.750273</v>
      </c>
      <c r="I377" s="568"/>
      <c r="J377" s="62">
        <f t="shared" ref="J377:L382" ca="1" si="259">H367</f>
        <v>5196512452</v>
      </c>
      <c r="K377" s="62">
        <f t="shared" ca="1" si="259"/>
        <v>305052297</v>
      </c>
      <c r="L377" s="62">
        <f t="shared" ca="1" si="259"/>
        <v>684244871</v>
      </c>
      <c r="M377" s="62">
        <f t="shared" ref="M377:M382" ca="1" si="260">BP367</f>
        <v>2543023663.9854975</v>
      </c>
      <c r="Q377" s="569">
        <f t="shared" ca="1" si="256"/>
        <v>7921.6270606563949</v>
      </c>
      <c r="R377" s="551">
        <f t="shared" ca="1" si="256"/>
        <v>323.60161131898997</v>
      </c>
      <c r="S377" s="551">
        <f t="shared" ca="1" si="256"/>
        <v>582.67235057508287</v>
      </c>
      <c r="T377" s="570"/>
      <c r="AK377" s="572"/>
      <c r="AL377" s="573"/>
      <c r="AM377" s="574"/>
      <c r="AN377" s="572"/>
      <c r="AO377" s="574"/>
      <c r="AP377" s="574"/>
      <c r="AQ377" s="573"/>
      <c r="AR377" s="573"/>
      <c r="AS377" s="575"/>
      <c r="AT377" s="573"/>
      <c r="AU377" s="573"/>
      <c r="BP377" s="165">
        <f ca="1">BP373/10^6</f>
        <v>11766.315757</v>
      </c>
      <c r="BU377" s="165">
        <f ca="1">BU373/10^6</f>
        <v>51531.111090473234</v>
      </c>
    </row>
    <row r="378" spans="1:101" x14ac:dyDescent="0.3">
      <c r="A378"/>
      <c r="B378"/>
      <c r="C378">
        <v>1</v>
      </c>
      <c r="D378" s="77">
        <v>2017</v>
      </c>
      <c r="E378" s="62">
        <f t="shared" ca="1" si="257"/>
        <v>6200437636.1185675</v>
      </c>
      <c r="F378" s="62">
        <f t="shared" ca="1" si="257"/>
        <v>297761229.48330098</v>
      </c>
      <c r="G378" s="62">
        <f t="shared" ca="1" si="257"/>
        <v>19248088.633101001</v>
      </c>
      <c r="H378" s="62">
        <f t="shared" ca="1" si="258"/>
        <v>16998088680.313948</v>
      </c>
      <c r="I378" s="568"/>
      <c r="J378" s="62">
        <f t="shared" ca="1" si="259"/>
        <v>5693226552</v>
      </c>
      <c r="K378" s="62">
        <f t="shared" ca="1" si="259"/>
        <v>327377665</v>
      </c>
      <c r="L378" s="62">
        <f t="shared" ca="1" si="259"/>
        <v>980511944</v>
      </c>
      <c r="M378" s="62">
        <f t="shared" ca="1" si="260"/>
        <v>3121946382.4378576</v>
      </c>
      <c r="Q378" s="570"/>
      <c r="R378" s="570"/>
      <c r="S378" s="570"/>
      <c r="T378" s="570"/>
      <c r="AK378" s="572"/>
      <c r="AL378" s="573"/>
      <c r="AM378" s="574"/>
      <c r="AN378" s="572"/>
      <c r="AO378" s="574"/>
      <c r="AP378" s="574"/>
      <c r="AQ378" s="573"/>
      <c r="AR378" s="573"/>
      <c r="AS378" s="575"/>
      <c r="AT378" s="573"/>
      <c r="AU378" s="573"/>
      <c r="BP378" s="165"/>
      <c r="BU378" s="165"/>
    </row>
    <row r="379" spans="1:101" x14ac:dyDescent="0.3">
      <c r="A379"/>
      <c r="B379"/>
      <c r="C379">
        <v>2</v>
      </c>
      <c r="D379" s="77">
        <v>2018</v>
      </c>
      <c r="E379" s="62">
        <f t="shared" ca="1" si="257"/>
        <v>6292048171.2844992</v>
      </c>
      <c r="F379" s="62">
        <f t="shared" ca="1" si="257"/>
        <v>314294066.975649</v>
      </c>
      <c r="G379" s="62">
        <f t="shared" ca="1" si="257"/>
        <v>56648563.065166742</v>
      </c>
      <c r="H379" s="62">
        <f t="shared" ca="1" si="258"/>
        <v>21859507466.252754</v>
      </c>
      <c r="I379" s="568"/>
      <c r="J379" s="62">
        <f t="shared" ca="1" si="259"/>
        <v>6664715230.4285536</v>
      </c>
      <c r="K379" s="62">
        <f t="shared" ca="1" si="259"/>
        <v>338347867</v>
      </c>
      <c r="L379" s="62">
        <f t="shared" ca="1" si="259"/>
        <v>2987891958.5</v>
      </c>
      <c r="M379" s="62">
        <f t="shared" ca="1" si="260"/>
        <v>3483574271.4590168</v>
      </c>
      <c r="Q379" s="570"/>
      <c r="R379" s="570"/>
      <c r="S379" s="570"/>
      <c r="T379" s="570"/>
      <c r="AK379" s="572"/>
      <c r="AL379" s="573"/>
      <c r="AM379" s="574"/>
      <c r="AN379" s="572"/>
      <c r="AO379" s="574"/>
      <c r="AP379" s="574"/>
      <c r="AQ379" s="573"/>
      <c r="AR379" s="573"/>
      <c r="AS379" s="575"/>
      <c r="AT379" s="573"/>
      <c r="AU379" s="573"/>
      <c r="BP379" s="165"/>
      <c r="BU379" s="165"/>
    </row>
    <row r="380" spans="1:101" x14ac:dyDescent="0.3">
      <c r="A380"/>
      <c r="B380"/>
      <c r="C380">
        <v>3</v>
      </c>
      <c r="D380" s="77">
        <v>2019</v>
      </c>
      <c r="E380" s="62">
        <f t="shared" ca="1" si="257"/>
        <v>6563998630.4684753</v>
      </c>
      <c r="F380" s="62">
        <f t="shared" ca="1" si="257"/>
        <v>342682828.01070595</v>
      </c>
      <c r="G380" s="62">
        <f t="shared" ca="1" si="257"/>
        <v>169641956.98929983</v>
      </c>
      <c r="H380" s="62">
        <f t="shared" ca="1" si="258"/>
        <v>27287388666.851326</v>
      </c>
      <c r="I380" s="568"/>
      <c r="J380" s="62">
        <f t="shared" ca="1" si="259"/>
        <v>6783857198.7256403</v>
      </c>
      <c r="K380" s="62">
        <f t="shared" ca="1" si="259"/>
        <v>349211920</v>
      </c>
      <c r="L380" s="62">
        <f t="shared" ca="1" si="259"/>
        <v>5499822705.0761909</v>
      </c>
      <c r="M380" s="62">
        <f t="shared" ca="1" si="260"/>
        <v>3512083390</v>
      </c>
      <c r="Q380" s="570"/>
      <c r="R380" s="570"/>
      <c r="S380" s="570"/>
      <c r="T380" s="570"/>
      <c r="AK380" s="572"/>
      <c r="AL380" s="573"/>
      <c r="AM380" s="574"/>
      <c r="AN380" s="572"/>
      <c r="AO380" s="574"/>
      <c r="AP380" s="574"/>
      <c r="AQ380" s="573"/>
      <c r="AR380" s="573"/>
      <c r="AS380" s="575"/>
      <c r="AT380" s="573"/>
      <c r="AU380" s="573"/>
      <c r="BP380" s="165"/>
      <c r="BU380" s="165"/>
    </row>
    <row r="381" spans="1:101" x14ac:dyDescent="0.3">
      <c r="A381"/>
      <c r="B381"/>
      <c r="C381">
        <v>4</v>
      </c>
      <c r="D381" s="77">
        <v>2020</v>
      </c>
      <c r="E381" s="62">
        <f t="shared" ca="1" si="257"/>
        <v>6475410848.1727848</v>
      </c>
      <c r="F381" s="62">
        <f t="shared" ca="1" si="257"/>
        <v>238903608.57789999</v>
      </c>
      <c r="G381" s="62">
        <f t="shared" ca="1" si="257"/>
        <v>233834602.70044842</v>
      </c>
      <c r="H381" s="62">
        <f t="shared" ca="1" si="258"/>
        <v>27364101407.284225</v>
      </c>
      <c r="I381" s="568"/>
      <c r="J381" s="62">
        <f t="shared" ca="1" si="259"/>
        <v>6626024964.6949263</v>
      </c>
      <c r="K381" s="62">
        <f t="shared" ca="1" si="259"/>
        <v>274682432</v>
      </c>
      <c r="L381" s="62">
        <f t="shared" ca="1" si="259"/>
        <v>4903848732.5306473</v>
      </c>
      <c r="M381" s="62">
        <f t="shared" ca="1" si="260"/>
        <v>4960432129</v>
      </c>
      <c r="Q381" s="570"/>
      <c r="R381" s="570"/>
      <c r="S381" s="570"/>
      <c r="T381" s="570"/>
      <c r="AK381" s="572"/>
      <c r="AL381" s="573"/>
      <c r="AM381" s="574"/>
      <c r="AN381" s="572"/>
      <c r="AO381" s="574"/>
      <c r="AP381" s="574"/>
      <c r="AQ381" s="573"/>
      <c r="AR381" s="573"/>
      <c r="AS381" s="575"/>
      <c r="AT381" s="573"/>
      <c r="AU381" s="573"/>
      <c r="BP381" s="165"/>
      <c r="BU381" s="165"/>
    </row>
    <row r="382" spans="1:101" x14ac:dyDescent="0.3">
      <c r="A382"/>
      <c r="B382"/>
      <c r="C382">
        <v>5</v>
      </c>
      <c r="D382" s="77">
        <v>2021</v>
      </c>
      <c r="E382" s="62">
        <f t="shared" ca="1" si="257"/>
        <v>6555491899.46562</v>
      </c>
      <c r="F382" s="62">
        <f t="shared" ca="1" si="257"/>
        <v>244515984.26980001</v>
      </c>
      <c r="G382" s="62">
        <f t="shared" ca="1" si="257"/>
        <v>351058391.74433148</v>
      </c>
      <c r="H382" s="62">
        <f t="shared" ca="1" si="258"/>
        <v>40820256554.414551</v>
      </c>
      <c r="I382" s="568"/>
      <c r="J382" s="62">
        <f t="shared" ca="1" si="259"/>
        <v>6635009473.3817463</v>
      </c>
      <c r="K382" s="62">
        <f t="shared" ca="1" si="259"/>
        <v>281901462</v>
      </c>
      <c r="L382" s="62">
        <f t="shared" ca="1" si="259"/>
        <v>5974524372.959527</v>
      </c>
      <c r="M382" s="62">
        <f t="shared" ca="1" si="260"/>
        <v>7772214241</v>
      </c>
      <c r="Q382" s="570"/>
      <c r="R382" s="570"/>
      <c r="S382" s="570"/>
      <c r="T382" s="570"/>
      <c r="AK382" s="572"/>
      <c r="AL382" s="573"/>
      <c r="AM382" s="574"/>
      <c r="AN382" s="572"/>
      <c r="AO382" s="574"/>
      <c r="AP382" s="574"/>
      <c r="AQ382" s="573"/>
      <c r="AR382" s="573"/>
      <c r="AS382" s="575"/>
      <c r="AT382" s="573"/>
      <c r="AU382" s="573"/>
      <c r="BP382" s="165"/>
      <c r="BU382" s="165"/>
    </row>
    <row r="383" spans="1:101" x14ac:dyDescent="0.3">
      <c r="A383"/>
      <c r="B383"/>
      <c r="C383"/>
      <c r="E383" s="239"/>
      <c r="F383" s="239"/>
      <c r="G383" s="239"/>
      <c r="H383" s="239"/>
      <c r="I383" s="568"/>
      <c r="J383" s="239"/>
      <c r="K383" s="239"/>
      <c r="L383" s="239"/>
      <c r="M383" s="239"/>
      <c r="Q383" s="570"/>
      <c r="R383" s="570"/>
      <c r="S383" s="570"/>
      <c r="T383" s="570"/>
      <c r="AK383" s="572"/>
      <c r="AL383" s="573"/>
      <c r="AM383" s="574"/>
      <c r="AN383" s="572"/>
      <c r="AO383" s="574"/>
      <c r="AP383" s="574"/>
      <c r="AQ383" s="573"/>
      <c r="AR383" s="573"/>
      <c r="AS383" s="575"/>
      <c r="AT383" s="573"/>
      <c r="AU383" s="573"/>
      <c r="BP383" s="165"/>
      <c r="BU383" s="165"/>
    </row>
    <row r="384" spans="1:101" x14ac:dyDescent="0.3">
      <c r="A384"/>
      <c r="B384"/>
      <c r="C384"/>
      <c r="D384" s="1" t="s">
        <v>83</v>
      </c>
      <c r="E384" s="239">
        <f ca="1">POWER(E382/E378,1/$C$382)-1</f>
        <v>1.1198899448619626E-2</v>
      </c>
      <c r="F384" s="239">
        <f ca="1">POWER(F382/F378,1/$C$382)-1</f>
        <v>-3.8636075332779352E-2</v>
      </c>
      <c r="G384" s="239">
        <f ca="1">POWER(G382/G378,1/$C$382)-1</f>
        <v>0.78730368105100701</v>
      </c>
      <c r="H384" s="239">
        <f ca="1">POWER(H382/H378,1/$C$382)-1</f>
        <v>0.19150296622637941</v>
      </c>
      <c r="I384" s="568"/>
      <c r="J384" s="239">
        <f ca="1">POWER(J382/J378,1/$C$382)-1</f>
        <v>3.1090098157235069E-2</v>
      </c>
      <c r="K384" s="239">
        <f ca="1">POWER(K382/K378,1/$C$382)-1</f>
        <v>-2.9468453792056537E-2</v>
      </c>
      <c r="L384" s="239">
        <f ca="1">POWER(L382/L378,1/$C$382)-1</f>
        <v>0.4353905733594996</v>
      </c>
      <c r="M384" s="239">
        <f ca="1">POWER(M382/M378,1/$C$382)-1</f>
        <v>0.20011776539638593</v>
      </c>
      <c r="Q384" s="570"/>
      <c r="R384" s="570"/>
      <c r="S384" s="570"/>
      <c r="T384" s="570"/>
      <c r="AK384" s="572"/>
      <c r="AL384" s="573"/>
      <c r="AM384" s="574"/>
      <c r="AN384" s="572"/>
      <c r="AO384" s="574"/>
      <c r="AP384" s="574"/>
      <c r="AQ384" s="573"/>
      <c r="AR384" s="573"/>
      <c r="AS384" s="575"/>
      <c r="AT384" s="573"/>
      <c r="AU384" s="573"/>
      <c r="BP384" s="165"/>
      <c r="BU384" s="165"/>
    </row>
    <row r="385" spans="1:73" x14ac:dyDescent="0.3">
      <c r="A385"/>
      <c r="B385"/>
      <c r="C385"/>
      <c r="E385" s="576"/>
      <c r="F385" s="576"/>
      <c r="G385" s="576"/>
      <c r="H385" s="568"/>
      <c r="I385" s="568"/>
      <c r="J385" s="568"/>
      <c r="P385" s="1" t="s">
        <v>84</v>
      </c>
      <c r="Q385" s="568">
        <f ca="1">SUM(Q338:Q339)/10^6</f>
        <v>3275.9186570002312</v>
      </c>
      <c r="R385" s="568">
        <f ca="1">SUM(R338:R339)/10^6</f>
        <v>128.11655048170002</v>
      </c>
      <c r="S385" s="568">
        <f ca="1">SUM(S338:S339)/10^6</f>
        <v>196.71640062902577</v>
      </c>
      <c r="T385" s="568">
        <f ca="1">SUM(T338:T339)/10^6</f>
        <v>3600.751608110957</v>
      </c>
      <c r="AK385" s="574">
        <v>2007</v>
      </c>
      <c r="AL385" s="577"/>
      <c r="AM385" s="578">
        <f ca="1">SUM(AM358:AO358)+AV358+S358</f>
        <v>1189556651.5073884</v>
      </c>
      <c r="AN385" s="578">
        <f ca="1">AM385*1000000</f>
        <v>1189556651507388.3</v>
      </c>
      <c r="AO385" s="578">
        <v>4168561000000000</v>
      </c>
      <c r="AP385" s="578"/>
      <c r="AQ385" s="577">
        <f ca="1">AN385/AO385</f>
        <v>0.28536385853712787</v>
      </c>
      <c r="AR385" s="577"/>
      <c r="AS385" s="572">
        <v>220785000000000</v>
      </c>
      <c r="AT385" s="579">
        <f>AS385/AO385</f>
        <v>5.2964320301418163E-2</v>
      </c>
      <c r="AU385" s="579"/>
      <c r="BP385" s="580"/>
      <c r="BU385" s="165"/>
    </row>
    <row r="386" spans="1:73" x14ac:dyDescent="0.3">
      <c r="A386"/>
      <c r="B386"/>
      <c r="C386"/>
      <c r="J386" s="1" t="e">
        <f ca="1">SUM(J377:J382)=#REF!</f>
        <v>#REF!</v>
      </c>
      <c r="K386" s="1" t="e">
        <f ca="1">SUM(K377:K382)=#REF!</f>
        <v>#REF!</v>
      </c>
      <c r="L386" s="1" t="e">
        <f ca="1">SUM(L377:L382)=#REF!</f>
        <v>#REF!</v>
      </c>
      <c r="M386" s="1" t="e">
        <f ca="1">SUM(M377:M382)=#REF!</f>
        <v>#REF!</v>
      </c>
      <c r="AK386" s="574">
        <v>2008</v>
      </c>
      <c r="AL386" s="579"/>
      <c r="AM386" s="578">
        <f ca="1">SUM(AM359:AO359)+AV359+S359</f>
        <v>1463226045.3726039</v>
      </c>
      <c r="AN386" s="578">
        <f ca="1">AM386*1000000</f>
        <v>1463226045372604</v>
      </c>
      <c r="AO386" s="578">
        <v>5221328000000000</v>
      </c>
      <c r="AP386" s="578"/>
      <c r="AQ386" s="579">
        <f ca="1">AN386/AO386</f>
        <v>0.28024020811805045</v>
      </c>
      <c r="AR386" s="579"/>
      <c r="AS386" s="572">
        <v>264391000000000</v>
      </c>
      <c r="AT386" s="579">
        <f>AS386/AO386</f>
        <v>5.0636734562548073E-2</v>
      </c>
      <c r="AU386" s="579"/>
      <c r="BP386" s="580"/>
      <c r="BT386"/>
      <c r="BU386"/>
    </row>
    <row r="387" spans="1:73" x14ac:dyDescent="0.3">
      <c r="B387"/>
      <c r="C387"/>
      <c r="AK387" s="574">
        <v>2017</v>
      </c>
      <c r="AL387" s="579"/>
      <c r="AM387" s="578">
        <f ca="1">SUM(AM368:AO368)+AV368+S368</f>
        <v>3979719189.3915029</v>
      </c>
      <c r="AN387" s="578">
        <f ca="1">AM387*1000000</f>
        <v>3979719189391503</v>
      </c>
      <c r="AO387" s="578">
        <f>13588797.3*1000000000</f>
        <v>1.35887973E+16</v>
      </c>
      <c r="AP387" s="578"/>
      <c r="AQ387" s="579">
        <f ca="1">AN387/AO387</f>
        <v>0.29286765425454564</v>
      </c>
      <c r="AR387" s="579"/>
      <c r="AS387" s="572">
        <v>694830000000000</v>
      </c>
      <c r="AT387" s="579">
        <f>AS387/AO387</f>
        <v>5.1132560495254428E-2</v>
      </c>
      <c r="AU387" s="579"/>
      <c r="BT387"/>
      <c r="BU387"/>
    </row>
  </sheetData>
  <mergeCells count="69">
    <mergeCell ref="AS1:AU1"/>
    <mergeCell ref="C1:C2"/>
    <mergeCell ref="D1:D2"/>
    <mergeCell ref="E1:G1"/>
    <mergeCell ref="H1:J1"/>
    <mergeCell ref="K1:M1"/>
    <mergeCell ref="N1:P1"/>
    <mergeCell ref="Q1:T1"/>
    <mergeCell ref="U1:X1"/>
    <mergeCell ref="Y1:AB1"/>
    <mergeCell ref="AC1:AJ1"/>
    <mergeCell ref="AK1:AR1"/>
    <mergeCell ref="CF1:CJ1"/>
    <mergeCell ref="CK1:CO1"/>
    <mergeCell ref="AV1:AX1"/>
    <mergeCell ref="AY1:BA1"/>
    <mergeCell ref="BB1:BB2"/>
    <mergeCell ref="BC1:BE1"/>
    <mergeCell ref="BF1:BH1"/>
    <mergeCell ref="BI1:BI2"/>
    <mergeCell ref="AV262:AW262"/>
    <mergeCell ref="AY262:AZ262"/>
    <mergeCell ref="CP1:CS1"/>
    <mergeCell ref="CU1:CW1"/>
    <mergeCell ref="C262:C263"/>
    <mergeCell ref="D262:D263"/>
    <mergeCell ref="E262:G262"/>
    <mergeCell ref="H262:J262"/>
    <mergeCell ref="K262:M262"/>
    <mergeCell ref="N262:P262"/>
    <mergeCell ref="Q262:T262"/>
    <mergeCell ref="U262:X262"/>
    <mergeCell ref="BL1:BP1"/>
    <mergeCell ref="BQ1:BU1"/>
    <mergeCell ref="BV1:BZ1"/>
    <mergeCell ref="CA1:CE1"/>
    <mergeCell ref="CU262:CW262"/>
    <mergeCell ref="D352:D353"/>
    <mergeCell ref="E352:G352"/>
    <mergeCell ref="H352:J352"/>
    <mergeCell ref="K352:M352"/>
    <mergeCell ref="N352:P352"/>
    <mergeCell ref="BB262:BB263"/>
    <mergeCell ref="BC262:BE262"/>
    <mergeCell ref="BF262:BH262"/>
    <mergeCell ref="BL262:BP262"/>
    <mergeCell ref="BQ262:BU262"/>
    <mergeCell ref="BV262:BZ262"/>
    <mergeCell ref="Y262:AB262"/>
    <mergeCell ref="AC262:AJ262"/>
    <mergeCell ref="AK262:AR262"/>
    <mergeCell ref="AS262:AT262"/>
    <mergeCell ref="AY352:AZ352"/>
    <mergeCell ref="CA262:CE262"/>
    <mergeCell ref="CF262:CJ262"/>
    <mergeCell ref="CK262:CO262"/>
    <mergeCell ref="CP262:CS262"/>
    <mergeCell ref="CP352:CS352"/>
    <mergeCell ref="BB352:BE352"/>
    <mergeCell ref="BL352:BP352"/>
    <mergeCell ref="BQ352:BU352"/>
    <mergeCell ref="BV352:BZ352"/>
    <mergeCell ref="CA352:CE352"/>
    <mergeCell ref="CK352:CO352"/>
    <mergeCell ref="Q352:T352"/>
    <mergeCell ref="U352:X352"/>
    <mergeCell ref="Y352:AB352"/>
    <mergeCell ref="AS352:AT352"/>
    <mergeCell ref="AV352:AW35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3FDF-3E2D-4F59-AF13-532F721C9F89}">
  <dimension ref="A1:AY258"/>
  <sheetViews>
    <sheetView tabSelected="1" workbookViewId="0">
      <pane xSplit="2" ySplit="1" topLeftCell="C245" activePane="bottomRight" state="frozen"/>
      <selection pane="topRight"/>
      <selection pane="bottomLeft"/>
      <selection pane="bottomRight" activeCell="L261" sqref="L261"/>
    </sheetView>
  </sheetViews>
  <sheetFormatPr defaultRowHeight="14.4" x14ac:dyDescent="0.3"/>
  <cols>
    <col min="1" max="1" width="23.44140625" style="594" bestFit="1" customWidth="1"/>
    <col min="8" max="8" width="12" bestFit="1" customWidth="1"/>
    <col min="9" max="9" width="10.44140625" bestFit="1" customWidth="1"/>
    <col min="12" max="12" width="17.88671875" bestFit="1" customWidth="1"/>
  </cols>
  <sheetData>
    <row r="1" spans="1:51" ht="24" x14ac:dyDescent="0.3">
      <c r="A1" s="595" t="s">
        <v>0</v>
      </c>
      <c r="B1" s="581" t="s">
        <v>1</v>
      </c>
      <c r="C1" s="9" t="s">
        <v>85</v>
      </c>
      <c r="D1" s="10" t="s">
        <v>86</v>
      </c>
      <c r="E1" s="10" t="s">
        <v>87</v>
      </c>
      <c r="F1" s="11" t="s">
        <v>88</v>
      </c>
      <c r="G1" s="12" t="s">
        <v>89</v>
      </c>
      <c r="H1" s="596" t="s">
        <v>90</v>
      </c>
      <c r="I1" s="20" t="s">
        <v>91</v>
      </c>
      <c r="J1" s="21" t="s">
        <v>92</v>
      </c>
      <c r="K1" s="21" t="s">
        <v>93</v>
      </c>
      <c r="L1" s="21" t="s">
        <v>94</v>
      </c>
      <c r="M1" s="29" t="s">
        <v>95</v>
      </c>
      <c r="N1" s="30" t="s">
        <v>96</v>
      </c>
      <c r="O1" s="30" t="s">
        <v>97</v>
      </c>
      <c r="P1" s="30" t="s">
        <v>98</v>
      </c>
      <c r="Q1" s="30" t="s">
        <v>99</v>
      </c>
      <c r="R1" s="30" t="s">
        <v>100</v>
      </c>
      <c r="S1" s="30" t="s">
        <v>101</v>
      </c>
      <c r="T1" s="30" t="s">
        <v>102</v>
      </c>
      <c r="U1" s="31" t="s">
        <v>103</v>
      </c>
      <c r="V1" s="32" t="s">
        <v>104</v>
      </c>
      <c r="W1" s="32" t="s">
        <v>105</v>
      </c>
      <c r="X1" s="32" t="s">
        <v>106</v>
      </c>
      <c r="Y1" s="32" t="s">
        <v>107</v>
      </c>
      <c r="Z1" s="32" t="s">
        <v>108</v>
      </c>
      <c r="AA1" s="32" t="s">
        <v>109</v>
      </c>
      <c r="AB1" s="32" t="s">
        <v>110</v>
      </c>
      <c r="AC1" s="33" t="s">
        <v>111</v>
      </c>
      <c r="AD1" s="34" t="s">
        <v>112</v>
      </c>
      <c r="AE1" s="35" t="s">
        <v>113</v>
      </c>
      <c r="AF1" s="36" t="s">
        <v>114</v>
      </c>
      <c r="AG1" s="37" t="s">
        <v>115</v>
      </c>
      <c r="AH1" s="37" t="s">
        <v>116</v>
      </c>
      <c r="AI1" s="582" t="s">
        <v>117</v>
      </c>
      <c r="AJ1" s="41" t="s">
        <v>118</v>
      </c>
      <c r="AK1" s="42" t="s">
        <v>119</v>
      </c>
      <c r="AL1" s="597" t="s">
        <v>120</v>
      </c>
      <c r="AM1" s="44" t="s">
        <v>121</v>
      </c>
      <c r="AN1" s="44" t="s">
        <v>122</v>
      </c>
      <c r="AO1" s="598" t="s">
        <v>123</v>
      </c>
      <c r="AP1" s="47" t="s">
        <v>124</v>
      </c>
      <c r="AQ1" s="47" t="s">
        <v>125</v>
      </c>
      <c r="AR1" s="47" t="s">
        <v>126</v>
      </c>
      <c r="AS1" s="47" t="s">
        <v>127</v>
      </c>
      <c r="AT1" s="47" t="s">
        <v>128</v>
      </c>
      <c r="AU1" s="11" t="s">
        <v>129</v>
      </c>
      <c r="AV1" s="12" t="s">
        <v>130</v>
      </c>
      <c r="AW1" s="12" t="s">
        <v>131</v>
      </c>
      <c r="AX1" s="12" t="s">
        <v>132</v>
      </c>
      <c r="AY1" s="12" t="s">
        <v>133</v>
      </c>
    </row>
    <row r="2" spans="1:51" x14ac:dyDescent="0.3">
      <c r="A2" s="583">
        <v>37622</v>
      </c>
      <c r="B2" s="60">
        <f t="shared" ref="B2:B65" si="0">+A3-A2</f>
        <v>31</v>
      </c>
      <c r="C2" s="61">
        <v>17678313.841491841</v>
      </c>
      <c r="D2" s="62">
        <v>3804986</v>
      </c>
      <c r="E2" s="63"/>
      <c r="F2" s="61">
        <v>38634104</v>
      </c>
      <c r="G2" s="62">
        <v>5174079</v>
      </c>
      <c r="H2" s="63"/>
      <c r="I2" s="64">
        <v>17041664</v>
      </c>
      <c r="J2" s="65">
        <v>2247000</v>
      </c>
      <c r="K2" s="65"/>
      <c r="L2" s="63">
        <v>19288664</v>
      </c>
      <c r="M2" s="64"/>
      <c r="N2" s="65"/>
      <c r="O2" s="65"/>
      <c r="P2" s="65"/>
      <c r="Q2" s="65"/>
      <c r="R2" s="65"/>
      <c r="S2" s="65"/>
      <c r="T2" s="66"/>
      <c r="U2" s="65"/>
      <c r="V2" s="65"/>
      <c r="W2" s="65"/>
      <c r="X2" s="65"/>
      <c r="Y2" s="65"/>
      <c r="Z2" s="65"/>
      <c r="AA2" s="65"/>
      <c r="AB2" s="66"/>
      <c r="AC2" s="65"/>
      <c r="AD2" s="65"/>
      <c r="AE2" s="66"/>
      <c r="AF2" s="65"/>
      <c r="AG2" s="65"/>
      <c r="AH2" s="66"/>
      <c r="AI2" s="68">
        <v>0</v>
      </c>
      <c r="AJ2" s="69">
        <v>0</v>
      </c>
      <c r="AK2" s="69">
        <v>0</v>
      </c>
      <c r="AL2" s="70">
        <v>0</v>
      </c>
      <c r="AM2" s="70">
        <v>0</v>
      </c>
      <c r="AN2" s="70">
        <v>0</v>
      </c>
      <c r="AO2" s="70">
        <v>0</v>
      </c>
      <c r="AP2" s="69"/>
      <c r="AQ2" s="69"/>
      <c r="AR2" s="70"/>
      <c r="AS2" s="69"/>
      <c r="AT2" s="69"/>
      <c r="AU2" s="69"/>
      <c r="AV2" s="69"/>
      <c r="AW2" s="70"/>
    </row>
    <row r="3" spans="1:51" x14ac:dyDescent="0.3">
      <c r="A3" s="584">
        <v>37653</v>
      </c>
      <c r="B3" s="77">
        <f t="shared" si="0"/>
        <v>28</v>
      </c>
      <c r="C3" s="61">
        <v>17875747.680652682</v>
      </c>
      <c r="D3" s="62">
        <v>3835690</v>
      </c>
      <c r="E3" s="63"/>
      <c r="F3" s="61">
        <v>35278766</v>
      </c>
      <c r="G3" s="62">
        <v>4549358</v>
      </c>
      <c r="H3" s="63"/>
      <c r="I3" s="64">
        <v>15885462</v>
      </c>
      <c r="J3" s="65">
        <v>1884000</v>
      </c>
      <c r="K3" s="62"/>
      <c r="L3" s="63">
        <v>17769462</v>
      </c>
      <c r="M3" s="64"/>
      <c r="N3" s="65"/>
      <c r="O3" s="65"/>
      <c r="P3" s="65"/>
      <c r="Q3" s="65"/>
      <c r="R3" s="65"/>
      <c r="S3" s="65"/>
      <c r="T3" s="66"/>
      <c r="U3" s="65"/>
      <c r="V3" s="65"/>
      <c r="W3" s="65"/>
      <c r="X3" s="65"/>
      <c r="Y3" s="65"/>
      <c r="Z3" s="65"/>
      <c r="AA3" s="65"/>
      <c r="AB3" s="66"/>
      <c r="AC3" s="65"/>
      <c r="AD3" s="65"/>
      <c r="AE3" s="66"/>
      <c r="AF3" s="65"/>
      <c r="AG3" s="65"/>
      <c r="AH3" s="66"/>
      <c r="AI3" s="78">
        <v>0</v>
      </c>
      <c r="AJ3" s="65">
        <v>0</v>
      </c>
      <c r="AK3" s="65">
        <v>0</v>
      </c>
      <c r="AL3" s="67">
        <v>0</v>
      </c>
      <c r="AM3" s="67">
        <v>0</v>
      </c>
      <c r="AN3" s="67">
        <v>0</v>
      </c>
      <c r="AO3" s="67">
        <v>0</v>
      </c>
      <c r="AP3" s="65"/>
      <c r="AQ3" s="65"/>
      <c r="AR3" s="67"/>
      <c r="AS3" s="65"/>
      <c r="AT3" s="65"/>
      <c r="AU3" s="65"/>
      <c r="AV3" s="65"/>
      <c r="AW3" s="67"/>
    </row>
    <row r="4" spans="1:51" x14ac:dyDescent="0.3">
      <c r="A4" s="584">
        <v>37681</v>
      </c>
      <c r="B4" s="77">
        <f t="shared" si="0"/>
        <v>31</v>
      </c>
      <c r="C4" s="61">
        <v>17871271.519813519</v>
      </c>
      <c r="D4" s="62">
        <v>3876133</v>
      </c>
      <c r="E4" s="63"/>
      <c r="F4" s="61">
        <v>39923218</v>
      </c>
      <c r="G4" s="62">
        <v>4991510</v>
      </c>
      <c r="H4" s="63"/>
      <c r="I4" s="64">
        <v>17362826</v>
      </c>
      <c r="J4" s="65">
        <v>2143000</v>
      </c>
      <c r="K4" s="62"/>
      <c r="L4" s="63">
        <v>19505826</v>
      </c>
      <c r="M4" s="64"/>
      <c r="N4" s="65"/>
      <c r="O4" s="65"/>
      <c r="P4" s="65"/>
      <c r="Q4" s="65"/>
      <c r="R4" s="65"/>
      <c r="S4" s="65"/>
      <c r="T4" s="66"/>
      <c r="U4" s="65"/>
      <c r="V4" s="65"/>
      <c r="W4" s="65"/>
      <c r="X4" s="65"/>
      <c r="Y4" s="65"/>
      <c r="Z4" s="65"/>
      <c r="AA4" s="65"/>
      <c r="AB4" s="66"/>
      <c r="AC4" s="65"/>
      <c r="AD4" s="65"/>
      <c r="AE4" s="66"/>
      <c r="AF4" s="65"/>
      <c r="AG4" s="65"/>
      <c r="AH4" s="66"/>
      <c r="AI4" s="82">
        <v>0</v>
      </c>
      <c r="AJ4" s="83">
        <v>0</v>
      </c>
      <c r="AK4" s="83">
        <v>0</v>
      </c>
      <c r="AL4" s="84">
        <v>0</v>
      </c>
      <c r="AM4" s="84">
        <v>0</v>
      </c>
      <c r="AN4" s="84">
        <v>0</v>
      </c>
      <c r="AO4" s="84">
        <v>0</v>
      </c>
      <c r="AP4" s="83"/>
      <c r="AQ4" s="83"/>
      <c r="AR4" s="84"/>
      <c r="AS4" s="83"/>
      <c r="AT4" s="83"/>
      <c r="AU4" s="83"/>
      <c r="AV4" s="83"/>
      <c r="AW4" s="84"/>
    </row>
    <row r="5" spans="1:51" x14ac:dyDescent="0.3">
      <c r="A5" s="585">
        <v>37712</v>
      </c>
      <c r="B5" s="91">
        <f t="shared" si="0"/>
        <v>30</v>
      </c>
      <c r="C5" s="92">
        <v>18049463.35897436</v>
      </c>
      <c r="D5" s="93">
        <v>3826698</v>
      </c>
      <c r="E5" s="94"/>
      <c r="F5" s="92">
        <v>38761405</v>
      </c>
      <c r="G5" s="93">
        <v>5027461</v>
      </c>
      <c r="H5" s="94"/>
      <c r="I5" s="95">
        <v>17101172</v>
      </c>
      <c r="J5" s="96">
        <v>2123000</v>
      </c>
      <c r="K5" s="93"/>
      <c r="L5" s="94">
        <v>19224172</v>
      </c>
      <c r="M5" s="95"/>
      <c r="N5" s="96"/>
      <c r="O5" s="96"/>
      <c r="P5" s="96"/>
      <c r="Q5" s="96"/>
      <c r="R5" s="96"/>
      <c r="S5" s="96"/>
      <c r="T5" s="97"/>
      <c r="U5" s="96"/>
      <c r="V5" s="96"/>
      <c r="W5" s="96"/>
      <c r="X5" s="96"/>
      <c r="Y5" s="96"/>
      <c r="Z5" s="96"/>
      <c r="AA5" s="96"/>
      <c r="AB5" s="97"/>
      <c r="AC5" s="96"/>
      <c r="AD5" s="96"/>
      <c r="AE5" s="97"/>
      <c r="AF5" s="96"/>
      <c r="AG5" s="96"/>
      <c r="AH5" s="97"/>
      <c r="AI5" s="78">
        <v>0</v>
      </c>
      <c r="AJ5" s="65">
        <v>0</v>
      </c>
      <c r="AK5" s="65">
        <v>0</v>
      </c>
      <c r="AL5" s="67">
        <v>0</v>
      </c>
      <c r="AM5" s="67">
        <v>0</v>
      </c>
      <c r="AN5" s="67">
        <v>0</v>
      </c>
      <c r="AO5" s="67">
        <v>0</v>
      </c>
      <c r="AP5" s="65"/>
      <c r="AQ5" s="65"/>
      <c r="AR5" s="67"/>
      <c r="AS5" s="65"/>
      <c r="AT5" s="65"/>
      <c r="AU5" s="65"/>
      <c r="AV5" s="65"/>
      <c r="AW5" s="67"/>
    </row>
    <row r="6" spans="1:51" x14ac:dyDescent="0.3">
      <c r="A6" s="584">
        <v>37742</v>
      </c>
      <c r="B6" s="77">
        <f t="shared" si="0"/>
        <v>31</v>
      </c>
      <c r="C6" s="61">
        <v>17916935.198135197</v>
      </c>
      <c r="D6" s="62">
        <v>3975780</v>
      </c>
      <c r="E6" s="63"/>
      <c r="F6" s="61">
        <v>39417468</v>
      </c>
      <c r="G6" s="62">
        <v>5017606</v>
      </c>
      <c r="H6" s="63"/>
      <c r="I6" s="64">
        <v>17618741</v>
      </c>
      <c r="J6" s="65">
        <v>2113000</v>
      </c>
      <c r="K6" s="62"/>
      <c r="L6" s="63">
        <v>19731741</v>
      </c>
      <c r="M6" s="64"/>
      <c r="N6" s="65"/>
      <c r="O6" s="65"/>
      <c r="P6" s="65"/>
      <c r="Q6" s="65"/>
      <c r="R6" s="65"/>
      <c r="S6" s="65"/>
      <c r="T6" s="66"/>
      <c r="U6" s="65"/>
      <c r="V6" s="65"/>
      <c r="W6" s="65"/>
      <c r="X6" s="65"/>
      <c r="Y6" s="65"/>
      <c r="Z6" s="65"/>
      <c r="AA6" s="65"/>
      <c r="AB6" s="66"/>
      <c r="AC6" s="65"/>
      <c r="AD6" s="65"/>
      <c r="AE6" s="66"/>
      <c r="AF6" s="65"/>
      <c r="AG6" s="65"/>
      <c r="AH6" s="66"/>
      <c r="AI6" s="78">
        <v>0</v>
      </c>
      <c r="AJ6" s="65">
        <v>0</v>
      </c>
      <c r="AK6" s="65">
        <v>0</v>
      </c>
      <c r="AL6" s="67">
        <v>0</v>
      </c>
      <c r="AM6" s="67">
        <v>0</v>
      </c>
      <c r="AN6" s="67">
        <v>0</v>
      </c>
      <c r="AO6" s="67">
        <v>0</v>
      </c>
      <c r="AP6" s="65"/>
      <c r="AQ6" s="65"/>
      <c r="AR6" s="67"/>
      <c r="AS6" s="65"/>
      <c r="AT6" s="65"/>
      <c r="AU6" s="65"/>
      <c r="AV6" s="65"/>
      <c r="AW6" s="67"/>
    </row>
    <row r="7" spans="1:51" x14ac:dyDescent="0.3">
      <c r="A7" s="586">
        <v>37773</v>
      </c>
      <c r="B7" s="100">
        <f t="shared" si="0"/>
        <v>30</v>
      </c>
      <c r="C7" s="101">
        <v>18156940.037296038</v>
      </c>
      <c r="D7" s="102">
        <v>4020092</v>
      </c>
      <c r="E7" s="103"/>
      <c r="F7" s="101">
        <v>39747869</v>
      </c>
      <c r="G7" s="102">
        <v>5486068</v>
      </c>
      <c r="H7" s="103"/>
      <c r="I7" s="88">
        <v>17881810</v>
      </c>
      <c r="J7" s="83">
        <v>2367000</v>
      </c>
      <c r="K7" s="102"/>
      <c r="L7" s="103">
        <v>20248810</v>
      </c>
      <c r="M7" s="88"/>
      <c r="N7" s="83"/>
      <c r="O7" s="83"/>
      <c r="P7" s="83"/>
      <c r="Q7" s="83"/>
      <c r="R7" s="83"/>
      <c r="S7" s="83"/>
      <c r="T7" s="86"/>
      <c r="U7" s="83"/>
      <c r="V7" s="83"/>
      <c r="W7" s="83"/>
      <c r="X7" s="83"/>
      <c r="Y7" s="83"/>
      <c r="Z7" s="83"/>
      <c r="AA7" s="83"/>
      <c r="AB7" s="86"/>
      <c r="AC7" s="83"/>
      <c r="AD7" s="83"/>
      <c r="AE7" s="86"/>
      <c r="AF7" s="83"/>
      <c r="AG7" s="83"/>
      <c r="AH7" s="86"/>
      <c r="AI7" s="82">
        <v>0</v>
      </c>
      <c r="AJ7" s="83">
        <v>0</v>
      </c>
      <c r="AK7" s="83">
        <v>0</v>
      </c>
      <c r="AL7" s="84">
        <v>0</v>
      </c>
      <c r="AM7" s="84">
        <v>0</v>
      </c>
      <c r="AN7" s="84">
        <v>0</v>
      </c>
      <c r="AO7" s="84">
        <v>0</v>
      </c>
      <c r="AP7" s="83"/>
      <c r="AQ7" s="83"/>
      <c r="AR7" s="84"/>
      <c r="AS7" s="83"/>
      <c r="AT7" s="83"/>
      <c r="AU7" s="83"/>
      <c r="AV7" s="83"/>
      <c r="AW7" s="84"/>
    </row>
    <row r="8" spans="1:51" x14ac:dyDescent="0.3">
      <c r="A8" s="584">
        <v>37803</v>
      </c>
      <c r="B8" s="77">
        <f t="shared" si="0"/>
        <v>31</v>
      </c>
      <c r="C8" s="61">
        <v>18018443.299533796</v>
      </c>
      <c r="D8" s="62">
        <v>4298719</v>
      </c>
      <c r="E8" s="63"/>
      <c r="F8" s="61">
        <v>42812855</v>
      </c>
      <c r="G8" s="62">
        <v>5889620</v>
      </c>
      <c r="H8" s="63"/>
      <c r="I8" s="64">
        <v>19934388.567000002</v>
      </c>
      <c r="J8" s="65">
        <v>2623700</v>
      </c>
      <c r="K8" s="62"/>
      <c r="L8" s="63">
        <v>22558088.567000002</v>
      </c>
      <c r="M8" s="64"/>
      <c r="N8" s="65"/>
      <c r="O8" s="65"/>
      <c r="P8" s="65"/>
      <c r="Q8" s="65"/>
      <c r="R8" s="65"/>
      <c r="S8" s="65"/>
      <c r="T8" s="66"/>
      <c r="U8" s="65"/>
      <c r="V8" s="65"/>
      <c r="W8" s="65"/>
      <c r="X8" s="65"/>
      <c r="Y8" s="65"/>
      <c r="Z8" s="65"/>
      <c r="AA8" s="65"/>
      <c r="AB8" s="66"/>
      <c r="AC8" s="65"/>
      <c r="AD8" s="65"/>
      <c r="AE8" s="66"/>
      <c r="AF8" s="65"/>
      <c r="AG8" s="65"/>
      <c r="AH8" s="66"/>
      <c r="AI8" s="78">
        <v>0</v>
      </c>
      <c r="AJ8" s="65">
        <v>0</v>
      </c>
      <c r="AK8" s="65">
        <v>0</v>
      </c>
      <c r="AL8" s="67">
        <v>0</v>
      </c>
      <c r="AM8" s="67">
        <v>0</v>
      </c>
      <c r="AN8" s="67">
        <v>0</v>
      </c>
      <c r="AO8" s="67">
        <v>0</v>
      </c>
      <c r="AP8" s="65"/>
      <c r="AQ8" s="65"/>
      <c r="AR8" s="67"/>
      <c r="AS8" s="65"/>
      <c r="AT8" s="65"/>
      <c r="AU8" s="65"/>
      <c r="AV8" s="65"/>
      <c r="AW8" s="67"/>
    </row>
    <row r="9" spans="1:51" x14ac:dyDescent="0.3">
      <c r="A9" s="584">
        <v>37834</v>
      </c>
      <c r="B9" s="77">
        <f t="shared" si="0"/>
        <v>31</v>
      </c>
      <c r="C9" s="61">
        <v>18406224.831002336</v>
      </c>
      <c r="D9" s="62">
        <v>4283252</v>
      </c>
      <c r="E9" s="63"/>
      <c r="F9" s="61">
        <v>42106912</v>
      </c>
      <c r="G9" s="62">
        <v>5203259</v>
      </c>
      <c r="H9" s="63"/>
      <c r="I9" s="64">
        <v>19593781.194799993</v>
      </c>
      <c r="J9" s="65">
        <v>2283517</v>
      </c>
      <c r="K9" s="62"/>
      <c r="L9" s="63">
        <v>21877298.194799993</v>
      </c>
      <c r="M9" s="64"/>
      <c r="N9" s="65"/>
      <c r="O9" s="65"/>
      <c r="P9" s="65"/>
      <c r="Q9" s="65"/>
      <c r="R9" s="65"/>
      <c r="S9" s="65"/>
      <c r="T9" s="66"/>
      <c r="U9" s="65"/>
      <c r="V9" s="65"/>
      <c r="W9" s="65"/>
      <c r="X9" s="65"/>
      <c r="Y9" s="65"/>
      <c r="Z9" s="65"/>
      <c r="AA9" s="65"/>
      <c r="AB9" s="66"/>
      <c r="AC9" s="65"/>
      <c r="AD9" s="65"/>
      <c r="AE9" s="66"/>
      <c r="AF9" s="65"/>
      <c r="AG9" s="65"/>
      <c r="AH9" s="66"/>
      <c r="AI9" s="78">
        <v>0</v>
      </c>
      <c r="AJ9" s="65">
        <v>0</v>
      </c>
      <c r="AK9" s="65">
        <v>0</v>
      </c>
      <c r="AL9" s="67">
        <v>0</v>
      </c>
      <c r="AM9" s="67">
        <v>0</v>
      </c>
      <c r="AN9" s="67">
        <v>0</v>
      </c>
      <c r="AO9" s="67">
        <v>0</v>
      </c>
      <c r="AP9" s="65"/>
      <c r="AQ9" s="65"/>
      <c r="AR9" s="67"/>
      <c r="AS9" s="65"/>
      <c r="AT9" s="65"/>
      <c r="AU9" s="65"/>
      <c r="AV9" s="65"/>
      <c r="AW9" s="67"/>
    </row>
    <row r="10" spans="1:51" x14ac:dyDescent="0.3">
      <c r="A10" s="584">
        <v>37865</v>
      </c>
      <c r="B10" s="77">
        <f t="shared" si="0"/>
        <v>30</v>
      </c>
      <c r="C10" s="61">
        <v>18208538.362470865</v>
      </c>
      <c r="D10" s="62">
        <v>4150841</v>
      </c>
      <c r="E10" s="63"/>
      <c r="F10" s="61">
        <v>41879480</v>
      </c>
      <c r="G10" s="62">
        <v>5960746</v>
      </c>
      <c r="H10" s="63"/>
      <c r="I10" s="64">
        <v>19422177.184786167</v>
      </c>
      <c r="J10" s="65">
        <v>2646076.8470019996</v>
      </c>
      <c r="K10" s="62"/>
      <c r="L10" s="63">
        <v>22068254.031788167</v>
      </c>
      <c r="M10" s="64"/>
      <c r="N10" s="65"/>
      <c r="O10" s="65"/>
      <c r="P10" s="65"/>
      <c r="Q10" s="65"/>
      <c r="R10" s="65"/>
      <c r="S10" s="65"/>
      <c r="T10" s="66"/>
      <c r="U10" s="65"/>
      <c r="V10" s="65"/>
      <c r="W10" s="65"/>
      <c r="X10" s="65"/>
      <c r="Y10" s="65"/>
      <c r="Z10" s="65"/>
      <c r="AA10" s="65"/>
      <c r="AB10" s="66"/>
      <c r="AC10" s="65"/>
      <c r="AD10" s="65"/>
      <c r="AE10" s="66"/>
      <c r="AF10" s="65"/>
      <c r="AG10" s="65"/>
      <c r="AH10" s="66"/>
      <c r="AI10" s="82">
        <v>0</v>
      </c>
      <c r="AJ10" s="83">
        <v>0</v>
      </c>
      <c r="AK10" s="83">
        <v>0</v>
      </c>
      <c r="AL10" s="84">
        <v>0</v>
      </c>
      <c r="AM10" s="84">
        <v>0</v>
      </c>
      <c r="AN10" s="84">
        <v>0</v>
      </c>
      <c r="AO10" s="84">
        <v>0</v>
      </c>
      <c r="AP10" s="83"/>
      <c r="AQ10" s="83"/>
      <c r="AR10" s="84"/>
      <c r="AS10" s="83"/>
      <c r="AT10" s="83"/>
      <c r="AU10" s="83"/>
      <c r="AV10" s="83"/>
      <c r="AW10" s="84"/>
    </row>
    <row r="11" spans="1:51" x14ac:dyDescent="0.3">
      <c r="A11" s="585">
        <v>37895</v>
      </c>
      <c r="B11" s="91">
        <f t="shared" si="0"/>
        <v>31</v>
      </c>
      <c r="C11" s="92">
        <v>18852236.893939395</v>
      </c>
      <c r="D11" s="93">
        <v>4275386</v>
      </c>
      <c r="E11" s="94"/>
      <c r="F11" s="92">
        <v>43436773</v>
      </c>
      <c r="G11" s="93">
        <v>6045106</v>
      </c>
      <c r="H11" s="94"/>
      <c r="I11" s="95">
        <v>20268466.343072344</v>
      </c>
      <c r="J11" s="96">
        <v>2833970.0436140001</v>
      </c>
      <c r="K11" s="93"/>
      <c r="L11" s="94">
        <v>23102436.386686344</v>
      </c>
      <c r="M11" s="95"/>
      <c r="N11" s="96"/>
      <c r="O11" s="96"/>
      <c r="P11" s="96"/>
      <c r="Q11" s="96"/>
      <c r="R11" s="96"/>
      <c r="S11" s="96"/>
      <c r="T11" s="97"/>
      <c r="U11" s="96"/>
      <c r="V11" s="96"/>
      <c r="W11" s="96"/>
      <c r="X11" s="96"/>
      <c r="Y11" s="96"/>
      <c r="Z11" s="96"/>
      <c r="AA11" s="96"/>
      <c r="AB11" s="97"/>
      <c r="AC11" s="96"/>
      <c r="AD11" s="96"/>
      <c r="AE11" s="97"/>
      <c r="AF11" s="96"/>
      <c r="AG11" s="96"/>
      <c r="AH11" s="97"/>
      <c r="AI11" s="67">
        <v>0</v>
      </c>
      <c r="AJ11" s="65">
        <v>0</v>
      </c>
      <c r="AK11" s="65">
        <v>0</v>
      </c>
      <c r="AL11" s="67">
        <v>0</v>
      </c>
      <c r="AM11" s="67">
        <v>0</v>
      </c>
      <c r="AN11" s="67">
        <v>0</v>
      </c>
      <c r="AO11" s="67">
        <v>0</v>
      </c>
      <c r="AP11" s="65"/>
      <c r="AQ11" s="65"/>
      <c r="AR11" s="67"/>
      <c r="AS11" s="65"/>
      <c r="AT11" s="65"/>
      <c r="AU11" s="65"/>
      <c r="AV11" s="65"/>
      <c r="AW11" s="67"/>
    </row>
    <row r="12" spans="1:51" x14ac:dyDescent="0.3">
      <c r="A12" s="584">
        <v>37926</v>
      </c>
      <c r="B12" s="77">
        <f t="shared" si="0"/>
        <v>30</v>
      </c>
      <c r="C12" s="61">
        <v>19106089.42540792</v>
      </c>
      <c r="D12" s="62">
        <v>4353568</v>
      </c>
      <c r="E12" s="63"/>
      <c r="F12" s="61">
        <v>44009098</v>
      </c>
      <c r="G12" s="62">
        <v>5371888</v>
      </c>
      <c r="H12" s="63"/>
      <c r="I12" s="64">
        <v>21242069.055894848</v>
      </c>
      <c r="J12" s="65">
        <v>2312685.6648340002</v>
      </c>
      <c r="K12" s="62"/>
      <c r="L12" s="63">
        <v>23554754.720728848</v>
      </c>
      <c r="M12" s="64"/>
      <c r="N12" s="65"/>
      <c r="O12" s="65"/>
      <c r="P12" s="65"/>
      <c r="Q12" s="65"/>
      <c r="R12" s="65"/>
      <c r="S12" s="65"/>
      <c r="T12" s="66"/>
      <c r="U12" s="65"/>
      <c r="V12" s="65"/>
      <c r="W12" s="65"/>
      <c r="X12" s="65"/>
      <c r="Y12" s="65"/>
      <c r="Z12" s="65"/>
      <c r="AA12" s="65"/>
      <c r="AB12" s="66"/>
      <c r="AC12" s="65"/>
      <c r="AD12" s="65"/>
      <c r="AE12" s="66"/>
      <c r="AF12" s="65"/>
      <c r="AG12" s="65"/>
      <c r="AH12" s="66"/>
      <c r="AI12" s="67">
        <v>0</v>
      </c>
      <c r="AJ12" s="65">
        <v>0</v>
      </c>
      <c r="AK12" s="65">
        <v>0</v>
      </c>
      <c r="AL12" s="67">
        <v>0</v>
      </c>
      <c r="AM12" s="67">
        <v>0</v>
      </c>
      <c r="AN12" s="67">
        <v>0</v>
      </c>
      <c r="AO12" s="67">
        <v>0</v>
      </c>
      <c r="AP12" s="65"/>
      <c r="AQ12" s="65"/>
      <c r="AR12" s="67"/>
      <c r="AS12" s="65"/>
      <c r="AT12" s="65"/>
      <c r="AU12" s="65"/>
      <c r="AV12" s="65"/>
      <c r="AW12" s="67"/>
    </row>
    <row r="13" spans="1:51" x14ac:dyDescent="0.3">
      <c r="A13" s="587">
        <v>37956</v>
      </c>
      <c r="B13" s="105">
        <f t="shared" si="0"/>
        <v>31</v>
      </c>
      <c r="C13" s="106">
        <v>19374290.956876453</v>
      </c>
      <c r="D13" s="107">
        <v>4515624</v>
      </c>
      <c r="E13" s="108"/>
      <c r="F13" s="106">
        <v>45590689</v>
      </c>
      <c r="G13" s="107">
        <v>6686078</v>
      </c>
      <c r="H13" s="108"/>
      <c r="I13" s="109">
        <v>22070213.443443105</v>
      </c>
      <c r="J13" s="110">
        <v>3122921.7027679998</v>
      </c>
      <c r="K13" s="107"/>
      <c r="L13" s="108">
        <v>25193135.146211103</v>
      </c>
      <c r="M13" s="109"/>
      <c r="N13" s="110"/>
      <c r="O13" s="110"/>
      <c r="P13" s="110"/>
      <c r="Q13" s="110"/>
      <c r="R13" s="110"/>
      <c r="S13" s="110"/>
      <c r="T13" s="111"/>
      <c r="U13" s="110"/>
      <c r="V13" s="110"/>
      <c r="W13" s="110"/>
      <c r="X13" s="110"/>
      <c r="Y13" s="110"/>
      <c r="Z13" s="110"/>
      <c r="AA13" s="110"/>
      <c r="AB13" s="111"/>
      <c r="AC13" s="110"/>
      <c r="AD13" s="110"/>
      <c r="AE13" s="111"/>
      <c r="AF13" s="110"/>
      <c r="AG13" s="110"/>
      <c r="AH13" s="111"/>
      <c r="AI13" s="113">
        <v>0</v>
      </c>
      <c r="AJ13" s="110">
        <v>0</v>
      </c>
      <c r="AK13" s="110">
        <v>0</v>
      </c>
      <c r="AL13" s="112">
        <v>0</v>
      </c>
      <c r="AM13" s="112">
        <v>0</v>
      </c>
      <c r="AN13" s="112">
        <v>0</v>
      </c>
      <c r="AO13" s="112">
        <v>0</v>
      </c>
      <c r="AP13" s="110"/>
      <c r="AQ13" s="110"/>
      <c r="AR13" s="112"/>
      <c r="AS13" s="110"/>
      <c r="AT13" s="110"/>
      <c r="AU13" s="110"/>
      <c r="AV13" s="110"/>
      <c r="AW13" s="112"/>
    </row>
    <row r="14" spans="1:51" x14ac:dyDescent="0.3">
      <c r="A14" s="583">
        <v>37987</v>
      </c>
      <c r="B14" s="60">
        <f t="shared" si="0"/>
        <v>31</v>
      </c>
      <c r="C14" s="61">
        <v>19815418.48834499</v>
      </c>
      <c r="D14" s="62">
        <v>4423052</v>
      </c>
      <c r="E14" s="63"/>
      <c r="F14" s="61">
        <v>54247260.299999997</v>
      </c>
      <c r="G14" s="62">
        <v>6307700</v>
      </c>
      <c r="H14" s="63"/>
      <c r="I14" s="117">
        <v>38851303.912944391</v>
      </c>
      <c r="J14" s="118">
        <v>2776767.1222529998</v>
      </c>
      <c r="K14" s="119"/>
      <c r="L14" s="120">
        <v>41628071.035197392</v>
      </c>
      <c r="M14" s="117">
        <v>43388760</v>
      </c>
      <c r="N14" s="118">
        <v>10858500.300000001</v>
      </c>
      <c r="O14" s="118">
        <v>2439908</v>
      </c>
      <c r="P14" s="118">
        <v>8418592.3000000007</v>
      </c>
      <c r="Q14" s="118"/>
      <c r="R14" s="65">
        <v>8418592.3000000007</v>
      </c>
      <c r="S14" s="65"/>
      <c r="T14" s="121"/>
      <c r="U14" s="118">
        <v>21323617.896002404</v>
      </c>
      <c r="V14" s="118">
        <v>17527686.016942002</v>
      </c>
      <c r="W14" s="118">
        <v>1030719.6825860001</v>
      </c>
      <c r="X14" s="118">
        <v>16496966.334356001</v>
      </c>
      <c r="Y14" s="118"/>
      <c r="Z14" s="118">
        <v>16496966.334356001</v>
      </c>
      <c r="AA14" s="118"/>
      <c r="AB14" s="121"/>
      <c r="AC14" s="118"/>
      <c r="AD14" s="118"/>
      <c r="AE14" s="121"/>
      <c r="AF14" s="118"/>
      <c r="AG14" s="118"/>
      <c r="AH14" s="121"/>
      <c r="AI14" s="123">
        <v>0</v>
      </c>
      <c r="AJ14" s="118">
        <v>0</v>
      </c>
      <c r="AK14" s="118">
        <v>0</v>
      </c>
      <c r="AL14" s="122">
        <v>0</v>
      </c>
      <c r="AM14" s="122">
        <v>0</v>
      </c>
      <c r="AN14" s="122">
        <v>0</v>
      </c>
      <c r="AO14" s="122">
        <v>0</v>
      </c>
      <c r="AP14" s="118"/>
      <c r="AQ14" s="118"/>
      <c r="AR14" s="122"/>
      <c r="AS14" s="118"/>
      <c r="AT14" s="118"/>
      <c r="AU14" s="118"/>
      <c r="AV14" s="118"/>
      <c r="AW14" s="122"/>
    </row>
    <row r="15" spans="1:51" x14ac:dyDescent="0.3">
      <c r="A15" s="584">
        <v>38018</v>
      </c>
      <c r="B15" s="77">
        <f t="shared" si="0"/>
        <v>29</v>
      </c>
      <c r="C15" s="61">
        <v>19983134.019813519</v>
      </c>
      <c r="D15" s="62">
        <v>4462870</v>
      </c>
      <c r="E15" s="63"/>
      <c r="F15" s="61">
        <v>47891383.200000003</v>
      </c>
      <c r="G15" s="62">
        <v>5564226</v>
      </c>
      <c r="H15" s="63"/>
      <c r="I15" s="64">
        <v>33672121.767273001</v>
      </c>
      <c r="J15" s="65">
        <v>2434790.7379600001</v>
      </c>
      <c r="K15" s="62"/>
      <c r="L15" s="63">
        <v>36106912.505233005</v>
      </c>
      <c r="M15" s="64">
        <v>37766156</v>
      </c>
      <c r="N15" s="65">
        <v>10125227.199999999</v>
      </c>
      <c r="O15" s="65">
        <v>2402514</v>
      </c>
      <c r="P15" s="65">
        <v>7722713.2000000002</v>
      </c>
      <c r="Q15" s="65"/>
      <c r="R15" s="65">
        <v>7722713.2000000002</v>
      </c>
      <c r="S15" s="65"/>
      <c r="T15" s="66"/>
      <c r="U15" s="65">
        <v>17919769.954644993</v>
      </c>
      <c r="V15" s="65">
        <v>15752351.812627999</v>
      </c>
      <c r="W15" s="65">
        <v>973360.35535900004</v>
      </c>
      <c r="X15" s="65">
        <v>14778991.457269</v>
      </c>
      <c r="Y15" s="65"/>
      <c r="Z15" s="65">
        <v>14778991.457269</v>
      </c>
      <c r="AA15" s="65"/>
      <c r="AB15" s="66"/>
      <c r="AC15" s="65"/>
      <c r="AD15" s="65"/>
      <c r="AE15" s="66"/>
      <c r="AF15" s="65"/>
      <c r="AG15" s="65"/>
      <c r="AH15" s="66"/>
      <c r="AI15" s="78">
        <v>0</v>
      </c>
      <c r="AJ15" s="65">
        <v>0</v>
      </c>
      <c r="AK15" s="65">
        <v>0</v>
      </c>
      <c r="AL15" s="67">
        <v>0</v>
      </c>
      <c r="AM15" s="67">
        <v>0</v>
      </c>
      <c r="AN15" s="67">
        <v>0</v>
      </c>
      <c r="AO15" s="67">
        <v>0</v>
      </c>
      <c r="AP15" s="65"/>
      <c r="AQ15" s="65"/>
      <c r="AR15" s="67"/>
      <c r="AS15" s="65"/>
      <c r="AT15" s="65"/>
      <c r="AU15" s="65"/>
      <c r="AV15" s="65"/>
      <c r="AW15" s="67"/>
    </row>
    <row r="16" spans="1:51" x14ac:dyDescent="0.3">
      <c r="A16" s="584">
        <v>38047</v>
      </c>
      <c r="B16" s="77">
        <f t="shared" si="0"/>
        <v>31</v>
      </c>
      <c r="C16" s="61">
        <v>19547160.551282048</v>
      </c>
      <c r="D16" s="62">
        <v>4501582</v>
      </c>
      <c r="E16" s="63"/>
      <c r="F16" s="61">
        <v>55059149.299999997</v>
      </c>
      <c r="G16" s="62">
        <v>6514795</v>
      </c>
      <c r="H16" s="63"/>
      <c r="I16" s="64">
        <v>40288751.066616997</v>
      </c>
      <c r="J16" s="65">
        <v>2943108.986947</v>
      </c>
      <c r="K16" s="62"/>
      <c r="L16" s="63">
        <v>43231860.053563997</v>
      </c>
      <c r="M16" s="64">
        <v>43721968</v>
      </c>
      <c r="N16" s="65">
        <v>11337181.300000001</v>
      </c>
      <c r="O16" s="65">
        <v>2583588</v>
      </c>
      <c r="P16" s="65">
        <v>8753593.3000000007</v>
      </c>
      <c r="Q16" s="65"/>
      <c r="R16" s="83">
        <v>8753593.3000000007</v>
      </c>
      <c r="S16" s="65"/>
      <c r="T16" s="66"/>
      <c r="U16" s="65">
        <v>21020151.934829</v>
      </c>
      <c r="V16" s="65">
        <v>19268599.131788</v>
      </c>
      <c r="W16" s="65">
        <v>1037398.693973</v>
      </c>
      <c r="X16" s="65">
        <v>18231200.437814999</v>
      </c>
      <c r="Y16" s="65"/>
      <c r="Z16" s="65">
        <v>18231200.437814999</v>
      </c>
      <c r="AA16" s="65"/>
      <c r="AB16" s="66"/>
      <c r="AC16" s="65"/>
      <c r="AD16" s="65"/>
      <c r="AE16" s="66"/>
      <c r="AF16" s="65"/>
      <c r="AG16" s="65"/>
      <c r="AH16" s="66"/>
      <c r="AI16" s="82">
        <v>0</v>
      </c>
      <c r="AJ16" s="83">
        <v>0</v>
      </c>
      <c r="AK16" s="83">
        <v>0</v>
      </c>
      <c r="AL16" s="84">
        <v>0</v>
      </c>
      <c r="AM16" s="84">
        <v>0</v>
      </c>
      <c r="AN16" s="84">
        <v>0</v>
      </c>
      <c r="AO16" s="84">
        <v>0</v>
      </c>
      <c r="AP16" s="83"/>
      <c r="AQ16" s="83"/>
      <c r="AR16" s="84"/>
      <c r="AS16" s="83"/>
      <c r="AT16" s="83"/>
      <c r="AU16" s="83"/>
      <c r="AV16" s="83"/>
      <c r="AW16" s="84"/>
    </row>
    <row r="17" spans="1:49" x14ac:dyDescent="0.3">
      <c r="A17" s="585">
        <v>38078</v>
      </c>
      <c r="B17" s="91">
        <f t="shared" si="0"/>
        <v>30</v>
      </c>
      <c r="C17" s="92">
        <v>19922571.082750581</v>
      </c>
      <c r="D17" s="93">
        <v>4543605</v>
      </c>
      <c r="E17" s="94"/>
      <c r="F17" s="92">
        <v>53344879.899999999</v>
      </c>
      <c r="G17" s="93">
        <v>6293934</v>
      </c>
      <c r="H17" s="94"/>
      <c r="I17" s="95">
        <v>42076905.648386002</v>
      </c>
      <c r="J17" s="96">
        <v>2781297</v>
      </c>
      <c r="K17" s="93"/>
      <c r="L17" s="94">
        <v>44858202.648386002</v>
      </c>
      <c r="M17" s="95">
        <v>42143592</v>
      </c>
      <c r="N17" s="96">
        <v>11201287.9</v>
      </c>
      <c r="O17" s="96">
        <v>2628444</v>
      </c>
      <c r="P17" s="96">
        <v>8572843.9000000004</v>
      </c>
      <c r="Q17" s="96"/>
      <c r="R17" s="65">
        <v>8572843.9000000004</v>
      </c>
      <c r="S17" s="65"/>
      <c r="T17" s="97"/>
      <c r="U17" s="96">
        <v>24095284.09</v>
      </c>
      <c r="V17" s="96">
        <v>17981621.558386002</v>
      </c>
      <c r="W17" s="96">
        <v>1001112.0422799999</v>
      </c>
      <c r="X17" s="96">
        <v>16980509.516106002</v>
      </c>
      <c r="Y17" s="96"/>
      <c r="Z17" s="96">
        <v>16980509.516106002</v>
      </c>
      <c r="AA17" s="96"/>
      <c r="AB17" s="97"/>
      <c r="AC17" s="96"/>
      <c r="AD17" s="96"/>
      <c r="AE17" s="97"/>
      <c r="AF17" s="96"/>
      <c r="AG17" s="96"/>
      <c r="AH17" s="97"/>
      <c r="AI17" s="78">
        <v>0</v>
      </c>
      <c r="AJ17" s="65">
        <v>0</v>
      </c>
      <c r="AK17" s="65">
        <v>0</v>
      </c>
      <c r="AL17" s="67">
        <v>0</v>
      </c>
      <c r="AM17" s="67">
        <v>0</v>
      </c>
      <c r="AN17" s="67">
        <v>0</v>
      </c>
      <c r="AO17" s="67">
        <v>0</v>
      </c>
      <c r="AP17" s="65"/>
      <c r="AQ17" s="65"/>
      <c r="AR17" s="67"/>
      <c r="AS17" s="65"/>
      <c r="AT17" s="65"/>
      <c r="AU17" s="65"/>
      <c r="AV17" s="65"/>
      <c r="AW17" s="67"/>
    </row>
    <row r="18" spans="1:49" x14ac:dyDescent="0.3">
      <c r="A18" s="584">
        <v>38108</v>
      </c>
      <c r="B18" s="77">
        <f t="shared" si="0"/>
        <v>31</v>
      </c>
      <c r="C18" s="61">
        <v>20018879.614219114</v>
      </c>
      <c r="D18" s="62">
        <v>4647625</v>
      </c>
      <c r="E18" s="63"/>
      <c r="F18" s="61">
        <v>56575770.5</v>
      </c>
      <c r="G18" s="62">
        <v>6426830</v>
      </c>
      <c r="H18" s="63"/>
      <c r="I18" s="64">
        <v>40448805.330735996</v>
      </c>
      <c r="J18" s="65">
        <v>2929750</v>
      </c>
      <c r="K18" s="62"/>
      <c r="L18" s="63">
        <v>43378555.330735996</v>
      </c>
      <c r="M18" s="64">
        <v>45009100</v>
      </c>
      <c r="N18" s="65">
        <v>11566670.5</v>
      </c>
      <c r="O18" s="65">
        <v>2841521</v>
      </c>
      <c r="P18" s="65">
        <v>8725149.5</v>
      </c>
      <c r="Q18" s="65"/>
      <c r="R18" s="65">
        <v>8725149.5</v>
      </c>
      <c r="S18" s="65"/>
      <c r="T18" s="66"/>
      <c r="U18" s="65">
        <v>21899293.600000001</v>
      </c>
      <c r="V18" s="65">
        <v>18549511.730736002</v>
      </c>
      <c r="W18" s="65">
        <v>1071367.2252999998</v>
      </c>
      <c r="X18" s="65">
        <v>17478144.505436003</v>
      </c>
      <c r="Y18" s="65"/>
      <c r="Z18" s="65">
        <v>17478144.505436003</v>
      </c>
      <c r="AA18" s="65"/>
      <c r="AB18" s="66"/>
      <c r="AC18" s="65"/>
      <c r="AD18" s="65"/>
      <c r="AE18" s="66"/>
      <c r="AF18" s="65"/>
      <c r="AG18" s="65"/>
      <c r="AH18" s="66"/>
      <c r="AI18" s="78">
        <v>0</v>
      </c>
      <c r="AJ18" s="65">
        <v>0</v>
      </c>
      <c r="AK18" s="65">
        <v>0</v>
      </c>
      <c r="AL18" s="67">
        <v>0</v>
      </c>
      <c r="AM18" s="67">
        <v>0</v>
      </c>
      <c r="AN18" s="67">
        <v>0</v>
      </c>
      <c r="AO18" s="67">
        <v>0</v>
      </c>
      <c r="AP18" s="65"/>
      <c r="AQ18" s="65"/>
      <c r="AR18" s="67"/>
      <c r="AS18" s="65"/>
      <c r="AT18" s="65"/>
      <c r="AU18" s="65"/>
      <c r="AV18" s="65"/>
      <c r="AW18" s="67"/>
    </row>
    <row r="19" spans="1:49" x14ac:dyDescent="0.3">
      <c r="A19" s="586">
        <v>38139</v>
      </c>
      <c r="B19" s="100">
        <f t="shared" si="0"/>
        <v>30</v>
      </c>
      <c r="C19" s="101">
        <v>21612689.145687647</v>
      </c>
      <c r="D19" s="102">
        <v>4701143</v>
      </c>
      <c r="E19" s="103"/>
      <c r="F19" s="101">
        <v>59315726.700000003</v>
      </c>
      <c r="G19" s="102">
        <v>6713051</v>
      </c>
      <c r="H19" s="103"/>
      <c r="I19" s="88">
        <v>43345717.967623003</v>
      </c>
      <c r="J19" s="83">
        <v>3062170.5049999999</v>
      </c>
      <c r="K19" s="102"/>
      <c r="L19" s="103">
        <v>46407888.472623006</v>
      </c>
      <c r="M19" s="88">
        <v>46766430</v>
      </c>
      <c r="N19" s="83">
        <v>12549296.699999999</v>
      </c>
      <c r="O19" s="83">
        <v>2896775</v>
      </c>
      <c r="P19" s="83">
        <v>9652521.6999999993</v>
      </c>
      <c r="Q19" s="83"/>
      <c r="R19" s="83">
        <v>9652521.6999999993</v>
      </c>
      <c r="S19" s="83"/>
      <c r="T19" s="86"/>
      <c r="U19" s="83">
        <v>23065809.210000001</v>
      </c>
      <c r="V19" s="83">
        <v>20279908.757623002</v>
      </c>
      <c r="W19" s="83">
        <v>1067835.0252650001</v>
      </c>
      <c r="X19" s="83">
        <v>19212073.732358001</v>
      </c>
      <c r="Y19" s="83"/>
      <c r="Z19" s="83">
        <v>19212073.732358001</v>
      </c>
      <c r="AA19" s="83"/>
      <c r="AB19" s="86"/>
      <c r="AC19" s="83"/>
      <c r="AD19" s="83"/>
      <c r="AE19" s="86"/>
      <c r="AF19" s="83"/>
      <c r="AG19" s="83"/>
      <c r="AH19" s="86"/>
      <c r="AI19" s="82">
        <v>0</v>
      </c>
      <c r="AJ19" s="83">
        <v>0</v>
      </c>
      <c r="AK19" s="83">
        <v>0</v>
      </c>
      <c r="AL19" s="84">
        <v>0</v>
      </c>
      <c r="AM19" s="84">
        <v>0</v>
      </c>
      <c r="AN19" s="84">
        <v>0</v>
      </c>
      <c r="AO19" s="84">
        <v>0</v>
      </c>
      <c r="AP19" s="83"/>
      <c r="AQ19" s="83"/>
      <c r="AR19" s="84"/>
      <c r="AS19" s="83"/>
      <c r="AT19" s="83"/>
      <c r="AU19" s="83"/>
      <c r="AV19" s="83"/>
      <c r="AW19" s="84"/>
    </row>
    <row r="20" spans="1:49" x14ac:dyDescent="0.3">
      <c r="A20" s="584">
        <v>38169</v>
      </c>
      <c r="B20" s="77">
        <f t="shared" si="0"/>
        <v>31</v>
      </c>
      <c r="C20" s="61">
        <v>21687200.67715618</v>
      </c>
      <c r="D20" s="62">
        <v>4793968</v>
      </c>
      <c r="E20" s="63"/>
      <c r="F20" s="61">
        <v>62783701.600000001</v>
      </c>
      <c r="G20" s="62">
        <v>7086701</v>
      </c>
      <c r="H20" s="63"/>
      <c r="I20" s="64">
        <v>48035025.878232993</v>
      </c>
      <c r="J20" s="65">
        <v>3309763.0375640001</v>
      </c>
      <c r="K20" s="62"/>
      <c r="L20" s="63">
        <v>51344788.915796995</v>
      </c>
      <c r="M20" s="64">
        <v>50001979</v>
      </c>
      <c r="N20" s="65">
        <v>12781722.6</v>
      </c>
      <c r="O20" s="65">
        <v>2864834</v>
      </c>
      <c r="P20" s="65">
        <v>9916888.5999999996</v>
      </c>
      <c r="Q20" s="65"/>
      <c r="R20" s="65">
        <v>9916888.5999999996</v>
      </c>
      <c r="S20" s="65"/>
      <c r="T20" s="66"/>
      <c r="U20" s="65">
        <v>25647372.866278</v>
      </c>
      <c r="V20" s="65">
        <v>22387653.011955</v>
      </c>
      <c r="W20" s="65">
        <v>1194838.0119550002</v>
      </c>
      <c r="X20" s="65">
        <v>21192815</v>
      </c>
      <c r="Y20" s="65"/>
      <c r="Z20" s="65">
        <v>21192815</v>
      </c>
      <c r="AA20" s="65"/>
      <c r="AB20" s="66"/>
      <c r="AC20" s="65"/>
      <c r="AD20" s="65"/>
      <c r="AE20" s="66"/>
      <c r="AF20" s="65"/>
      <c r="AG20" s="65"/>
      <c r="AH20" s="66"/>
      <c r="AI20" s="78">
        <v>0</v>
      </c>
      <c r="AJ20" s="65">
        <v>0</v>
      </c>
      <c r="AK20" s="65">
        <v>0</v>
      </c>
      <c r="AL20" s="67">
        <v>0</v>
      </c>
      <c r="AM20" s="67">
        <v>0</v>
      </c>
      <c r="AN20" s="67">
        <v>0</v>
      </c>
      <c r="AO20" s="67">
        <v>0</v>
      </c>
      <c r="AP20" s="65"/>
      <c r="AQ20" s="65"/>
      <c r="AR20" s="67"/>
      <c r="AS20" s="65"/>
      <c r="AT20" s="65"/>
      <c r="AU20" s="65"/>
      <c r="AV20" s="65"/>
      <c r="AW20" s="67"/>
    </row>
    <row r="21" spans="1:49" x14ac:dyDescent="0.3">
      <c r="A21" s="584">
        <v>38200</v>
      </c>
      <c r="B21" s="77">
        <f t="shared" si="0"/>
        <v>31</v>
      </c>
      <c r="C21" s="61">
        <v>21832406.208624706</v>
      </c>
      <c r="D21" s="62">
        <v>4896749</v>
      </c>
      <c r="E21" s="63"/>
      <c r="F21" s="61">
        <v>61463933.700000003</v>
      </c>
      <c r="G21" s="62">
        <v>7179131</v>
      </c>
      <c r="H21" s="63"/>
      <c r="I21" s="64">
        <v>49403439.620852977</v>
      </c>
      <c r="J21" s="65">
        <v>3319440.9757580003</v>
      </c>
      <c r="K21" s="62"/>
      <c r="L21" s="63">
        <v>52722880.596610978</v>
      </c>
      <c r="M21" s="64">
        <v>48539597</v>
      </c>
      <c r="N21" s="65">
        <v>12924336.699999999</v>
      </c>
      <c r="O21" s="65">
        <v>2761446</v>
      </c>
      <c r="P21" s="65">
        <v>10162890.699999999</v>
      </c>
      <c r="Q21" s="65"/>
      <c r="R21" s="65">
        <v>10162890.699999999</v>
      </c>
      <c r="S21" s="65"/>
      <c r="T21" s="66"/>
      <c r="U21" s="65">
        <v>25320759.730631001</v>
      </c>
      <c r="V21" s="65">
        <v>24082679.890222002</v>
      </c>
      <c r="W21" s="65">
        <v>1201447.637654</v>
      </c>
      <c r="X21" s="65">
        <v>22881232.252568003</v>
      </c>
      <c r="Y21" s="65"/>
      <c r="Z21" s="65">
        <v>22881232.252568003</v>
      </c>
      <c r="AA21" s="65"/>
      <c r="AB21" s="66"/>
      <c r="AC21" s="65"/>
      <c r="AD21" s="65"/>
      <c r="AE21" s="66"/>
      <c r="AF21" s="65"/>
      <c r="AG21" s="65"/>
      <c r="AH21" s="66"/>
      <c r="AI21" s="78">
        <v>0</v>
      </c>
      <c r="AJ21" s="65">
        <v>0</v>
      </c>
      <c r="AK21" s="65">
        <v>0</v>
      </c>
      <c r="AL21" s="67">
        <v>0</v>
      </c>
      <c r="AM21" s="67">
        <v>0</v>
      </c>
      <c r="AN21" s="67">
        <v>0</v>
      </c>
      <c r="AO21" s="67">
        <v>0</v>
      </c>
      <c r="AP21" s="65"/>
      <c r="AQ21" s="65"/>
      <c r="AR21" s="67"/>
      <c r="AS21" s="65"/>
      <c r="AT21" s="65"/>
      <c r="AU21" s="65"/>
      <c r="AV21" s="65"/>
      <c r="AW21" s="67"/>
    </row>
    <row r="22" spans="1:49" x14ac:dyDescent="0.3">
      <c r="A22" s="584">
        <v>38231</v>
      </c>
      <c r="B22" s="77">
        <f t="shared" si="0"/>
        <v>30</v>
      </c>
      <c r="C22" s="61">
        <v>22174955.740093246</v>
      </c>
      <c r="D22" s="62">
        <v>5023294</v>
      </c>
      <c r="E22" s="63"/>
      <c r="F22" s="61">
        <v>58719693.799999997</v>
      </c>
      <c r="G22" s="62">
        <v>7201842</v>
      </c>
      <c r="H22" s="63"/>
      <c r="I22" s="64">
        <v>49276127.508859992</v>
      </c>
      <c r="J22" s="65">
        <v>3170540.637604</v>
      </c>
      <c r="K22" s="62"/>
      <c r="L22" s="63">
        <v>52446668.14646399</v>
      </c>
      <c r="M22" s="64">
        <v>46052804</v>
      </c>
      <c r="N22" s="65">
        <v>12666889.800000001</v>
      </c>
      <c r="O22" s="65">
        <v>2691400</v>
      </c>
      <c r="P22" s="65">
        <v>9975489.8000000007</v>
      </c>
      <c r="Q22" s="65"/>
      <c r="R22" s="83">
        <v>9975489.8000000007</v>
      </c>
      <c r="S22" s="65"/>
      <c r="T22" s="66"/>
      <c r="U22" s="65">
        <v>24879446.414868999</v>
      </c>
      <c r="V22" s="65">
        <v>24396681.093991004</v>
      </c>
      <c r="W22" s="65">
        <v>1195517.2157940003</v>
      </c>
      <c r="X22" s="65">
        <v>23201163.878197003</v>
      </c>
      <c r="Y22" s="65"/>
      <c r="Z22" s="65">
        <v>23201163.878197003</v>
      </c>
      <c r="AA22" s="65"/>
      <c r="AB22" s="66"/>
      <c r="AC22" s="65"/>
      <c r="AD22" s="65"/>
      <c r="AE22" s="66"/>
      <c r="AF22" s="65"/>
      <c r="AG22" s="65"/>
      <c r="AH22" s="66"/>
      <c r="AI22" s="82">
        <v>0</v>
      </c>
      <c r="AJ22" s="83">
        <v>0</v>
      </c>
      <c r="AK22" s="83">
        <v>0</v>
      </c>
      <c r="AL22" s="84">
        <v>0</v>
      </c>
      <c r="AM22" s="84">
        <v>0</v>
      </c>
      <c r="AN22" s="84">
        <v>0</v>
      </c>
      <c r="AO22" s="84">
        <v>0</v>
      </c>
      <c r="AP22" s="83"/>
      <c r="AQ22" s="83"/>
      <c r="AR22" s="84"/>
      <c r="AS22" s="83"/>
      <c r="AT22" s="83"/>
      <c r="AU22" s="83"/>
      <c r="AV22" s="83"/>
      <c r="AW22" s="84"/>
    </row>
    <row r="23" spans="1:49" x14ac:dyDescent="0.3">
      <c r="A23" s="585">
        <v>38261</v>
      </c>
      <c r="B23" s="91">
        <f t="shared" si="0"/>
        <v>31</v>
      </c>
      <c r="C23" s="92">
        <v>22752459.271561775</v>
      </c>
      <c r="D23" s="93">
        <v>5171703</v>
      </c>
      <c r="E23" s="94"/>
      <c r="F23" s="92">
        <v>63293581.399999999</v>
      </c>
      <c r="G23" s="93">
        <v>7167870</v>
      </c>
      <c r="H23" s="94"/>
      <c r="I23" s="95">
        <v>53902946.687746003</v>
      </c>
      <c r="J23" s="96">
        <v>3225434.2899310002</v>
      </c>
      <c r="K23" s="93"/>
      <c r="L23" s="94">
        <v>57128380.977677003</v>
      </c>
      <c r="M23" s="95">
        <v>49412831</v>
      </c>
      <c r="N23" s="96">
        <v>13880750.4</v>
      </c>
      <c r="O23" s="96">
        <v>3202300</v>
      </c>
      <c r="P23" s="96">
        <v>10678450.4</v>
      </c>
      <c r="Q23" s="96"/>
      <c r="R23" s="65">
        <v>10678450.4</v>
      </c>
      <c r="S23" s="65"/>
      <c r="T23" s="97"/>
      <c r="U23" s="96">
        <v>27312301.728053</v>
      </c>
      <c r="V23" s="96">
        <v>26590644.959693</v>
      </c>
      <c r="W23" s="96">
        <v>1420011.9621109995</v>
      </c>
      <c r="X23" s="96">
        <v>25170632.997582</v>
      </c>
      <c r="Y23" s="96"/>
      <c r="Z23" s="96">
        <v>25170632.997582</v>
      </c>
      <c r="AA23" s="96"/>
      <c r="AB23" s="97"/>
      <c r="AC23" s="96"/>
      <c r="AD23" s="96"/>
      <c r="AE23" s="97"/>
      <c r="AF23" s="96"/>
      <c r="AG23" s="96"/>
      <c r="AH23" s="97"/>
      <c r="AI23" s="67">
        <v>0</v>
      </c>
      <c r="AJ23" s="65">
        <v>0</v>
      </c>
      <c r="AK23" s="65">
        <v>0</v>
      </c>
      <c r="AL23" s="67">
        <v>0</v>
      </c>
      <c r="AM23" s="67">
        <v>0</v>
      </c>
      <c r="AN23" s="67">
        <v>0</v>
      </c>
      <c r="AO23" s="67">
        <v>0</v>
      </c>
      <c r="AP23" s="65"/>
      <c r="AQ23" s="65"/>
      <c r="AR23" s="67"/>
      <c r="AS23" s="65"/>
      <c r="AT23" s="65"/>
      <c r="AU23" s="65"/>
      <c r="AV23" s="65"/>
      <c r="AW23" s="67"/>
    </row>
    <row r="24" spans="1:49" x14ac:dyDescent="0.3">
      <c r="A24" s="584">
        <v>38292</v>
      </c>
      <c r="B24" s="77">
        <f t="shared" si="0"/>
        <v>30</v>
      </c>
      <c r="C24" s="61">
        <v>24534884.803030305</v>
      </c>
      <c r="D24" s="62">
        <v>5324396</v>
      </c>
      <c r="E24" s="63"/>
      <c r="F24" s="61">
        <v>60616182.899999999</v>
      </c>
      <c r="G24" s="62">
        <v>7801437</v>
      </c>
      <c r="H24" s="63"/>
      <c r="I24" s="64">
        <v>49662773.930992022</v>
      </c>
      <c r="J24" s="65">
        <v>3458046.692969</v>
      </c>
      <c r="K24" s="62"/>
      <c r="L24" s="63">
        <v>53120820.623961024</v>
      </c>
      <c r="M24" s="64">
        <v>47520238</v>
      </c>
      <c r="N24" s="65">
        <v>13095944.9</v>
      </c>
      <c r="O24" s="65">
        <v>3143098</v>
      </c>
      <c r="P24" s="65">
        <v>9952846.9000000004</v>
      </c>
      <c r="Q24" s="65"/>
      <c r="R24" s="65">
        <v>9952846.9000000004</v>
      </c>
      <c r="S24" s="65"/>
      <c r="T24" s="66"/>
      <c r="U24" s="65">
        <v>26313765.584635995</v>
      </c>
      <c r="V24" s="65">
        <v>23349008.346356001</v>
      </c>
      <c r="W24" s="65">
        <v>1279497.293751</v>
      </c>
      <c r="X24" s="65">
        <v>22069511.052604999</v>
      </c>
      <c r="Y24" s="65"/>
      <c r="Z24" s="65">
        <v>22069511.052604999</v>
      </c>
      <c r="AA24" s="65"/>
      <c r="AB24" s="66"/>
      <c r="AC24" s="65"/>
      <c r="AD24" s="65"/>
      <c r="AE24" s="66"/>
      <c r="AF24" s="65"/>
      <c r="AG24" s="65"/>
      <c r="AH24" s="66"/>
      <c r="AI24" s="67">
        <v>0</v>
      </c>
      <c r="AJ24" s="65">
        <v>0</v>
      </c>
      <c r="AK24" s="65">
        <v>0</v>
      </c>
      <c r="AL24" s="67">
        <v>0</v>
      </c>
      <c r="AM24" s="67">
        <v>0</v>
      </c>
      <c r="AN24" s="67">
        <v>0</v>
      </c>
      <c r="AO24" s="67">
        <v>0</v>
      </c>
      <c r="AP24" s="65"/>
      <c r="AQ24" s="65"/>
      <c r="AR24" s="67"/>
      <c r="AS24" s="65"/>
      <c r="AT24" s="65"/>
      <c r="AU24" s="65"/>
      <c r="AV24" s="65"/>
      <c r="AW24" s="67"/>
    </row>
    <row r="25" spans="1:49" x14ac:dyDescent="0.3">
      <c r="A25" s="587">
        <v>38322</v>
      </c>
      <c r="B25" s="105">
        <f t="shared" si="0"/>
        <v>31</v>
      </c>
      <c r="C25" s="106">
        <v>25060009.034498829</v>
      </c>
      <c r="D25" s="107">
        <v>5502166</v>
      </c>
      <c r="E25" s="108"/>
      <c r="F25" s="106">
        <v>66353247.799999997</v>
      </c>
      <c r="G25" s="107">
        <v>7896151</v>
      </c>
      <c r="H25" s="108"/>
      <c r="I25" s="109">
        <v>56043504.539129004</v>
      </c>
      <c r="J25" s="110">
        <v>3703932.9492425402</v>
      </c>
      <c r="K25" s="107"/>
      <c r="L25" s="108">
        <v>59747437.488371544</v>
      </c>
      <c r="M25" s="109">
        <v>51800843</v>
      </c>
      <c r="N25" s="110">
        <v>14552404.800000001</v>
      </c>
      <c r="O25" s="110">
        <v>3252431</v>
      </c>
      <c r="P25" s="110">
        <v>11299973.800000001</v>
      </c>
      <c r="Q25" s="110"/>
      <c r="R25" s="110">
        <v>11299973.800000001</v>
      </c>
      <c r="S25" s="110"/>
      <c r="T25" s="111"/>
      <c r="U25" s="110">
        <v>28467342.769203994</v>
      </c>
      <c r="V25" s="110">
        <v>27576161.769924998</v>
      </c>
      <c r="W25" s="110">
        <v>1459562.8014220002</v>
      </c>
      <c r="X25" s="110">
        <v>26116598.968502998</v>
      </c>
      <c r="Y25" s="110"/>
      <c r="Z25" s="110">
        <v>26116598.968502998</v>
      </c>
      <c r="AA25" s="110"/>
      <c r="AB25" s="111"/>
      <c r="AC25" s="110"/>
      <c r="AD25" s="110"/>
      <c r="AE25" s="111"/>
      <c r="AF25" s="110"/>
      <c r="AG25" s="110"/>
      <c r="AH25" s="111"/>
      <c r="AI25" s="113">
        <v>0</v>
      </c>
      <c r="AJ25" s="110">
        <v>0</v>
      </c>
      <c r="AK25" s="110">
        <v>0</v>
      </c>
      <c r="AL25" s="112">
        <v>0</v>
      </c>
      <c r="AM25" s="112">
        <v>0</v>
      </c>
      <c r="AN25" s="112">
        <v>0</v>
      </c>
      <c r="AO25" s="112">
        <v>0</v>
      </c>
      <c r="AP25" s="110"/>
      <c r="AQ25" s="110"/>
      <c r="AR25" s="112"/>
      <c r="AS25" s="110"/>
      <c r="AT25" s="110"/>
      <c r="AU25" s="110"/>
      <c r="AV25" s="110"/>
      <c r="AW25" s="112"/>
    </row>
    <row r="26" spans="1:49" x14ac:dyDescent="0.3">
      <c r="A26" s="583">
        <v>38353</v>
      </c>
      <c r="B26" s="60">
        <f t="shared" si="0"/>
        <v>31</v>
      </c>
      <c r="C26" s="61">
        <v>25812422.865967363</v>
      </c>
      <c r="D26" s="62">
        <v>5577892</v>
      </c>
      <c r="E26" s="63"/>
      <c r="F26" s="61">
        <v>64497833.899999999</v>
      </c>
      <c r="G26" s="62">
        <v>7924061</v>
      </c>
      <c r="H26" s="63"/>
      <c r="I26" s="117">
        <v>61312015.701860018</v>
      </c>
      <c r="J26" s="118">
        <v>3555800.6843903298</v>
      </c>
      <c r="K26" s="119"/>
      <c r="L26" s="120">
        <v>64867816.386250347</v>
      </c>
      <c r="M26" s="117">
        <v>50689518.799999997</v>
      </c>
      <c r="N26" s="118">
        <v>13808315.1</v>
      </c>
      <c r="O26" s="118">
        <v>3018735</v>
      </c>
      <c r="P26" s="118">
        <v>10789580.1</v>
      </c>
      <c r="Q26" s="118"/>
      <c r="R26" s="65">
        <v>10789580.1</v>
      </c>
      <c r="S26" s="65"/>
      <c r="T26" s="121"/>
      <c r="U26" s="118">
        <v>27965848.710904997</v>
      </c>
      <c r="V26" s="118">
        <v>33346166.990955003</v>
      </c>
      <c r="W26" s="118">
        <v>1380578.1067269999</v>
      </c>
      <c r="X26" s="118">
        <v>31965588.884228002</v>
      </c>
      <c r="Y26" s="118"/>
      <c r="Z26" s="118">
        <v>31965588.884228002</v>
      </c>
      <c r="AA26" s="118"/>
      <c r="AB26" s="121"/>
      <c r="AC26" s="118"/>
      <c r="AD26" s="118"/>
      <c r="AE26" s="121"/>
      <c r="AF26" s="118"/>
      <c r="AG26" s="118"/>
      <c r="AH26" s="121"/>
      <c r="AI26" s="123">
        <v>0</v>
      </c>
      <c r="AJ26" s="118">
        <v>0</v>
      </c>
      <c r="AK26" s="118">
        <v>0</v>
      </c>
      <c r="AL26" s="122">
        <v>0</v>
      </c>
      <c r="AM26" s="122">
        <v>0</v>
      </c>
      <c r="AN26" s="122">
        <v>0</v>
      </c>
      <c r="AO26" s="122">
        <v>0</v>
      </c>
      <c r="AP26" s="118"/>
      <c r="AQ26" s="118"/>
      <c r="AR26" s="122"/>
      <c r="AS26" s="118"/>
      <c r="AT26" s="118"/>
      <c r="AU26" s="118"/>
      <c r="AV26" s="118"/>
      <c r="AW26" s="122"/>
    </row>
    <row r="27" spans="1:49" x14ac:dyDescent="0.3">
      <c r="A27" s="584">
        <v>38384</v>
      </c>
      <c r="B27" s="77">
        <f t="shared" si="0"/>
        <v>28</v>
      </c>
      <c r="C27" s="61">
        <v>25377123.3974359</v>
      </c>
      <c r="D27" s="62">
        <v>5690029</v>
      </c>
      <c r="E27" s="63"/>
      <c r="F27" s="61">
        <v>59495689.299999997</v>
      </c>
      <c r="G27" s="62">
        <v>7401729</v>
      </c>
      <c r="H27" s="63"/>
      <c r="I27" s="64">
        <v>58926839.838064998</v>
      </c>
      <c r="J27" s="65">
        <v>3248652.0537696797</v>
      </c>
      <c r="K27" s="62"/>
      <c r="L27" s="63">
        <v>62175491.891834676</v>
      </c>
      <c r="M27" s="64">
        <v>46529785.799999997</v>
      </c>
      <c r="N27" s="65">
        <v>12965903.5</v>
      </c>
      <c r="O27" s="65">
        <v>2777678</v>
      </c>
      <c r="P27" s="65">
        <v>10188225.5</v>
      </c>
      <c r="Q27" s="65"/>
      <c r="R27" s="65">
        <v>10188225.5</v>
      </c>
      <c r="S27" s="65"/>
      <c r="T27" s="66"/>
      <c r="U27" s="65">
        <v>27015124.310679</v>
      </c>
      <c r="V27" s="65">
        <v>31911715.527385999</v>
      </c>
      <c r="W27" s="65">
        <v>1265590.3703109999</v>
      </c>
      <c r="X27" s="65">
        <v>30646125.157074999</v>
      </c>
      <c r="Y27" s="65"/>
      <c r="Z27" s="65">
        <v>30646125.157074999</v>
      </c>
      <c r="AA27" s="65"/>
      <c r="AB27" s="66"/>
      <c r="AC27" s="65"/>
      <c r="AD27" s="65"/>
      <c r="AE27" s="66"/>
      <c r="AF27" s="65"/>
      <c r="AG27" s="65"/>
      <c r="AH27" s="66"/>
      <c r="AI27" s="78">
        <v>0</v>
      </c>
      <c r="AJ27" s="65">
        <v>0</v>
      </c>
      <c r="AK27" s="65">
        <v>0</v>
      </c>
      <c r="AL27" s="67">
        <v>0</v>
      </c>
      <c r="AM27" s="67">
        <v>0</v>
      </c>
      <c r="AN27" s="67">
        <v>0</v>
      </c>
      <c r="AO27" s="67">
        <v>0</v>
      </c>
      <c r="AP27" s="65"/>
      <c r="AQ27" s="65"/>
      <c r="AR27" s="67"/>
      <c r="AS27" s="65"/>
      <c r="AT27" s="65"/>
      <c r="AU27" s="65"/>
      <c r="AV27" s="65"/>
      <c r="AW27" s="67"/>
    </row>
    <row r="28" spans="1:49" x14ac:dyDescent="0.3">
      <c r="A28" s="584">
        <v>38412</v>
      </c>
      <c r="B28" s="77">
        <f t="shared" si="0"/>
        <v>31</v>
      </c>
      <c r="C28" s="61">
        <v>26210663.928904429</v>
      </c>
      <c r="D28" s="62">
        <v>5806259</v>
      </c>
      <c r="E28" s="63"/>
      <c r="F28" s="61">
        <v>68758117.700000003</v>
      </c>
      <c r="G28" s="62">
        <v>8164769</v>
      </c>
      <c r="H28" s="63"/>
      <c r="I28" s="64">
        <v>66198098.525917999</v>
      </c>
      <c r="J28" s="65">
        <v>3864485.4563180106</v>
      </c>
      <c r="K28" s="62"/>
      <c r="L28" s="63">
        <v>70062583.982236013</v>
      </c>
      <c r="M28" s="64">
        <v>54090453.799999997</v>
      </c>
      <c r="N28" s="65">
        <v>14667663.9</v>
      </c>
      <c r="O28" s="65">
        <v>3064570</v>
      </c>
      <c r="P28" s="65">
        <v>11603093.9</v>
      </c>
      <c r="Q28" s="65"/>
      <c r="R28" s="83">
        <v>11603093.9</v>
      </c>
      <c r="S28" s="65"/>
      <c r="T28" s="66"/>
      <c r="U28" s="65">
        <v>29872343.439302001</v>
      </c>
      <c r="V28" s="65">
        <v>36325755.086615995</v>
      </c>
      <c r="W28" s="65">
        <v>1379431.3670700004</v>
      </c>
      <c r="X28" s="65">
        <v>34946323.719545998</v>
      </c>
      <c r="Y28" s="65"/>
      <c r="Z28" s="65">
        <v>34946323.719545998</v>
      </c>
      <c r="AA28" s="65"/>
      <c r="AB28" s="66"/>
      <c r="AC28" s="65"/>
      <c r="AD28" s="65"/>
      <c r="AE28" s="66"/>
      <c r="AF28" s="65"/>
      <c r="AG28" s="65"/>
      <c r="AH28" s="66"/>
      <c r="AI28" s="82">
        <v>0</v>
      </c>
      <c r="AJ28" s="83">
        <v>0</v>
      </c>
      <c r="AK28" s="83">
        <v>0</v>
      </c>
      <c r="AL28" s="84">
        <v>0</v>
      </c>
      <c r="AM28" s="84">
        <v>0</v>
      </c>
      <c r="AN28" s="84">
        <v>0</v>
      </c>
      <c r="AO28" s="84">
        <v>0</v>
      </c>
      <c r="AP28" s="83"/>
      <c r="AQ28" s="83"/>
      <c r="AR28" s="84"/>
      <c r="AS28" s="83"/>
      <c r="AT28" s="83"/>
      <c r="AU28" s="83"/>
      <c r="AV28" s="83"/>
      <c r="AW28" s="84"/>
    </row>
    <row r="29" spans="1:49" x14ac:dyDescent="0.3">
      <c r="A29" s="585">
        <v>38443</v>
      </c>
      <c r="B29" s="91">
        <f t="shared" si="0"/>
        <v>30</v>
      </c>
      <c r="C29" s="92">
        <v>26449818.460372958</v>
      </c>
      <c r="D29" s="93">
        <v>5895928</v>
      </c>
      <c r="E29" s="94"/>
      <c r="F29" s="92">
        <v>67081956.299999997</v>
      </c>
      <c r="G29" s="93">
        <v>7601821</v>
      </c>
      <c r="H29" s="94"/>
      <c r="I29" s="95">
        <v>64678884.468398005</v>
      </c>
      <c r="J29" s="96">
        <v>3590204.2139473604</v>
      </c>
      <c r="K29" s="93"/>
      <c r="L29" s="94">
        <v>68269088.682345361</v>
      </c>
      <c r="M29" s="95">
        <v>52730999.799999997</v>
      </c>
      <c r="N29" s="96">
        <v>14350956.5</v>
      </c>
      <c r="O29" s="96">
        <v>3239187</v>
      </c>
      <c r="P29" s="96">
        <v>11111769.5</v>
      </c>
      <c r="Q29" s="96"/>
      <c r="R29" s="65">
        <v>11111769.5</v>
      </c>
      <c r="S29" s="65"/>
      <c r="T29" s="97"/>
      <c r="U29" s="96">
        <v>29328708.775467999</v>
      </c>
      <c r="V29" s="96">
        <v>35350175.692929998</v>
      </c>
      <c r="W29" s="96">
        <v>1485593.2679259998</v>
      </c>
      <c r="X29" s="96">
        <v>33864582.425003998</v>
      </c>
      <c r="Y29" s="96"/>
      <c r="Z29" s="96">
        <v>33864582.425003998</v>
      </c>
      <c r="AA29" s="96"/>
      <c r="AB29" s="97"/>
      <c r="AC29" s="96"/>
      <c r="AD29" s="96"/>
      <c r="AE29" s="97"/>
      <c r="AF29" s="96"/>
      <c r="AG29" s="96"/>
      <c r="AH29" s="97"/>
      <c r="AI29" s="78">
        <v>0</v>
      </c>
      <c r="AJ29" s="65">
        <v>0</v>
      </c>
      <c r="AK29" s="65">
        <v>0</v>
      </c>
      <c r="AL29" s="67">
        <v>0</v>
      </c>
      <c r="AM29" s="67">
        <v>0</v>
      </c>
      <c r="AN29" s="67">
        <v>0</v>
      </c>
      <c r="AO29" s="67">
        <v>0</v>
      </c>
      <c r="AP29" s="65"/>
      <c r="AQ29" s="65"/>
      <c r="AR29" s="67"/>
      <c r="AS29" s="65"/>
      <c r="AT29" s="65"/>
      <c r="AU29" s="65"/>
      <c r="AV29" s="65"/>
      <c r="AW29" s="67"/>
    </row>
    <row r="30" spans="1:49" x14ac:dyDescent="0.3">
      <c r="A30" s="584">
        <v>38473</v>
      </c>
      <c r="B30" s="77">
        <f t="shared" si="0"/>
        <v>31</v>
      </c>
      <c r="C30" s="61">
        <v>26886332.991841491</v>
      </c>
      <c r="D30" s="62">
        <v>5944616</v>
      </c>
      <c r="E30" s="63"/>
      <c r="F30" s="61">
        <v>70325628.799999997</v>
      </c>
      <c r="G30" s="62">
        <v>8015569</v>
      </c>
      <c r="H30" s="63"/>
      <c r="I30" s="64">
        <v>68123928.732312977</v>
      </c>
      <c r="J30" s="65">
        <v>3825240.9546869099</v>
      </c>
      <c r="K30" s="62"/>
      <c r="L30" s="63">
        <v>71949169.686999887</v>
      </c>
      <c r="M30" s="64">
        <v>55121055.799999997</v>
      </c>
      <c r="N30" s="65">
        <v>15204573</v>
      </c>
      <c r="O30" s="65">
        <v>3467072</v>
      </c>
      <c r="P30" s="65">
        <v>11737501</v>
      </c>
      <c r="Q30" s="65"/>
      <c r="R30" s="65">
        <v>11737501</v>
      </c>
      <c r="S30" s="65"/>
      <c r="T30" s="66"/>
      <c r="U30" s="65">
        <v>30788357.670423001</v>
      </c>
      <c r="V30" s="65">
        <v>37335571.061889999</v>
      </c>
      <c r="W30" s="65">
        <v>1579369.45052</v>
      </c>
      <c r="X30" s="65">
        <v>35756201.611369997</v>
      </c>
      <c r="Y30" s="65"/>
      <c r="Z30" s="65">
        <v>35756201.611369997</v>
      </c>
      <c r="AA30" s="65"/>
      <c r="AB30" s="66"/>
      <c r="AC30" s="65"/>
      <c r="AD30" s="65"/>
      <c r="AE30" s="66"/>
      <c r="AF30" s="65"/>
      <c r="AG30" s="65"/>
      <c r="AH30" s="66"/>
      <c r="AI30" s="78">
        <v>0</v>
      </c>
      <c r="AJ30" s="65">
        <v>0</v>
      </c>
      <c r="AK30" s="65">
        <v>0</v>
      </c>
      <c r="AL30" s="67">
        <v>0</v>
      </c>
      <c r="AM30" s="67">
        <v>0</v>
      </c>
      <c r="AN30" s="67">
        <v>0</v>
      </c>
      <c r="AO30" s="67">
        <v>0</v>
      </c>
      <c r="AP30" s="65"/>
      <c r="AQ30" s="65"/>
      <c r="AR30" s="67"/>
      <c r="AS30" s="65"/>
      <c r="AT30" s="65"/>
      <c r="AU30" s="65"/>
      <c r="AV30" s="65"/>
      <c r="AW30" s="67"/>
    </row>
    <row r="31" spans="1:49" x14ac:dyDescent="0.3">
      <c r="A31" s="586">
        <v>38504</v>
      </c>
      <c r="B31" s="100">
        <f t="shared" si="0"/>
        <v>30</v>
      </c>
      <c r="C31" s="101">
        <v>27362304.523310024</v>
      </c>
      <c r="D31" s="102">
        <v>6040547</v>
      </c>
      <c r="E31" s="103"/>
      <c r="F31" s="101">
        <v>67318154.099999994</v>
      </c>
      <c r="G31" s="102">
        <v>8420078</v>
      </c>
      <c r="H31" s="103"/>
      <c r="I31" s="88">
        <v>66844847.801654987</v>
      </c>
      <c r="J31" s="83">
        <v>3528102.5237741796</v>
      </c>
      <c r="K31" s="102"/>
      <c r="L31" s="103">
        <v>70372950.325429171</v>
      </c>
      <c r="M31" s="88">
        <v>52633541.799999997</v>
      </c>
      <c r="N31" s="83">
        <v>14684612.300000001</v>
      </c>
      <c r="O31" s="83">
        <v>3003439</v>
      </c>
      <c r="P31" s="83">
        <v>11681173.300000001</v>
      </c>
      <c r="Q31" s="83"/>
      <c r="R31" s="83">
        <v>11681173.300000001</v>
      </c>
      <c r="S31" s="83"/>
      <c r="T31" s="86"/>
      <c r="U31" s="83">
        <v>29384333.535004996</v>
      </c>
      <c r="V31" s="83">
        <v>37460514.266649999</v>
      </c>
      <c r="W31" s="83">
        <v>1377585.2265850001</v>
      </c>
      <c r="X31" s="83">
        <v>36082929.040064998</v>
      </c>
      <c r="Y31" s="83"/>
      <c r="Z31" s="83">
        <v>36082929.040064998</v>
      </c>
      <c r="AA31" s="83"/>
      <c r="AB31" s="86"/>
      <c r="AC31" s="83"/>
      <c r="AD31" s="83"/>
      <c r="AE31" s="86"/>
      <c r="AF31" s="83"/>
      <c r="AG31" s="83"/>
      <c r="AH31" s="86"/>
      <c r="AI31" s="82">
        <v>0</v>
      </c>
      <c r="AJ31" s="83">
        <v>0</v>
      </c>
      <c r="AK31" s="83">
        <v>0</v>
      </c>
      <c r="AL31" s="84">
        <v>0</v>
      </c>
      <c r="AM31" s="84">
        <v>0</v>
      </c>
      <c r="AN31" s="84">
        <v>0</v>
      </c>
      <c r="AO31" s="84">
        <v>0</v>
      </c>
      <c r="AP31" s="83"/>
      <c r="AQ31" s="83"/>
      <c r="AR31" s="84"/>
      <c r="AS31" s="83"/>
      <c r="AT31" s="83"/>
      <c r="AU31" s="83"/>
      <c r="AV31" s="83"/>
      <c r="AW31" s="84"/>
    </row>
    <row r="32" spans="1:49" x14ac:dyDescent="0.3">
      <c r="A32" s="584">
        <v>38534</v>
      </c>
      <c r="B32" s="77">
        <f t="shared" si="0"/>
        <v>31</v>
      </c>
      <c r="C32" s="61">
        <v>27847672.054778557</v>
      </c>
      <c r="D32" s="62">
        <v>6153673</v>
      </c>
      <c r="E32" s="63"/>
      <c r="F32" s="61">
        <v>71723495.599999994</v>
      </c>
      <c r="G32" s="62">
        <v>8090136</v>
      </c>
      <c r="H32" s="63"/>
      <c r="I32" s="64">
        <v>69571460.399204999</v>
      </c>
      <c r="J32" s="65">
        <v>3853166.6874289997</v>
      </c>
      <c r="K32" s="62"/>
      <c r="L32" s="63">
        <v>73424627.086633995</v>
      </c>
      <c r="M32" s="64">
        <v>56790606.199999996</v>
      </c>
      <c r="N32" s="65">
        <v>14932889.4</v>
      </c>
      <c r="O32" s="65">
        <v>3238980</v>
      </c>
      <c r="P32" s="65">
        <v>11693909.4</v>
      </c>
      <c r="Q32" s="65"/>
      <c r="R32" s="65">
        <v>11693909.4</v>
      </c>
      <c r="S32" s="65"/>
      <c r="T32" s="66"/>
      <c r="U32" s="65">
        <v>32233927.659469001</v>
      </c>
      <c r="V32" s="65">
        <v>37337532.739735998</v>
      </c>
      <c r="W32" s="65">
        <v>1431175.7397359998</v>
      </c>
      <c r="X32" s="65">
        <v>35906357</v>
      </c>
      <c r="Y32" s="65"/>
      <c r="Z32" s="65">
        <v>35906357</v>
      </c>
      <c r="AA32" s="65"/>
      <c r="AB32" s="66"/>
      <c r="AC32" s="65"/>
      <c r="AD32" s="65"/>
      <c r="AE32" s="66"/>
      <c r="AF32" s="65"/>
      <c r="AG32" s="65"/>
      <c r="AH32" s="66"/>
      <c r="AI32" s="78">
        <v>0</v>
      </c>
      <c r="AJ32" s="65">
        <v>0</v>
      </c>
      <c r="AK32" s="65">
        <v>0</v>
      </c>
      <c r="AL32" s="67">
        <v>0</v>
      </c>
      <c r="AM32" s="67">
        <v>0</v>
      </c>
      <c r="AN32" s="67">
        <v>0</v>
      </c>
      <c r="AO32" s="67">
        <v>0</v>
      </c>
      <c r="AP32" s="65"/>
      <c r="AQ32" s="65"/>
      <c r="AR32" s="67"/>
      <c r="AS32" s="65"/>
      <c r="AT32" s="65"/>
      <c r="AU32" s="65"/>
      <c r="AV32" s="65"/>
      <c r="AW32" s="67"/>
    </row>
    <row r="33" spans="1:49" x14ac:dyDescent="0.3">
      <c r="A33" s="584">
        <v>38565</v>
      </c>
      <c r="B33" s="77">
        <f t="shared" si="0"/>
        <v>31</v>
      </c>
      <c r="C33" s="61">
        <v>28198124.586247087</v>
      </c>
      <c r="D33" s="62">
        <v>6335688</v>
      </c>
      <c r="E33" s="63"/>
      <c r="F33" s="61">
        <v>71430956.100000009</v>
      </c>
      <c r="G33" s="62">
        <v>8239426</v>
      </c>
      <c r="H33" s="63"/>
      <c r="I33" s="64">
        <v>71701104.057835996</v>
      </c>
      <c r="J33" s="65">
        <v>4121743.8645639997</v>
      </c>
      <c r="K33" s="62"/>
      <c r="L33" s="63">
        <v>75822847.922399998</v>
      </c>
      <c r="M33" s="64">
        <v>56353618</v>
      </c>
      <c r="N33" s="65">
        <v>15077338.1</v>
      </c>
      <c r="O33" s="65">
        <v>3151765</v>
      </c>
      <c r="P33" s="65">
        <v>11925573.1</v>
      </c>
      <c r="Q33" s="65"/>
      <c r="R33" s="65">
        <v>11925573.1</v>
      </c>
      <c r="S33" s="65"/>
      <c r="T33" s="66"/>
      <c r="U33" s="65">
        <v>32319369.32</v>
      </c>
      <c r="V33" s="65">
        <v>39381734.737836003</v>
      </c>
      <c r="W33" s="65">
        <v>1506774.7378359998</v>
      </c>
      <c r="X33" s="65">
        <v>37874960</v>
      </c>
      <c r="Y33" s="65"/>
      <c r="Z33" s="65">
        <v>37874960</v>
      </c>
      <c r="AA33" s="65"/>
      <c r="AB33" s="66"/>
      <c r="AC33" s="65"/>
      <c r="AD33" s="65"/>
      <c r="AE33" s="66"/>
      <c r="AF33" s="65"/>
      <c r="AG33" s="65"/>
      <c r="AH33" s="66"/>
      <c r="AI33" s="78">
        <v>0</v>
      </c>
      <c r="AJ33" s="65">
        <v>0</v>
      </c>
      <c r="AK33" s="65">
        <v>0</v>
      </c>
      <c r="AL33" s="67">
        <v>0</v>
      </c>
      <c r="AM33" s="67">
        <v>0</v>
      </c>
      <c r="AN33" s="67">
        <v>0</v>
      </c>
      <c r="AO33" s="67">
        <v>0</v>
      </c>
      <c r="AP33" s="65"/>
      <c r="AQ33" s="65"/>
      <c r="AR33" s="67"/>
      <c r="AS33" s="65"/>
      <c r="AT33" s="65"/>
      <c r="AU33" s="65"/>
      <c r="AV33" s="65"/>
      <c r="AW33" s="67"/>
    </row>
    <row r="34" spans="1:49" x14ac:dyDescent="0.3">
      <c r="A34" s="584">
        <v>38596</v>
      </c>
      <c r="B34" s="77">
        <f t="shared" si="0"/>
        <v>30</v>
      </c>
      <c r="C34" s="61">
        <v>28659225.117715616</v>
      </c>
      <c r="D34" s="62">
        <v>6386288</v>
      </c>
      <c r="E34" s="63"/>
      <c r="F34" s="61">
        <v>72582773.899999991</v>
      </c>
      <c r="G34" s="62">
        <v>7996695</v>
      </c>
      <c r="H34" s="63"/>
      <c r="I34" s="64">
        <v>71179471.011335999</v>
      </c>
      <c r="J34" s="65">
        <v>3909736.3645639997</v>
      </c>
      <c r="K34" s="62"/>
      <c r="L34" s="63">
        <v>75089207.3759</v>
      </c>
      <c r="M34" s="64">
        <v>57110214.799999997</v>
      </c>
      <c r="N34" s="65">
        <v>15472559.1</v>
      </c>
      <c r="O34" s="65">
        <v>3328274</v>
      </c>
      <c r="P34" s="65">
        <v>12144285.1</v>
      </c>
      <c r="Q34" s="65"/>
      <c r="R34" s="83">
        <v>12144285.1</v>
      </c>
      <c r="S34" s="65"/>
      <c r="T34" s="66"/>
      <c r="U34" s="65">
        <v>33013970.765149999</v>
      </c>
      <c r="V34" s="65">
        <v>38165500.246186003</v>
      </c>
      <c r="W34" s="65">
        <v>1712166.56183</v>
      </c>
      <c r="X34" s="65">
        <v>36453333.684356004</v>
      </c>
      <c r="Y34" s="65"/>
      <c r="Z34" s="65">
        <v>36453333.684356004</v>
      </c>
      <c r="AA34" s="65"/>
      <c r="AB34" s="66"/>
      <c r="AC34" s="65"/>
      <c r="AD34" s="65"/>
      <c r="AE34" s="66"/>
      <c r="AF34" s="65"/>
      <c r="AG34" s="65"/>
      <c r="AH34" s="66"/>
      <c r="AI34" s="82">
        <v>0</v>
      </c>
      <c r="AJ34" s="83">
        <v>0</v>
      </c>
      <c r="AK34" s="83">
        <v>0</v>
      </c>
      <c r="AL34" s="84">
        <v>0</v>
      </c>
      <c r="AM34" s="84">
        <v>0</v>
      </c>
      <c r="AN34" s="84">
        <v>0</v>
      </c>
      <c r="AO34" s="84">
        <v>0</v>
      </c>
      <c r="AP34" s="83"/>
      <c r="AQ34" s="83"/>
      <c r="AR34" s="84"/>
      <c r="AS34" s="83"/>
      <c r="AT34" s="83"/>
      <c r="AU34" s="83"/>
      <c r="AV34" s="83"/>
      <c r="AW34" s="84"/>
    </row>
    <row r="35" spans="1:49" x14ac:dyDescent="0.3">
      <c r="A35" s="585">
        <v>38626</v>
      </c>
      <c r="B35" s="91">
        <f t="shared" si="0"/>
        <v>31</v>
      </c>
      <c r="C35" s="92">
        <v>25046728.649184152</v>
      </c>
      <c r="D35" s="93">
        <v>6627279</v>
      </c>
      <c r="E35" s="94"/>
      <c r="F35" s="92">
        <v>79827826.799999997</v>
      </c>
      <c r="G35" s="93">
        <v>8394365</v>
      </c>
      <c r="H35" s="94"/>
      <c r="I35" s="95">
        <v>87893577.737608626</v>
      </c>
      <c r="J35" s="96">
        <v>4172231.6297979997</v>
      </c>
      <c r="K35" s="93"/>
      <c r="L35" s="94">
        <v>92065809.367406622</v>
      </c>
      <c r="M35" s="95">
        <v>62200529.599999994</v>
      </c>
      <c r="N35" s="96">
        <v>17627297.199999999</v>
      </c>
      <c r="O35" s="96">
        <v>3908981</v>
      </c>
      <c r="P35" s="96">
        <v>13718316.199999999</v>
      </c>
      <c r="Q35" s="96"/>
      <c r="R35" s="65">
        <v>13718316.199999999</v>
      </c>
      <c r="S35" s="65"/>
      <c r="T35" s="97"/>
      <c r="U35" s="96">
        <v>36360127.045929871</v>
      </c>
      <c r="V35" s="96">
        <v>51533450.691678755</v>
      </c>
      <c r="W35" s="96">
        <v>1992519.4643950001</v>
      </c>
      <c r="X35" s="96">
        <v>49540931.227283753</v>
      </c>
      <c r="Y35" s="96"/>
      <c r="Z35" s="96">
        <v>49540931.227283753</v>
      </c>
      <c r="AA35" s="96"/>
      <c r="AB35" s="97"/>
      <c r="AC35" s="96"/>
      <c r="AD35" s="96"/>
      <c r="AE35" s="97"/>
      <c r="AF35" s="96"/>
      <c r="AG35" s="96"/>
      <c r="AH35" s="97"/>
      <c r="AI35" s="67">
        <v>0</v>
      </c>
      <c r="AJ35" s="65">
        <v>0</v>
      </c>
      <c r="AK35" s="65">
        <v>0</v>
      </c>
      <c r="AL35" s="67">
        <v>0</v>
      </c>
      <c r="AM35" s="67">
        <v>0</v>
      </c>
      <c r="AN35" s="67">
        <v>0</v>
      </c>
      <c r="AO35" s="67">
        <v>0</v>
      </c>
      <c r="AP35" s="65"/>
      <c r="AQ35" s="65"/>
      <c r="AR35" s="67"/>
      <c r="AS35" s="65"/>
      <c r="AT35" s="65"/>
      <c r="AU35" s="65"/>
      <c r="AV35" s="65"/>
      <c r="AW35" s="67"/>
    </row>
    <row r="36" spans="1:49" x14ac:dyDescent="0.3">
      <c r="A36" s="584">
        <v>38657</v>
      </c>
      <c r="B36" s="77">
        <f t="shared" si="0"/>
        <v>30</v>
      </c>
      <c r="C36" s="61">
        <v>25617140.180652685</v>
      </c>
      <c r="D36" s="62">
        <v>6719802</v>
      </c>
      <c r="E36" s="63"/>
      <c r="F36" s="61">
        <v>80079483.399999991</v>
      </c>
      <c r="G36" s="62">
        <v>8765646</v>
      </c>
      <c r="H36" s="63"/>
      <c r="I36" s="64">
        <v>83044883.871818945</v>
      </c>
      <c r="J36" s="65">
        <v>4110586.0725990003</v>
      </c>
      <c r="K36" s="62"/>
      <c r="L36" s="63">
        <v>87155469.944417939</v>
      </c>
      <c r="M36" s="64">
        <v>62394588.399999999</v>
      </c>
      <c r="N36" s="65">
        <v>17684895</v>
      </c>
      <c r="O36" s="65">
        <v>3234486</v>
      </c>
      <c r="P36" s="65">
        <v>14450409</v>
      </c>
      <c r="Q36" s="65"/>
      <c r="R36" s="65">
        <v>14450409</v>
      </c>
      <c r="S36" s="65"/>
      <c r="T36" s="66"/>
      <c r="U36" s="65">
        <v>37481598.175213963</v>
      </c>
      <c r="V36" s="65">
        <v>45563285.696604997</v>
      </c>
      <c r="W36" s="65">
        <v>1388095.5831070002</v>
      </c>
      <c r="X36" s="65">
        <v>44175190.113497995</v>
      </c>
      <c r="Y36" s="65"/>
      <c r="Z36" s="65">
        <v>44175190.113497995</v>
      </c>
      <c r="AA36" s="65"/>
      <c r="AB36" s="66"/>
      <c r="AC36" s="65"/>
      <c r="AD36" s="65"/>
      <c r="AE36" s="66"/>
      <c r="AF36" s="65"/>
      <c r="AG36" s="65"/>
      <c r="AH36" s="66"/>
      <c r="AI36" s="67">
        <v>0</v>
      </c>
      <c r="AJ36" s="65">
        <v>0</v>
      </c>
      <c r="AK36" s="65">
        <v>0</v>
      </c>
      <c r="AL36" s="67">
        <v>0</v>
      </c>
      <c r="AM36" s="67">
        <v>0</v>
      </c>
      <c r="AN36" s="67">
        <v>0</v>
      </c>
      <c r="AO36" s="67">
        <v>0</v>
      </c>
      <c r="AP36" s="65"/>
      <c r="AQ36" s="65"/>
      <c r="AR36" s="67"/>
      <c r="AS36" s="65"/>
      <c r="AT36" s="65"/>
      <c r="AU36" s="65"/>
      <c r="AV36" s="65"/>
      <c r="AW36" s="67"/>
    </row>
    <row r="37" spans="1:49" x14ac:dyDescent="0.3">
      <c r="A37" s="587">
        <v>38687</v>
      </c>
      <c r="B37" s="105">
        <f t="shared" si="0"/>
        <v>31</v>
      </c>
      <c r="C37" s="106">
        <v>26167270.712121211</v>
      </c>
      <c r="D37" s="107">
        <v>6795600</v>
      </c>
      <c r="E37" s="108"/>
      <c r="F37" s="106">
        <v>79121603.200000003</v>
      </c>
      <c r="G37" s="107">
        <v>9271637</v>
      </c>
      <c r="H37" s="108"/>
      <c r="I37" s="109">
        <v>84136066.806398973</v>
      </c>
      <c r="J37" s="110">
        <v>4616100.237125</v>
      </c>
      <c r="K37" s="107"/>
      <c r="L37" s="108">
        <v>88752167.043523967</v>
      </c>
      <c r="M37" s="109">
        <v>60996669.199999996</v>
      </c>
      <c r="N37" s="110">
        <v>18124934</v>
      </c>
      <c r="O37" s="110">
        <v>3841358</v>
      </c>
      <c r="P37" s="110">
        <v>14283576</v>
      </c>
      <c r="Q37" s="110"/>
      <c r="R37" s="110">
        <v>14283576</v>
      </c>
      <c r="S37" s="110"/>
      <c r="T37" s="111"/>
      <c r="U37" s="110">
        <v>37730835.546621002</v>
      </c>
      <c r="V37" s="110">
        <v>46405231.259778</v>
      </c>
      <c r="W37" s="110">
        <v>1696446.9871330003</v>
      </c>
      <c r="X37" s="110">
        <v>44708784.272644997</v>
      </c>
      <c r="Y37" s="110"/>
      <c r="Z37" s="110">
        <v>44708784.272644997</v>
      </c>
      <c r="AA37" s="110"/>
      <c r="AB37" s="111"/>
      <c r="AC37" s="110"/>
      <c r="AD37" s="110"/>
      <c r="AE37" s="111"/>
      <c r="AF37" s="110"/>
      <c r="AG37" s="110"/>
      <c r="AH37" s="111"/>
      <c r="AI37" s="113">
        <v>0</v>
      </c>
      <c r="AJ37" s="110">
        <v>0</v>
      </c>
      <c r="AK37" s="110">
        <v>0</v>
      </c>
      <c r="AL37" s="112">
        <v>0</v>
      </c>
      <c r="AM37" s="112">
        <v>0</v>
      </c>
      <c r="AN37" s="112">
        <v>0</v>
      </c>
      <c r="AO37" s="112">
        <v>0</v>
      </c>
      <c r="AP37" s="110"/>
      <c r="AQ37" s="110"/>
      <c r="AR37" s="112"/>
      <c r="AS37" s="110"/>
      <c r="AT37" s="110"/>
      <c r="AU37" s="110"/>
      <c r="AV37" s="110"/>
      <c r="AW37" s="112"/>
    </row>
    <row r="38" spans="1:49" x14ac:dyDescent="0.3">
      <c r="A38" s="583">
        <v>38718</v>
      </c>
      <c r="B38" s="60">
        <f t="shared" si="0"/>
        <v>31</v>
      </c>
      <c r="C38" s="61">
        <v>25349504</v>
      </c>
      <c r="D38" s="62">
        <v>8338208</v>
      </c>
      <c r="E38" s="63"/>
      <c r="F38" s="61">
        <v>73028307.142857149</v>
      </c>
      <c r="G38" s="62">
        <v>9178585</v>
      </c>
      <c r="H38" s="63"/>
      <c r="I38" s="117">
        <v>86028034.553893536</v>
      </c>
      <c r="J38" s="118">
        <v>4518405.2941854503</v>
      </c>
      <c r="K38" s="119"/>
      <c r="L38" s="120">
        <v>90546439.848078981</v>
      </c>
      <c r="M38" s="117">
        <v>57257795</v>
      </c>
      <c r="N38" s="118">
        <v>15770512.142857144</v>
      </c>
      <c r="O38" s="118">
        <v>3883426</v>
      </c>
      <c r="P38" s="118">
        <v>11683655</v>
      </c>
      <c r="Q38" s="118">
        <v>203431.14285714284</v>
      </c>
      <c r="R38" s="65">
        <v>11887086.142857144</v>
      </c>
      <c r="S38" s="65"/>
      <c r="T38" s="121"/>
      <c r="U38" s="118">
        <v>35100613.654988527</v>
      </c>
      <c r="V38" s="118">
        <v>50927420.898905016</v>
      </c>
      <c r="W38" s="118">
        <v>1684683.2150474682</v>
      </c>
      <c r="X38" s="118">
        <v>48906836.955140546</v>
      </c>
      <c r="Y38" s="118">
        <v>335900.72871699749</v>
      </c>
      <c r="Z38" s="118">
        <v>49242737.683857545</v>
      </c>
      <c r="AA38" s="118"/>
      <c r="AB38" s="121"/>
      <c r="AC38" s="118">
        <v>8647319</v>
      </c>
      <c r="AD38" s="118">
        <v>531266</v>
      </c>
      <c r="AE38" s="121"/>
      <c r="AF38" s="118">
        <v>4228728.2768854499</v>
      </c>
      <c r="AG38" s="118">
        <v>289677.01730000001</v>
      </c>
      <c r="AH38" s="121"/>
      <c r="AI38" s="123">
        <v>0</v>
      </c>
      <c r="AJ38" s="118">
        <v>0</v>
      </c>
      <c r="AK38" s="118">
        <v>0</v>
      </c>
      <c r="AL38" s="122">
        <v>0</v>
      </c>
      <c r="AM38" s="122">
        <v>0</v>
      </c>
      <c r="AN38" s="122">
        <v>0</v>
      </c>
      <c r="AO38" s="122">
        <v>0</v>
      </c>
      <c r="AP38" s="118"/>
      <c r="AQ38" s="118"/>
      <c r="AR38" s="122"/>
      <c r="AS38" s="118"/>
      <c r="AT38" s="118"/>
      <c r="AU38" s="118"/>
      <c r="AV38" s="118"/>
      <c r="AW38" s="122"/>
    </row>
    <row r="39" spans="1:49" x14ac:dyDescent="0.3">
      <c r="A39" s="584">
        <v>38749</v>
      </c>
      <c r="B39" s="77">
        <f t="shared" si="0"/>
        <v>28</v>
      </c>
      <c r="C39" s="61">
        <v>25890324</v>
      </c>
      <c r="D39" s="62">
        <v>8373611</v>
      </c>
      <c r="E39" s="63"/>
      <c r="F39" s="61">
        <v>68765074.035714284</v>
      </c>
      <c r="G39" s="62">
        <v>8551396</v>
      </c>
      <c r="H39" s="63"/>
      <c r="I39" s="64">
        <v>83877130.747279599</v>
      </c>
      <c r="J39" s="65">
        <v>4249119.6814808492</v>
      </c>
      <c r="K39" s="62"/>
      <c r="L39" s="63">
        <v>88126250.428760454</v>
      </c>
      <c r="M39" s="64">
        <v>53675589</v>
      </c>
      <c r="N39" s="65">
        <v>15089485.035714285</v>
      </c>
      <c r="O39" s="65">
        <v>3437703</v>
      </c>
      <c r="P39" s="65">
        <v>11446359</v>
      </c>
      <c r="Q39" s="65">
        <v>205423.03571428571</v>
      </c>
      <c r="R39" s="65">
        <v>11651782.035714285</v>
      </c>
      <c r="S39" s="65"/>
      <c r="T39" s="66"/>
      <c r="U39" s="65">
        <v>32553667.304947235</v>
      </c>
      <c r="V39" s="65">
        <v>51323463.44233238</v>
      </c>
      <c r="W39" s="65">
        <v>1541183.150738664</v>
      </c>
      <c r="X39" s="65">
        <v>49441589.510819316</v>
      </c>
      <c r="Y39" s="65">
        <v>340690.78077439754</v>
      </c>
      <c r="Z39" s="65">
        <v>49782280.291593716</v>
      </c>
      <c r="AA39" s="65"/>
      <c r="AB39" s="66"/>
      <c r="AC39" s="65">
        <v>8060235</v>
      </c>
      <c r="AD39" s="65">
        <v>491161</v>
      </c>
      <c r="AE39" s="66"/>
      <c r="AF39" s="65">
        <v>3965643.1932198498</v>
      </c>
      <c r="AG39" s="65">
        <v>283476.48826099996</v>
      </c>
      <c r="AH39" s="66"/>
      <c r="AI39" s="78">
        <v>0</v>
      </c>
      <c r="AJ39" s="65">
        <v>0</v>
      </c>
      <c r="AK39" s="65">
        <v>0</v>
      </c>
      <c r="AL39" s="67">
        <v>0</v>
      </c>
      <c r="AM39" s="67">
        <v>0</v>
      </c>
      <c r="AN39" s="67">
        <v>0</v>
      </c>
      <c r="AO39" s="67">
        <v>0</v>
      </c>
      <c r="AP39" s="65"/>
      <c r="AQ39" s="65"/>
      <c r="AR39" s="67"/>
      <c r="AS39" s="65"/>
      <c r="AT39" s="65"/>
      <c r="AU39" s="65"/>
      <c r="AV39" s="65"/>
      <c r="AW39" s="67"/>
    </row>
    <row r="40" spans="1:49" x14ac:dyDescent="0.3">
      <c r="A40" s="584">
        <v>38777</v>
      </c>
      <c r="B40" s="77">
        <f t="shared" si="0"/>
        <v>31</v>
      </c>
      <c r="C40" s="61">
        <v>26413069</v>
      </c>
      <c r="D40" s="62">
        <v>8306407</v>
      </c>
      <c r="E40" s="63"/>
      <c r="F40" s="61">
        <v>78299845.928571433</v>
      </c>
      <c r="G40" s="62">
        <v>9227446</v>
      </c>
      <c r="H40" s="63"/>
      <c r="I40" s="64">
        <v>96637663.99571757</v>
      </c>
      <c r="J40" s="65">
        <v>4596088.9642166495</v>
      </c>
      <c r="K40" s="62"/>
      <c r="L40" s="63">
        <v>101233752.95993422</v>
      </c>
      <c r="M40" s="64">
        <v>61007309</v>
      </c>
      <c r="N40" s="65">
        <v>17292536.928571429</v>
      </c>
      <c r="O40" s="65">
        <v>4042078</v>
      </c>
      <c r="P40" s="65">
        <v>12990721</v>
      </c>
      <c r="Q40" s="65">
        <v>259737.92857142858</v>
      </c>
      <c r="R40" s="83">
        <v>13250458.928571429</v>
      </c>
      <c r="S40" s="65"/>
      <c r="T40" s="66"/>
      <c r="U40" s="65">
        <v>36771308.70120836</v>
      </c>
      <c r="V40" s="65">
        <v>59866355.294509239</v>
      </c>
      <c r="W40" s="65">
        <v>1737900.7301613002</v>
      </c>
      <c r="X40" s="65">
        <v>57677766.074939676</v>
      </c>
      <c r="Y40" s="65">
        <v>450688.48940826423</v>
      </c>
      <c r="Z40" s="65">
        <v>58128454.564347938</v>
      </c>
      <c r="AA40" s="65"/>
      <c r="AB40" s="66"/>
      <c r="AC40" s="65">
        <v>8680550</v>
      </c>
      <c r="AD40" s="65">
        <v>546896</v>
      </c>
      <c r="AE40" s="66"/>
      <c r="AF40" s="65">
        <v>4282029.7938276501</v>
      </c>
      <c r="AG40" s="65">
        <v>314059.17038899998</v>
      </c>
      <c r="AH40" s="66"/>
      <c r="AI40" s="82">
        <v>0</v>
      </c>
      <c r="AJ40" s="83">
        <v>0</v>
      </c>
      <c r="AK40" s="83">
        <v>0</v>
      </c>
      <c r="AL40" s="84">
        <v>0</v>
      </c>
      <c r="AM40" s="84">
        <v>0</v>
      </c>
      <c r="AN40" s="84">
        <v>0</v>
      </c>
      <c r="AO40" s="84">
        <v>0</v>
      </c>
      <c r="AP40" s="83"/>
      <c r="AQ40" s="83"/>
      <c r="AR40" s="84"/>
      <c r="AS40" s="83"/>
      <c r="AT40" s="83"/>
      <c r="AU40" s="83"/>
      <c r="AV40" s="83"/>
      <c r="AW40" s="84"/>
    </row>
    <row r="41" spans="1:49" x14ac:dyDescent="0.3">
      <c r="A41" s="585">
        <v>38808</v>
      </c>
      <c r="B41" s="91">
        <f t="shared" si="0"/>
        <v>30</v>
      </c>
      <c r="C41" s="92">
        <v>26676269</v>
      </c>
      <c r="D41" s="93">
        <v>8333266</v>
      </c>
      <c r="E41" s="94"/>
      <c r="F41" s="92">
        <v>73057910.821428567</v>
      </c>
      <c r="G41" s="93">
        <v>8645609</v>
      </c>
      <c r="H41" s="94"/>
      <c r="I41" s="95">
        <v>88849082.638535231</v>
      </c>
      <c r="J41" s="96">
        <v>4267740.87307298</v>
      </c>
      <c r="K41" s="93"/>
      <c r="L41" s="94">
        <v>93116823.511608213</v>
      </c>
      <c r="M41" s="95">
        <v>57142478</v>
      </c>
      <c r="N41" s="96">
        <v>15915432.821428571</v>
      </c>
      <c r="O41" s="96">
        <v>3697806</v>
      </c>
      <c r="P41" s="96">
        <v>11946554</v>
      </c>
      <c r="Q41" s="96">
        <v>271072.82142857148</v>
      </c>
      <c r="R41" s="65">
        <v>12217626.821428571</v>
      </c>
      <c r="S41" s="65"/>
      <c r="T41" s="97"/>
      <c r="U41" s="96">
        <v>34969257.877644107</v>
      </c>
      <c r="V41" s="96">
        <v>53879824.76089114</v>
      </c>
      <c r="W41" s="96">
        <v>1649139.3318306</v>
      </c>
      <c r="X41" s="96">
        <v>51825545.962172985</v>
      </c>
      <c r="Y41" s="96">
        <v>405139.46688755712</v>
      </c>
      <c r="Z41" s="96">
        <v>52230685.429060541</v>
      </c>
      <c r="AA41" s="96"/>
      <c r="AB41" s="97"/>
      <c r="AC41" s="96">
        <v>8146915</v>
      </c>
      <c r="AD41" s="96">
        <v>498694</v>
      </c>
      <c r="AE41" s="97"/>
      <c r="AF41" s="96">
        <v>3970386.8379329797</v>
      </c>
      <c r="AG41" s="96">
        <v>297354.03514000005</v>
      </c>
      <c r="AH41" s="97"/>
      <c r="AI41" s="141">
        <v>0</v>
      </c>
      <c r="AJ41" s="96">
        <v>0</v>
      </c>
      <c r="AK41" s="96">
        <v>0</v>
      </c>
      <c r="AL41" s="98">
        <v>0</v>
      </c>
      <c r="AM41" s="98">
        <v>0</v>
      </c>
      <c r="AN41" s="98">
        <v>0</v>
      </c>
      <c r="AO41" s="98">
        <v>0</v>
      </c>
      <c r="AP41" s="96"/>
      <c r="AQ41" s="96"/>
      <c r="AR41" s="98"/>
      <c r="AS41" s="96"/>
      <c r="AT41" s="96"/>
      <c r="AU41" s="96"/>
      <c r="AV41" s="96"/>
      <c r="AW41" s="98"/>
    </row>
    <row r="42" spans="1:49" x14ac:dyDescent="0.3">
      <c r="A42" s="584">
        <v>38838</v>
      </c>
      <c r="B42" s="77">
        <f t="shared" si="0"/>
        <v>31</v>
      </c>
      <c r="C42" s="61">
        <v>27178508</v>
      </c>
      <c r="D42" s="62">
        <v>8306329</v>
      </c>
      <c r="E42" s="63"/>
      <c r="F42" s="61">
        <v>77988661.714285702</v>
      </c>
      <c r="G42" s="62">
        <v>9741718</v>
      </c>
      <c r="H42" s="63"/>
      <c r="I42" s="64">
        <v>101390395.652896</v>
      </c>
      <c r="J42" s="65">
        <v>4891684.7667050706</v>
      </c>
      <c r="K42" s="62"/>
      <c r="L42" s="63">
        <v>106282080.41960107</v>
      </c>
      <c r="M42" s="64">
        <v>60820503</v>
      </c>
      <c r="N42" s="65">
        <v>17168158.714285716</v>
      </c>
      <c r="O42" s="65">
        <v>3672060</v>
      </c>
      <c r="P42" s="65">
        <v>13165855</v>
      </c>
      <c r="Q42" s="65">
        <v>330243.71428571432</v>
      </c>
      <c r="R42" s="65">
        <v>13496098.714285715</v>
      </c>
      <c r="S42" s="65"/>
      <c r="T42" s="66"/>
      <c r="U42" s="65">
        <v>37719882.657876968</v>
      </c>
      <c r="V42" s="65">
        <v>63670512.995019041</v>
      </c>
      <c r="W42" s="65">
        <v>1699928.0109410002</v>
      </c>
      <c r="X42" s="65">
        <v>61484075.852219544</v>
      </c>
      <c r="Y42" s="65">
        <v>486509.13185849995</v>
      </c>
      <c r="Z42" s="65">
        <v>61970584.984078042</v>
      </c>
      <c r="AA42" s="65"/>
      <c r="AB42" s="66"/>
      <c r="AC42" s="65">
        <v>9211244</v>
      </c>
      <c r="AD42" s="65">
        <v>530474</v>
      </c>
      <c r="AE42" s="66"/>
      <c r="AF42" s="65">
        <v>4562754.3080550712</v>
      </c>
      <c r="AG42" s="65">
        <v>328930.45864999999</v>
      </c>
      <c r="AH42" s="66"/>
      <c r="AI42" s="78">
        <v>0</v>
      </c>
      <c r="AJ42" s="65">
        <v>0</v>
      </c>
      <c r="AK42" s="65">
        <v>0</v>
      </c>
      <c r="AL42" s="67">
        <v>0</v>
      </c>
      <c r="AM42" s="67">
        <v>0</v>
      </c>
      <c r="AN42" s="67">
        <v>0</v>
      </c>
      <c r="AO42" s="67">
        <v>0</v>
      </c>
      <c r="AP42" s="65"/>
      <c r="AQ42" s="65"/>
      <c r="AR42" s="67"/>
      <c r="AS42" s="65"/>
      <c r="AT42" s="65"/>
      <c r="AU42" s="65"/>
      <c r="AV42" s="65"/>
      <c r="AW42" s="67"/>
    </row>
    <row r="43" spans="1:49" x14ac:dyDescent="0.3">
      <c r="A43" s="586">
        <v>38869</v>
      </c>
      <c r="B43" s="100">
        <f t="shared" si="0"/>
        <v>30</v>
      </c>
      <c r="C43" s="101">
        <v>27633046</v>
      </c>
      <c r="D43" s="102">
        <v>8060807</v>
      </c>
      <c r="E43" s="103"/>
      <c r="F43" s="101">
        <v>77620528</v>
      </c>
      <c r="G43" s="102">
        <v>9296753</v>
      </c>
      <c r="H43" s="103"/>
      <c r="I43" s="88">
        <v>97937779.141784891</v>
      </c>
      <c r="J43" s="83">
        <v>4710996.4852875397</v>
      </c>
      <c r="K43" s="102"/>
      <c r="L43" s="103">
        <v>102648775.62707242</v>
      </c>
      <c r="M43" s="88">
        <v>60337139</v>
      </c>
      <c r="N43" s="83">
        <v>17283389</v>
      </c>
      <c r="O43" s="83">
        <v>3580610</v>
      </c>
      <c r="P43" s="83">
        <v>13374986</v>
      </c>
      <c r="Q43" s="83">
        <v>327793</v>
      </c>
      <c r="R43" s="83">
        <v>13702779</v>
      </c>
      <c r="S43" s="83"/>
      <c r="T43" s="86"/>
      <c r="U43" s="83">
        <v>37883736.367576487</v>
      </c>
      <c r="V43" s="83">
        <v>60054042.774208404</v>
      </c>
      <c r="W43" s="83">
        <v>1704788.056571</v>
      </c>
      <c r="X43" s="83">
        <v>57831812.374388985</v>
      </c>
      <c r="Y43" s="83">
        <v>517442.34324841999</v>
      </c>
      <c r="Z43" s="83">
        <v>58349254.717637405</v>
      </c>
      <c r="AA43" s="83"/>
      <c r="AB43" s="86"/>
      <c r="AC43" s="83">
        <v>8817102</v>
      </c>
      <c r="AD43" s="83">
        <v>479651</v>
      </c>
      <c r="AE43" s="86"/>
      <c r="AF43" s="83">
        <v>4407449.0588547401</v>
      </c>
      <c r="AG43" s="83">
        <v>303547.42643280001</v>
      </c>
      <c r="AH43" s="86"/>
      <c r="AI43" s="82">
        <v>0</v>
      </c>
      <c r="AJ43" s="83">
        <v>0</v>
      </c>
      <c r="AK43" s="83">
        <v>0</v>
      </c>
      <c r="AL43" s="84">
        <v>0</v>
      </c>
      <c r="AM43" s="84">
        <v>0</v>
      </c>
      <c r="AN43" s="84">
        <v>0</v>
      </c>
      <c r="AO43" s="84">
        <v>0</v>
      </c>
      <c r="AP43" s="83"/>
      <c r="AQ43" s="83"/>
      <c r="AR43" s="84"/>
      <c r="AS43" s="83"/>
      <c r="AT43" s="83"/>
      <c r="AU43" s="83"/>
      <c r="AV43" s="83"/>
      <c r="AW43" s="84"/>
    </row>
    <row r="44" spans="1:49" x14ac:dyDescent="0.3">
      <c r="A44" s="584">
        <v>38899</v>
      </c>
      <c r="B44" s="77">
        <f t="shared" si="0"/>
        <v>31</v>
      </c>
      <c r="C44" s="61">
        <v>27104631</v>
      </c>
      <c r="D44" s="62">
        <v>8108865</v>
      </c>
      <c r="E44" s="63"/>
      <c r="F44" s="61">
        <v>82001165</v>
      </c>
      <c r="G44" s="62">
        <v>9543472</v>
      </c>
      <c r="H44" s="63"/>
      <c r="I44" s="64">
        <v>99364508.415669039</v>
      </c>
      <c r="J44" s="65">
        <v>4990890.5676730694</v>
      </c>
      <c r="K44" s="62"/>
      <c r="L44" s="63">
        <v>104355398.98334211</v>
      </c>
      <c r="M44" s="64">
        <v>64198102</v>
      </c>
      <c r="N44" s="65">
        <v>17803063</v>
      </c>
      <c r="O44" s="65">
        <v>3961223</v>
      </c>
      <c r="P44" s="65">
        <v>13499815</v>
      </c>
      <c r="Q44" s="65">
        <v>342025</v>
      </c>
      <c r="R44" s="65">
        <v>13841840</v>
      </c>
      <c r="S44" s="65"/>
      <c r="T44" s="66"/>
      <c r="U44" s="65">
        <v>40645339.311452769</v>
      </c>
      <c r="V44" s="65">
        <v>58719169.104216278</v>
      </c>
      <c r="W44" s="65">
        <v>1859723.2310641804</v>
      </c>
      <c r="X44" s="65">
        <v>56305626.650984623</v>
      </c>
      <c r="Y44" s="65">
        <v>553819.22216748004</v>
      </c>
      <c r="Z44" s="65">
        <v>56859445.8731521</v>
      </c>
      <c r="AA44" s="65"/>
      <c r="AB44" s="66"/>
      <c r="AC44" s="65">
        <v>9070085</v>
      </c>
      <c r="AD44" s="65">
        <v>473387</v>
      </c>
      <c r="AE44" s="66"/>
      <c r="AF44" s="65">
        <v>4690590.8238566602</v>
      </c>
      <c r="AG44" s="65">
        <v>300299.74381641002</v>
      </c>
      <c r="AH44" s="66"/>
      <c r="AI44" s="78">
        <v>0</v>
      </c>
      <c r="AJ44" s="65">
        <v>0</v>
      </c>
      <c r="AK44" s="65">
        <v>0</v>
      </c>
      <c r="AL44" s="67">
        <v>0</v>
      </c>
      <c r="AM44" s="67">
        <v>0</v>
      </c>
      <c r="AN44" s="67">
        <v>0</v>
      </c>
      <c r="AO44" s="67">
        <v>0</v>
      </c>
      <c r="AP44" s="65"/>
      <c r="AQ44" s="65"/>
      <c r="AR44" s="67"/>
      <c r="AS44" s="65"/>
      <c r="AT44" s="65"/>
      <c r="AU44" s="65"/>
      <c r="AV44" s="65"/>
      <c r="AW44" s="67"/>
    </row>
    <row r="45" spans="1:49" x14ac:dyDescent="0.3">
      <c r="A45" s="584">
        <v>38930</v>
      </c>
      <c r="B45" s="77">
        <f t="shared" si="0"/>
        <v>31</v>
      </c>
      <c r="C45" s="61">
        <v>27636624</v>
      </c>
      <c r="D45" s="62">
        <v>8141978</v>
      </c>
      <c r="E45" s="63"/>
      <c r="F45" s="61">
        <v>80796428</v>
      </c>
      <c r="G45" s="62">
        <v>9954700</v>
      </c>
      <c r="H45" s="63"/>
      <c r="I45" s="64">
        <v>103891667.02174228</v>
      </c>
      <c r="J45" s="65">
        <v>5020829.83557624</v>
      </c>
      <c r="K45" s="62"/>
      <c r="L45" s="63">
        <v>108912496.85731852</v>
      </c>
      <c r="M45" s="64">
        <v>62908635</v>
      </c>
      <c r="N45" s="65">
        <v>17887793</v>
      </c>
      <c r="O45" s="65">
        <v>3810126</v>
      </c>
      <c r="P45" s="65">
        <v>13721186</v>
      </c>
      <c r="Q45" s="65">
        <v>356481</v>
      </c>
      <c r="R45" s="65">
        <v>14077667</v>
      </c>
      <c r="S45" s="65"/>
      <c r="T45" s="66"/>
      <c r="U45" s="65">
        <v>40350606.74313949</v>
      </c>
      <c r="V45" s="65">
        <v>63541060.278602846</v>
      </c>
      <c r="W45" s="65">
        <v>1833695.7141706399</v>
      </c>
      <c r="X45" s="65">
        <v>61111450.988819607</v>
      </c>
      <c r="Y45" s="65">
        <v>595913.57561260019</v>
      </c>
      <c r="Z45" s="65">
        <v>61707364.564432204</v>
      </c>
      <c r="AA45" s="65"/>
      <c r="AB45" s="66"/>
      <c r="AC45" s="65">
        <v>9486662</v>
      </c>
      <c r="AD45" s="65">
        <v>468038</v>
      </c>
      <c r="AE45" s="66"/>
      <c r="AF45" s="65">
        <v>4720982.1975317197</v>
      </c>
      <c r="AG45" s="65">
        <v>299847.63804451999</v>
      </c>
      <c r="AH45" s="66"/>
      <c r="AI45" s="78">
        <v>0</v>
      </c>
      <c r="AJ45" s="65">
        <v>0</v>
      </c>
      <c r="AK45" s="65">
        <v>0</v>
      </c>
      <c r="AL45" s="67">
        <v>0</v>
      </c>
      <c r="AM45" s="67">
        <v>0</v>
      </c>
      <c r="AN45" s="67">
        <v>0</v>
      </c>
      <c r="AO45" s="67">
        <v>0</v>
      </c>
      <c r="AP45" s="65"/>
      <c r="AQ45" s="65"/>
      <c r="AR45" s="67"/>
      <c r="AS45" s="65"/>
      <c r="AT45" s="65"/>
      <c r="AU45" s="65"/>
      <c r="AV45" s="65"/>
      <c r="AW45" s="67"/>
    </row>
    <row r="46" spans="1:49" x14ac:dyDescent="0.3">
      <c r="A46" s="584">
        <v>38961</v>
      </c>
      <c r="B46" s="77">
        <f t="shared" si="0"/>
        <v>30</v>
      </c>
      <c r="C46" s="61">
        <v>28196015</v>
      </c>
      <c r="D46" s="62">
        <v>8245929</v>
      </c>
      <c r="E46" s="63"/>
      <c r="F46" s="61">
        <v>80941438</v>
      </c>
      <c r="G46" s="62">
        <v>10063790</v>
      </c>
      <c r="H46" s="63"/>
      <c r="I46" s="64">
        <v>101133298.49518783</v>
      </c>
      <c r="J46" s="65">
        <v>5124957.1530763702</v>
      </c>
      <c r="K46" s="62"/>
      <c r="L46" s="63">
        <v>106258255.6482642</v>
      </c>
      <c r="M46" s="64">
        <v>62937738</v>
      </c>
      <c r="N46" s="65">
        <v>18003700</v>
      </c>
      <c r="O46" s="65">
        <v>3843391</v>
      </c>
      <c r="P46" s="65">
        <v>13791390</v>
      </c>
      <c r="Q46" s="65">
        <v>368919</v>
      </c>
      <c r="R46" s="83">
        <v>14160309</v>
      </c>
      <c r="S46" s="65"/>
      <c r="T46" s="66"/>
      <c r="U46" s="65">
        <v>40174817.35075181</v>
      </c>
      <c r="V46" s="65">
        <v>60958481.144436032</v>
      </c>
      <c r="W46" s="65">
        <v>1888900.0895509501</v>
      </c>
      <c r="X46" s="65">
        <v>58427997.879385285</v>
      </c>
      <c r="Y46" s="65">
        <v>641583.17549980001</v>
      </c>
      <c r="Z46" s="65">
        <v>59069581.054885082</v>
      </c>
      <c r="AA46" s="65"/>
      <c r="AB46" s="66"/>
      <c r="AC46" s="65">
        <v>9598157</v>
      </c>
      <c r="AD46" s="65">
        <v>465633</v>
      </c>
      <c r="AE46" s="66"/>
      <c r="AF46" s="65">
        <v>4834450.7302144105</v>
      </c>
      <c r="AG46" s="65">
        <v>290506.42286195996</v>
      </c>
      <c r="AH46" s="66"/>
      <c r="AI46" s="82">
        <v>0</v>
      </c>
      <c r="AJ46" s="83">
        <v>0</v>
      </c>
      <c r="AK46" s="83">
        <v>0</v>
      </c>
      <c r="AL46" s="84">
        <v>0</v>
      </c>
      <c r="AM46" s="84">
        <v>0</v>
      </c>
      <c r="AN46" s="84">
        <v>0</v>
      </c>
      <c r="AO46" s="84">
        <v>0</v>
      </c>
      <c r="AP46" s="83"/>
      <c r="AQ46" s="83"/>
      <c r="AR46" s="84"/>
      <c r="AS46" s="83"/>
      <c r="AT46" s="83"/>
      <c r="AU46" s="83"/>
      <c r="AV46" s="83"/>
      <c r="AW46" s="84"/>
    </row>
    <row r="47" spans="1:49" x14ac:dyDescent="0.3">
      <c r="A47" s="585">
        <v>38991</v>
      </c>
      <c r="B47" s="91">
        <f t="shared" si="0"/>
        <v>31</v>
      </c>
      <c r="C47" s="92">
        <v>28625097</v>
      </c>
      <c r="D47" s="93">
        <v>8281028</v>
      </c>
      <c r="E47" s="94"/>
      <c r="F47" s="92">
        <v>85282248</v>
      </c>
      <c r="G47" s="93">
        <v>10235392</v>
      </c>
      <c r="H47" s="94"/>
      <c r="I47" s="95">
        <v>101362449.20631382</v>
      </c>
      <c r="J47" s="96">
        <v>5282749.144560921</v>
      </c>
      <c r="K47" s="93"/>
      <c r="L47" s="94">
        <v>106645198.35087474</v>
      </c>
      <c r="M47" s="95">
        <v>66370546</v>
      </c>
      <c r="N47" s="96">
        <v>18911702</v>
      </c>
      <c r="O47" s="96">
        <v>4918443</v>
      </c>
      <c r="P47" s="96">
        <v>13589245</v>
      </c>
      <c r="Q47" s="96">
        <v>404014</v>
      </c>
      <c r="R47" s="65">
        <v>13993259</v>
      </c>
      <c r="S47" s="65"/>
      <c r="T47" s="97"/>
      <c r="U47" s="96">
        <v>43023621.555721506</v>
      </c>
      <c r="V47" s="96">
        <v>58338827.650592312</v>
      </c>
      <c r="W47" s="96">
        <v>2173912.9018896115</v>
      </c>
      <c r="X47" s="96">
        <v>55457897.3049943</v>
      </c>
      <c r="Y47" s="96">
        <v>707017.44370840024</v>
      </c>
      <c r="Z47" s="96">
        <v>56164914.748702697</v>
      </c>
      <c r="AA47" s="96"/>
      <c r="AB47" s="97"/>
      <c r="AC47" s="96">
        <v>9870884</v>
      </c>
      <c r="AD47" s="96">
        <v>364508</v>
      </c>
      <c r="AE47" s="97"/>
      <c r="AF47" s="96">
        <v>5035466.0306302803</v>
      </c>
      <c r="AG47" s="96">
        <v>247283.11393064001</v>
      </c>
      <c r="AH47" s="97"/>
      <c r="AI47" s="67">
        <v>0</v>
      </c>
      <c r="AJ47" s="65">
        <v>0</v>
      </c>
      <c r="AK47" s="65">
        <v>0</v>
      </c>
      <c r="AL47" s="67">
        <v>0</v>
      </c>
      <c r="AM47" s="67">
        <v>0</v>
      </c>
      <c r="AN47" s="67">
        <v>0</v>
      </c>
      <c r="AO47" s="67">
        <v>0</v>
      </c>
      <c r="AP47" s="65"/>
      <c r="AQ47" s="65"/>
      <c r="AR47" s="67"/>
      <c r="AS47" s="65"/>
      <c r="AT47" s="65"/>
      <c r="AU47" s="65"/>
      <c r="AV47" s="65"/>
      <c r="AW47" s="67"/>
    </row>
    <row r="48" spans="1:49" x14ac:dyDescent="0.3">
      <c r="A48" s="584">
        <v>39022</v>
      </c>
      <c r="B48" s="77">
        <f t="shared" si="0"/>
        <v>30</v>
      </c>
      <c r="C48" s="61">
        <v>29088279</v>
      </c>
      <c r="D48" s="62">
        <v>8307078</v>
      </c>
      <c r="E48" s="63"/>
      <c r="F48" s="61">
        <v>79443095</v>
      </c>
      <c r="G48" s="62">
        <v>9721563</v>
      </c>
      <c r="H48" s="63"/>
      <c r="I48" s="64">
        <v>105822547.07758147</v>
      </c>
      <c r="J48" s="65">
        <v>5208299.7206072193</v>
      </c>
      <c r="K48" s="62"/>
      <c r="L48" s="63">
        <v>111030846.79818869</v>
      </c>
      <c r="M48" s="64">
        <v>61385132</v>
      </c>
      <c r="N48" s="65">
        <v>18057963</v>
      </c>
      <c r="O48" s="65">
        <v>3753833</v>
      </c>
      <c r="P48" s="65">
        <v>13897487</v>
      </c>
      <c r="Q48" s="65">
        <v>406643</v>
      </c>
      <c r="R48" s="65">
        <v>14304130</v>
      </c>
      <c r="S48" s="65"/>
      <c r="T48" s="66"/>
      <c r="U48" s="65">
        <v>39025713.979240887</v>
      </c>
      <c r="V48" s="65">
        <v>66796833.098340616</v>
      </c>
      <c r="W48" s="65">
        <v>1895161.7031367607</v>
      </c>
      <c r="X48" s="65">
        <v>64169906.713598199</v>
      </c>
      <c r="Y48" s="65">
        <v>731764.68160565977</v>
      </c>
      <c r="Z48" s="65">
        <v>64901671.395203859</v>
      </c>
      <c r="AA48" s="65"/>
      <c r="AB48" s="66"/>
      <c r="AC48" s="65">
        <v>9276087</v>
      </c>
      <c r="AD48" s="65">
        <v>445476</v>
      </c>
      <c r="AE48" s="66"/>
      <c r="AF48" s="65">
        <v>4916487.6274888106</v>
      </c>
      <c r="AG48" s="65">
        <v>291812.09311841003</v>
      </c>
      <c r="AH48" s="66"/>
      <c r="AI48" s="67">
        <v>0</v>
      </c>
      <c r="AJ48" s="65">
        <v>0</v>
      </c>
      <c r="AK48" s="65">
        <v>0</v>
      </c>
      <c r="AL48" s="67">
        <v>0</v>
      </c>
      <c r="AM48" s="67">
        <v>0</v>
      </c>
      <c r="AN48" s="67">
        <v>0</v>
      </c>
      <c r="AO48" s="67">
        <v>0</v>
      </c>
      <c r="AP48" s="65"/>
      <c r="AQ48" s="65"/>
      <c r="AR48" s="67"/>
      <c r="AS48" s="65"/>
      <c r="AT48" s="65"/>
      <c r="AU48" s="65"/>
      <c r="AV48" s="65"/>
      <c r="AW48" s="67"/>
    </row>
    <row r="49" spans="1:49" x14ac:dyDescent="0.3">
      <c r="A49" s="587">
        <v>39052</v>
      </c>
      <c r="B49" s="105">
        <f t="shared" si="0"/>
        <v>31</v>
      </c>
      <c r="C49" s="106">
        <v>29656159</v>
      </c>
      <c r="D49" s="107">
        <v>8276761</v>
      </c>
      <c r="E49" s="108"/>
      <c r="F49" s="106">
        <v>86490593</v>
      </c>
      <c r="G49" s="107">
        <v>10111540</v>
      </c>
      <c r="H49" s="108"/>
      <c r="I49" s="109">
        <v>116883274.07872131</v>
      </c>
      <c r="J49" s="110">
        <v>5499246.9010881502</v>
      </c>
      <c r="K49" s="107"/>
      <c r="L49" s="108">
        <v>122382520.97980946</v>
      </c>
      <c r="M49" s="109">
        <v>66772277</v>
      </c>
      <c r="N49" s="110">
        <v>19718316</v>
      </c>
      <c r="O49" s="110">
        <v>4668076</v>
      </c>
      <c r="P49" s="110">
        <v>14602502</v>
      </c>
      <c r="Q49" s="110">
        <v>447738</v>
      </c>
      <c r="R49" s="110">
        <v>15050240</v>
      </c>
      <c r="S49" s="110"/>
      <c r="T49" s="111"/>
      <c r="U49" s="110">
        <v>43632776.036655672</v>
      </c>
      <c r="V49" s="110">
        <v>73250498.04206571</v>
      </c>
      <c r="W49" s="110">
        <v>2300261.8412910206</v>
      </c>
      <c r="X49" s="110">
        <v>70112193.360915273</v>
      </c>
      <c r="Y49" s="110">
        <v>838042.83985941031</v>
      </c>
      <c r="Z49" s="110">
        <v>70950236.200774685</v>
      </c>
      <c r="AA49" s="110"/>
      <c r="AB49" s="111"/>
      <c r="AC49" s="110">
        <v>9714811</v>
      </c>
      <c r="AD49" s="110">
        <v>396729</v>
      </c>
      <c r="AE49" s="111"/>
      <c r="AF49" s="110">
        <v>5237930.0054404102</v>
      </c>
      <c r="AG49" s="110">
        <v>261316.89564773999</v>
      </c>
      <c r="AH49" s="111"/>
      <c r="AI49" s="113">
        <v>0</v>
      </c>
      <c r="AJ49" s="110">
        <v>0</v>
      </c>
      <c r="AK49" s="110">
        <v>0</v>
      </c>
      <c r="AL49" s="112">
        <v>0</v>
      </c>
      <c r="AM49" s="112">
        <v>0</v>
      </c>
      <c r="AN49" s="112">
        <v>0</v>
      </c>
      <c r="AO49" s="112">
        <v>0</v>
      </c>
      <c r="AP49" s="110"/>
      <c r="AQ49" s="110"/>
      <c r="AR49" s="112"/>
      <c r="AS49" s="110"/>
      <c r="AT49" s="110"/>
      <c r="AU49" s="110"/>
      <c r="AV49" s="110"/>
      <c r="AW49" s="112"/>
    </row>
    <row r="50" spans="1:49" x14ac:dyDescent="0.3">
      <c r="A50" s="583">
        <v>39083</v>
      </c>
      <c r="B50" s="60">
        <f t="shared" si="0"/>
        <v>31</v>
      </c>
      <c r="C50" s="61">
        <v>30154054</v>
      </c>
      <c r="D50" s="62">
        <v>8284668</v>
      </c>
      <c r="E50" s="63"/>
      <c r="F50" s="61">
        <v>82753077</v>
      </c>
      <c r="G50" s="62">
        <v>10618125</v>
      </c>
      <c r="H50" s="63"/>
      <c r="I50" s="117">
        <v>113480703.54698803</v>
      </c>
      <c r="J50" s="118">
        <v>5601780.9201399693</v>
      </c>
      <c r="K50" s="119"/>
      <c r="L50" s="120">
        <v>119082484.46712799</v>
      </c>
      <c r="M50" s="117">
        <v>64397710</v>
      </c>
      <c r="N50" s="118">
        <v>18355367</v>
      </c>
      <c r="O50" s="118">
        <v>4522708</v>
      </c>
      <c r="P50" s="118">
        <v>13372189</v>
      </c>
      <c r="Q50" s="118">
        <v>460470</v>
      </c>
      <c r="R50" s="65">
        <v>13832659</v>
      </c>
      <c r="S50" s="65"/>
      <c r="T50" s="121"/>
      <c r="U50" s="118">
        <v>41715204.267200619</v>
      </c>
      <c r="V50" s="118">
        <v>71765499.279787436</v>
      </c>
      <c r="W50" s="118">
        <v>2207957.4645853201</v>
      </c>
      <c r="X50" s="118">
        <v>68691335.757678121</v>
      </c>
      <c r="Y50" s="118">
        <v>866206.05752398993</v>
      </c>
      <c r="Z50" s="118">
        <v>69557541.815202117</v>
      </c>
      <c r="AA50" s="118"/>
      <c r="AB50" s="121"/>
      <c r="AC50" s="118">
        <v>10169130</v>
      </c>
      <c r="AD50" s="118">
        <v>448995</v>
      </c>
      <c r="AE50" s="121"/>
      <c r="AF50" s="118">
        <v>5308543.9678262994</v>
      </c>
      <c r="AG50" s="118">
        <v>293236.95231367002</v>
      </c>
      <c r="AH50" s="121"/>
      <c r="AI50" s="123">
        <v>0</v>
      </c>
      <c r="AJ50" s="118">
        <v>0</v>
      </c>
      <c r="AK50" s="118">
        <v>0</v>
      </c>
      <c r="AL50" s="122">
        <v>0</v>
      </c>
      <c r="AM50" s="122">
        <v>0</v>
      </c>
      <c r="AN50" s="122">
        <v>0</v>
      </c>
      <c r="AO50" s="122">
        <v>0</v>
      </c>
      <c r="AP50" s="118"/>
      <c r="AQ50" s="118"/>
      <c r="AR50" s="122"/>
      <c r="AS50" s="118"/>
      <c r="AT50" s="118"/>
      <c r="AU50" s="118"/>
      <c r="AV50" s="118"/>
      <c r="AW50" s="122"/>
    </row>
    <row r="51" spans="1:49" x14ac:dyDescent="0.3">
      <c r="A51" s="584">
        <v>39114</v>
      </c>
      <c r="B51" s="77">
        <f t="shared" si="0"/>
        <v>28</v>
      </c>
      <c r="C51" s="61">
        <v>30275394</v>
      </c>
      <c r="D51" s="62">
        <v>8336598</v>
      </c>
      <c r="E51" s="63"/>
      <c r="F51" s="61">
        <v>75745827</v>
      </c>
      <c r="G51" s="62">
        <v>9229580</v>
      </c>
      <c r="H51" s="63"/>
      <c r="I51" s="64">
        <v>101553884.1521952</v>
      </c>
      <c r="J51" s="65">
        <v>4769336.77207183</v>
      </c>
      <c r="K51" s="62"/>
      <c r="L51" s="63">
        <v>106323220.92426702</v>
      </c>
      <c r="M51" s="64">
        <v>59135509</v>
      </c>
      <c r="N51" s="65">
        <v>16610318</v>
      </c>
      <c r="O51" s="65">
        <v>3784201</v>
      </c>
      <c r="P51" s="65">
        <v>12309782</v>
      </c>
      <c r="Q51" s="65">
        <v>516335</v>
      </c>
      <c r="R51" s="65">
        <v>12826117</v>
      </c>
      <c r="S51" s="65"/>
      <c r="T51" s="66"/>
      <c r="U51" s="65">
        <v>38487265.512413383</v>
      </c>
      <c r="V51" s="65">
        <v>63066618.639781788</v>
      </c>
      <c r="W51" s="65">
        <v>1796416.2691830806</v>
      </c>
      <c r="X51" s="65">
        <v>60447835.151415877</v>
      </c>
      <c r="Y51" s="65">
        <v>822367.21918282972</v>
      </c>
      <c r="Z51" s="65">
        <v>61270202.370598704</v>
      </c>
      <c r="AA51" s="65"/>
      <c r="AB51" s="66"/>
      <c r="AC51" s="65">
        <v>8849052</v>
      </c>
      <c r="AD51" s="65">
        <v>380528</v>
      </c>
      <c r="AE51" s="66"/>
      <c r="AF51" s="65">
        <v>4522213.89075551</v>
      </c>
      <c r="AG51" s="65">
        <v>247122.88131632001</v>
      </c>
      <c r="AH51" s="66"/>
      <c r="AI51" s="78">
        <v>0</v>
      </c>
      <c r="AJ51" s="65">
        <v>0</v>
      </c>
      <c r="AK51" s="65">
        <v>0</v>
      </c>
      <c r="AL51" s="67">
        <v>0</v>
      </c>
      <c r="AM51" s="67">
        <v>0</v>
      </c>
      <c r="AN51" s="67">
        <v>0</v>
      </c>
      <c r="AO51" s="67">
        <v>0</v>
      </c>
      <c r="AP51" s="65"/>
      <c r="AQ51" s="65"/>
      <c r="AR51" s="67"/>
      <c r="AS51" s="65"/>
      <c r="AT51" s="65"/>
      <c r="AU51" s="65"/>
      <c r="AV51" s="65"/>
      <c r="AW51" s="67"/>
    </row>
    <row r="52" spans="1:49" x14ac:dyDescent="0.3">
      <c r="A52" s="584">
        <v>39142</v>
      </c>
      <c r="B52" s="77">
        <f t="shared" si="0"/>
        <v>31</v>
      </c>
      <c r="C52" s="61">
        <v>30659813</v>
      </c>
      <c r="D52" s="62">
        <v>8194908</v>
      </c>
      <c r="E52" s="63"/>
      <c r="F52" s="61">
        <v>88040042</v>
      </c>
      <c r="G52" s="62">
        <v>10049695</v>
      </c>
      <c r="H52" s="63"/>
      <c r="I52" s="64">
        <v>120002525.18292604</v>
      </c>
      <c r="J52" s="65">
        <v>5424829.8722517909</v>
      </c>
      <c r="K52" s="62"/>
      <c r="L52" s="63">
        <v>125427355.05517784</v>
      </c>
      <c r="M52" s="64">
        <v>68609912</v>
      </c>
      <c r="N52" s="65">
        <v>19430130</v>
      </c>
      <c r="O52" s="65">
        <v>4526222</v>
      </c>
      <c r="P52" s="65">
        <v>14381585</v>
      </c>
      <c r="Q52" s="65">
        <v>522323</v>
      </c>
      <c r="R52" s="83">
        <v>14903908</v>
      </c>
      <c r="S52" s="65"/>
      <c r="T52" s="66"/>
      <c r="U52" s="65">
        <v>44282397.009925187</v>
      </c>
      <c r="V52" s="65">
        <v>75720128.173000842</v>
      </c>
      <c r="W52" s="65">
        <v>2164541.2921821009</v>
      </c>
      <c r="X52" s="65">
        <v>72605832.128653169</v>
      </c>
      <c r="Y52" s="65">
        <v>949754.75216556992</v>
      </c>
      <c r="Z52" s="65">
        <v>73555586.88081874</v>
      </c>
      <c r="AA52" s="65"/>
      <c r="AB52" s="66"/>
      <c r="AC52" s="65">
        <v>9626404</v>
      </c>
      <c r="AD52" s="65">
        <v>423291</v>
      </c>
      <c r="AE52" s="66"/>
      <c r="AF52" s="65">
        <v>5142922.0792925209</v>
      </c>
      <c r="AG52" s="65">
        <v>281907.79295926995</v>
      </c>
      <c r="AH52" s="66"/>
      <c r="AI52" s="82">
        <v>0</v>
      </c>
      <c r="AJ52" s="83">
        <v>0</v>
      </c>
      <c r="AK52" s="83">
        <v>0</v>
      </c>
      <c r="AL52" s="84">
        <v>0</v>
      </c>
      <c r="AM52" s="84">
        <v>0</v>
      </c>
      <c r="AN52" s="84">
        <v>0</v>
      </c>
      <c r="AO52" s="84">
        <v>0</v>
      </c>
      <c r="AP52" s="83"/>
      <c r="AQ52" s="83"/>
      <c r="AR52" s="84"/>
      <c r="AS52" s="83"/>
      <c r="AT52" s="83"/>
      <c r="AU52" s="83"/>
      <c r="AV52" s="83"/>
      <c r="AW52" s="84"/>
    </row>
    <row r="53" spans="1:49" x14ac:dyDescent="0.3">
      <c r="A53" s="585">
        <v>39173</v>
      </c>
      <c r="B53" s="91">
        <f t="shared" si="0"/>
        <v>30</v>
      </c>
      <c r="C53" s="92">
        <v>31171921</v>
      </c>
      <c r="D53" s="93">
        <v>8265684</v>
      </c>
      <c r="E53" s="94">
        <v>91348</v>
      </c>
      <c r="F53" s="92">
        <v>84135519</v>
      </c>
      <c r="G53" s="93">
        <v>9954830</v>
      </c>
      <c r="H53" s="94"/>
      <c r="I53" s="95">
        <v>120744317.8746189</v>
      </c>
      <c r="J53" s="96">
        <v>5340846.6830106797</v>
      </c>
      <c r="K53" s="93"/>
      <c r="L53" s="94">
        <v>126085164.55762959</v>
      </c>
      <c r="M53" s="95">
        <v>65056450</v>
      </c>
      <c r="N53" s="96">
        <v>19079069</v>
      </c>
      <c r="O53" s="96">
        <v>4388525</v>
      </c>
      <c r="P53" s="96">
        <v>14186867</v>
      </c>
      <c r="Q53" s="96">
        <v>503677</v>
      </c>
      <c r="R53" s="65">
        <v>14690544</v>
      </c>
      <c r="S53" s="65"/>
      <c r="T53" s="97"/>
      <c r="U53" s="96">
        <v>41932403.46449443</v>
      </c>
      <c r="V53" s="96">
        <v>78796914.410124466</v>
      </c>
      <c r="W53" s="96">
        <v>2088097.9732273598</v>
      </c>
      <c r="X53" s="96">
        <v>75756169.000185594</v>
      </c>
      <c r="Y53" s="96">
        <v>952647.43671150028</v>
      </c>
      <c r="Z53" s="96">
        <v>76708816.436897099</v>
      </c>
      <c r="AA53" s="96"/>
      <c r="AB53" s="97"/>
      <c r="AC53" s="96">
        <v>9540421</v>
      </c>
      <c r="AD53" s="96">
        <v>414409</v>
      </c>
      <c r="AE53" s="97"/>
      <c r="AF53" s="96">
        <v>5067888.2613186799</v>
      </c>
      <c r="AG53" s="96">
        <v>272958.421692</v>
      </c>
      <c r="AH53" s="97"/>
      <c r="AI53" s="78">
        <v>0</v>
      </c>
      <c r="AJ53" s="65">
        <v>0</v>
      </c>
      <c r="AK53" s="65">
        <v>0</v>
      </c>
      <c r="AL53" s="67">
        <v>0</v>
      </c>
      <c r="AM53" s="67">
        <v>0</v>
      </c>
      <c r="AN53" s="67">
        <v>0</v>
      </c>
      <c r="AO53" s="67">
        <v>0</v>
      </c>
      <c r="AP53" s="65"/>
      <c r="AQ53" s="65"/>
      <c r="AR53" s="67"/>
      <c r="AS53" s="65"/>
      <c r="AT53" s="65"/>
      <c r="AU53" s="65"/>
      <c r="AV53" s="65"/>
      <c r="AW53" s="67"/>
    </row>
    <row r="54" spans="1:49" x14ac:dyDescent="0.3">
      <c r="A54" s="584">
        <v>39203</v>
      </c>
      <c r="B54" s="77">
        <f t="shared" si="0"/>
        <v>31</v>
      </c>
      <c r="C54" s="61">
        <v>31446708</v>
      </c>
      <c r="D54" s="62">
        <v>8320977</v>
      </c>
      <c r="E54" s="63">
        <v>109220</v>
      </c>
      <c r="F54" s="61">
        <v>91570617</v>
      </c>
      <c r="G54" s="62">
        <v>11766618</v>
      </c>
      <c r="H54" s="63"/>
      <c r="I54" s="64">
        <v>141107048.61215588</v>
      </c>
      <c r="J54" s="65">
        <v>6071502.3750638496</v>
      </c>
      <c r="K54" s="62"/>
      <c r="L54" s="63">
        <v>147178550.98721972</v>
      </c>
      <c r="M54" s="64">
        <v>69732157</v>
      </c>
      <c r="N54" s="65">
        <v>21838460</v>
      </c>
      <c r="O54" s="65">
        <v>4660490</v>
      </c>
      <c r="P54" s="65">
        <v>16596130</v>
      </c>
      <c r="Q54" s="65">
        <v>581840</v>
      </c>
      <c r="R54" s="65">
        <v>17177970</v>
      </c>
      <c r="S54" s="65"/>
      <c r="T54" s="66"/>
      <c r="U54" s="65">
        <v>45403255.102545485</v>
      </c>
      <c r="V54" s="65">
        <v>95703793.50961034</v>
      </c>
      <c r="W54" s="65">
        <v>2266510.9438531706</v>
      </c>
      <c r="X54" s="65">
        <v>92316514.099446371</v>
      </c>
      <c r="Y54" s="65">
        <v>1120768.4663108001</v>
      </c>
      <c r="Z54" s="65">
        <v>93437282.56575717</v>
      </c>
      <c r="AA54" s="65"/>
      <c r="AB54" s="66"/>
      <c r="AC54" s="65">
        <v>11341233</v>
      </c>
      <c r="AD54" s="65">
        <v>425385</v>
      </c>
      <c r="AE54" s="66"/>
      <c r="AF54" s="65">
        <v>5781067.1058958499</v>
      </c>
      <c r="AG54" s="65">
        <v>290435.26916800003</v>
      </c>
      <c r="AH54" s="66"/>
      <c r="AI54" s="78">
        <v>0</v>
      </c>
      <c r="AJ54" s="65">
        <v>0</v>
      </c>
      <c r="AK54" s="65">
        <v>0</v>
      </c>
      <c r="AL54" s="67">
        <v>0</v>
      </c>
      <c r="AM54" s="67">
        <v>0</v>
      </c>
      <c r="AN54" s="67">
        <v>0</v>
      </c>
      <c r="AO54" s="67">
        <v>0</v>
      </c>
      <c r="AP54" s="65"/>
      <c r="AQ54" s="65"/>
      <c r="AR54" s="67"/>
      <c r="AS54" s="65"/>
      <c r="AT54" s="65"/>
      <c r="AU54" s="65"/>
      <c r="AV54" s="65"/>
      <c r="AW54" s="67"/>
    </row>
    <row r="55" spans="1:49" x14ac:dyDescent="0.3">
      <c r="A55" s="586">
        <v>39234</v>
      </c>
      <c r="B55" s="100">
        <f t="shared" si="0"/>
        <v>30</v>
      </c>
      <c r="C55" s="101">
        <v>32024683</v>
      </c>
      <c r="D55" s="102">
        <v>8443861</v>
      </c>
      <c r="E55" s="103">
        <v>116888</v>
      </c>
      <c r="F55" s="101">
        <v>90941244</v>
      </c>
      <c r="G55" s="102">
        <v>10450031</v>
      </c>
      <c r="H55" s="103"/>
      <c r="I55" s="88">
        <v>140874739.2951836</v>
      </c>
      <c r="J55" s="83">
        <v>5838289.3142656004</v>
      </c>
      <c r="K55" s="102"/>
      <c r="L55" s="103">
        <v>146713028.60944921</v>
      </c>
      <c r="M55" s="88">
        <v>69557938</v>
      </c>
      <c r="N55" s="83">
        <v>21383306</v>
      </c>
      <c r="O55" s="83">
        <v>4762415</v>
      </c>
      <c r="P55" s="83">
        <v>16030192</v>
      </c>
      <c r="Q55" s="83">
        <v>590699</v>
      </c>
      <c r="R55" s="83">
        <v>16620891</v>
      </c>
      <c r="S55" s="83"/>
      <c r="T55" s="86"/>
      <c r="U55" s="83">
        <v>45763661.64093212</v>
      </c>
      <c r="V55" s="83">
        <v>95107929.803253487</v>
      </c>
      <c r="W55" s="83">
        <v>2312110.5636903504</v>
      </c>
      <c r="X55" s="83">
        <v>91648231.406225607</v>
      </c>
      <c r="Y55" s="83">
        <v>1147587.8333375303</v>
      </c>
      <c r="Z55" s="83">
        <v>92795819.239563137</v>
      </c>
      <c r="AA55" s="83"/>
      <c r="AB55" s="86"/>
      <c r="AC55" s="83">
        <v>10075739</v>
      </c>
      <c r="AD55" s="83">
        <v>374292</v>
      </c>
      <c r="AE55" s="86"/>
      <c r="AF55" s="83">
        <v>5581847.3115596008</v>
      </c>
      <c r="AG55" s="83">
        <v>256442.002706</v>
      </c>
      <c r="AH55" s="86"/>
      <c r="AI55" s="82">
        <v>0</v>
      </c>
      <c r="AJ55" s="83">
        <v>0</v>
      </c>
      <c r="AK55" s="83">
        <v>0</v>
      </c>
      <c r="AL55" s="84">
        <v>0</v>
      </c>
      <c r="AM55" s="84">
        <v>0</v>
      </c>
      <c r="AN55" s="84">
        <v>0</v>
      </c>
      <c r="AO55" s="84">
        <v>0</v>
      </c>
      <c r="AP55" s="83"/>
      <c r="AQ55" s="83"/>
      <c r="AR55" s="84"/>
      <c r="AS55" s="83"/>
      <c r="AT55" s="83"/>
      <c r="AU55" s="83"/>
      <c r="AV55" s="83"/>
      <c r="AW55" s="84"/>
    </row>
    <row r="56" spans="1:49" x14ac:dyDescent="0.3">
      <c r="A56" s="584">
        <v>39264</v>
      </c>
      <c r="B56" s="77">
        <f t="shared" si="0"/>
        <v>31</v>
      </c>
      <c r="C56" s="61">
        <v>32664847</v>
      </c>
      <c r="D56" s="62">
        <v>8507704</v>
      </c>
      <c r="E56" s="63">
        <v>129648</v>
      </c>
      <c r="F56" s="61">
        <v>97062376</v>
      </c>
      <c r="G56" s="62">
        <v>11345061</v>
      </c>
      <c r="H56" s="63"/>
      <c r="I56" s="64">
        <v>155088643.48493534</v>
      </c>
      <c r="J56" s="65">
        <v>6553906.1324765906</v>
      </c>
      <c r="K56" s="62"/>
      <c r="L56" s="63">
        <v>161642549.61741194</v>
      </c>
      <c r="M56" s="64">
        <v>74254133</v>
      </c>
      <c r="N56" s="65">
        <v>22808243</v>
      </c>
      <c r="O56" s="65">
        <v>5034160</v>
      </c>
      <c r="P56" s="65">
        <v>17104233</v>
      </c>
      <c r="Q56" s="65">
        <v>669850</v>
      </c>
      <c r="R56" s="65">
        <v>17774083</v>
      </c>
      <c r="S56" s="65"/>
      <c r="T56" s="66"/>
      <c r="U56" s="65">
        <v>49650927.548115507</v>
      </c>
      <c r="V56" s="65">
        <v>105437715.93681984</v>
      </c>
      <c r="W56" s="65">
        <v>2428300.6462014401</v>
      </c>
      <c r="X56" s="65">
        <v>101688208.96052979</v>
      </c>
      <c r="Y56" s="65">
        <v>1321206.3300886003</v>
      </c>
      <c r="Z56" s="65">
        <v>103009415.29061839</v>
      </c>
      <c r="AA56" s="65"/>
      <c r="AB56" s="66"/>
      <c r="AC56" s="65">
        <v>10928378</v>
      </c>
      <c r="AD56" s="65">
        <v>416683</v>
      </c>
      <c r="AE56" s="66"/>
      <c r="AF56" s="65">
        <v>6264582.5127775902</v>
      </c>
      <c r="AG56" s="65">
        <v>289323.61969900003</v>
      </c>
      <c r="AH56" s="66"/>
      <c r="AI56" s="78">
        <v>0</v>
      </c>
      <c r="AJ56" s="65">
        <v>0</v>
      </c>
      <c r="AK56" s="65">
        <v>0</v>
      </c>
      <c r="AL56" s="67">
        <v>0</v>
      </c>
      <c r="AM56" s="67">
        <v>0</v>
      </c>
      <c r="AN56" s="67">
        <v>0</v>
      </c>
      <c r="AO56" s="67">
        <v>0</v>
      </c>
      <c r="AP56" s="65"/>
      <c r="AQ56" s="65"/>
      <c r="AR56" s="67"/>
      <c r="AS56" s="65"/>
      <c r="AT56" s="65"/>
      <c r="AU56" s="65"/>
      <c r="AV56" s="65"/>
      <c r="AW56" s="67"/>
    </row>
    <row r="57" spans="1:49" x14ac:dyDescent="0.3">
      <c r="A57" s="584">
        <v>39295</v>
      </c>
      <c r="B57" s="77">
        <f t="shared" si="0"/>
        <v>31</v>
      </c>
      <c r="C57" s="61">
        <v>33208059</v>
      </c>
      <c r="D57" s="62">
        <v>8643471</v>
      </c>
      <c r="E57" s="63">
        <v>130652</v>
      </c>
      <c r="F57" s="61">
        <v>94478529</v>
      </c>
      <c r="G57" s="62">
        <v>11184590</v>
      </c>
      <c r="H57" s="63"/>
      <c r="I57" s="64">
        <v>148426157.38573539</v>
      </c>
      <c r="J57" s="65">
        <v>6395287.2640508795</v>
      </c>
      <c r="K57" s="62"/>
      <c r="L57" s="63">
        <v>154821444.64978626</v>
      </c>
      <c r="M57" s="64">
        <v>71957804</v>
      </c>
      <c r="N57" s="65">
        <v>22520725</v>
      </c>
      <c r="O57" s="65">
        <v>4856980</v>
      </c>
      <c r="P57" s="65">
        <v>16942256</v>
      </c>
      <c r="Q57" s="65">
        <v>721489</v>
      </c>
      <c r="R57" s="65">
        <v>17663745</v>
      </c>
      <c r="S57" s="65"/>
      <c r="T57" s="66"/>
      <c r="U57" s="65">
        <v>48576208.651275828</v>
      </c>
      <c r="V57" s="65">
        <v>99849948.734459594</v>
      </c>
      <c r="W57" s="65">
        <v>2377977.4807622889</v>
      </c>
      <c r="X57" s="65">
        <v>96132515.500529781</v>
      </c>
      <c r="Y57" s="65">
        <v>1339455.7531675294</v>
      </c>
      <c r="Z57" s="65">
        <v>97471971.253697306</v>
      </c>
      <c r="AA57" s="65"/>
      <c r="AB57" s="66"/>
      <c r="AC57" s="65">
        <v>10762492</v>
      </c>
      <c r="AD57" s="65">
        <v>422098</v>
      </c>
      <c r="AE57" s="66"/>
      <c r="AF57" s="65">
        <v>6106348.7315348797</v>
      </c>
      <c r="AG57" s="65">
        <v>288938.53251599998</v>
      </c>
      <c r="AH57" s="66"/>
      <c r="AI57" s="78">
        <v>0</v>
      </c>
      <c r="AJ57" s="65">
        <v>0</v>
      </c>
      <c r="AK57" s="65">
        <v>0</v>
      </c>
      <c r="AL57" s="67">
        <v>0</v>
      </c>
      <c r="AM57" s="67">
        <v>0</v>
      </c>
      <c r="AN57" s="67">
        <v>0</v>
      </c>
      <c r="AO57" s="67">
        <v>0</v>
      </c>
      <c r="AP57" s="65"/>
      <c r="AQ57" s="65"/>
      <c r="AR57" s="67"/>
      <c r="AS57" s="65"/>
      <c r="AT57" s="65"/>
      <c r="AU57" s="65"/>
      <c r="AV57" s="65"/>
      <c r="AW57" s="67"/>
    </row>
    <row r="58" spans="1:49" x14ac:dyDescent="0.3">
      <c r="A58" s="584">
        <v>39326</v>
      </c>
      <c r="B58" s="77">
        <f t="shared" si="0"/>
        <v>30</v>
      </c>
      <c r="C58" s="61">
        <v>33702512</v>
      </c>
      <c r="D58" s="62">
        <v>8782656</v>
      </c>
      <c r="E58" s="63">
        <v>126221</v>
      </c>
      <c r="F58" s="61">
        <v>96545317</v>
      </c>
      <c r="G58" s="62">
        <v>10085038</v>
      </c>
      <c r="H58" s="63"/>
      <c r="I58" s="64">
        <v>149207963.07781094</v>
      </c>
      <c r="J58" s="65">
        <v>6103592.0154993702</v>
      </c>
      <c r="K58" s="62"/>
      <c r="L58" s="63">
        <v>155311555.09331033</v>
      </c>
      <c r="M58" s="64">
        <v>73262369</v>
      </c>
      <c r="N58" s="65">
        <v>23282409</v>
      </c>
      <c r="O58" s="65">
        <v>5391893</v>
      </c>
      <c r="P58" s="65">
        <v>17129995</v>
      </c>
      <c r="Q58" s="65">
        <v>760521</v>
      </c>
      <c r="R58" s="83">
        <v>17890516</v>
      </c>
      <c r="S58" s="65"/>
      <c r="T58" s="66"/>
      <c r="U58" s="65">
        <v>50301975.551907554</v>
      </c>
      <c r="V58" s="65">
        <v>98905261.580295891</v>
      </c>
      <c r="W58" s="65">
        <v>2668794.8352904385</v>
      </c>
      <c r="X58" s="65">
        <v>94711299.650126055</v>
      </c>
      <c r="Y58" s="65">
        <v>1525167.0948794091</v>
      </c>
      <c r="Z58" s="65">
        <v>96236466.745005459</v>
      </c>
      <c r="AA58" s="65"/>
      <c r="AB58" s="66"/>
      <c r="AC58" s="65">
        <v>9711458</v>
      </c>
      <c r="AD58" s="65">
        <v>373580</v>
      </c>
      <c r="AE58" s="66"/>
      <c r="AF58" s="65">
        <v>5839723.4318933701</v>
      </c>
      <c r="AG58" s="65">
        <v>263868.58360599994</v>
      </c>
      <c r="AH58" s="66"/>
      <c r="AI58" s="82">
        <v>0</v>
      </c>
      <c r="AJ58" s="83">
        <v>0</v>
      </c>
      <c r="AK58" s="83">
        <v>0</v>
      </c>
      <c r="AL58" s="84">
        <v>0</v>
      </c>
      <c r="AM58" s="84">
        <v>0</v>
      </c>
      <c r="AN58" s="84">
        <v>0</v>
      </c>
      <c r="AO58" s="84">
        <v>0</v>
      </c>
      <c r="AP58" s="83"/>
      <c r="AQ58" s="83"/>
      <c r="AR58" s="84"/>
      <c r="AS58" s="83"/>
      <c r="AT58" s="83"/>
      <c r="AU58" s="83"/>
      <c r="AV58" s="83"/>
      <c r="AW58" s="84"/>
    </row>
    <row r="59" spans="1:49" x14ac:dyDescent="0.3">
      <c r="A59" s="585">
        <v>39356</v>
      </c>
      <c r="B59" s="91">
        <f t="shared" si="0"/>
        <v>31</v>
      </c>
      <c r="C59" s="92">
        <v>33978942</v>
      </c>
      <c r="D59" s="93">
        <v>8885004</v>
      </c>
      <c r="E59" s="94">
        <v>155058</v>
      </c>
      <c r="F59" s="92">
        <v>100685503</v>
      </c>
      <c r="G59" s="93">
        <v>11856163</v>
      </c>
      <c r="H59" s="94"/>
      <c r="I59" s="95">
        <v>161880826.42992008</v>
      </c>
      <c r="J59" s="96">
        <v>6707328.3756625792</v>
      </c>
      <c r="K59" s="93"/>
      <c r="L59" s="94">
        <v>168588154.80558264</v>
      </c>
      <c r="M59" s="95">
        <v>74947502</v>
      </c>
      <c r="N59" s="96">
        <v>25738001</v>
      </c>
      <c r="O59" s="96">
        <v>7403759</v>
      </c>
      <c r="P59" s="96">
        <v>17532321</v>
      </c>
      <c r="Q59" s="96">
        <v>801921</v>
      </c>
      <c r="R59" s="65">
        <v>18334242</v>
      </c>
      <c r="S59" s="65"/>
      <c r="T59" s="97"/>
      <c r="U59" s="96">
        <v>50731420.881951191</v>
      </c>
      <c r="V59" s="96">
        <v>111149405.54796897</v>
      </c>
      <c r="W59" s="96">
        <v>3399658.9166639009</v>
      </c>
      <c r="X59" s="96">
        <v>106008302.36670256</v>
      </c>
      <c r="Y59" s="96">
        <v>1741444.2646025093</v>
      </c>
      <c r="Z59" s="96">
        <v>107749746.63130507</v>
      </c>
      <c r="AA59" s="96"/>
      <c r="AB59" s="97"/>
      <c r="AC59" s="96">
        <v>11496501</v>
      </c>
      <c r="AD59" s="96">
        <v>359662</v>
      </c>
      <c r="AE59" s="97"/>
      <c r="AF59" s="96">
        <v>6438110.3333005793</v>
      </c>
      <c r="AG59" s="96">
        <v>269218.04236200004</v>
      </c>
      <c r="AH59" s="97"/>
      <c r="AI59" s="67">
        <v>0</v>
      </c>
      <c r="AJ59" s="65">
        <v>0</v>
      </c>
      <c r="AK59" s="65">
        <v>0</v>
      </c>
      <c r="AL59" s="67">
        <v>0</v>
      </c>
      <c r="AM59" s="67">
        <v>0</v>
      </c>
      <c r="AN59" s="67">
        <v>0</v>
      </c>
      <c r="AO59" s="67">
        <v>0</v>
      </c>
      <c r="AP59" s="65"/>
      <c r="AQ59" s="65"/>
      <c r="AR59" s="67"/>
      <c r="AS59" s="65"/>
      <c r="AT59" s="65"/>
      <c r="AU59" s="65"/>
      <c r="AV59" s="65"/>
      <c r="AW59" s="67"/>
    </row>
    <row r="60" spans="1:49" x14ac:dyDescent="0.3">
      <c r="A60" s="584">
        <v>39387</v>
      </c>
      <c r="B60" s="77">
        <f t="shared" si="0"/>
        <v>30</v>
      </c>
      <c r="C60" s="61">
        <v>34705578</v>
      </c>
      <c r="D60" s="62">
        <v>9014562</v>
      </c>
      <c r="E60" s="63">
        <v>229291</v>
      </c>
      <c r="F60" s="61">
        <v>98148755</v>
      </c>
      <c r="G60" s="62">
        <v>10978157</v>
      </c>
      <c r="H60" s="63"/>
      <c r="I60" s="64">
        <v>170162255.37139028</v>
      </c>
      <c r="J60" s="65">
        <v>6669403.9074554304</v>
      </c>
      <c r="K60" s="62"/>
      <c r="L60" s="63">
        <v>176831659.27884573</v>
      </c>
      <c r="M60" s="64">
        <v>74275506</v>
      </c>
      <c r="N60" s="65">
        <v>23891520</v>
      </c>
      <c r="O60" s="65">
        <v>4878014</v>
      </c>
      <c r="P60" s="65">
        <v>18124895</v>
      </c>
      <c r="Q60" s="65">
        <v>888611</v>
      </c>
      <c r="R60" s="65">
        <v>19013506</v>
      </c>
      <c r="S60" s="65"/>
      <c r="T60" s="66"/>
      <c r="U60" s="65">
        <v>49387656.515747041</v>
      </c>
      <c r="V60" s="65">
        <v>120777062.01550637</v>
      </c>
      <c r="W60" s="65">
        <v>2569020.5851535597</v>
      </c>
      <c r="X60" s="65">
        <v>116449906.01712401</v>
      </c>
      <c r="Y60" s="65">
        <v>1758135.4132287998</v>
      </c>
      <c r="Z60" s="65">
        <v>118208041.43035281</v>
      </c>
      <c r="AA60" s="65"/>
      <c r="AB60" s="66"/>
      <c r="AC60" s="65">
        <v>10576533</v>
      </c>
      <c r="AD60" s="65">
        <v>401624</v>
      </c>
      <c r="AE60" s="66"/>
      <c r="AF60" s="65">
        <v>6381608.7282084301</v>
      </c>
      <c r="AG60" s="65">
        <v>287795.17924700002</v>
      </c>
      <c r="AH60" s="66"/>
      <c r="AI60" s="67">
        <v>0</v>
      </c>
      <c r="AJ60" s="65">
        <v>0</v>
      </c>
      <c r="AK60" s="65">
        <v>0</v>
      </c>
      <c r="AL60" s="67">
        <v>0</v>
      </c>
      <c r="AM60" s="67">
        <v>0</v>
      </c>
      <c r="AN60" s="67">
        <v>0</v>
      </c>
      <c r="AO60" s="67">
        <v>0</v>
      </c>
      <c r="AP60" s="65"/>
      <c r="AQ60" s="65"/>
      <c r="AR60" s="67"/>
      <c r="AS60" s="65"/>
      <c r="AT60" s="65"/>
      <c r="AU60" s="65"/>
      <c r="AV60" s="65"/>
      <c r="AW60" s="67"/>
    </row>
    <row r="61" spans="1:49" x14ac:dyDescent="0.3">
      <c r="A61" s="587">
        <v>39417</v>
      </c>
      <c r="B61" s="105">
        <f t="shared" si="0"/>
        <v>31</v>
      </c>
      <c r="C61" s="106">
        <v>35197014</v>
      </c>
      <c r="D61" s="107">
        <v>9148104</v>
      </c>
      <c r="E61" s="108">
        <v>165193</v>
      </c>
      <c r="F61" s="106">
        <v>103119214</v>
      </c>
      <c r="G61" s="107">
        <v>11774636</v>
      </c>
      <c r="H61" s="108"/>
      <c r="I61" s="109">
        <v>156870046.63939589</v>
      </c>
      <c r="J61" s="110">
        <v>7128103.1976203201</v>
      </c>
      <c r="K61" s="107"/>
      <c r="L61" s="108">
        <v>163998149.83701622</v>
      </c>
      <c r="M61" s="109">
        <v>77620406</v>
      </c>
      <c r="N61" s="110">
        <v>25498808</v>
      </c>
      <c r="O61" s="110">
        <v>6282904</v>
      </c>
      <c r="P61" s="110">
        <v>18163389</v>
      </c>
      <c r="Q61" s="110">
        <v>1052515</v>
      </c>
      <c r="R61" s="110">
        <v>19215904</v>
      </c>
      <c r="S61" s="110"/>
      <c r="T61" s="111"/>
      <c r="U61" s="110">
        <v>52898269.403499417</v>
      </c>
      <c r="V61" s="110">
        <v>103971777.23589659</v>
      </c>
      <c r="W61" s="110">
        <v>3104060.6887806281</v>
      </c>
      <c r="X61" s="110">
        <v>98912121.97496897</v>
      </c>
      <c r="Y61" s="110">
        <v>1955594.5721469999</v>
      </c>
      <c r="Z61" s="110">
        <v>100867716.54711597</v>
      </c>
      <c r="AA61" s="110"/>
      <c r="AB61" s="111"/>
      <c r="AC61" s="110">
        <v>11411577</v>
      </c>
      <c r="AD61" s="110">
        <v>363059</v>
      </c>
      <c r="AE61" s="111"/>
      <c r="AF61" s="110">
        <v>6869740.2865193198</v>
      </c>
      <c r="AG61" s="110">
        <v>258362.91110099998</v>
      </c>
      <c r="AH61" s="111"/>
      <c r="AI61" s="113">
        <v>0</v>
      </c>
      <c r="AJ61" s="110">
        <v>0</v>
      </c>
      <c r="AK61" s="110">
        <v>0</v>
      </c>
      <c r="AL61" s="112">
        <v>0</v>
      </c>
      <c r="AM61" s="112">
        <v>0</v>
      </c>
      <c r="AN61" s="112">
        <v>0</v>
      </c>
      <c r="AO61" s="112">
        <v>0</v>
      </c>
      <c r="AP61" s="110"/>
      <c r="AQ61" s="110"/>
      <c r="AR61" s="112"/>
      <c r="AS61" s="110"/>
      <c r="AT61" s="110"/>
      <c r="AU61" s="110"/>
      <c r="AV61" s="110"/>
      <c r="AW61" s="112"/>
    </row>
    <row r="62" spans="1:49" x14ac:dyDescent="0.3">
      <c r="A62" s="583">
        <v>39448</v>
      </c>
      <c r="B62" s="60">
        <f t="shared" si="0"/>
        <v>31</v>
      </c>
      <c r="C62" s="61">
        <v>37589770</v>
      </c>
      <c r="D62" s="62">
        <v>9953245</v>
      </c>
      <c r="E62" s="63">
        <v>259731</v>
      </c>
      <c r="F62" s="61">
        <v>99537588</v>
      </c>
      <c r="G62" s="62">
        <v>13977334</v>
      </c>
      <c r="H62" s="63">
        <v>95514</v>
      </c>
      <c r="I62" s="117">
        <v>167091840.52681401</v>
      </c>
      <c r="J62" s="118">
        <v>8746414.0537239984</v>
      </c>
      <c r="K62" s="119">
        <v>1477.96</v>
      </c>
      <c r="L62" s="120">
        <v>175839732.54053801</v>
      </c>
      <c r="M62" s="117">
        <v>74483961</v>
      </c>
      <c r="N62" s="118">
        <v>25053627</v>
      </c>
      <c r="O62" s="118">
        <v>5542775</v>
      </c>
      <c r="P62" s="118">
        <v>18480379</v>
      </c>
      <c r="Q62" s="118">
        <v>1030473</v>
      </c>
      <c r="R62" s="65">
        <v>19510852</v>
      </c>
      <c r="S62" s="65"/>
      <c r="T62" s="121"/>
      <c r="U62" s="118">
        <v>50879991.986275993</v>
      </c>
      <c r="V62" s="118">
        <v>116211848.54053798</v>
      </c>
      <c r="W62" s="118">
        <v>2875287.9599799984</v>
      </c>
      <c r="X62" s="118">
        <v>111228379.44618398</v>
      </c>
      <c r="Y62" s="118">
        <v>2108181.1343740006</v>
      </c>
      <c r="Z62" s="118">
        <v>113336560.58055799</v>
      </c>
      <c r="AA62" s="118"/>
      <c r="AB62" s="121"/>
      <c r="AC62" s="118">
        <v>13484153</v>
      </c>
      <c r="AD62" s="118">
        <v>493181</v>
      </c>
      <c r="AE62" s="121"/>
      <c r="AF62" s="118">
        <v>8413764.4651529994</v>
      </c>
      <c r="AG62" s="118">
        <v>332649.58857100003</v>
      </c>
      <c r="AH62" s="121"/>
      <c r="AI62" s="123">
        <v>0</v>
      </c>
      <c r="AJ62" s="118">
        <v>0</v>
      </c>
      <c r="AK62" s="118">
        <v>95514</v>
      </c>
      <c r="AL62" s="122">
        <v>0</v>
      </c>
      <c r="AM62" s="67">
        <v>0</v>
      </c>
      <c r="AN62" s="67">
        <v>1477.96</v>
      </c>
      <c r="AO62" s="67">
        <v>0</v>
      </c>
      <c r="AP62" s="65"/>
      <c r="AQ62" s="65"/>
      <c r="AR62" s="67"/>
      <c r="AS62" s="65"/>
      <c r="AT62" s="65"/>
      <c r="AU62" s="65"/>
      <c r="AV62" s="65"/>
      <c r="AW62" s="67"/>
    </row>
    <row r="63" spans="1:49" x14ac:dyDescent="0.3">
      <c r="A63" s="584">
        <v>39479</v>
      </c>
      <c r="B63" s="77">
        <f t="shared" si="0"/>
        <v>29</v>
      </c>
      <c r="C63" s="61">
        <v>38424348</v>
      </c>
      <c r="D63" s="62">
        <v>9852728</v>
      </c>
      <c r="E63" s="63">
        <v>234023</v>
      </c>
      <c r="F63" s="61">
        <v>97233677</v>
      </c>
      <c r="G63" s="62">
        <v>12441604</v>
      </c>
      <c r="H63" s="63">
        <v>77452</v>
      </c>
      <c r="I63" s="64">
        <v>158109162.00036606</v>
      </c>
      <c r="J63" s="65">
        <v>7297013.3252489995</v>
      </c>
      <c r="K63" s="62">
        <v>1446.2</v>
      </c>
      <c r="L63" s="63">
        <v>165407621.52561504</v>
      </c>
      <c r="M63" s="64">
        <v>73078430</v>
      </c>
      <c r="N63" s="65">
        <v>24155247</v>
      </c>
      <c r="O63" s="65">
        <v>5190115</v>
      </c>
      <c r="P63" s="65">
        <v>17933032</v>
      </c>
      <c r="Q63" s="65">
        <v>1032100</v>
      </c>
      <c r="R63" s="65">
        <v>18965132</v>
      </c>
      <c r="S63" s="65"/>
      <c r="T63" s="66"/>
      <c r="U63" s="65">
        <v>49509643.259033002</v>
      </c>
      <c r="V63" s="65">
        <v>108599518.74133301</v>
      </c>
      <c r="W63" s="65">
        <v>3063259.9430950005</v>
      </c>
      <c r="X63" s="65">
        <v>103479915.59654301</v>
      </c>
      <c r="Y63" s="65">
        <v>2056343.2016949998</v>
      </c>
      <c r="Z63" s="65">
        <v>105536258.79823801</v>
      </c>
      <c r="AA63" s="65"/>
      <c r="AB63" s="66"/>
      <c r="AC63" s="65">
        <v>12005234</v>
      </c>
      <c r="AD63" s="65">
        <v>436370</v>
      </c>
      <c r="AE63" s="66"/>
      <c r="AF63" s="65">
        <v>7004013.9235449992</v>
      </c>
      <c r="AG63" s="65">
        <v>292999.40170400002</v>
      </c>
      <c r="AH63" s="66"/>
      <c r="AI63" s="78">
        <v>0</v>
      </c>
      <c r="AJ63" s="65">
        <v>0</v>
      </c>
      <c r="AK63" s="65">
        <v>77452</v>
      </c>
      <c r="AL63" s="67">
        <v>0</v>
      </c>
      <c r="AM63" s="67">
        <v>0</v>
      </c>
      <c r="AN63" s="67">
        <v>1446.2</v>
      </c>
      <c r="AO63" s="67">
        <v>0</v>
      </c>
      <c r="AP63" s="65"/>
      <c r="AQ63" s="65"/>
      <c r="AR63" s="67"/>
      <c r="AS63" s="65"/>
      <c r="AT63" s="65"/>
      <c r="AU63" s="65"/>
      <c r="AV63" s="65"/>
      <c r="AW63" s="67"/>
    </row>
    <row r="64" spans="1:49" x14ac:dyDescent="0.3">
      <c r="A64" s="584">
        <v>39508</v>
      </c>
      <c r="B64" s="77">
        <f t="shared" si="0"/>
        <v>31</v>
      </c>
      <c r="C64" s="61">
        <v>37158867</v>
      </c>
      <c r="D64" s="62">
        <v>10014625</v>
      </c>
      <c r="E64" s="63">
        <v>256135</v>
      </c>
      <c r="F64" s="61">
        <v>104314129</v>
      </c>
      <c r="G64" s="62">
        <v>13149073</v>
      </c>
      <c r="H64" s="63">
        <v>95611</v>
      </c>
      <c r="I64" s="64">
        <v>159443851.86544204</v>
      </c>
      <c r="J64" s="65">
        <v>7825661.9385719988</v>
      </c>
      <c r="K64" s="62">
        <v>1804.9897389999999</v>
      </c>
      <c r="L64" s="63">
        <v>167271318.79375303</v>
      </c>
      <c r="M64" s="64">
        <v>78246896</v>
      </c>
      <c r="N64" s="65">
        <v>26067233</v>
      </c>
      <c r="O64" s="65">
        <v>6045017</v>
      </c>
      <c r="P64" s="65">
        <v>18909394</v>
      </c>
      <c r="Q64" s="65">
        <v>1112822</v>
      </c>
      <c r="R64" s="83">
        <v>20022216</v>
      </c>
      <c r="S64" s="65"/>
      <c r="T64" s="66"/>
      <c r="U64" s="65">
        <v>48281574.121761039</v>
      </c>
      <c r="V64" s="65">
        <v>111162277.74368097</v>
      </c>
      <c r="W64" s="65">
        <v>2984730.8311550003</v>
      </c>
      <c r="X64" s="65">
        <v>105973885.93308897</v>
      </c>
      <c r="Y64" s="65">
        <v>2203660.9794370001</v>
      </c>
      <c r="Z64" s="65">
        <v>108177546.91252597</v>
      </c>
      <c r="AA64" s="65"/>
      <c r="AB64" s="66"/>
      <c r="AC64" s="65">
        <v>12688780</v>
      </c>
      <c r="AD64" s="65">
        <v>460293</v>
      </c>
      <c r="AE64" s="66"/>
      <c r="AF64" s="65">
        <v>7509640.1231899988</v>
      </c>
      <c r="AG64" s="65">
        <v>316021.815382</v>
      </c>
      <c r="AH64" s="66"/>
      <c r="AI64" s="82">
        <v>0</v>
      </c>
      <c r="AJ64" s="83">
        <v>0</v>
      </c>
      <c r="AK64" s="83">
        <v>95611</v>
      </c>
      <c r="AL64" s="84">
        <v>0</v>
      </c>
      <c r="AM64" s="85">
        <v>0</v>
      </c>
      <c r="AN64" s="84">
        <v>1804.9897389999999</v>
      </c>
      <c r="AO64" s="84">
        <v>0</v>
      </c>
      <c r="AP64" s="65"/>
      <c r="AQ64" s="65"/>
      <c r="AR64" s="67"/>
      <c r="AS64" s="65"/>
      <c r="AT64" s="65"/>
      <c r="AU64" s="65"/>
      <c r="AV64" s="65"/>
      <c r="AW64" s="67"/>
    </row>
    <row r="65" spans="1:49" x14ac:dyDescent="0.3">
      <c r="A65" s="585">
        <v>39539</v>
      </c>
      <c r="B65" s="91">
        <f t="shared" si="0"/>
        <v>30</v>
      </c>
      <c r="C65" s="92">
        <v>37804216</v>
      </c>
      <c r="D65" s="93">
        <v>10217577</v>
      </c>
      <c r="E65" s="94">
        <v>163342</v>
      </c>
      <c r="F65" s="92">
        <v>106287784</v>
      </c>
      <c r="G65" s="93">
        <v>13034199</v>
      </c>
      <c r="H65" s="94">
        <v>111626</v>
      </c>
      <c r="I65" s="95">
        <v>172024658.61658683</v>
      </c>
      <c r="J65" s="96">
        <v>8218536.8899859991</v>
      </c>
      <c r="K65" s="93">
        <v>1984.984273</v>
      </c>
      <c r="L65" s="94">
        <v>180245180.49084583</v>
      </c>
      <c r="M65" s="95">
        <v>79818572</v>
      </c>
      <c r="N65" s="96">
        <v>26469212</v>
      </c>
      <c r="O65" s="96">
        <v>5689485</v>
      </c>
      <c r="P65" s="96">
        <v>19572494</v>
      </c>
      <c r="Q65" s="96">
        <v>1207233</v>
      </c>
      <c r="R65" s="65">
        <v>20779727</v>
      </c>
      <c r="S65" s="65"/>
      <c r="T65" s="97"/>
      <c r="U65" s="96">
        <v>54336601.089221999</v>
      </c>
      <c r="V65" s="96">
        <v>117688057.52736494</v>
      </c>
      <c r="W65" s="96">
        <v>3343307.9165430008</v>
      </c>
      <c r="X65" s="96">
        <v>111965901.35982594</v>
      </c>
      <c r="Y65" s="96">
        <v>2378848.2509960001</v>
      </c>
      <c r="Z65" s="96">
        <v>114344749.61082193</v>
      </c>
      <c r="AA65" s="96"/>
      <c r="AB65" s="97"/>
      <c r="AC65" s="96">
        <v>12585724</v>
      </c>
      <c r="AD65" s="96">
        <v>448475</v>
      </c>
      <c r="AE65" s="97"/>
      <c r="AF65" s="96">
        <v>7909716.7831289992</v>
      </c>
      <c r="AG65" s="96">
        <v>308820.10685699992</v>
      </c>
      <c r="AH65" s="97"/>
      <c r="AI65" s="78">
        <v>0</v>
      </c>
      <c r="AJ65" s="65">
        <v>0</v>
      </c>
      <c r="AK65" s="65">
        <v>111626</v>
      </c>
      <c r="AL65" s="67">
        <v>0</v>
      </c>
      <c r="AM65" s="67">
        <v>0</v>
      </c>
      <c r="AN65" s="67">
        <v>1984.984273</v>
      </c>
      <c r="AO65" s="67">
        <v>0</v>
      </c>
      <c r="AP65" s="96"/>
      <c r="AQ65" s="96"/>
      <c r="AR65" s="98"/>
      <c r="AS65" s="96"/>
      <c r="AT65" s="96"/>
      <c r="AU65" s="96"/>
      <c r="AV65" s="96"/>
      <c r="AW65" s="98"/>
    </row>
    <row r="66" spans="1:49" x14ac:dyDescent="0.3">
      <c r="A66" s="584">
        <v>39569</v>
      </c>
      <c r="B66" s="77">
        <f t="shared" ref="B66:B129" si="1">+A67-A66</f>
        <v>31</v>
      </c>
      <c r="C66" s="61">
        <v>38445551</v>
      </c>
      <c r="D66" s="62">
        <v>10324211</v>
      </c>
      <c r="E66" s="63">
        <v>171077</v>
      </c>
      <c r="F66" s="61">
        <v>114192739</v>
      </c>
      <c r="G66" s="62">
        <v>13326260</v>
      </c>
      <c r="H66" s="63">
        <v>159380</v>
      </c>
      <c r="I66" s="64">
        <v>176636316.69919398</v>
      </c>
      <c r="J66" s="65">
        <v>8356972.8887189999</v>
      </c>
      <c r="K66" s="62">
        <v>2578.7885209999999</v>
      </c>
      <c r="L66" s="63">
        <v>184995868.37643397</v>
      </c>
      <c r="M66" s="64">
        <v>86088900</v>
      </c>
      <c r="N66" s="65">
        <v>28103839</v>
      </c>
      <c r="O66" s="65">
        <v>6184000</v>
      </c>
      <c r="P66" s="65">
        <v>20596462</v>
      </c>
      <c r="Q66" s="65">
        <v>1323377</v>
      </c>
      <c r="R66" s="65">
        <v>21919839</v>
      </c>
      <c r="S66" s="65"/>
      <c r="T66" s="66"/>
      <c r="U66" s="65">
        <v>59444335.400279</v>
      </c>
      <c r="V66" s="65">
        <v>117191981.29891501</v>
      </c>
      <c r="W66" s="65">
        <v>3646403.6142880004</v>
      </c>
      <c r="X66" s="65">
        <v>110974907.03554301</v>
      </c>
      <c r="Y66" s="65">
        <v>2570670.649083999</v>
      </c>
      <c r="Z66" s="65">
        <v>113545577.68462701</v>
      </c>
      <c r="AA66" s="65"/>
      <c r="AB66" s="66"/>
      <c r="AC66" s="65">
        <v>12887025</v>
      </c>
      <c r="AD66" s="65">
        <v>439235</v>
      </c>
      <c r="AE66" s="66"/>
      <c r="AF66" s="65">
        <v>8052417.8355670013</v>
      </c>
      <c r="AG66" s="65">
        <v>304555.05315200007</v>
      </c>
      <c r="AH66" s="66"/>
      <c r="AI66" s="78">
        <v>0</v>
      </c>
      <c r="AJ66" s="65">
        <v>0</v>
      </c>
      <c r="AK66" s="65">
        <v>159380</v>
      </c>
      <c r="AL66" s="67">
        <v>0</v>
      </c>
      <c r="AM66" s="67">
        <v>0</v>
      </c>
      <c r="AN66" s="67">
        <v>2578.7885209999999</v>
      </c>
      <c r="AO66" s="67">
        <v>0</v>
      </c>
      <c r="AP66" s="65"/>
      <c r="AQ66" s="65"/>
      <c r="AR66" s="67"/>
      <c r="AS66" s="65"/>
      <c r="AT66" s="65"/>
      <c r="AU66" s="65"/>
      <c r="AV66" s="65"/>
      <c r="AW66" s="67"/>
    </row>
    <row r="67" spans="1:49" x14ac:dyDescent="0.3">
      <c r="A67" s="586">
        <v>39600</v>
      </c>
      <c r="B67" s="100">
        <f t="shared" si="1"/>
        <v>30</v>
      </c>
      <c r="C67" s="101">
        <v>39081704</v>
      </c>
      <c r="D67" s="102">
        <v>10560423</v>
      </c>
      <c r="E67" s="103">
        <v>127190</v>
      </c>
      <c r="F67" s="101">
        <v>111803226</v>
      </c>
      <c r="G67" s="102">
        <v>13553798</v>
      </c>
      <c r="H67" s="103">
        <v>164256</v>
      </c>
      <c r="I67" s="88">
        <v>185178038.87683007</v>
      </c>
      <c r="J67" s="83">
        <v>8759645.6081080008</v>
      </c>
      <c r="K67" s="102">
        <v>3542.3368799999998</v>
      </c>
      <c r="L67" s="103">
        <v>193941226.82181808</v>
      </c>
      <c r="M67" s="88">
        <v>83068678</v>
      </c>
      <c r="N67" s="83">
        <v>28734548</v>
      </c>
      <c r="O67" s="83">
        <v>7075852</v>
      </c>
      <c r="P67" s="83">
        <v>20274107</v>
      </c>
      <c r="Q67" s="83">
        <v>1384589</v>
      </c>
      <c r="R67" s="83">
        <v>21658696</v>
      </c>
      <c r="S67" s="83"/>
      <c r="T67" s="86"/>
      <c r="U67" s="83">
        <v>57908529.83555001</v>
      </c>
      <c r="V67" s="83">
        <v>127269509.04128005</v>
      </c>
      <c r="W67" s="83">
        <v>3845790.0582889994</v>
      </c>
      <c r="X67" s="83">
        <v>120788381.51339404</v>
      </c>
      <c r="Y67" s="83">
        <v>2635337.4695970002</v>
      </c>
      <c r="Z67" s="83">
        <v>123423718.98299104</v>
      </c>
      <c r="AA67" s="83"/>
      <c r="AB67" s="86"/>
      <c r="AC67" s="83">
        <v>13106617</v>
      </c>
      <c r="AD67" s="83">
        <v>447181</v>
      </c>
      <c r="AE67" s="86"/>
      <c r="AF67" s="83">
        <v>8448171.5111909993</v>
      </c>
      <c r="AG67" s="83">
        <v>311474.09691700002</v>
      </c>
      <c r="AH67" s="86"/>
      <c r="AI67" s="82">
        <v>0</v>
      </c>
      <c r="AJ67" s="83">
        <v>0</v>
      </c>
      <c r="AK67" s="83">
        <v>164256</v>
      </c>
      <c r="AL67" s="84">
        <v>0</v>
      </c>
      <c r="AM67" s="84">
        <v>0</v>
      </c>
      <c r="AN67" s="84">
        <v>3542.3368799999998</v>
      </c>
      <c r="AO67" s="84">
        <v>0</v>
      </c>
      <c r="AP67" s="83"/>
      <c r="AQ67" s="83"/>
      <c r="AR67" s="84"/>
      <c r="AS67" s="83"/>
      <c r="AT67" s="83"/>
      <c r="AU67" s="83"/>
      <c r="AV67" s="83"/>
      <c r="AW67" s="84"/>
    </row>
    <row r="68" spans="1:49" x14ac:dyDescent="0.3">
      <c r="A68" s="584">
        <v>39630</v>
      </c>
      <c r="B68" s="77">
        <f t="shared" si="1"/>
        <v>31</v>
      </c>
      <c r="C68" s="61">
        <v>39485744</v>
      </c>
      <c r="D68" s="62">
        <v>10756438</v>
      </c>
      <c r="E68" s="63">
        <v>219659</v>
      </c>
      <c r="F68" s="61">
        <v>118203929</v>
      </c>
      <c r="G68" s="62">
        <v>14967293</v>
      </c>
      <c r="H68" s="63">
        <v>199708</v>
      </c>
      <c r="I68" s="64">
        <v>185181793.60802895</v>
      </c>
      <c r="J68" s="65">
        <v>9753315.8552559987</v>
      </c>
      <c r="K68" s="62">
        <v>5181.6785260000006</v>
      </c>
      <c r="L68" s="63">
        <v>194940291.14181095</v>
      </c>
      <c r="M68" s="64">
        <v>88404653</v>
      </c>
      <c r="N68" s="65">
        <v>29799276</v>
      </c>
      <c r="O68" s="65">
        <v>6876460</v>
      </c>
      <c r="P68" s="65">
        <v>21453473</v>
      </c>
      <c r="Q68" s="65">
        <v>1469343</v>
      </c>
      <c r="R68" s="65">
        <v>22922816</v>
      </c>
      <c r="S68" s="65"/>
      <c r="T68" s="66"/>
      <c r="U68" s="65">
        <v>62781609.474246047</v>
      </c>
      <c r="V68" s="65">
        <v>122400184.13378298</v>
      </c>
      <c r="W68" s="65">
        <v>3516033.8425390003</v>
      </c>
      <c r="X68" s="65">
        <v>116012459.60552599</v>
      </c>
      <c r="Y68" s="65">
        <v>2871690.6857179999</v>
      </c>
      <c r="Z68" s="65">
        <v>118884150.29124399</v>
      </c>
      <c r="AA68" s="65"/>
      <c r="AB68" s="66"/>
      <c r="AC68" s="65">
        <v>14495726</v>
      </c>
      <c r="AD68" s="65">
        <v>471567</v>
      </c>
      <c r="AE68" s="66"/>
      <c r="AF68" s="65">
        <v>9422190.8639470022</v>
      </c>
      <c r="AG68" s="65">
        <v>331124.991309</v>
      </c>
      <c r="AH68" s="66"/>
      <c r="AI68" s="78">
        <v>0</v>
      </c>
      <c r="AJ68" s="65">
        <v>0</v>
      </c>
      <c r="AK68" s="65">
        <v>199708</v>
      </c>
      <c r="AL68" s="67">
        <v>0</v>
      </c>
      <c r="AM68" s="67">
        <v>0</v>
      </c>
      <c r="AN68" s="67">
        <v>5181.6785260000006</v>
      </c>
      <c r="AO68" s="67">
        <v>0</v>
      </c>
      <c r="AP68" s="65"/>
      <c r="AQ68" s="65"/>
      <c r="AR68" s="67"/>
      <c r="AS68" s="65"/>
      <c r="AT68" s="65"/>
      <c r="AU68" s="65"/>
      <c r="AV68" s="65"/>
      <c r="AW68" s="67"/>
    </row>
    <row r="69" spans="1:49" x14ac:dyDescent="0.3">
      <c r="A69" s="584">
        <v>39661</v>
      </c>
      <c r="B69" s="77">
        <f t="shared" si="1"/>
        <v>31</v>
      </c>
      <c r="C69" s="61">
        <v>40130480</v>
      </c>
      <c r="D69" s="62">
        <v>10940226</v>
      </c>
      <c r="E69" s="63">
        <v>238695</v>
      </c>
      <c r="F69" s="61">
        <v>120608080</v>
      </c>
      <c r="G69" s="62">
        <v>13790571</v>
      </c>
      <c r="H69" s="63">
        <v>173591</v>
      </c>
      <c r="I69" s="64">
        <v>183005010.05763096</v>
      </c>
      <c r="J69" s="65">
        <v>9074713.117881</v>
      </c>
      <c r="K69" s="62">
        <v>6471.3771070000003</v>
      </c>
      <c r="L69" s="63">
        <v>192086194.55261895</v>
      </c>
      <c r="M69" s="64">
        <v>90656825</v>
      </c>
      <c r="N69" s="65">
        <v>29951255</v>
      </c>
      <c r="O69" s="65">
        <v>6810997</v>
      </c>
      <c r="P69" s="65">
        <v>21639225</v>
      </c>
      <c r="Q69" s="65">
        <v>1501033</v>
      </c>
      <c r="R69" s="65">
        <v>23140258</v>
      </c>
      <c r="S69" s="65"/>
      <c r="T69" s="66"/>
      <c r="U69" s="65">
        <v>64468398.147261009</v>
      </c>
      <c r="V69" s="65">
        <v>118536611.91036993</v>
      </c>
      <c r="W69" s="65">
        <v>3542560.8755279994</v>
      </c>
      <c r="X69" s="65">
        <v>112035992.96229094</v>
      </c>
      <c r="Y69" s="65">
        <v>2958058.0725510013</v>
      </c>
      <c r="Z69" s="65">
        <v>114994051.03484194</v>
      </c>
      <c r="AA69" s="65"/>
      <c r="AB69" s="66"/>
      <c r="AC69" s="65">
        <v>13319164</v>
      </c>
      <c r="AD69" s="65">
        <v>471407</v>
      </c>
      <c r="AE69" s="66"/>
      <c r="AF69" s="65">
        <v>8738460.5973609984</v>
      </c>
      <c r="AG69" s="65">
        <v>336252.52052000002</v>
      </c>
      <c r="AH69" s="66"/>
      <c r="AI69" s="78">
        <v>0</v>
      </c>
      <c r="AJ69" s="65">
        <v>0</v>
      </c>
      <c r="AK69" s="65">
        <v>173591</v>
      </c>
      <c r="AL69" s="67">
        <v>0</v>
      </c>
      <c r="AM69" s="67">
        <v>0</v>
      </c>
      <c r="AN69" s="67">
        <v>6471.3771070000003</v>
      </c>
      <c r="AO69" s="67">
        <v>0</v>
      </c>
      <c r="AP69" s="65"/>
      <c r="AQ69" s="65"/>
      <c r="AR69" s="67"/>
      <c r="AS69" s="65"/>
      <c r="AT69" s="65"/>
      <c r="AU69" s="65"/>
      <c r="AV69" s="65"/>
      <c r="AW69" s="67"/>
    </row>
    <row r="70" spans="1:49" x14ac:dyDescent="0.3">
      <c r="A70" s="584">
        <v>39692</v>
      </c>
      <c r="B70" s="77">
        <f t="shared" si="1"/>
        <v>30</v>
      </c>
      <c r="C70" s="61">
        <v>40539494</v>
      </c>
      <c r="D70" s="62">
        <v>11046759</v>
      </c>
      <c r="E70" s="63">
        <v>255600</v>
      </c>
      <c r="F70" s="61">
        <v>131936727</v>
      </c>
      <c r="G70" s="62">
        <v>14625291</v>
      </c>
      <c r="H70" s="63">
        <v>382528</v>
      </c>
      <c r="I70" s="64">
        <v>195770597.36741999</v>
      </c>
      <c r="J70" s="65">
        <v>9925677.5308289994</v>
      </c>
      <c r="K70" s="62">
        <v>9415.2504099999987</v>
      </c>
      <c r="L70" s="63">
        <v>205705690.14865899</v>
      </c>
      <c r="M70" s="64">
        <v>98558787</v>
      </c>
      <c r="N70" s="65">
        <v>33377940</v>
      </c>
      <c r="O70" s="65">
        <v>8664296</v>
      </c>
      <c r="P70" s="65">
        <v>22965226</v>
      </c>
      <c r="Q70" s="65">
        <v>1748418</v>
      </c>
      <c r="R70" s="83">
        <v>24713644</v>
      </c>
      <c r="S70" s="65"/>
      <c r="T70" s="66"/>
      <c r="U70" s="65">
        <v>69912624.417605966</v>
      </c>
      <c r="V70" s="65">
        <v>125857972.94981395</v>
      </c>
      <c r="W70" s="65">
        <v>4522002.5886589978</v>
      </c>
      <c r="X70" s="65">
        <v>117860190.08767894</v>
      </c>
      <c r="Y70" s="65">
        <v>3475780.2734759999</v>
      </c>
      <c r="Z70" s="65">
        <v>121335970.36115494</v>
      </c>
      <c r="AA70" s="65"/>
      <c r="AB70" s="66"/>
      <c r="AC70" s="65">
        <v>14222750</v>
      </c>
      <c r="AD70" s="65">
        <v>402541</v>
      </c>
      <c r="AE70" s="66"/>
      <c r="AF70" s="65">
        <v>9621826.3006330002</v>
      </c>
      <c r="AG70" s="65">
        <v>303851.23019600002</v>
      </c>
      <c r="AH70" s="66"/>
      <c r="AI70" s="82">
        <v>0</v>
      </c>
      <c r="AJ70" s="83">
        <v>0</v>
      </c>
      <c r="AK70" s="83">
        <v>382528</v>
      </c>
      <c r="AL70" s="84">
        <v>0</v>
      </c>
      <c r="AM70" s="85">
        <v>0</v>
      </c>
      <c r="AN70" s="84">
        <v>9415.2504099999987</v>
      </c>
      <c r="AO70" s="84">
        <v>0</v>
      </c>
      <c r="AP70" s="65"/>
      <c r="AQ70" s="65"/>
      <c r="AR70" s="67"/>
      <c r="AS70" s="65"/>
      <c r="AT70" s="65"/>
      <c r="AU70" s="65"/>
      <c r="AV70" s="65"/>
      <c r="AW70" s="67"/>
    </row>
    <row r="71" spans="1:49" x14ac:dyDescent="0.3">
      <c r="A71" s="585">
        <v>39722</v>
      </c>
      <c r="B71" s="91">
        <f t="shared" si="1"/>
        <v>31</v>
      </c>
      <c r="C71" s="92">
        <v>40969196</v>
      </c>
      <c r="D71" s="93">
        <v>11226039</v>
      </c>
      <c r="E71" s="94">
        <v>297030</v>
      </c>
      <c r="F71" s="92">
        <v>109208539</v>
      </c>
      <c r="G71" s="93">
        <v>14936249</v>
      </c>
      <c r="H71" s="94">
        <v>341491</v>
      </c>
      <c r="I71" s="95">
        <v>154802287.87008008</v>
      </c>
      <c r="J71" s="96">
        <v>9436586.4609699994</v>
      </c>
      <c r="K71" s="93">
        <v>11377.571073999999</v>
      </c>
      <c r="L71" s="94">
        <v>164250251.90212411</v>
      </c>
      <c r="M71" s="95">
        <v>81722465</v>
      </c>
      <c r="N71" s="96">
        <v>27486074</v>
      </c>
      <c r="O71" s="96">
        <v>6604868</v>
      </c>
      <c r="P71" s="96">
        <v>19386565</v>
      </c>
      <c r="Q71" s="96">
        <v>1494641</v>
      </c>
      <c r="R71" s="65">
        <v>20881206</v>
      </c>
      <c r="S71" s="65"/>
      <c r="T71" s="97"/>
      <c r="U71" s="96">
        <v>55971292.186769016</v>
      </c>
      <c r="V71" s="96">
        <v>98830995.68331103</v>
      </c>
      <c r="W71" s="96">
        <v>3750897.6319590006</v>
      </c>
      <c r="X71" s="96">
        <v>91864287.756619021</v>
      </c>
      <c r="Y71" s="96">
        <v>3215810.2947330014</v>
      </c>
      <c r="Z71" s="96">
        <v>95080098.051352024</v>
      </c>
      <c r="AA71" s="96"/>
      <c r="AB71" s="97"/>
      <c r="AC71" s="96">
        <v>14475356</v>
      </c>
      <c r="AD71" s="96">
        <v>460893</v>
      </c>
      <c r="AE71" s="97"/>
      <c r="AF71" s="96">
        <v>9117619.9682309981</v>
      </c>
      <c r="AG71" s="96">
        <v>318966.49273900001</v>
      </c>
      <c r="AH71" s="97"/>
      <c r="AI71" s="67">
        <v>0</v>
      </c>
      <c r="AJ71" s="65">
        <v>0</v>
      </c>
      <c r="AK71" s="65">
        <v>341491</v>
      </c>
      <c r="AL71" s="67">
        <v>0</v>
      </c>
      <c r="AM71" s="67">
        <v>0</v>
      </c>
      <c r="AN71" s="67">
        <v>11377.571073999999</v>
      </c>
      <c r="AO71" s="67">
        <v>0</v>
      </c>
      <c r="AP71" s="96"/>
      <c r="AQ71" s="96"/>
      <c r="AR71" s="98"/>
      <c r="AS71" s="96"/>
      <c r="AT71" s="96"/>
      <c r="AU71" s="96"/>
      <c r="AV71" s="96"/>
      <c r="AW71" s="98"/>
    </row>
    <row r="72" spans="1:49" x14ac:dyDescent="0.3">
      <c r="A72" s="584">
        <v>39753</v>
      </c>
      <c r="B72" s="77">
        <f t="shared" si="1"/>
        <v>30</v>
      </c>
      <c r="C72" s="61">
        <v>42175397</v>
      </c>
      <c r="D72" s="62">
        <v>11321191</v>
      </c>
      <c r="E72" s="63">
        <v>368147</v>
      </c>
      <c r="F72" s="61">
        <v>115526669</v>
      </c>
      <c r="G72" s="62">
        <v>13034351</v>
      </c>
      <c r="H72" s="63">
        <v>382552</v>
      </c>
      <c r="I72" s="64">
        <v>149956170.71067807</v>
      </c>
      <c r="J72" s="65">
        <v>8871886.9648589995</v>
      </c>
      <c r="K72" s="62">
        <v>13075.569962</v>
      </c>
      <c r="L72" s="63">
        <v>158841133.24549907</v>
      </c>
      <c r="M72" s="64">
        <v>86657175</v>
      </c>
      <c r="N72" s="65">
        <v>28869494</v>
      </c>
      <c r="O72" s="65">
        <v>6504227</v>
      </c>
      <c r="P72" s="65">
        <v>20744356</v>
      </c>
      <c r="Q72" s="65">
        <v>1620911</v>
      </c>
      <c r="R72" s="65">
        <v>22365267</v>
      </c>
      <c r="S72" s="65"/>
      <c r="T72" s="66"/>
      <c r="U72" s="65">
        <v>59147973.59272299</v>
      </c>
      <c r="V72" s="65">
        <v>90899466.697965056</v>
      </c>
      <c r="W72" s="65">
        <v>3313367.0211239997</v>
      </c>
      <c r="X72" s="65">
        <v>84286537.065382048</v>
      </c>
      <c r="Y72" s="65">
        <v>3299562.6114589986</v>
      </c>
      <c r="Z72" s="65">
        <v>87586099.67684105</v>
      </c>
      <c r="AA72" s="65"/>
      <c r="AB72" s="66"/>
      <c r="AC72" s="65">
        <v>12607089</v>
      </c>
      <c r="AD72" s="65">
        <v>427262</v>
      </c>
      <c r="AE72" s="66"/>
      <c r="AF72" s="65">
        <v>8546636.2408269998</v>
      </c>
      <c r="AG72" s="65">
        <v>325250.72403199994</v>
      </c>
      <c r="AH72" s="66"/>
      <c r="AI72" s="67">
        <v>0</v>
      </c>
      <c r="AJ72" s="65">
        <v>0</v>
      </c>
      <c r="AK72" s="65">
        <v>382552</v>
      </c>
      <c r="AL72" s="67">
        <v>0</v>
      </c>
      <c r="AM72" s="67">
        <v>0</v>
      </c>
      <c r="AN72" s="67">
        <v>13075.569962</v>
      </c>
      <c r="AO72" s="67">
        <v>0</v>
      </c>
      <c r="AP72" s="65"/>
      <c r="AQ72" s="65"/>
      <c r="AR72" s="67"/>
      <c r="AS72" s="65"/>
      <c r="AT72" s="65"/>
      <c r="AU72" s="65"/>
      <c r="AV72" s="65"/>
      <c r="AW72" s="67"/>
    </row>
    <row r="73" spans="1:49" x14ac:dyDescent="0.3">
      <c r="A73" s="587">
        <v>39783</v>
      </c>
      <c r="B73" s="105">
        <f t="shared" si="1"/>
        <v>31</v>
      </c>
      <c r="C73" s="106">
        <v>42793730</v>
      </c>
      <c r="D73" s="107">
        <v>11548318</v>
      </c>
      <c r="E73" s="108">
        <v>430801</v>
      </c>
      <c r="F73" s="106">
        <v>125055666</v>
      </c>
      <c r="G73" s="107">
        <v>15900612</v>
      </c>
      <c r="H73" s="108">
        <v>376882</v>
      </c>
      <c r="I73" s="109">
        <v>168948692.99600208</v>
      </c>
      <c r="J73" s="110">
        <v>11003096.268028997</v>
      </c>
      <c r="K73" s="107">
        <v>18318.677774</v>
      </c>
      <c r="L73" s="108">
        <v>179970107.94180509</v>
      </c>
      <c r="M73" s="109">
        <v>91875336</v>
      </c>
      <c r="N73" s="110">
        <v>33180330</v>
      </c>
      <c r="O73" s="110">
        <v>8431878</v>
      </c>
      <c r="P73" s="110">
        <v>22544105</v>
      </c>
      <c r="Q73" s="110">
        <v>2204347</v>
      </c>
      <c r="R73" s="110">
        <v>24748452</v>
      </c>
      <c r="S73" s="110"/>
      <c r="T73" s="111"/>
      <c r="U73" s="110">
        <v>63916291.014486</v>
      </c>
      <c r="V73" s="110">
        <v>105032401.981516</v>
      </c>
      <c r="W73" s="110">
        <v>4411682.2750119995</v>
      </c>
      <c r="X73" s="110">
        <v>96330919.107178003</v>
      </c>
      <c r="Y73" s="110">
        <v>4289800.5993260005</v>
      </c>
      <c r="Z73" s="110">
        <v>100620719.706504</v>
      </c>
      <c r="AA73" s="110"/>
      <c r="AB73" s="111"/>
      <c r="AC73" s="110">
        <v>15468883</v>
      </c>
      <c r="AD73" s="110">
        <v>431729</v>
      </c>
      <c r="AE73" s="111"/>
      <c r="AF73" s="110">
        <v>10684085.125692997</v>
      </c>
      <c r="AG73" s="110">
        <v>319011.14233600005</v>
      </c>
      <c r="AH73" s="111"/>
      <c r="AI73" s="113">
        <v>0</v>
      </c>
      <c r="AJ73" s="110">
        <v>0</v>
      </c>
      <c r="AK73" s="110">
        <v>376882</v>
      </c>
      <c r="AL73" s="112">
        <v>0</v>
      </c>
      <c r="AM73" s="112">
        <v>0</v>
      </c>
      <c r="AN73" s="112">
        <v>18318.677774</v>
      </c>
      <c r="AO73" s="112">
        <v>0</v>
      </c>
      <c r="AP73" s="110"/>
      <c r="AQ73" s="110"/>
      <c r="AR73" s="112"/>
      <c r="AS73" s="110"/>
      <c r="AT73" s="110"/>
      <c r="AU73" s="110"/>
      <c r="AV73" s="110"/>
      <c r="AW73" s="112"/>
    </row>
    <row r="74" spans="1:49" x14ac:dyDescent="0.3">
      <c r="A74" s="584">
        <v>39814</v>
      </c>
      <c r="B74" s="77">
        <f t="shared" si="1"/>
        <v>31</v>
      </c>
      <c r="C74" s="61">
        <v>42759658</v>
      </c>
      <c r="D74" s="62">
        <v>11562572</v>
      </c>
      <c r="E74" s="63">
        <v>576264</v>
      </c>
      <c r="F74" s="61">
        <v>117718595</v>
      </c>
      <c r="G74" s="62">
        <v>14380334</v>
      </c>
      <c r="H74" s="63">
        <v>492818</v>
      </c>
      <c r="I74" s="64">
        <v>155146585.47182292</v>
      </c>
      <c r="J74" s="65">
        <v>9701247.8430440016</v>
      </c>
      <c r="K74" s="62">
        <v>21658.380000000005</v>
      </c>
      <c r="L74" s="63">
        <v>164869491.69486693</v>
      </c>
      <c r="M74" s="64">
        <v>86701532</v>
      </c>
      <c r="N74" s="65">
        <v>31017063</v>
      </c>
      <c r="O74" s="65">
        <v>7323933</v>
      </c>
      <c r="P74" s="65">
        <v>21374010</v>
      </c>
      <c r="Q74" s="65">
        <v>2319120</v>
      </c>
      <c r="R74" s="65">
        <v>23693130</v>
      </c>
      <c r="S74" s="65"/>
      <c r="T74" s="66"/>
      <c r="U74" s="65">
        <v>59983818.124441005</v>
      </c>
      <c r="V74" s="65">
        <v>95162767.347381935</v>
      </c>
      <c r="W74" s="65">
        <v>4255087.0751290023</v>
      </c>
      <c r="X74" s="65">
        <v>86524066.169482931</v>
      </c>
      <c r="Y74" s="65">
        <v>4383614.1027700007</v>
      </c>
      <c r="Z74" s="65">
        <v>90907680.272252932</v>
      </c>
      <c r="AA74" s="65"/>
      <c r="AB74" s="66"/>
      <c r="AC74" s="65">
        <v>13955089</v>
      </c>
      <c r="AD74" s="65">
        <v>425245</v>
      </c>
      <c r="AE74" s="66"/>
      <c r="AF74" s="65">
        <v>9396010.3641209994</v>
      </c>
      <c r="AG74" s="65">
        <v>305237.47892299999</v>
      </c>
      <c r="AH74" s="66"/>
      <c r="AI74" s="123">
        <v>0</v>
      </c>
      <c r="AJ74" s="118">
        <v>0</v>
      </c>
      <c r="AK74" s="118">
        <v>492818</v>
      </c>
      <c r="AL74" s="122">
        <v>0</v>
      </c>
      <c r="AM74" s="67">
        <v>0</v>
      </c>
      <c r="AN74" s="67">
        <v>21658.380000000005</v>
      </c>
      <c r="AO74" s="67">
        <v>0</v>
      </c>
      <c r="AP74" s="65"/>
      <c r="AQ74" s="65"/>
      <c r="AR74" s="67"/>
      <c r="AS74" s="65"/>
      <c r="AT74" s="65"/>
      <c r="AU74" s="65"/>
      <c r="AV74" s="65"/>
      <c r="AW74" s="67"/>
    </row>
    <row r="75" spans="1:49" x14ac:dyDescent="0.3">
      <c r="A75" s="584">
        <v>39845</v>
      </c>
      <c r="B75" s="77">
        <f t="shared" si="1"/>
        <v>28</v>
      </c>
      <c r="C75" s="61">
        <v>43438116</v>
      </c>
      <c r="D75" s="62">
        <v>11552233</v>
      </c>
      <c r="E75" s="63">
        <v>1151832</v>
      </c>
      <c r="F75" s="61">
        <v>107473033</v>
      </c>
      <c r="G75" s="62">
        <v>13117527</v>
      </c>
      <c r="H75" s="63">
        <v>760746</v>
      </c>
      <c r="I75" s="64">
        <v>138391534.07916716</v>
      </c>
      <c r="J75" s="65">
        <v>9070451.9265589993</v>
      </c>
      <c r="K75" s="62">
        <v>23389.156653000005</v>
      </c>
      <c r="L75" s="63">
        <v>147485375.16237915</v>
      </c>
      <c r="M75" s="64">
        <v>78451741</v>
      </c>
      <c r="N75" s="65">
        <v>29021292</v>
      </c>
      <c r="O75" s="65">
        <v>6771744</v>
      </c>
      <c r="P75" s="65">
        <v>19886250</v>
      </c>
      <c r="Q75" s="65">
        <v>2363298</v>
      </c>
      <c r="R75" s="65">
        <v>22249548</v>
      </c>
      <c r="S75" s="65"/>
      <c r="T75" s="66"/>
      <c r="U75" s="65">
        <v>54136056.920520008</v>
      </c>
      <c r="V75" s="65">
        <v>84255477.158646986</v>
      </c>
      <c r="W75" s="65">
        <v>3873897.8770880001</v>
      </c>
      <c r="X75" s="65">
        <v>76078851.526705995</v>
      </c>
      <c r="Y75" s="65">
        <v>4302727.7548529981</v>
      </c>
      <c r="Z75" s="65">
        <v>80381579.28155899</v>
      </c>
      <c r="AA75" s="65"/>
      <c r="AB75" s="66"/>
      <c r="AC75" s="65">
        <v>12714656</v>
      </c>
      <c r="AD75" s="65">
        <v>402871</v>
      </c>
      <c r="AE75" s="66"/>
      <c r="AF75" s="65">
        <v>8784323.5384710021</v>
      </c>
      <c r="AG75" s="65">
        <v>286128.38808799995</v>
      </c>
      <c r="AH75" s="66"/>
      <c r="AI75" s="78">
        <v>0</v>
      </c>
      <c r="AJ75" s="65">
        <v>0</v>
      </c>
      <c r="AK75" s="65">
        <v>760746</v>
      </c>
      <c r="AL75" s="67">
        <v>0</v>
      </c>
      <c r="AM75" s="67">
        <v>0</v>
      </c>
      <c r="AN75" s="67">
        <v>23389.156653000005</v>
      </c>
      <c r="AO75" s="67">
        <v>0</v>
      </c>
      <c r="AP75" s="65"/>
      <c r="AQ75" s="65"/>
      <c r="AR75" s="67"/>
      <c r="AS75" s="65"/>
      <c r="AT75" s="65"/>
      <c r="AU75" s="65"/>
      <c r="AV75" s="65"/>
      <c r="AW75" s="67"/>
    </row>
    <row r="76" spans="1:49" x14ac:dyDescent="0.3">
      <c r="A76" s="586">
        <v>39873</v>
      </c>
      <c r="B76" s="100">
        <f t="shared" si="1"/>
        <v>31</v>
      </c>
      <c r="C76" s="61">
        <v>43466084</v>
      </c>
      <c r="D76" s="62">
        <v>11715461</v>
      </c>
      <c r="E76" s="63">
        <v>1423515</v>
      </c>
      <c r="F76" s="61">
        <v>125964905</v>
      </c>
      <c r="G76" s="62">
        <v>15108508</v>
      </c>
      <c r="H76" s="63">
        <v>1235384</v>
      </c>
      <c r="I76" s="88">
        <v>159533787.50607404</v>
      </c>
      <c r="J76" s="83">
        <v>10816020.573547998</v>
      </c>
      <c r="K76" s="102">
        <v>29776.227577999998</v>
      </c>
      <c r="L76" s="103">
        <v>170379584.30720004</v>
      </c>
      <c r="M76" s="88">
        <v>92396547</v>
      </c>
      <c r="N76" s="83">
        <v>33568358</v>
      </c>
      <c r="O76" s="83">
        <v>7928543</v>
      </c>
      <c r="P76" s="83">
        <v>22873979</v>
      </c>
      <c r="Q76" s="83">
        <v>2765836</v>
      </c>
      <c r="R76" s="83">
        <v>25639815</v>
      </c>
      <c r="S76" s="83"/>
      <c r="T76" s="86"/>
      <c r="U76" s="83">
        <v>62763354.835089989</v>
      </c>
      <c r="V76" s="83">
        <v>96770432.670984015</v>
      </c>
      <c r="W76" s="83">
        <v>4403384.2568769995</v>
      </c>
      <c r="X76" s="83">
        <v>87361375.512285009</v>
      </c>
      <c r="Y76" s="83">
        <v>5005672.9018219979</v>
      </c>
      <c r="Z76" s="83">
        <v>92367048.41410701</v>
      </c>
      <c r="AA76" s="83"/>
      <c r="AB76" s="86"/>
      <c r="AC76" s="83">
        <v>14664180</v>
      </c>
      <c r="AD76" s="83">
        <v>444328</v>
      </c>
      <c r="AE76" s="86"/>
      <c r="AF76" s="83">
        <v>10495644.274266999</v>
      </c>
      <c r="AG76" s="83">
        <v>320376.29928099999</v>
      </c>
      <c r="AH76" s="86"/>
      <c r="AI76" s="82">
        <v>0</v>
      </c>
      <c r="AJ76" s="83">
        <v>0</v>
      </c>
      <c r="AK76" s="83">
        <v>1235384</v>
      </c>
      <c r="AL76" s="84">
        <v>0</v>
      </c>
      <c r="AM76" s="84">
        <v>0</v>
      </c>
      <c r="AN76" s="84">
        <v>29776.227577999998</v>
      </c>
      <c r="AO76" s="84">
        <v>0</v>
      </c>
      <c r="AP76" s="83"/>
      <c r="AQ76" s="83"/>
      <c r="AR76" s="84"/>
      <c r="AS76" s="83"/>
      <c r="AT76" s="83"/>
      <c r="AU76" s="83"/>
      <c r="AV76" s="83"/>
      <c r="AW76" s="84"/>
    </row>
    <row r="77" spans="1:49" x14ac:dyDescent="0.3">
      <c r="A77" s="584">
        <v>39904</v>
      </c>
      <c r="B77" s="77">
        <f t="shared" si="1"/>
        <v>30</v>
      </c>
      <c r="C77" s="92">
        <v>41002634</v>
      </c>
      <c r="D77" s="93">
        <v>11671304</v>
      </c>
      <c r="E77" s="94">
        <v>1532272</v>
      </c>
      <c r="F77" s="92">
        <v>120527445</v>
      </c>
      <c r="G77" s="93">
        <v>14535692</v>
      </c>
      <c r="H77" s="94">
        <v>1431314</v>
      </c>
      <c r="I77" s="64">
        <v>171034859.87482291</v>
      </c>
      <c r="J77" s="65">
        <v>10533313.565276003</v>
      </c>
      <c r="K77" s="62">
        <v>32526.264139999999</v>
      </c>
      <c r="L77" s="63">
        <v>181600699.70423892</v>
      </c>
      <c r="M77" s="64">
        <v>87935825</v>
      </c>
      <c r="N77" s="65">
        <v>32591620</v>
      </c>
      <c r="O77" s="65">
        <v>7507493</v>
      </c>
      <c r="P77" s="65">
        <v>22212788</v>
      </c>
      <c r="Q77" s="65">
        <v>2871339</v>
      </c>
      <c r="R77" s="65">
        <v>25084127</v>
      </c>
      <c r="S77" s="65"/>
      <c r="T77" s="66"/>
      <c r="U77" s="65">
        <v>59702617.574779004</v>
      </c>
      <c r="V77" s="65">
        <v>111332242.30004397</v>
      </c>
      <c r="W77" s="65">
        <v>4252130.222874999</v>
      </c>
      <c r="X77" s="65">
        <v>102060141.55451196</v>
      </c>
      <c r="Y77" s="65">
        <v>5019970.5226570005</v>
      </c>
      <c r="Z77" s="65">
        <v>107080112.07716897</v>
      </c>
      <c r="AA77" s="65"/>
      <c r="AB77" s="66"/>
      <c r="AC77" s="65">
        <v>14126764</v>
      </c>
      <c r="AD77" s="65">
        <v>408928</v>
      </c>
      <c r="AE77" s="66"/>
      <c r="AF77" s="65">
        <v>10237554.773787001</v>
      </c>
      <c r="AG77" s="65">
        <v>295758.79148899997</v>
      </c>
      <c r="AH77" s="66"/>
      <c r="AI77" s="78">
        <v>0</v>
      </c>
      <c r="AJ77" s="65">
        <v>0</v>
      </c>
      <c r="AK77" s="65">
        <v>1431314</v>
      </c>
      <c r="AL77" s="67">
        <v>0</v>
      </c>
      <c r="AM77" s="67">
        <v>0</v>
      </c>
      <c r="AN77" s="67">
        <v>32526.264139999999</v>
      </c>
      <c r="AO77" s="67">
        <v>0</v>
      </c>
      <c r="AP77" s="151"/>
      <c r="AQ77" s="151"/>
      <c r="AR77" s="67"/>
      <c r="AS77" s="151"/>
      <c r="AT77" s="151"/>
      <c r="AU77" s="151"/>
      <c r="AV77" s="151"/>
      <c r="AW77" s="67"/>
    </row>
    <row r="78" spans="1:49" x14ac:dyDescent="0.3">
      <c r="A78" s="584">
        <v>39934</v>
      </c>
      <c r="B78" s="77">
        <f t="shared" si="1"/>
        <v>31</v>
      </c>
      <c r="C78" s="61">
        <v>39682941</v>
      </c>
      <c r="D78" s="62">
        <v>11686889</v>
      </c>
      <c r="E78" s="63">
        <v>1753950</v>
      </c>
      <c r="F78" s="61">
        <v>122622498</v>
      </c>
      <c r="G78" s="62">
        <v>14635759</v>
      </c>
      <c r="H78" s="63">
        <v>1664352</v>
      </c>
      <c r="I78" s="64">
        <v>133164627.80542998</v>
      </c>
      <c r="J78" s="65">
        <v>10817388.822324999</v>
      </c>
      <c r="K78" s="62">
        <v>39492.500238000001</v>
      </c>
      <c r="L78" s="63">
        <v>144021509.12799299</v>
      </c>
      <c r="M78" s="64">
        <v>89087625</v>
      </c>
      <c r="N78" s="65">
        <v>33534873</v>
      </c>
      <c r="O78" s="65">
        <v>7896560</v>
      </c>
      <c r="P78" s="65">
        <v>22567119</v>
      </c>
      <c r="Q78" s="65">
        <v>3071194</v>
      </c>
      <c r="R78" s="65">
        <v>25638313</v>
      </c>
      <c r="S78" s="65"/>
      <c r="T78" s="66"/>
      <c r="U78" s="65">
        <v>61359772.96171701</v>
      </c>
      <c r="V78" s="65">
        <v>71804854.843713015</v>
      </c>
      <c r="W78" s="65">
        <v>4597351.3001880022</v>
      </c>
      <c r="X78" s="65">
        <v>61862804.504571013</v>
      </c>
      <c r="Y78" s="65">
        <v>5344699.0389540009</v>
      </c>
      <c r="Z78" s="65">
        <v>67207503.54352501</v>
      </c>
      <c r="AA78" s="65"/>
      <c r="AB78" s="66"/>
      <c r="AC78" s="65">
        <v>14242369</v>
      </c>
      <c r="AD78" s="65">
        <v>393390</v>
      </c>
      <c r="AE78" s="66"/>
      <c r="AF78" s="65">
        <v>10524760.515759999</v>
      </c>
      <c r="AG78" s="65">
        <v>292628.30656500004</v>
      </c>
      <c r="AH78" s="66"/>
      <c r="AI78" s="78">
        <v>0</v>
      </c>
      <c r="AJ78" s="65">
        <v>0</v>
      </c>
      <c r="AK78" s="65">
        <v>1664352</v>
      </c>
      <c r="AL78" s="67">
        <v>0</v>
      </c>
      <c r="AM78" s="67">
        <v>0</v>
      </c>
      <c r="AN78" s="67">
        <v>39492.500238000001</v>
      </c>
      <c r="AO78" s="67">
        <v>0</v>
      </c>
      <c r="AP78" s="151"/>
      <c r="AQ78" s="151"/>
      <c r="AR78" s="67"/>
      <c r="AS78" s="151"/>
      <c r="AT78" s="151"/>
      <c r="AU78" s="151"/>
      <c r="AV78" s="151"/>
      <c r="AW78" s="67"/>
    </row>
    <row r="79" spans="1:49" x14ac:dyDescent="0.3">
      <c r="A79" s="584">
        <v>39965</v>
      </c>
      <c r="B79" s="77">
        <f t="shared" si="1"/>
        <v>30</v>
      </c>
      <c r="C79" s="101">
        <v>40853809</v>
      </c>
      <c r="D79" s="102">
        <v>11783091</v>
      </c>
      <c r="E79" s="103">
        <v>1861955</v>
      </c>
      <c r="F79" s="101">
        <v>127092121</v>
      </c>
      <c r="G79" s="102">
        <v>16040945</v>
      </c>
      <c r="H79" s="103">
        <v>1427700</v>
      </c>
      <c r="I79" s="64">
        <v>140301816.545706</v>
      </c>
      <c r="J79" s="65">
        <v>12107114.600344997</v>
      </c>
      <c r="K79" s="62">
        <v>41018.616199000004</v>
      </c>
      <c r="L79" s="63">
        <v>152449949.76224998</v>
      </c>
      <c r="M79" s="64">
        <v>91862554</v>
      </c>
      <c r="N79" s="65">
        <v>35229567</v>
      </c>
      <c r="O79" s="65">
        <v>8296829</v>
      </c>
      <c r="P79" s="65">
        <v>23673186</v>
      </c>
      <c r="Q79" s="65">
        <v>3259552</v>
      </c>
      <c r="R79" s="83">
        <v>26932738</v>
      </c>
      <c r="S79" s="65"/>
      <c r="T79" s="66"/>
      <c r="U79" s="65">
        <v>64380729.189234994</v>
      </c>
      <c r="V79" s="65">
        <v>75921087.356471032</v>
      </c>
      <c r="W79" s="65">
        <v>4677006.8166290019</v>
      </c>
      <c r="X79" s="65">
        <v>65400988.794656016</v>
      </c>
      <c r="Y79" s="65">
        <v>5843091.7451860048</v>
      </c>
      <c r="Z79" s="65">
        <v>71244080.539842024</v>
      </c>
      <c r="AA79" s="65"/>
      <c r="AB79" s="66"/>
      <c r="AC79" s="65">
        <v>15628948</v>
      </c>
      <c r="AD79" s="65">
        <v>411997</v>
      </c>
      <c r="AE79" s="66"/>
      <c r="AF79" s="65">
        <v>11775586.942845998</v>
      </c>
      <c r="AG79" s="65">
        <v>331527.65749899996</v>
      </c>
      <c r="AH79" s="66"/>
      <c r="AI79" s="82">
        <v>0</v>
      </c>
      <c r="AJ79" s="83">
        <v>0</v>
      </c>
      <c r="AK79" s="83">
        <v>1427700</v>
      </c>
      <c r="AL79" s="84">
        <v>0</v>
      </c>
      <c r="AM79" s="85">
        <v>0</v>
      </c>
      <c r="AN79" s="84">
        <v>41018.616199000004</v>
      </c>
      <c r="AO79" s="84">
        <v>0</v>
      </c>
      <c r="AP79" s="151"/>
      <c r="AQ79" s="151"/>
      <c r="AR79" s="67"/>
      <c r="AS79" s="151"/>
      <c r="AT79" s="151"/>
      <c r="AU79" s="151"/>
      <c r="AV79" s="151"/>
      <c r="AW79" s="67"/>
    </row>
    <row r="80" spans="1:49" x14ac:dyDescent="0.3">
      <c r="A80" s="585">
        <v>39995</v>
      </c>
      <c r="B80" s="91">
        <f t="shared" si="1"/>
        <v>31</v>
      </c>
      <c r="C80" s="61">
        <v>41566890</v>
      </c>
      <c r="D80" s="62">
        <v>11884015</v>
      </c>
      <c r="E80" s="63">
        <v>1857743</v>
      </c>
      <c r="F80" s="61">
        <v>134697143</v>
      </c>
      <c r="G80" s="62">
        <v>16031168</v>
      </c>
      <c r="H80" s="63">
        <v>1449281</v>
      </c>
      <c r="I80" s="95">
        <v>149000874.49540284</v>
      </c>
      <c r="J80" s="96">
        <v>12230039.435786003</v>
      </c>
      <c r="K80" s="93">
        <v>42192.829862000006</v>
      </c>
      <c r="L80" s="94">
        <v>161273106.76105085</v>
      </c>
      <c r="M80" s="95">
        <v>98669428</v>
      </c>
      <c r="N80" s="96">
        <v>36027715</v>
      </c>
      <c r="O80" s="96">
        <v>8227472</v>
      </c>
      <c r="P80" s="96">
        <v>24405107</v>
      </c>
      <c r="Q80" s="96">
        <v>3395136</v>
      </c>
      <c r="R80" s="65">
        <v>27800243</v>
      </c>
      <c r="S80" s="65"/>
      <c r="T80" s="97"/>
      <c r="U80" s="96">
        <v>69984174.743654981</v>
      </c>
      <c r="V80" s="96">
        <v>79016699.751747996</v>
      </c>
      <c r="W80" s="96">
        <v>4812520.517235999</v>
      </c>
      <c r="X80" s="96">
        <v>68099412.289871007</v>
      </c>
      <c r="Y80" s="96">
        <v>6104766.9446409997</v>
      </c>
      <c r="Z80" s="96">
        <v>74204179.234512001</v>
      </c>
      <c r="AA80" s="96"/>
      <c r="AB80" s="97"/>
      <c r="AC80" s="96">
        <v>15617622</v>
      </c>
      <c r="AD80" s="96">
        <v>413546</v>
      </c>
      <c r="AE80" s="97"/>
      <c r="AF80" s="96">
        <v>11861049.517832998</v>
      </c>
      <c r="AG80" s="96">
        <v>368989.917953</v>
      </c>
      <c r="AH80" s="97"/>
      <c r="AI80" s="78">
        <v>0</v>
      </c>
      <c r="AJ80" s="65">
        <v>0</v>
      </c>
      <c r="AK80" s="65">
        <v>1449281</v>
      </c>
      <c r="AL80" s="67">
        <v>0</v>
      </c>
      <c r="AM80" s="67">
        <v>0</v>
      </c>
      <c r="AN80" s="67">
        <v>42192.829862000006</v>
      </c>
      <c r="AO80" s="67">
        <v>0</v>
      </c>
      <c r="AP80" s="96"/>
      <c r="AQ80" s="96"/>
      <c r="AR80" s="98"/>
      <c r="AS80" s="96"/>
      <c r="AT80" s="96"/>
      <c r="AU80" s="96"/>
      <c r="AV80" s="96"/>
      <c r="AW80" s="98"/>
    </row>
    <row r="81" spans="1:49" x14ac:dyDescent="0.3">
      <c r="A81" s="584">
        <v>40026</v>
      </c>
      <c r="B81" s="77">
        <f t="shared" si="1"/>
        <v>31</v>
      </c>
      <c r="C81" s="61">
        <v>42192305</v>
      </c>
      <c r="D81" s="62">
        <v>12001107</v>
      </c>
      <c r="E81" s="63">
        <v>2032859</v>
      </c>
      <c r="F81" s="61">
        <v>137585996</v>
      </c>
      <c r="G81" s="62">
        <v>15308027</v>
      </c>
      <c r="H81" s="63">
        <v>1366804</v>
      </c>
      <c r="I81" s="64">
        <v>151817300.54560497</v>
      </c>
      <c r="J81" s="65">
        <v>11631101.974082001</v>
      </c>
      <c r="K81" s="62">
        <v>42865.2</v>
      </c>
      <c r="L81" s="63">
        <v>163491267.71968696</v>
      </c>
      <c r="M81" s="64">
        <v>99478515</v>
      </c>
      <c r="N81" s="65">
        <v>38107481</v>
      </c>
      <c r="O81" s="65">
        <v>8432636</v>
      </c>
      <c r="P81" s="65">
        <v>25946045</v>
      </c>
      <c r="Q81" s="65">
        <v>3728800</v>
      </c>
      <c r="R81" s="65">
        <v>29674845</v>
      </c>
      <c r="S81" s="65"/>
      <c r="T81" s="66"/>
      <c r="U81" s="65">
        <v>70877342.354958981</v>
      </c>
      <c r="V81" s="65">
        <v>80939958.190646052</v>
      </c>
      <c r="W81" s="65">
        <v>5022158.700348001</v>
      </c>
      <c r="X81" s="65">
        <v>69542370.964009047</v>
      </c>
      <c r="Y81" s="65">
        <v>6375428.5262890002</v>
      </c>
      <c r="Z81" s="65">
        <v>75917799.490298048</v>
      </c>
      <c r="AA81" s="65"/>
      <c r="AB81" s="66"/>
      <c r="AC81" s="65">
        <v>14890571</v>
      </c>
      <c r="AD81" s="65">
        <v>417456</v>
      </c>
      <c r="AE81" s="66"/>
      <c r="AF81" s="65">
        <v>11234686.979271</v>
      </c>
      <c r="AG81" s="65">
        <v>396414.99481099989</v>
      </c>
      <c r="AH81" s="66"/>
      <c r="AI81" s="78">
        <v>0</v>
      </c>
      <c r="AJ81" s="65">
        <v>0</v>
      </c>
      <c r="AK81" s="65">
        <v>1366804</v>
      </c>
      <c r="AL81" s="67">
        <v>0</v>
      </c>
      <c r="AM81" s="67">
        <v>0</v>
      </c>
      <c r="AN81" s="67">
        <v>42865.2</v>
      </c>
      <c r="AO81" s="67">
        <v>0</v>
      </c>
      <c r="AP81" s="65"/>
      <c r="AQ81" s="65"/>
      <c r="AR81" s="67"/>
      <c r="AS81" s="65"/>
      <c r="AT81" s="65"/>
      <c r="AU81" s="65"/>
      <c r="AV81" s="65"/>
      <c r="AW81" s="67"/>
    </row>
    <row r="82" spans="1:49" x14ac:dyDescent="0.3">
      <c r="A82" s="586">
        <v>40057</v>
      </c>
      <c r="B82" s="100">
        <f t="shared" si="1"/>
        <v>30</v>
      </c>
      <c r="C82" s="61">
        <v>42741202</v>
      </c>
      <c r="D82" s="62">
        <v>12084910</v>
      </c>
      <c r="E82" s="63">
        <v>2313068</v>
      </c>
      <c r="F82" s="61">
        <v>139008715</v>
      </c>
      <c r="G82" s="62">
        <v>15933288</v>
      </c>
      <c r="H82" s="63">
        <v>2047470</v>
      </c>
      <c r="I82" s="88">
        <v>147828302.14477509</v>
      </c>
      <c r="J82" s="83">
        <v>11980047.598454</v>
      </c>
      <c r="K82" s="102">
        <v>68424.039564999999</v>
      </c>
      <c r="L82" s="103">
        <v>159876773.78279409</v>
      </c>
      <c r="M82" s="88">
        <v>100778490</v>
      </c>
      <c r="N82" s="83">
        <v>38230225</v>
      </c>
      <c r="O82" s="83">
        <v>9170265</v>
      </c>
      <c r="P82" s="83">
        <v>25091173</v>
      </c>
      <c r="Q82" s="83">
        <v>3968787</v>
      </c>
      <c r="R82" s="83">
        <v>29059960</v>
      </c>
      <c r="S82" s="83"/>
      <c r="T82" s="86"/>
      <c r="U82" s="83">
        <v>72458714.859646991</v>
      </c>
      <c r="V82" s="83">
        <v>75369587.285128012</v>
      </c>
      <c r="W82" s="83">
        <v>4833837.0786439991</v>
      </c>
      <c r="X82" s="83">
        <v>63920920.674662024</v>
      </c>
      <c r="Y82" s="83">
        <v>6614829.5318220006</v>
      </c>
      <c r="Z82" s="83">
        <v>70535750.20648402</v>
      </c>
      <c r="AA82" s="83"/>
      <c r="AB82" s="86"/>
      <c r="AC82" s="83">
        <v>15612675</v>
      </c>
      <c r="AD82" s="83">
        <v>320613</v>
      </c>
      <c r="AE82" s="86"/>
      <c r="AF82" s="83">
        <v>11652326.225047998</v>
      </c>
      <c r="AG82" s="83">
        <v>327721.37340599997</v>
      </c>
      <c r="AH82" s="86"/>
      <c r="AI82" s="82">
        <v>0</v>
      </c>
      <c r="AJ82" s="83">
        <v>0</v>
      </c>
      <c r="AK82" s="83">
        <v>2047470</v>
      </c>
      <c r="AL82" s="84">
        <v>0</v>
      </c>
      <c r="AM82" s="84">
        <v>0</v>
      </c>
      <c r="AN82" s="84">
        <v>68424.039564999999</v>
      </c>
      <c r="AO82" s="84">
        <v>0</v>
      </c>
      <c r="AP82" s="83"/>
      <c r="AQ82" s="83"/>
      <c r="AR82" s="84"/>
      <c r="AS82" s="83"/>
      <c r="AT82" s="83"/>
      <c r="AU82" s="83"/>
      <c r="AV82" s="83"/>
      <c r="AW82" s="84"/>
    </row>
    <row r="83" spans="1:49" x14ac:dyDescent="0.3">
      <c r="A83" s="584">
        <v>40087</v>
      </c>
      <c r="B83" s="77">
        <f t="shared" si="1"/>
        <v>31</v>
      </c>
      <c r="C83" s="92">
        <v>43424072</v>
      </c>
      <c r="D83" s="93">
        <v>12130413</v>
      </c>
      <c r="E83" s="94">
        <v>2558329</v>
      </c>
      <c r="F83" s="92">
        <v>144875682</v>
      </c>
      <c r="G83" s="93">
        <v>15005702</v>
      </c>
      <c r="H83" s="94">
        <v>1785942</v>
      </c>
      <c r="I83" s="64">
        <v>156358138.60715389</v>
      </c>
      <c r="J83" s="65">
        <v>12047493.362565</v>
      </c>
      <c r="K83" s="62">
        <v>55257.066858999999</v>
      </c>
      <c r="L83" s="63">
        <v>168460889.03657791</v>
      </c>
      <c r="M83" s="64">
        <v>105348346</v>
      </c>
      <c r="N83" s="65">
        <v>39527336</v>
      </c>
      <c r="O83" s="65">
        <v>8540568</v>
      </c>
      <c r="P83" s="65">
        <v>27187976</v>
      </c>
      <c r="Q83" s="65">
        <v>3798792</v>
      </c>
      <c r="R83" s="65">
        <v>30986768</v>
      </c>
      <c r="S83" s="65"/>
      <c r="T83" s="66"/>
      <c r="U83" s="65">
        <v>73092374.07114099</v>
      </c>
      <c r="V83" s="65">
        <v>83265764.536013007</v>
      </c>
      <c r="W83" s="65">
        <v>5019804.1622859985</v>
      </c>
      <c r="X83" s="65">
        <v>71617143.341261014</v>
      </c>
      <c r="Y83" s="65">
        <v>6628817.0324659962</v>
      </c>
      <c r="Z83" s="65">
        <v>78245960.373727009</v>
      </c>
      <c r="AA83" s="65"/>
      <c r="AB83" s="66"/>
      <c r="AC83" s="65">
        <v>14613707</v>
      </c>
      <c r="AD83" s="65">
        <v>391995</v>
      </c>
      <c r="AE83" s="66"/>
      <c r="AF83" s="65">
        <v>11667349.432436999</v>
      </c>
      <c r="AG83" s="65">
        <v>380143.93012799998</v>
      </c>
      <c r="AH83" s="66"/>
      <c r="AI83" s="67">
        <v>0</v>
      </c>
      <c r="AJ83" s="65">
        <v>0</v>
      </c>
      <c r="AK83" s="65">
        <v>1785942</v>
      </c>
      <c r="AL83" s="67">
        <v>0</v>
      </c>
      <c r="AM83" s="67">
        <v>0</v>
      </c>
      <c r="AN83" s="67">
        <v>55257.066858999999</v>
      </c>
      <c r="AO83" s="67">
        <v>0</v>
      </c>
      <c r="AP83" s="151"/>
      <c r="AQ83" s="151"/>
      <c r="AR83" s="67"/>
      <c r="AS83" s="151"/>
      <c r="AT83" s="151"/>
      <c r="AU83" s="151"/>
      <c r="AV83" s="151"/>
      <c r="AW83" s="67"/>
    </row>
    <row r="84" spans="1:49" x14ac:dyDescent="0.3">
      <c r="A84" s="584">
        <v>40118</v>
      </c>
      <c r="B84" s="77">
        <f t="shared" si="1"/>
        <v>30</v>
      </c>
      <c r="C84" s="61">
        <v>43938434</v>
      </c>
      <c r="D84" s="62">
        <v>12161819</v>
      </c>
      <c r="E84" s="63">
        <v>2876980</v>
      </c>
      <c r="F84" s="61">
        <v>134608566</v>
      </c>
      <c r="G84" s="62">
        <v>15019539</v>
      </c>
      <c r="H84" s="63">
        <v>1737553</v>
      </c>
      <c r="I84" s="64">
        <v>145570896.23929909</v>
      </c>
      <c r="J84" s="65">
        <v>11678537.613126999</v>
      </c>
      <c r="K84" s="62">
        <v>57641.841243999996</v>
      </c>
      <c r="L84" s="63">
        <v>157307075.69367009</v>
      </c>
      <c r="M84" s="64">
        <v>96755768</v>
      </c>
      <c r="N84" s="65">
        <v>37852798</v>
      </c>
      <c r="O84" s="65">
        <v>8700197</v>
      </c>
      <c r="P84" s="65">
        <v>25188618</v>
      </c>
      <c r="Q84" s="65">
        <v>3963983</v>
      </c>
      <c r="R84" s="65">
        <v>29152601</v>
      </c>
      <c r="S84" s="65"/>
      <c r="T84" s="66"/>
      <c r="U84" s="65">
        <v>67488941.712480992</v>
      </c>
      <c r="V84" s="65">
        <v>78081954.526817963</v>
      </c>
      <c r="W84" s="65">
        <v>5004548.8913819995</v>
      </c>
      <c r="X84" s="65">
        <v>66159142.076943971</v>
      </c>
      <c r="Y84" s="65">
        <v>6918263.5584919984</v>
      </c>
      <c r="Z84" s="65">
        <v>73077405.635435969</v>
      </c>
      <c r="AA84" s="65"/>
      <c r="AB84" s="66"/>
      <c r="AC84" s="65">
        <v>14628001</v>
      </c>
      <c r="AD84" s="65">
        <v>391538</v>
      </c>
      <c r="AE84" s="66"/>
      <c r="AF84" s="65">
        <v>11317494.256710002</v>
      </c>
      <c r="AG84" s="65">
        <v>361043.35641700012</v>
      </c>
      <c r="AH84" s="66"/>
      <c r="AI84" s="67">
        <v>0</v>
      </c>
      <c r="AJ84" s="65">
        <v>0</v>
      </c>
      <c r="AK84" s="65">
        <v>1737553</v>
      </c>
      <c r="AL84" s="67">
        <v>0</v>
      </c>
      <c r="AM84" s="67">
        <v>0</v>
      </c>
      <c r="AN84" s="67">
        <v>57641.841243999996</v>
      </c>
      <c r="AO84" s="67">
        <v>0</v>
      </c>
      <c r="AP84" s="151"/>
      <c r="AQ84" s="151"/>
      <c r="AR84" s="67"/>
      <c r="AS84" s="151"/>
      <c r="AT84" s="151"/>
      <c r="AU84" s="151"/>
      <c r="AV84" s="151"/>
      <c r="AW84" s="67"/>
    </row>
    <row r="85" spans="1:49" x14ac:dyDescent="0.3">
      <c r="A85" s="584">
        <v>40148</v>
      </c>
      <c r="B85" s="77">
        <f t="shared" si="1"/>
        <v>31</v>
      </c>
      <c r="C85" s="106">
        <v>44530085</v>
      </c>
      <c r="D85" s="107">
        <v>12259295</v>
      </c>
      <c r="E85" s="108">
        <v>3016272</v>
      </c>
      <c r="F85" s="106">
        <v>148986974</v>
      </c>
      <c r="G85" s="107">
        <v>17508233</v>
      </c>
      <c r="H85" s="108">
        <v>2037267</v>
      </c>
      <c r="I85" s="64">
        <v>163347647.57964009</v>
      </c>
      <c r="J85" s="65">
        <v>14079106.858855</v>
      </c>
      <c r="K85" s="62">
        <v>64970.515689000007</v>
      </c>
      <c r="L85" s="63">
        <v>177491724.95418409</v>
      </c>
      <c r="M85" s="64">
        <v>107090373</v>
      </c>
      <c r="N85" s="65">
        <v>41896601</v>
      </c>
      <c r="O85" s="65">
        <v>9382648</v>
      </c>
      <c r="P85" s="65">
        <v>27918286</v>
      </c>
      <c r="Q85" s="65">
        <v>4595667</v>
      </c>
      <c r="R85" s="110">
        <v>32513953</v>
      </c>
      <c r="S85" s="65"/>
      <c r="T85" s="66"/>
      <c r="U85" s="65">
        <v>75706480.761093006</v>
      </c>
      <c r="V85" s="65">
        <v>87641166.81854701</v>
      </c>
      <c r="W85" s="65">
        <v>5419508.4328819998</v>
      </c>
      <c r="X85" s="65">
        <v>74006588.234319016</v>
      </c>
      <c r="Y85" s="65">
        <v>8215070.151345998</v>
      </c>
      <c r="Z85" s="65">
        <v>82221658.385665014</v>
      </c>
      <c r="AA85" s="65"/>
      <c r="AB85" s="66"/>
      <c r="AC85" s="65">
        <v>17122960</v>
      </c>
      <c r="AD85" s="65">
        <v>385273</v>
      </c>
      <c r="AE85" s="66"/>
      <c r="AF85" s="65">
        <v>13704780.021974998</v>
      </c>
      <c r="AG85" s="65">
        <v>374326.83688000008</v>
      </c>
      <c r="AH85" s="66"/>
      <c r="AI85" s="113">
        <v>0</v>
      </c>
      <c r="AJ85" s="110">
        <v>0</v>
      </c>
      <c r="AK85" s="110">
        <v>2037267</v>
      </c>
      <c r="AL85" s="112">
        <v>0</v>
      </c>
      <c r="AM85" s="112">
        <v>0</v>
      </c>
      <c r="AN85" s="112">
        <v>64970.515689000007</v>
      </c>
      <c r="AO85" s="112">
        <v>0</v>
      </c>
      <c r="AP85" s="110"/>
      <c r="AQ85" s="110"/>
      <c r="AR85" s="112"/>
      <c r="AS85" s="110"/>
      <c r="AT85" s="110"/>
      <c r="AU85" s="110"/>
      <c r="AV85" s="110"/>
      <c r="AW85" s="112"/>
    </row>
    <row r="86" spans="1:49" x14ac:dyDescent="0.3">
      <c r="A86" s="583">
        <v>40179</v>
      </c>
      <c r="B86" s="60">
        <f t="shared" si="1"/>
        <v>31</v>
      </c>
      <c r="C86" s="61">
        <v>44943873</v>
      </c>
      <c r="D86" s="62">
        <v>12300122</v>
      </c>
      <c r="E86" s="63">
        <v>3207828</v>
      </c>
      <c r="F86" s="61">
        <v>142304378</v>
      </c>
      <c r="G86" s="62">
        <v>15172161</v>
      </c>
      <c r="H86" s="63">
        <v>2019147</v>
      </c>
      <c r="I86" s="117">
        <v>154476889.05861011</v>
      </c>
      <c r="J86" s="118">
        <v>11969883.056647001</v>
      </c>
      <c r="K86" s="119">
        <v>57412.873803999995</v>
      </c>
      <c r="L86" s="120">
        <v>166504184.98906112</v>
      </c>
      <c r="M86" s="117">
        <v>102974692</v>
      </c>
      <c r="N86" s="118">
        <v>39329686</v>
      </c>
      <c r="O86" s="118">
        <v>8695941</v>
      </c>
      <c r="P86" s="118">
        <v>26304048</v>
      </c>
      <c r="Q86" s="118">
        <v>4329697</v>
      </c>
      <c r="R86" s="65">
        <v>30633745</v>
      </c>
      <c r="S86" s="65"/>
      <c r="T86" s="121"/>
      <c r="U86" s="118">
        <v>72329036.146298051</v>
      </c>
      <c r="V86" s="118">
        <v>82147852.912312001</v>
      </c>
      <c r="W86" s="118">
        <v>5158268.6905349996</v>
      </c>
      <c r="X86" s="118">
        <v>69221508.194688007</v>
      </c>
      <c r="Y86" s="118">
        <v>7768076.0270889997</v>
      </c>
      <c r="Z86" s="118">
        <v>76989584.221777007</v>
      </c>
      <c r="AA86" s="118"/>
      <c r="AB86" s="121"/>
      <c r="AC86" s="118">
        <v>14804985</v>
      </c>
      <c r="AD86" s="118">
        <v>367176</v>
      </c>
      <c r="AE86" s="121"/>
      <c r="AF86" s="118">
        <v>11616582.227875002</v>
      </c>
      <c r="AG86" s="118">
        <v>353300.82877200004</v>
      </c>
      <c r="AH86" s="121"/>
      <c r="AI86" s="123">
        <v>0</v>
      </c>
      <c r="AJ86" s="118">
        <v>0</v>
      </c>
      <c r="AK86" s="118">
        <v>2019147</v>
      </c>
      <c r="AL86" s="122">
        <v>0</v>
      </c>
      <c r="AM86" s="122">
        <v>0</v>
      </c>
      <c r="AN86" s="122">
        <v>57412.873803999995</v>
      </c>
      <c r="AO86" s="122">
        <v>0</v>
      </c>
      <c r="AP86" s="118"/>
      <c r="AQ86" s="118"/>
      <c r="AR86" s="122"/>
      <c r="AS86" s="118"/>
      <c r="AT86" s="118"/>
      <c r="AU86" s="118"/>
      <c r="AV86" s="118"/>
      <c r="AW86" s="122"/>
    </row>
    <row r="87" spans="1:49" x14ac:dyDescent="0.3">
      <c r="A87" s="584">
        <v>40210</v>
      </c>
      <c r="B87" s="77">
        <f t="shared" si="1"/>
        <v>28</v>
      </c>
      <c r="C87" s="61">
        <v>45152536</v>
      </c>
      <c r="D87" s="62">
        <v>12402707</v>
      </c>
      <c r="E87" s="63">
        <v>3335234</v>
      </c>
      <c r="F87" s="61">
        <v>129115114</v>
      </c>
      <c r="G87" s="62">
        <v>14689958</v>
      </c>
      <c r="H87" s="63">
        <v>1914662</v>
      </c>
      <c r="I87" s="64">
        <v>139151474.34597799</v>
      </c>
      <c r="J87" s="65">
        <v>11269850.816567002</v>
      </c>
      <c r="K87" s="62">
        <v>55147.913570999997</v>
      </c>
      <c r="L87" s="63">
        <v>150476473.076116</v>
      </c>
      <c r="M87" s="64">
        <v>92688489</v>
      </c>
      <c r="N87" s="65">
        <v>36426625</v>
      </c>
      <c r="O87" s="65">
        <v>7857216</v>
      </c>
      <c r="P87" s="65">
        <v>24397958</v>
      </c>
      <c r="Q87" s="65">
        <v>4171451</v>
      </c>
      <c r="R87" s="65">
        <v>28569409</v>
      </c>
      <c r="S87" s="65"/>
      <c r="T87" s="66"/>
      <c r="U87" s="65">
        <v>65582623.286116026</v>
      </c>
      <c r="V87" s="65">
        <v>73568851.059862018</v>
      </c>
      <c r="W87" s="65">
        <v>4516519.772725</v>
      </c>
      <c r="X87" s="65">
        <v>62000114.253650025</v>
      </c>
      <c r="Y87" s="65">
        <v>7052217.0334869977</v>
      </c>
      <c r="Z87" s="65">
        <v>69052331.287137017</v>
      </c>
      <c r="AA87" s="65"/>
      <c r="AB87" s="66"/>
      <c r="AC87" s="65">
        <v>14347366</v>
      </c>
      <c r="AD87" s="65">
        <v>342592</v>
      </c>
      <c r="AE87" s="66"/>
      <c r="AF87" s="65">
        <v>10929760.587849</v>
      </c>
      <c r="AG87" s="65">
        <v>340090.22871800006</v>
      </c>
      <c r="AH87" s="66"/>
      <c r="AI87" s="78">
        <v>0</v>
      </c>
      <c r="AJ87" s="65">
        <v>0</v>
      </c>
      <c r="AK87" s="65">
        <v>1914662</v>
      </c>
      <c r="AL87" s="67">
        <v>0</v>
      </c>
      <c r="AM87" s="67">
        <v>0</v>
      </c>
      <c r="AN87" s="67">
        <v>55147.913570999997</v>
      </c>
      <c r="AO87" s="67">
        <v>0</v>
      </c>
      <c r="AP87" s="65"/>
      <c r="AQ87" s="65"/>
      <c r="AR87" s="67"/>
      <c r="AS87" s="65"/>
      <c r="AT87" s="65"/>
      <c r="AU87" s="65"/>
      <c r="AV87" s="65"/>
      <c r="AW87" s="67"/>
    </row>
    <row r="88" spans="1:49" x14ac:dyDescent="0.3">
      <c r="A88" s="584">
        <v>40238</v>
      </c>
      <c r="B88" s="77">
        <f t="shared" si="1"/>
        <v>31</v>
      </c>
      <c r="C88" s="61">
        <v>45877068</v>
      </c>
      <c r="D88" s="62">
        <v>12519221</v>
      </c>
      <c r="E88" s="63">
        <v>3503356</v>
      </c>
      <c r="F88" s="61">
        <v>146331363</v>
      </c>
      <c r="G88" s="62">
        <v>17297070</v>
      </c>
      <c r="H88" s="63">
        <v>1993607</v>
      </c>
      <c r="I88" s="64">
        <v>161393177.49884206</v>
      </c>
      <c r="J88" s="65">
        <v>14071855.421516001</v>
      </c>
      <c r="K88" s="62">
        <v>64639.675038000001</v>
      </c>
      <c r="L88" s="63">
        <v>175529672.59539607</v>
      </c>
      <c r="M88" s="64">
        <v>104728853</v>
      </c>
      <c r="N88" s="65">
        <v>41565069</v>
      </c>
      <c r="O88" s="65">
        <v>8807709</v>
      </c>
      <c r="P88" s="65">
        <v>27913608</v>
      </c>
      <c r="Q88" s="65">
        <v>4843752</v>
      </c>
      <c r="R88" s="83">
        <v>32757360</v>
      </c>
      <c r="S88" s="65"/>
      <c r="T88" s="66"/>
      <c r="U88" s="65">
        <v>73745350.793763012</v>
      </c>
      <c r="V88" s="65">
        <v>87647826.705078989</v>
      </c>
      <c r="W88" s="65">
        <v>5270141.5497120013</v>
      </c>
      <c r="X88" s="65">
        <v>73839369.069401979</v>
      </c>
      <c r="Y88" s="65">
        <v>8538316.0859650001</v>
      </c>
      <c r="Z88" s="65">
        <v>82377685.155366987</v>
      </c>
      <c r="AA88" s="65"/>
      <c r="AB88" s="66"/>
      <c r="AC88" s="65">
        <v>16888136</v>
      </c>
      <c r="AD88" s="65">
        <v>408934</v>
      </c>
      <c r="AE88" s="66"/>
      <c r="AF88" s="65">
        <v>13654674.145746002</v>
      </c>
      <c r="AG88" s="65">
        <v>417181.27577000001</v>
      </c>
      <c r="AH88" s="66"/>
      <c r="AI88" s="82">
        <v>0</v>
      </c>
      <c r="AJ88" s="83">
        <v>0</v>
      </c>
      <c r="AK88" s="83">
        <v>1993607</v>
      </c>
      <c r="AL88" s="84">
        <v>0</v>
      </c>
      <c r="AM88" s="85">
        <v>0</v>
      </c>
      <c r="AN88" s="84">
        <v>64639.675038000001</v>
      </c>
      <c r="AO88" s="84">
        <v>0</v>
      </c>
      <c r="AP88" s="65"/>
      <c r="AQ88" s="65"/>
      <c r="AR88" s="67"/>
      <c r="AS88" s="65"/>
      <c r="AT88" s="65"/>
      <c r="AU88" s="65"/>
      <c r="AV88" s="65"/>
      <c r="AW88" s="67"/>
    </row>
    <row r="89" spans="1:49" x14ac:dyDescent="0.3">
      <c r="A89" s="585">
        <v>40269</v>
      </c>
      <c r="B89" s="91">
        <f t="shared" si="1"/>
        <v>30</v>
      </c>
      <c r="C89" s="92">
        <v>46457317</v>
      </c>
      <c r="D89" s="93">
        <v>12613314</v>
      </c>
      <c r="E89" s="94">
        <v>3757335</v>
      </c>
      <c r="F89" s="92">
        <v>142328615</v>
      </c>
      <c r="G89" s="93">
        <v>16002250</v>
      </c>
      <c r="H89" s="94">
        <v>2065037</v>
      </c>
      <c r="I89" s="95">
        <v>154648122.77957404</v>
      </c>
      <c r="J89" s="96">
        <v>12838672.777263001</v>
      </c>
      <c r="K89" s="93">
        <v>48985.265914000003</v>
      </c>
      <c r="L89" s="94">
        <v>167535780.82275102</v>
      </c>
      <c r="M89" s="95">
        <v>102035372</v>
      </c>
      <c r="N89" s="96">
        <v>40293243</v>
      </c>
      <c r="O89" s="96">
        <v>8511505</v>
      </c>
      <c r="P89" s="96">
        <v>27117944</v>
      </c>
      <c r="Q89" s="96">
        <v>4663794</v>
      </c>
      <c r="R89" s="65">
        <v>31781738</v>
      </c>
      <c r="S89" s="65"/>
      <c r="T89" s="97"/>
      <c r="U89" s="96">
        <v>71474737.640330017</v>
      </c>
      <c r="V89" s="96">
        <v>83173385.139244005</v>
      </c>
      <c r="W89" s="96">
        <v>4958310.1898489995</v>
      </c>
      <c r="X89" s="96">
        <v>70004744.748940989</v>
      </c>
      <c r="Y89" s="96">
        <v>8210330.2004540041</v>
      </c>
      <c r="Z89" s="96">
        <v>78215074.949395001</v>
      </c>
      <c r="AA89" s="96"/>
      <c r="AB89" s="97"/>
      <c r="AC89" s="96">
        <v>15637928</v>
      </c>
      <c r="AD89" s="96">
        <v>364322</v>
      </c>
      <c r="AE89" s="97"/>
      <c r="AF89" s="96">
        <v>12468748.014709001</v>
      </c>
      <c r="AG89" s="96">
        <v>369924.76255400007</v>
      </c>
      <c r="AH89" s="97"/>
      <c r="AI89" s="78">
        <v>0</v>
      </c>
      <c r="AJ89" s="65">
        <v>0</v>
      </c>
      <c r="AK89" s="65">
        <v>2065037</v>
      </c>
      <c r="AL89" s="67">
        <v>0</v>
      </c>
      <c r="AM89" s="67">
        <v>0</v>
      </c>
      <c r="AN89" s="67">
        <v>48985.265914000003</v>
      </c>
      <c r="AO89" s="67">
        <v>0</v>
      </c>
      <c r="AP89" s="96"/>
      <c r="AQ89" s="96"/>
      <c r="AR89" s="98"/>
      <c r="AS89" s="96"/>
      <c r="AT89" s="96"/>
      <c r="AU89" s="96"/>
      <c r="AV89" s="96"/>
      <c r="AW89" s="98"/>
    </row>
    <row r="90" spans="1:49" x14ac:dyDescent="0.3">
      <c r="A90" s="584">
        <v>40299</v>
      </c>
      <c r="B90" s="77">
        <f t="shared" si="1"/>
        <v>31</v>
      </c>
      <c r="C90" s="61">
        <v>47075971</v>
      </c>
      <c r="D90" s="62">
        <v>12612545</v>
      </c>
      <c r="E90" s="63">
        <v>4024801</v>
      </c>
      <c r="F90" s="61">
        <v>150197776</v>
      </c>
      <c r="G90" s="62">
        <v>16324170</v>
      </c>
      <c r="H90" s="63">
        <v>2126067</v>
      </c>
      <c r="I90" s="64">
        <v>160455234.56933501</v>
      </c>
      <c r="J90" s="65">
        <v>13110565.588064</v>
      </c>
      <c r="K90" s="62">
        <v>51385.782757999994</v>
      </c>
      <c r="L90" s="63">
        <v>173617185.940157</v>
      </c>
      <c r="M90" s="64">
        <v>108023645</v>
      </c>
      <c r="N90" s="65">
        <v>42174131</v>
      </c>
      <c r="O90" s="65">
        <v>9331802</v>
      </c>
      <c r="P90" s="65">
        <v>27890076</v>
      </c>
      <c r="Q90" s="65">
        <v>4952253</v>
      </c>
      <c r="R90" s="65">
        <v>32842329</v>
      </c>
      <c r="S90" s="65"/>
      <c r="T90" s="66"/>
      <c r="U90" s="65">
        <v>75120591.349756986</v>
      </c>
      <c r="V90" s="65">
        <v>85234643.219578043</v>
      </c>
      <c r="W90" s="65">
        <v>5300467.9463780019</v>
      </c>
      <c r="X90" s="65">
        <v>71283079.13332203</v>
      </c>
      <c r="Y90" s="65">
        <v>8651096.1398779992</v>
      </c>
      <c r="Z90" s="65">
        <v>79934175.273200035</v>
      </c>
      <c r="AA90" s="65"/>
      <c r="AB90" s="66"/>
      <c r="AC90" s="65">
        <v>15958048</v>
      </c>
      <c r="AD90" s="65">
        <v>366122</v>
      </c>
      <c r="AE90" s="66"/>
      <c r="AF90" s="65">
        <v>12736185.668974001</v>
      </c>
      <c r="AG90" s="65">
        <v>374379.91908999998</v>
      </c>
      <c r="AH90" s="66"/>
      <c r="AI90" s="78">
        <v>0</v>
      </c>
      <c r="AJ90" s="65">
        <v>0</v>
      </c>
      <c r="AK90" s="65">
        <v>2126067</v>
      </c>
      <c r="AL90" s="67">
        <v>0</v>
      </c>
      <c r="AM90" s="67">
        <v>0</v>
      </c>
      <c r="AN90" s="67">
        <v>51385.782757999994</v>
      </c>
      <c r="AO90" s="67">
        <v>0</v>
      </c>
      <c r="AP90" s="65"/>
      <c r="AQ90" s="65"/>
      <c r="AR90" s="67"/>
      <c r="AS90" s="65"/>
      <c r="AT90" s="65"/>
      <c r="AU90" s="65"/>
      <c r="AV90" s="65"/>
      <c r="AW90" s="67"/>
    </row>
    <row r="91" spans="1:49" x14ac:dyDescent="0.3">
      <c r="A91" s="586">
        <v>40330</v>
      </c>
      <c r="B91" s="100">
        <f t="shared" si="1"/>
        <v>30</v>
      </c>
      <c r="C91" s="101">
        <v>47774075</v>
      </c>
      <c r="D91" s="102">
        <v>12752457</v>
      </c>
      <c r="E91" s="103">
        <v>4860142</v>
      </c>
      <c r="F91" s="101">
        <v>149585036</v>
      </c>
      <c r="G91" s="102">
        <v>16602206</v>
      </c>
      <c r="H91" s="103">
        <v>2230367</v>
      </c>
      <c r="I91" s="88">
        <v>164871790.93019798</v>
      </c>
      <c r="J91" s="83">
        <v>13616362.0285</v>
      </c>
      <c r="K91" s="102">
        <v>60724.900520999996</v>
      </c>
      <c r="L91" s="103">
        <v>178548877.85921898</v>
      </c>
      <c r="M91" s="88">
        <v>107192724</v>
      </c>
      <c r="N91" s="83">
        <v>42392007</v>
      </c>
      <c r="O91" s="83">
        <v>8867175</v>
      </c>
      <c r="P91" s="83">
        <v>28396861</v>
      </c>
      <c r="Q91" s="83">
        <v>5127971</v>
      </c>
      <c r="R91" s="83">
        <v>33524832</v>
      </c>
      <c r="S91" s="83"/>
      <c r="T91" s="86"/>
      <c r="U91" s="83">
        <v>76052383.217585981</v>
      </c>
      <c r="V91" s="83">
        <v>88824034.996128976</v>
      </c>
      <c r="W91" s="83">
        <v>5254652.5590469996</v>
      </c>
      <c r="X91" s="83">
        <v>74544315.126806974</v>
      </c>
      <c r="Y91" s="83">
        <v>9025067.3102750052</v>
      </c>
      <c r="Z91" s="83">
        <v>83569382.437081978</v>
      </c>
      <c r="AA91" s="83"/>
      <c r="AB91" s="86"/>
      <c r="AC91" s="83">
        <v>16245371</v>
      </c>
      <c r="AD91" s="83">
        <v>356835</v>
      </c>
      <c r="AE91" s="86"/>
      <c r="AF91" s="83">
        <v>13238529.469998999</v>
      </c>
      <c r="AG91" s="83">
        <v>377832.55850100005</v>
      </c>
      <c r="AH91" s="86"/>
      <c r="AI91" s="82">
        <v>0</v>
      </c>
      <c r="AJ91" s="83">
        <v>0</v>
      </c>
      <c r="AK91" s="83">
        <v>2230367</v>
      </c>
      <c r="AL91" s="84">
        <v>0</v>
      </c>
      <c r="AM91" s="84">
        <v>0</v>
      </c>
      <c r="AN91" s="84">
        <v>60724.900520999996</v>
      </c>
      <c r="AO91" s="84">
        <v>0</v>
      </c>
      <c r="AP91" s="83"/>
      <c r="AQ91" s="83"/>
      <c r="AR91" s="84"/>
      <c r="AS91" s="83"/>
      <c r="AT91" s="83"/>
      <c r="AU91" s="83"/>
      <c r="AV91" s="83"/>
      <c r="AW91" s="84"/>
    </row>
    <row r="92" spans="1:49" x14ac:dyDescent="0.3">
      <c r="A92" s="584">
        <v>40360</v>
      </c>
      <c r="B92" s="77">
        <f t="shared" si="1"/>
        <v>31</v>
      </c>
      <c r="C92" s="61">
        <v>48472342</v>
      </c>
      <c r="D92" s="62">
        <v>12834775</v>
      </c>
      <c r="E92" s="63">
        <v>5365412</v>
      </c>
      <c r="F92" s="61">
        <v>157276639</v>
      </c>
      <c r="G92" s="62">
        <v>17053677</v>
      </c>
      <c r="H92" s="63">
        <v>2279353</v>
      </c>
      <c r="I92" s="64">
        <v>174943047.13996193</v>
      </c>
      <c r="J92" s="65">
        <v>13915954.994645001</v>
      </c>
      <c r="K92" s="62">
        <v>58542.218023000001</v>
      </c>
      <c r="L92" s="63">
        <v>188917544.35262993</v>
      </c>
      <c r="M92" s="64">
        <v>113700993</v>
      </c>
      <c r="N92" s="65">
        <v>43575737</v>
      </c>
      <c r="O92" s="65">
        <v>9656979</v>
      </c>
      <c r="P92" s="65">
        <v>28577975</v>
      </c>
      <c r="Q92" s="65">
        <v>5340783</v>
      </c>
      <c r="R92" s="65">
        <v>33918758</v>
      </c>
      <c r="S92" s="65"/>
      <c r="T92" s="66"/>
      <c r="U92" s="65">
        <v>81465189.725223973</v>
      </c>
      <c r="V92" s="65">
        <v>93477857.414737999</v>
      </c>
      <c r="W92" s="65">
        <v>5805894.3393610008</v>
      </c>
      <c r="X92" s="65">
        <v>77931329.044284001</v>
      </c>
      <c r="Y92" s="65">
        <v>9740634.0310930032</v>
      </c>
      <c r="Z92" s="65">
        <v>87671963.075377002</v>
      </c>
      <c r="AA92" s="65"/>
      <c r="AB92" s="66"/>
      <c r="AC92" s="65">
        <v>16686458</v>
      </c>
      <c r="AD92" s="65">
        <v>367219</v>
      </c>
      <c r="AE92" s="66"/>
      <c r="AF92" s="65">
        <v>13530175.878524</v>
      </c>
      <c r="AG92" s="65">
        <v>385779.11612099991</v>
      </c>
      <c r="AH92" s="66"/>
      <c r="AI92" s="78">
        <v>0</v>
      </c>
      <c r="AJ92" s="65">
        <v>0</v>
      </c>
      <c r="AK92" s="65">
        <v>2279353</v>
      </c>
      <c r="AL92" s="67">
        <v>0</v>
      </c>
      <c r="AM92" s="67">
        <v>0</v>
      </c>
      <c r="AN92" s="67">
        <v>58542.218023000001</v>
      </c>
      <c r="AO92" s="67">
        <v>0</v>
      </c>
      <c r="AP92" s="65"/>
      <c r="AQ92" s="65"/>
      <c r="AR92" s="67"/>
      <c r="AS92" s="65"/>
      <c r="AT92" s="65"/>
      <c r="AU92" s="65"/>
      <c r="AV92" s="65"/>
      <c r="AW92" s="67"/>
    </row>
    <row r="93" spans="1:49" x14ac:dyDescent="0.3">
      <c r="A93" s="584">
        <v>40391</v>
      </c>
      <c r="B93" s="77">
        <f t="shared" si="1"/>
        <v>31</v>
      </c>
      <c r="C93" s="61">
        <v>50001195</v>
      </c>
      <c r="D93" s="62">
        <v>12988388</v>
      </c>
      <c r="E93" s="63">
        <v>6049007</v>
      </c>
      <c r="F93" s="61">
        <v>162414702</v>
      </c>
      <c r="G93" s="62">
        <v>17450105</v>
      </c>
      <c r="H93" s="63">
        <v>2243698</v>
      </c>
      <c r="I93" s="64">
        <v>184138486.82557294</v>
      </c>
      <c r="J93" s="65">
        <v>14198506.622037999</v>
      </c>
      <c r="K93" s="62">
        <v>56917.281988999996</v>
      </c>
      <c r="L93" s="63">
        <v>198393910.72959995</v>
      </c>
      <c r="M93" s="64">
        <v>117218230</v>
      </c>
      <c r="N93" s="65">
        <v>45196472</v>
      </c>
      <c r="O93" s="65">
        <v>10138911</v>
      </c>
      <c r="P93" s="65">
        <v>29350274</v>
      </c>
      <c r="Q93" s="65">
        <v>5707287</v>
      </c>
      <c r="R93" s="65">
        <v>35057561</v>
      </c>
      <c r="S93" s="65"/>
      <c r="T93" s="66"/>
      <c r="U93" s="65">
        <v>86026972.822796986</v>
      </c>
      <c r="V93" s="65">
        <v>98111514.002776057</v>
      </c>
      <c r="W93" s="65">
        <v>6099923.9732849998</v>
      </c>
      <c r="X93" s="65">
        <v>81495786.326729044</v>
      </c>
      <c r="Y93" s="65">
        <v>10515803.702762004</v>
      </c>
      <c r="Z93" s="65">
        <v>92011590.029491052</v>
      </c>
      <c r="AA93" s="65"/>
      <c r="AB93" s="66"/>
      <c r="AC93" s="65">
        <v>17081713</v>
      </c>
      <c r="AD93" s="65">
        <v>368392</v>
      </c>
      <c r="AE93" s="66"/>
      <c r="AF93" s="65">
        <v>13795643.017588997</v>
      </c>
      <c r="AG93" s="65">
        <v>402863.60444900003</v>
      </c>
      <c r="AH93" s="66"/>
      <c r="AI93" s="78">
        <v>0</v>
      </c>
      <c r="AJ93" s="65">
        <v>0</v>
      </c>
      <c r="AK93" s="65">
        <v>2243698</v>
      </c>
      <c r="AL93" s="67">
        <v>0</v>
      </c>
      <c r="AM93" s="67">
        <v>0</v>
      </c>
      <c r="AN93" s="67">
        <v>56917.281988999996</v>
      </c>
      <c r="AO93" s="67">
        <v>0</v>
      </c>
      <c r="AP93" s="65"/>
      <c r="AQ93" s="65"/>
      <c r="AR93" s="67"/>
      <c r="AS93" s="65"/>
      <c r="AT93" s="65"/>
      <c r="AU93" s="65"/>
      <c r="AV93" s="65"/>
      <c r="AW93" s="67"/>
    </row>
    <row r="94" spans="1:49" x14ac:dyDescent="0.3">
      <c r="A94" s="584">
        <v>40422</v>
      </c>
      <c r="B94" s="77">
        <f t="shared" si="1"/>
        <v>30</v>
      </c>
      <c r="C94" s="61">
        <v>50675239</v>
      </c>
      <c r="D94" s="62">
        <v>13057186</v>
      </c>
      <c r="E94" s="63">
        <v>6444619</v>
      </c>
      <c r="F94" s="61">
        <v>148209872</v>
      </c>
      <c r="G94" s="62">
        <v>16750052</v>
      </c>
      <c r="H94" s="63">
        <v>1999368</v>
      </c>
      <c r="I94" s="64">
        <v>159521523.04646605</v>
      </c>
      <c r="J94" s="65">
        <v>13894979.463247001</v>
      </c>
      <c r="K94" s="62">
        <v>57275.795232999997</v>
      </c>
      <c r="L94" s="63">
        <v>173473778.30494606</v>
      </c>
      <c r="M94" s="64">
        <v>106719136</v>
      </c>
      <c r="N94" s="65">
        <v>41490736</v>
      </c>
      <c r="O94" s="65">
        <v>9899838</v>
      </c>
      <c r="P94" s="65">
        <v>26639598</v>
      </c>
      <c r="Q94" s="65">
        <v>4951300</v>
      </c>
      <c r="R94" s="83">
        <v>31590898</v>
      </c>
      <c r="S94" s="65"/>
      <c r="T94" s="66"/>
      <c r="U94" s="65">
        <v>77095215.098424047</v>
      </c>
      <c r="V94" s="65">
        <v>82426307.948042035</v>
      </c>
      <c r="W94" s="65">
        <v>5312648.8687070021</v>
      </c>
      <c r="X94" s="65">
        <v>68235794.306994021</v>
      </c>
      <c r="Y94" s="65">
        <v>8877864.7723410055</v>
      </c>
      <c r="Z94" s="65">
        <v>77113659.079335034</v>
      </c>
      <c r="AA94" s="65"/>
      <c r="AB94" s="66"/>
      <c r="AC94" s="65">
        <v>16439595</v>
      </c>
      <c r="AD94" s="65">
        <v>310457</v>
      </c>
      <c r="AE94" s="66"/>
      <c r="AF94" s="65">
        <v>13557824.298295001</v>
      </c>
      <c r="AG94" s="65">
        <v>337155.16495200002</v>
      </c>
      <c r="AH94" s="66"/>
      <c r="AI94" s="82">
        <v>0</v>
      </c>
      <c r="AJ94" s="83">
        <v>0</v>
      </c>
      <c r="AK94" s="83">
        <v>1999368</v>
      </c>
      <c r="AL94" s="84">
        <v>0</v>
      </c>
      <c r="AM94" s="85">
        <v>0</v>
      </c>
      <c r="AN94" s="84">
        <v>57275.795232999997</v>
      </c>
      <c r="AO94" s="84">
        <v>0</v>
      </c>
      <c r="AP94" s="65"/>
      <c r="AQ94" s="65"/>
      <c r="AR94" s="67"/>
      <c r="AS94" s="65"/>
      <c r="AT94" s="65"/>
      <c r="AU94" s="65"/>
      <c r="AV94" s="65"/>
      <c r="AW94" s="67"/>
    </row>
    <row r="95" spans="1:49" x14ac:dyDescent="0.3">
      <c r="A95" s="585">
        <v>40452</v>
      </c>
      <c r="B95" s="91">
        <f t="shared" si="1"/>
        <v>31</v>
      </c>
      <c r="C95" s="92">
        <v>50862589</v>
      </c>
      <c r="D95" s="93">
        <v>13220119</v>
      </c>
      <c r="E95" s="94">
        <v>6727843</v>
      </c>
      <c r="F95" s="92">
        <v>157496107</v>
      </c>
      <c r="G95" s="93">
        <v>16202832</v>
      </c>
      <c r="H95" s="94">
        <v>2446354</v>
      </c>
      <c r="I95" s="95">
        <v>175964092.99375603</v>
      </c>
      <c r="J95" s="96">
        <v>13882171.80233</v>
      </c>
      <c r="K95" s="93">
        <v>64234.06</v>
      </c>
      <c r="L95" s="94">
        <v>189910498.85608602</v>
      </c>
      <c r="M95" s="95">
        <v>113417216</v>
      </c>
      <c r="N95" s="96">
        <v>44078891</v>
      </c>
      <c r="O95" s="96">
        <v>9673197</v>
      </c>
      <c r="P95" s="96">
        <v>28936651</v>
      </c>
      <c r="Q95" s="96">
        <v>5469043</v>
      </c>
      <c r="R95" s="65">
        <v>34405694</v>
      </c>
      <c r="S95" s="65"/>
      <c r="T95" s="97"/>
      <c r="U95" s="96">
        <v>80016366.830416963</v>
      </c>
      <c r="V95" s="96">
        <v>95947726.163339019</v>
      </c>
      <c r="W95" s="96">
        <v>5673219.4330660021</v>
      </c>
      <c r="X95" s="96">
        <v>80193624.805778012</v>
      </c>
      <c r="Y95" s="96">
        <v>10080881.924495006</v>
      </c>
      <c r="Z95" s="96">
        <v>90274506.730273023</v>
      </c>
      <c r="AA95" s="96"/>
      <c r="AB95" s="97"/>
      <c r="AC95" s="96">
        <v>15844504</v>
      </c>
      <c r="AD95" s="96">
        <v>358328</v>
      </c>
      <c r="AE95" s="97"/>
      <c r="AF95" s="96">
        <v>13504012.500907999</v>
      </c>
      <c r="AG95" s="96">
        <v>378159.30142200005</v>
      </c>
      <c r="AH95" s="97"/>
      <c r="AI95" s="67">
        <v>0</v>
      </c>
      <c r="AJ95" s="65">
        <v>0</v>
      </c>
      <c r="AK95" s="65">
        <v>2446354</v>
      </c>
      <c r="AL95" s="67">
        <v>0</v>
      </c>
      <c r="AM95" s="67">
        <v>0</v>
      </c>
      <c r="AN95" s="67">
        <v>64234.06</v>
      </c>
      <c r="AO95" s="67">
        <v>0</v>
      </c>
      <c r="AP95" s="96"/>
      <c r="AQ95" s="96"/>
      <c r="AR95" s="98"/>
      <c r="AS95" s="96"/>
      <c r="AT95" s="96"/>
      <c r="AU95" s="96"/>
      <c r="AV95" s="96"/>
      <c r="AW95" s="98"/>
    </row>
    <row r="96" spans="1:49" x14ac:dyDescent="0.3">
      <c r="A96" s="584">
        <v>40483</v>
      </c>
      <c r="B96" s="77">
        <f t="shared" si="1"/>
        <v>30</v>
      </c>
      <c r="C96" s="61">
        <v>51818393</v>
      </c>
      <c r="D96" s="62">
        <v>13381774</v>
      </c>
      <c r="E96" s="63">
        <v>7314991</v>
      </c>
      <c r="F96" s="61">
        <v>156142469</v>
      </c>
      <c r="G96" s="62">
        <v>17003107</v>
      </c>
      <c r="H96" s="63">
        <v>2326155</v>
      </c>
      <c r="I96" s="64">
        <v>176392673.8278811</v>
      </c>
      <c r="J96" s="65">
        <v>14447667.772741999</v>
      </c>
      <c r="K96" s="62">
        <v>54300.76</v>
      </c>
      <c r="L96" s="63">
        <v>190894642.36062309</v>
      </c>
      <c r="M96" s="64">
        <v>111692215</v>
      </c>
      <c r="N96" s="65">
        <v>44450254</v>
      </c>
      <c r="O96" s="65">
        <v>9409918</v>
      </c>
      <c r="P96" s="65">
        <v>29506100</v>
      </c>
      <c r="Q96" s="65">
        <v>5534236</v>
      </c>
      <c r="R96" s="65">
        <v>35040336</v>
      </c>
      <c r="S96" s="65"/>
      <c r="T96" s="66"/>
      <c r="U96" s="65">
        <v>79010933.198814005</v>
      </c>
      <c r="V96" s="65">
        <v>97381740.629067004</v>
      </c>
      <c r="W96" s="65">
        <v>5561403.161555999</v>
      </c>
      <c r="X96" s="65">
        <v>81621898.208274007</v>
      </c>
      <c r="Y96" s="65">
        <v>10198439.259236997</v>
      </c>
      <c r="Z96" s="65">
        <v>91820337.467510998</v>
      </c>
      <c r="AA96" s="65"/>
      <c r="AB96" s="66"/>
      <c r="AC96" s="65">
        <v>16616438</v>
      </c>
      <c r="AD96" s="65">
        <v>386669</v>
      </c>
      <c r="AE96" s="66"/>
      <c r="AF96" s="65">
        <v>14041060.417289998</v>
      </c>
      <c r="AG96" s="65">
        <v>406607.35545199999</v>
      </c>
      <c r="AH96" s="66"/>
      <c r="AI96" s="67">
        <v>0</v>
      </c>
      <c r="AJ96" s="65">
        <v>0</v>
      </c>
      <c r="AK96" s="65">
        <v>2326155</v>
      </c>
      <c r="AL96" s="67">
        <v>0</v>
      </c>
      <c r="AM96" s="67">
        <v>0</v>
      </c>
      <c r="AN96" s="67">
        <v>54300.76</v>
      </c>
      <c r="AO96" s="67">
        <v>0</v>
      </c>
      <c r="AP96" s="65"/>
      <c r="AQ96" s="65"/>
      <c r="AR96" s="67"/>
      <c r="AS96" s="65"/>
      <c r="AT96" s="65"/>
      <c r="AU96" s="65"/>
      <c r="AV96" s="65"/>
      <c r="AW96" s="67"/>
    </row>
    <row r="97" spans="1:49" x14ac:dyDescent="0.3">
      <c r="A97" s="587">
        <v>40513</v>
      </c>
      <c r="B97" s="105">
        <f t="shared" si="1"/>
        <v>31</v>
      </c>
      <c r="C97" s="106">
        <v>51639165</v>
      </c>
      <c r="D97" s="107">
        <v>13574673</v>
      </c>
      <c r="E97" s="108">
        <v>7914018</v>
      </c>
      <c r="F97" s="106">
        <v>170673810</v>
      </c>
      <c r="G97" s="107">
        <v>18488839</v>
      </c>
      <c r="H97" s="108">
        <v>2898167</v>
      </c>
      <c r="I97" s="109">
        <v>195896689.13021299</v>
      </c>
      <c r="J97" s="110">
        <v>15992020.598124001</v>
      </c>
      <c r="K97" s="107">
        <v>63900.478456999997</v>
      </c>
      <c r="L97" s="108">
        <v>211952610.20679399</v>
      </c>
      <c r="M97" s="109">
        <v>122880829</v>
      </c>
      <c r="N97" s="110">
        <v>47792981</v>
      </c>
      <c r="O97" s="110">
        <v>10870365</v>
      </c>
      <c r="P97" s="110">
        <v>31405487</v>
      </c>
      <c r="Q97" s="110">
        <v>5517129</v>
      </c>
      <c r="R97" s="110">
        <v>36922616</v>
      </c>
      <c r="S97" s="110"/>
      <c r="T97" s="111"/>
      <c r="U97" s="110">
        <v>88065525.655487016</v>
      </c>
      <c r="V97" s="110">
        <v>107831163.47472593</v>
      </c>
      <c r="W97" s="110">
        <v>6406172.096481001</v>
      </c>
      <c r="X97" s="110">
        <v>90349692.186966926</v>
      </c>
      <c r="Y97" s="110">
        <v>11075299.191278003</v>
      </c>
      <c r="Z97" s="110">
        <v>101424991.37824494</v>
      </c>
      <c r="AA97" s="110"/>
      <c r="AB97" s="111"/>
      <c r="AC97" s="110">
        <v>18124691</v>
      </c>
      <c r="AD97" s="110">
        <v>364148</v>
      </c>
      <c r="AE97" s="111"/>
      <c r="AF97" s="110">
        <v>15613860.783774998</v>
      </c>
      <c r="AG97" s="110">
        <v>378159.81434900005</v>
      </c>
      <c r="AH97" s="111"/>
      <c r="AI97" s="113">
        <v>0</v>
      </c>
      <c r="AJ97" s="110">
        <v>0</v>
      </c>
      <c r="AK97" s="110">
        <v>2898167</v>
      </c>
      <c r="AL97" s="112">
        <v>0</v>
      </c>
      <c r="AM97" s="112">
        <v>0</v>
      </c>
      <c r="AN97" s="112">
        <v>63900.478456999997</v>
      </c>
      <c r="AO97" s="112">
        <v>0</v>
      </c>
      <c r="AP97" s="110"/>
      <c r="AQ97" s="110"/>
      <c r="AR97" s="112"/>
      <c r="AS97" s="110"/>
      <c r="AT97" s="110"/>
      <c r="AU97" s="110"/>
      <c r="AV97" s="110"/>
      <c r="AW97" s="112"/>
    </row>
    <row r="98" spans="1:49" x14ac:dyDescent="0.3">
      <c r="A98" s="584">
        <v>40544</v>
      </c>
      <c r="B98" s="77">
        <f t="shared" si="1"/>
        <v>31</v>
      </c>
      <c r="C98" s="61">
        <v>53785161</v>
      </c>
      <c r="D98" s="62">
        <v>13513020</v>
      </c>
      <c r="E98" s="63">
        <v>8428687</v>
      </c>
      <c r="F98" s="61">
        <v>173062569</v>
      </c>
      <c r="G98" s="62">
        <v>16762695</v>
      </c>
      <c r="H98" s="63">
        <v>2844018</v>
      </c>
      <c r="I98" s="64">
        <v>194757644.03792599</v>
      </c>
      <c r="J98" s="65">
        <v>13987361.632533999</v>
      </c>
      <c r="K98" s="62">
        <v>64164.810580999998</v>
      </c>
      <c r="L98" s="63">
        <v>208809170.48104098</v>
      </c>
      <c r="M98" s="64">
        <v>125654418</v>
      </c>
      <c r="N98" s="65">
        <v>47408151</v>
      </c>
      <c r="O98" s="65">
        <v>10678147</v>
      </c>
      <c r="P98" s="65">
        <v>31009561</v>
      </c>
      <c r="Q98" s="65">
        <v>5720443</v>
      </c>
      <c r="R98" s="65">
        <v>36730004</v>
      </c>
      <c r="S98" s="65"/>
      <c r="T98" s="66"/>
      <c r="U98" s="65">
        <v>88981938.238758981</v>
      </c>
      <c r="V98" s="65">
        <v>105775705.79916699</v>
      </c>
      <c r="W98" s="65">
        <v>6529667.8599029994</v>
      </c>
      <c r="X98" s="65">
        <v>87932411.690346003</v>
      </c>
      <c r="Y98" s="65">
        <v>11313626.248918001</v>
      </c>
      <c r="Z98" s="65">
        <v>99246037.939263999</v>
      </c>
      <c r="AA98" s="65"/>
      <c r="AB98" s="66"/>
      <c r="AC98" s="65">
        <v>16418975</v>
      </c>
      <c r="AD98" s="65">
        <v>343720</v>
      </c>
      <c r="AE98" s="66"/>
      <c r="AF98" s="65">
        <v>13641474.891520001</v>
      </c>
      <c r="AG98" s="65">
        <v>345886.74101400003</v>
      </c>
      <c r="AH98" s="66"/>
      <c r="AI98" s="123">
        <v>0</v>
      </c>
      <c r="AJ98" s="118">
        <v>0</v>
      </c>
      <c r="AK98" s="118">
        <v>2844018</v>
      </c>
      <c r="AL98" s="122">
        <v>0</v>
      </c>
      <c r="AM98" s="67">
        <v>0</v>
      </c>
      <c r="AN98" s="67">
        <v>64164.810580999998</v>
      </c>
      <c r="AO98" s="67">
        <v>0</v>
      </c>
      <c r="AP98" s="65"/>
      <c r="AQ98" s="65"/>
      <c r="AR98" s="67"/>
      <c r="AS98" s="65"/>
      <c r="AT98" s="65"/>
      <c r="AU98" s="65"/>
      <c r="AV98" s="65"/>
      <c r="AW98" s="67"/>
    </row>
    <row r="99" spans="1:49" x14ac:dyDescent="0.3">
      <c r="A99" s="584">
        <v>40575</v>
      </c>
      <c r="B99" s="77">
        <f t="shared" si="1"/>
        <v>28</v>
      </c>
      <c r="C99" s="61">
        <v>54452739</v>
      </c>
      <c r="D99" s="62">
        <v>13803196</v>
      </c>
      <c r="E99" s="63">
        <v>8767341</v>
      </c>
      <c r="F99" s="61">
        <v>158448976</v>
      </c>
      <c r="G99" s="62">
        <v>16200693</v>
      </c>
      <c r="H99" s="63">
        <v>2339473</v>
      </c>
      <c r="I99" s="64">
        <v>175538443.67561305</v>
      </c>
      <c r="J99" s="65">
        <v>13285508.970406</v>
      </c>
      <c r="K99" s="62">
        <v>51670.054647000004</v>
      </c>
      <c r="L99" s="63">
        <v>188875622.70066604</v>
      </c>
      <c r="M99" s="64">
        <v>114563941</v>
      </c>
      <c r="N99" s="65">
        <v>43885035</v>
      </c>
      <c r="O99" s="65">
        <v>9662841</v>
      </c>
      <c r="P99" s="65">
        <v>28777570</v>
      </c>
      <c r="Q99" s="65">
        <v>5444624</v>
      </c>
      <c r="R99" s="65">
        <v>34222194</v>
      </c>
      <c r="S99" s="65"/>
      <c r="T99" s="66"/>
      <c r="U99" s="65">
        <v>81116873.673178017</v>
      </c>
      <c r="V99" s="65">
        <v>94421570.002435014</v>
      </c>
      <c r="W99" s="65">
        <v>5742829.9145940011</v>
      </c>
      <c r="X99" s="65">
        <v>78518220.364540011</v>
      </c>
      <c r="Y99" s="65">
        <v>10160519.723301005</v>
      </c>
      <c r="Z99" s="65">
        <v>88678740.087841019</v>
      </c>
      <c r="AA99" s="65"/>
      <c r="AB99" s="66"/>
      <c r="AC99" s="65">
        <v>15858687</v>
      </c>
      <c r="AD99" s="65">
        <v>342006</v>
      </c>
      <c r="AE99" s="66"/>
      <c r="AF99" s="65">
        <v>12929557.048243001</v>
      </c>
      <c r="AG99" s="65">
        <v>355951.92216299998</v>
      </c>
      <c r="AH99" s="66"/>
      <c r="AI99" s="78">
        <v>0</v>
      </c>
      <c r="AJ99" s="65">
        <v>0</v>
      </c>
      <c r="AK99" s="65">
        <v>2339473</v>
      </c>
      <c r="AL99" s="67">
        <v>0</v>
      </c>
      <c r="AM99" s="67">
        <v>0</v>
      </c>
      <c r="AN99" s="67">
        <v>51670.054647000004</v>
      </c>
      <c r="AO99" s="67">
        <v>0</v>
      </c>
      <c r="AP99" s="65"/>
      <c r="AQ99" s="65"/>
      <c r="AR99" s="67"/>
      <c r="AS99" s="65"/>
      <c r="AT99" s="65"/>
      <c r="AU99" s="65"/>
      <c r="AV99" s="65"/>
      <c r="AW99" s="67"/>
    </row>
    <row r="100" spans="1:49" x14ac:dyDescent="0.3">
      <c r="A100" s="586">
        <v>40603</v>
      </c>
      <c r="B100" s="100">
        <f t="shared" si="1"/>
        <v>31</v>
      </c>
      <c r="C100" s="61">
        <v>55655716</v>
      </c>
      <c r="D100" s="62">
        <v>13919100</v>
      </c>
      <c r="E100" s="63">
        <v>9400205</v>
      </c>
      <c r="F100" s="61">
        <v>175069448</v>
      </c>
      <c r="G100" s="62">
        <v>17855108</v>
      </c>
      <c r="H100" s="63">
        <v>3216170</v>
      </c>
      <c r="I100" s="88">
        <v>193416246.32754895</v>
      </c>
      <c r="J100" s="83">
        <v>15671756.323110998</v>
      </c>
      <c r="K100" s="102">
        <v>60761.702722000002</v>
      </c>
      <c r="L100" s="103">
        <v>209148764.35338196</v>
      </c>
      <c r="M100" s="88">
        <v>124056737</v>
      </c>
      <c r="N100" s="83">
        <v>51012711</v>
      </c>
      <c r="O100" s="83">
        <v>10865011</v>
      </c>
      <c r="P100" s="83">
        <v>33642507</v>
      </c>
      <c r="Q100" s="83">
        <v>6505193</v>
      </c>
      <c r="R100" s="83">
        <v>40147700</v>
      </c>
      <c r="S100" s="83"/>
      <c r="T100" s="86"/>
      <c r="U100" s="83">
        <v>88211440.140281051</v>
      </c>
      <c r="V100" s="83">
        <v>105185877.64886305</v>
      </c>
      <c r="W100" s="83">
        <v>6641697.3974589985</v>
      </c>
      <c r="X100" s="83">
        <v>86580810.192251056</v>
      </c>
      <c r="Y100" s="83">
        <v>11963370.059152996</v>
      </c>
      <c r="Z100" s="83">
        <v>98544180.251404047</v>
      </c>
      <c r="AA100" s="83"/>
      <c r="AB100" s="86"/>
      <c r="AC100" s="83">
        <v>17473117</v>
      </c>
      <c r="AD100" s="83">
        <v>381991</v>
      </c>
      <c r="AE100" s="86"/>
      <c r="AF100" s="83">
        <v>15258712.046039999</v>
      </c>
      <c r="AG100" s="83">
        <v>413044.27707100008</v>
      </c>
      <c r="AH100" s="86"/>
      <c r="AI100" s="82">
        <v>0</v>
      </c>
      <c r="AJ100" s="83">
        <v>0</v>
      </c>
      <c r="AK100" s="83">
        <v>3216170</v>
      </c>
      <c r="AL100" s="84">
        <v>0</v>
      </c>
      <c r="AM100" s="84">
        <v>0</v>
      </c>
      <c r="AN100" s="84">
        <v>60761.702722000002</v>
      </c>
      <c r="AO100" s="84">
        <v>0</v>
      </c>
      <c r="AP100" s="83"/>
      <c r="AQ100" s="83"/>
      <c r="AR100" s="84"/>
      <c r="AS100" s="83"/>
      <c r="AT100" s="83"/>
      <c r="AU100" s="83"/>
      <c r="AV100" s="83"/>
      <c r="AW100" s="84"/>
    </row>
    <row r="101" spans="1:49" x14ac:dyDescent="0.3">
      <c r="A101" s="584">
        <v>40634</v>
      </c>
      <c r="B101" s="77">
        <f t="shared" si="1"/>
        <v>30</v>
      </c>
      <c r="C101" s="92">
        <v>56333597</v>
      </c>
      <c r="D101" s="93">
        <v>14019372</v>
      </c>
      <c r="E101" s="94">
        <v>9809494</v>
      </c>
      <c r="F101" s="92">
        <v>172946279</v>
      </c>
      <c r="G101" s="93">
        <v>16684982</v>
      </c>
      <c r="H101" s="94">
        <v>3108815</v>
      </c>
      <c r="I101" s="64">
        <v>188214252.08461604</v>
      </c>
      <c r="J101" s="65">
        <v>14147596.591597</v>
      </c>
      <c r="K101" s="62">
        <v>59242.797500000001</v>
      </c>
      <c r="L101" s="63">
        <v>202421091.47371304</v>
      </c>
      <c r="M101" s="64">
        <v>122627258</v>
      </c>
      <c r="N101" s="65">
        <v>50319021</v>
      </c>
      <c r="O101" s="65">
        <v>10639288</v>
      </c>
      <c r="P101" s="65">
        <v>32735951</v>
      </c>
      <c r="Q101" s="65">
        <v>6943782</v>
      </c>
      <c r="R101" s="65">
        <v>39679733</v>
      </c>
      <c r="S101" s="65"/>
      <c r="T101" s="66"/>
      <c r="U101" s="65">
        <v>87612081.686405003</v>
      </c>
      <c r="V101" s="65">
        <v>100602170.39821103</v>
      </c>
      <c r="W101" s="65">
        <v>6390202.6365050003</v>
      </c>
      <c r="X101" s="65">
        <v>82324910.028165042</v>
      </c>
      <c r="Y101" s="65">
        <v>11887057.733540997</v>
      </c>
      <c r="Z101" s="65">
        <v>94211967.761706039</v>
      </c>
      <c r="AA101" s="65"/>
      <c r="AB101" s="66"/>
      <c r="AC101" s="65">
        <v>16346401</v>
      </c>
      <c r="AD101" s="65">
        <v>338581</v>
      </c>
      <c r="AE101" s="66"/>
      <c r="AF101" s="65">
        <v>13798124.118003001</v>
      </c>
      <c r="AG101" s="65">
        <v>349472.47359400004</v>
      </c>
      <c r="AH101" s="66"/>
      <c r="AI101" s="78">
        <v>0</v>
      </c>
      <c r="AJ101" s="65">
        <v>0</v>
      </c>
      <c r="AK101" s="65">
        <v>3108815</v>
      </c>
      <c r="AL101" s="67">
        <v>0</v>
      </c>
      <c r="AM101" s="67">
        <v>0</v>
      </c>
      <c r="AN101" s="67">
        <v>59242.797500000001</v>
      </c>
      <c r="AO101" s="67">
        <v>0</v>
      </c>
      <c r="AP101" s="151"/>
      <c r="AQ101" s="151"/>
      <c r="AR101" s="67"/>
      <c r="AS101" s="151"/>
      <c r="AT101" s="151"/>
      <c r="AU101" s="151"/>
      <c r="AV101" s="151"/>
      <c r="AW101" s="67"/>
    </row>
    <row r="102" spans="1:49" x14ac:dyDescent="0.3">
      <c r="A102" s="584">
        <v>40664</v>
      </c>
      <c r="B102" s="77">
        <f t="shared" si="1"/>
        <v>31</v>
      </c>
      <c r="C102" s="61">
        <v>57239473</v>
      </c>
      <c r="D102" s="62">
        <v>14162190</v>
      </c>
      <c r="E102" s="63">
        <v>10196197</v>
      </c>
      <c r="F102" s="61">
        <v>182193673</v>
      </c>
      <c r="G102" s="62">
        <v>17763689</v>
      </c>
      <c r="H102" s="63">
        <v>3162917</v>
      </c>
      <c r="I102" s="64">
        <v>199493989.449691</v>
      </c>
      <c r="J102" s="65">
        <v>15587702.898504997</v>
      </c>
      <c r="K102" s="62">
        <v>67076.292191000015</v>
      </c>
      <c r="L102" s="63">
        <v>215148768.640387</v>
      </c>
      <c r="M102" s="64">
        <v>128333843</v>
      </c>
      <c r="N102" s="65">
        <v>53859830</v>
      </c>
      <c r="O102" s="65">
        <v>11203410</v>
      </c>
      <c r="P102" s="65">
        <v>35109658</v>
      </c>
      <c r="Q102" s="65">
        <v>7546762</v>
      </c>
      <c r="R102" s="65">
        <v>42656420</v>
      </c>
      <c r="S102" s="65"/>
      <c r="T102" s="66"/>
      <c r="U102" s="65">
        <v>91349166.537586987</v>
      </c>
      <c r="V102" s="65">
        <v>108144822.91210404</v>
      </c>
      <c r="W102" s="65">
        <v>6829921.5096979979</v>
      </c>
      <c r="X102" s="65">
        <v>88322901.007755026</v>
      </c>
      <c r="Y102" s="65">
        <v>12992000.394651007</v>
      </c>
      <c r="Z102" s="65">
        <v>101314901.40240604</v>
      </c>
      <c r="AA102" s="65"/>
      <c r="AB102" s="66"/>
      <c r="AC102" s="65">
        <v>17402960</v>
      </c>
      <c r="AD102" s="65">
        <v>360729</v>
      </c>
      <c r="AE102" s="66"/>
      <c r="AF102" s="65">
        <v>15193659.046697</v>
      </c>
      <c r="AG102" s="65">
        <v>394043.85180800001</v>
      </c>
      <c r="AH102" s="66"/>
      <c r="AI102" s="78">
        <v>0</v>
      </c>
      <c r="AJ102" s="65">
        <v>0</v>
      </c>
      <c r="AK102" s="65">
        <v>3162917</v>
      </c>
      <c r="AL102" s="67">
        <v>0</v>
      </c>
      <c r="AM102" s="67">
        <v>0</v>
      </c>
      <c r="AN102" s="67">
        <v>67076.292191000015</v>
      </c>
      <c r="AO102" s="67">
        <v>0</v>
      </c>
      <c r="AP102" s="151"/>
      <c r="AQ102" s="151"/>
      <c r="AR102" s="67"/>
      <c r="AS102" s="151"/>
      <c r="AT102" s="151"/>
      <c r="AU102" s="151"/>
      <c r="AV102" s="151"/>
      <c r="AW102" s="67"/>
    </row>
    <row r="103" spans="1:49" x14ac:dyDescent="0.3">
      <c r="A103" s="584">
        <v>40695</v>
      </c>
      <c r="B103" s="77">
        <f t="shared" si="1"/>
        <v>30</v>
      </c>
      <c r="C103" s="101">
        <v>58326268</v>
      </c>
      <c r="D103" s="102">
        <v>14243048</v>
      </c>
      <c r="E103" s="103">
        <v>10715036</v>
      </c>
      <c r="F103" s="101">
        <v>186019562.88999999</v>
      </c>
      <c r="G103" s="102">
        <v>17294008</v>
      </c>
      <c r="H103" s="103">
        <v>3085833</v>
      </c>
      <c r="I103" s="64">
        <v>202145520.84596312</v>
      </c>
      <c r="J103" s="65">
        <v>15330859.805976</v>
      </c>
      <c r="K103" s="62">
        <v>95056.102592999989</v>
      </c>
      <c r="L103" s="63">
        <v>217571436.75453213</v>
      </c>
      <c r="M103" s="64">
        <v>133350736</v>
      </c>
      <c r="N103" s="65">
        <v>52668826.890000001</v>
      </c>
      <c r="O103" s="65">
        <v>11296717</v>
      </c>
      <c r="P103" s="65">
        <v>33879373</v>
      </c>
      <c r="Q103" s="65">
        <v>7492736.8899999997</v>
      </c>
      <c r="R103" s="83">
        <v>41372109.890000001</v>
      </c>
      <c r="S103" s="65"/>
      <c r="T103" s="66"/>
      <c r="U103" s="65">
        <v>95547112.762951955</v>
      </c>
      <c r="V103" s="65">
        <v>106598408.08301099</v>
      </c>
      <c r="W103" s="65">
        <v>6907014.3411960006</v>
      </c>
      <c r="X103" s="65">
        <v>86657537.73122099</v>
      </c>
      <c r="Y103" s="65">
        <v>13033856.010593997</v>
      </c>
      <c r="Z103" s="65">
        <v>99691393.741814986</v>
      </c>
      <c r="AA103" s="65"/>
      <c r="AB103" s="66"/>
      <c r="AC103" s="65">
        <v>16946815</v>
      </c>
      <c r="AD103" s="65">
        <v>347193</v>
      </c>
      <c r="AE103" s="66"/>
      <c r="AF103" s="65">
        <v>14930368.632819999</v>
      </c>
      <c r="AG103" s="65">
        <v>400491.17315599998</v>
      </c>
      <c r="AH103" s="66"/>
      <c r="AI103" s="82">
        <v>0</v>
      </c>
      <c r="AJ103" s="83">
        <v>0</v>
      </c>
      <c r="AK103" s="83">
        <v>3085833</v>
      </c>
      <c r="AL103" s="84">
        <v>0</v>
      </c>
      <c r="AM103" s="85">
        <v>0</v>
      </c>
      <c r="AN103" s="84">
        <v>95056.102592999989</v>
      </c>
      <c r="AO103" s="84">
        <v>0</v>
      </c>
      <c r="AP103" s="151"/>
      <c r="AQ103" s="151"/>
      <c r="AR103" s="67"/>
      <c r="AS103" s="151"/>
      <c r="AT103" s="151"/>
      <c r="AU103" s="151"/>
      <c r="AV103" s="151"/>
      <c r="AW103" s="67"/>
    </row>
    <row r="104" spans="1:49" x14ac:dyDescent="0.3">
      <c r="A104" s="585">
        <v>40725</v>
      </c>
      <c r="B104" s="91">
        <f t="shared" si="1"/>
        <v>31</v>
      </c>
      <c r="C104" s="61">
        <v>58195742</v>
      </c>
      <c r="D104" s="62">
        <v>14379802</v>
      </c>
      <c r="E104" s="63">
        <v>10853193</v>
      </c>
      <c r="F104" s="61">
        <v>202840410</v>
      </c>
      <c r="G104" s="62">
        <v>17518731</v>
      </c>
      <c r="H104" s="63">
        <v>3703291</v>
      </c>
      <c r="I104" s="95">
        <v>221876611.61139715</v>
      </c>
      <c r="J104" s="96">
        <v>16270860.916913997</v>
      </c>
      <c r="K104" s="93">
        <v>116734.737243</v>
      </c>
      <c r="L104" s="94">
        <v>238264207.26555413</v>
      </c>
      <c r="M104" s="95">
        <v>146396070</v>
      </c>
      <c r="N104" s="96">
        <v>56444340</v>
      </c>
      <c r="O104" s="96">
        <v>12253803</v>
      </c>
      <c r="P104" s="96">
        <v>36311637</v>
      </c>
      <c r="Q104" s="96">
        <v>7878900</v>
      </c>
      <c r="R104" s="65">
        <v>44190537</v>
      </c>
      <c r="S104" s="65"/>
      <c r="T104" s="97"/>
      <c r="U104" s="96">
        <v>106400382.85224894</v>
      </c>
      <c r="V104" s="96">
        <v>115476228.759148</v>
      </c>
      <c r="W104" s="96">
        <v>7662088.6848899992</v>
      </c>
      <c r="X104" s="96">
        <v>93799531.859737992</v>
      </c>
      <c r="Y104" s="96">
        <v>14014608.214520004</v>
      </c>
      <c r="Z104" s="96">
        <v>107814140.074258</v>
      </c>
      <c r="AA104" s="96"/>
      <c r="AB104" s="97"/>
      <c r="AC104" s="96">
        <v>17166853</v>
      </c>
      <c r="AD104" s="96">
        <v>351878</v>
      </c>
      <c r="AE104" s="97"/>
      <c r="AF104" s="96">
        <v>15884744.277494999</v>
      </c>
      <c r="AG104" s="96">
        <v>386116.63941900007</v>
      </c>
      <c r="AH104" s="97"/>
      <c r="AI104" s="78">
        <v>0</v>
      </c>
      <c r="AJ104" s="65">
        <v>0</v>
      </c>
      <c r="AK104" s="65">
        <v>3703291</v>
      </c>
      <c r="AL104" s="67">
        <v>0</v>
      </c>
      <c r="AM104" s="67">
        <v>0</v>
      </c>
      <c r="AN104" s="67">
        <v>116734.737243</v>
      </c>
      <c r="AO104" s="67">
        <v>0</v>
      </c>
      <c r="AP104" s="96"/>
      <c r="AQ104" s="96"/>
      <c r="AR104" s="98"/>
      <c r="AS104" s="96"/>
      <c r="AT104" s="96"/>
      <c r="AU104" s="96"/>
      <c r="AV104" s="96"/>
      <c r="AW104" s="98"/>
    </row>
    <row r="105" spans="1:49" x14ac:dyDescent="0.3">
      <c r="A105" s="584">
        <v>40756</v>
      </c>
      <c r="B105" s="77">
        <f t="shared" si="1"/>
        <v>31</v>
      </c>
      <c r="C105" s="61">
        <v>59490361</v>
      </c>
      <c r="D105" s="62">
        <v>14166928</v>
      </c>
      <c r="E105" s="63">
        <v>11295213</v>
      </c>
      <c r="F105" s="61">
        <v>211111086</v>
      </c>
      <c r="G105" s="62">
        <v>17730187</v>
      </c>
      <c r="H105" s="63">
        <v>3399868</v>
      </c>
      <c r="I105" s="64">
        <v>232801423.36495396</v>
      </c>
      <c r="J105" s="65">
        <v>15350754.70872</v>
      </c>
      <c r="K105" s="62">
        <v>102307.65096200001</v>
      </c>
      <c r="L105" s="63">
        <v>248254485.72463596</v>
      </c>
      <c r="M105" s="64">
        <v>151580556</v>
      </c>
      <c r="N105" s="65">
        <v>59530530</v>
      </c>
      <c r="O105" s="65">
        <v>13417588</v>
      </c>
      <c r="P105" s="65">
        <v>37452869</v>
      </c>
      <c r="Q105" s="65">
        <v>8660073</v>
      </c>
      <c r="R105" s="65">
        <v>46112942</v>
      </c>
      <c r="S105" s="65"/>
      <c r="T105" s="66"/>
      <c r="U105" s="65">
        <v>113517081.40103893</v>
      </c>
      <c r="V105" s="65">
        <v>119284341.96391505</v>
      </c>
      <c r="W105" s="65">
        <v>7861384.4459729968</v>
      </c>
      <c r="X105" s="65">
        <v>95837699.257203057</v>
      </c>
      <c r="Y105" s="65">
        <v>15585258.260738999</v>
      </c>
      <c r="Z105" s="65">
        <v>111422957.51794206</v>
      </c>
      <c r="AA105" s="65"/>
      <c r="AB105" s="66"/>
      <c r="AC105" s="65">
        <v>17443667</v>
      </c>
      <c r="AD105" s="65">
        <v>286520</v>
      </c>
      <c r="AE105" s="66"/>
      <c r="AF105" s="65">
        <v>15015159.468532</v>
      </c>
      <c r="AG105" s="65">
        <v>335595.24018800003</v>
      </c>
      <c r="AH105" s="66"/>
      <c r="AI105" s="78">
        <v>0</v>
      </c>
      <c r="AJ105" s="65">
        <v>0</v>
      </c>
      <c r="AK105" s="65">
        <v>3399868</v>
      </c>
      <c r="AL105" s="67">
        <v>0</v>
      </c>
      <c r="AM105" s="67">
        <v>0</v>
      </c>
      <c r="AN105" s="67">
        <v>102307.65096200001</v>
      </c>
      <c r="AO105" s="67">
        <v>0</v>
      </c>
      <c r="AP105" s="65"/>
      <c r="AQ105" s="65"/>
      <c r="AR105" s="67"/>
      <c r="AS105" s="65"/>
      <c r="AT105" s="65"/>
      <c r="AU105" s="65"/>
      <c r="AV105" s="65"/>
      <c r="AW105" s="67"/>
    </row>
    <row r="106" spans="1:49" x14ac:dyDescent="0.3">
      <c r="A106" s="586">
        <v>40787</v>
      </c>
      <c r="B106" s="100">
        <f t="shared" si="1"/>
        <v>30</v>
      </c>
      <c r="C106" s="61">
        <v>59864379</v>
      </c>
      <c r="D106" s="62">
        <v>14273168</v>
      </c>
      <c r="E106" s="63">
        <v>11708064</v>
      </c>
      <c r="F106" s="61">
        <v>178482796</v>
      </c>
      <c r="G106" s="62">
        <v>17576257</v>
      </c>
      <c r="H106" s="63">
        <v>3472472</v>
      </c>
      <c r="I106" s="88">
        <v>193497385.60966596</v>
      </c>
      <c r="J106" s="83">
        <v>15203421.370116001</v>
      </c>
      <c r="K106" s="102">
        <v>84094.003786999994</v>
      </c>
      <c r="L106" s="103">
        <v>208784900.98356897</v>
      </c>
      <c r="M106" s="88">
        <v>126834088</v>
      </c>
      <c r="N106" s="83">
        <v>51648708</v>
      </c>
      <c r="O106" s="83">
        <v>10879232</v>
      </c>
      <c r="P106" s="83">
        <v>33127569</v>
      </c>
      <c r="Q106" s="83">
        <v>7641907</v>
      </c>
      <c r="R106" s="83">
        <v>40769476</v>
      </c>
      <c r="S106" s="83"/>
      <c r="T106" s="86"/>
      <c r="U106" s="83">
        <v>89606966.088711992</v>
      </c>
      <c r="V106" s="83">
        <v>103890419.52095398</v>
      </c>
      <c r="W106" s="83">
        <v>6599220.9086259995</v>
      </c>
      <c r="X106" s="83">
        <v>83918082.32922098</v>
      </c>
      <c r="Y106" s="83">
        <v>13373116.283107003</v>
      </c>
      <c r="Z106" s="83">
        <v>97291198.612327978</v>
      </c>
      <c r="AA106" s="83"/>
      <c r="AB106" s="86"/>
      <c r="AC106" s="83">
        <v>17260960</v>
      </c>
      <c r="AD106" s="83">
        <v>315297</v>
      </c>
      <c r="AE106" s="86"/>
      <c r="AF106" s="83">
        <v>14842834.002879001</v>
      </c>
      <c r="AG106" s="83">
        <v>360587.36723699997</v>
      </c>
      <c r="AH106" s="86"/>
      <c r="AI106" s="82">
        <v>0</v>
      </c>
      <c r="AJ106" s="83">
        <v>0</v>
      </c>
      <c r="AK106" s="83">
        <v>3472472</v>
      </c>
      <c r="AL106" s="84">
        <v>0</v>
      </c>
      <c r="AM106" s="84">
        <v>0</v>
      </c>
      <c r="AN106" s="84">
        <v>84094.003786999994</v>
      </c>
      <c r="AO106" s="84">
        <v>0</v>
      </c>
      <c r="AP106" s="83"/>
      <c r="AQ106" s="83"/>
      <c r="AR106" s="84"/>
      <c r="AS106" s="83"/>
      <c r="AT106" s="83"/>
      <c r="AU106" s="83"/>
      <c r="AV106" s="83"/>
      <c r="AW106" s="84"/>
    </row>
    <row r="107" spans="1:49" x14ac:dyDescent="0.3">
      <c r="A107" s="584">
        <v>40817</v>
      </c>
      <c r="B107" s="77">
        <f t="shared" si="1"/>
        <v>31</v>
      </c>
      <c r="C107" s="92">
        <v>60812379</v>
      </c>
      <c r="D107" s="93">
        <v>14438324</v>
      </c>
      <c r="E107" s="94">
        <v>12130185</v>
      </c>
      <c r="F107" s="92">
        <v>204776909</v>
      </c>
      <c r="G107" s="93">
        <v>17450588</v>
      </c>
      <c r="H107" s="94">
        <v>3937939</v>
      </c>
      <c r="I107" s="64">
        <v>220937912.02311495</v>
      </c>
      <c r="J107" s="65">
        <v>15044695.344450999</v>
      </c>
      <c r="K107" s="62">
        <v>78310.644796999986</v>
      </c>
      <c r="L107" s="63">
        <v>236060918.01236296</v>
      </c>
      <c r="M107" s="64">
        <v>146422707</v>
      </c>
      <c r="N107" s="65">
        <v>58354202</v>
      </c>
      <c r="O107" s="65">
        <v>12049297</v>
      </c>
      <c r="P107" s="65">
        <v>37628428</v>
      </c>
      <c r="Q107" s="65">
        <v>8676477</v>
      </c>
      <c r="R107" s="65">
        <v>46304905</v>
      </c>
      <c r="S107" s="65"/>
      <c r="T107" s="66"/>
      <c r="U107" s="65">
        <v>103521116.33557805</v>
      </c>
      <c r="V107" s="65">
        <v>117416795.68753701</v>
      </c>
      <c r="W107" s="65">
        <v>7521439.0703789992</v>
      </c>
      <c r="X107" s="65">
        <v>94665875.467849016</v>
      </c>
      <c r="Y107" s="65">
        <v>15229481.149308996</v>
      </c>
      <c r="Z107" s="65">
        <v>109895356.61715801</v>
      </c>
      <c r="AA107" s="65"/>
      <c r="AB107" s="66"/>
      <c r="AC107" s="65">
        <v>17111320</v>
      </c>
      <c r="AD107" s="65">
        <v>339268</v>
      </c>
      <c r="AE107" s="66"/>
      <c r="AF107" s="65">
        <v>14671726.894306</v>
      </c>
      <c r="AG107" s="65">
        <v>372968.45014500007</v>
      </c>
      <c r="AH107" s="66"/>
      <c r="AI107" s="67">
        <v>0</v>
      </c>
      <c r="AJ107" s="65">
        <v>0</v>
      </c>
      <c r="AK107" s="65">
        <v>3937939</v>
      </c>
      <c r="AL107" s="67">
        <v>0</v>
      </c>
      <c r="AM107" s="67">
        <v>0</v>
      </c>
      <c r="AN107" s="67">
        <v>78310.644796999986</v>
      </c>
      <c r="AO107" s="67">
        <v>0</v>
      </c>
      <c r="AP107" s="151"/>
      <c r="AQ107" s="151"/>
      <c r="AR107" s="67"/>
      <c r="AS107" s="151"/>
      <c r="AT107" s="151"/>
      <c r="AU107" s="151"/>
      <c r="AV107" s="151"/>
      <c r="AW107" s="67"/>
    </row>
    <row r="108" spans="1:49" x14ac:dyDescent="0.3">
      <c r="A108" s="584">
        <v>40848</v>
      </c>
      <c r="B108" s="77">
        <f t="shared" si="1"/>
        <v>30</v>
      </c>
      <c r="C108" s="61">
        <v>61680912</v>
      </c>
      <c r="D108" s="62">
        <v>14594689</v>
      </c>
      <c r="E108" s="63">
        <v>12831293</v>
      </c>
      <c r="F108" s="61">
        <v>198252545</v>
      </c>
      <c r="G108" s="62">
        <v>17797367</v>
      </c>
      <c r="H108" s="63">
        <v>4120120</v>
      </c>
      <c r="I108" s="64">
        <v>215554940.549519</v>
      </c>
      <c r="J108" s="65">
        <v>15719078.322761001</v>
      </c>
      <c r="K108" s="62">
        <v>77238.496721999996</v>
      </c>
      <c r="L108" s="63">
        <v>231351257.36900201</v>
      </c>
      <c r="M108" s="64">
        <v>141058967</v>
      </c>
      <c r="N108" s="65">
        <v>57193578</v>
      </c>
      <c r="O108" s="65">
        <v>11597007</v>
      </c>
      <c r="P108" s="65">
        <v>36821410</v>
      </c>
      <c r="Q108" s="65">
        <v>8775161</v>
      </c>
      <c r="R108" s="65">
        <v>45596571</v>
      </c>
      <c r="S108" s="65"/>
      <c r="T108" s="66"/>
      <c r="U108" s="65">
        <v>99755650.637472004</v>
      </c>
      <c r="V108" s="65">
        <v>115799289.91204701</v>
      </c>
      <c r="W108" s="65">
        <v>7278931.4400570029</v>
      </c>
      <c r="X108" s="65">
        <v>93257868.590947002</v>
      </c>
      <c r="Y108" s="65">
        <v>15262489.881043</v>
      </c>
      <c r="Z108" s="65">
        <v>108520358.47199</v>
      </c>
      <c r="AA108" s="65"/>
      <c r="AB108" s="66"/>
      <c r="AC108" s="65">
        <v>17465072</v>
      </c>
      <c r="AD108" s="65">
        <v>332295</v>
      </c>
      <c r="AE108" s="66"/>
      <c r="AF108" s="65">
        <v>15350608.927018998</v>
      </c>
      <c r="AG108" s="65">
        <v>368469.39574199996</v>
      </c>
      <c r="AH108" s="66"/>
      <c r="AI108" s="67">
        <v>0</v>
      </c>
      <c r="AJ108" s="65">
        <v>0</v>
      </c>
      <c r="AK108" s="65">
        <v>4120120</v>
      </c>
      <c r="AL108" s="67">
        <v>0</v>
      </c>
      <c r="AM108" s="67">
        <v>0</v>
      </c>
      <c r="AN108" s="67">
        <v>77238.496721999996</v>
      </c>
      <c r="AO108" s="67">
        <v>0</v>
      </c>
      <c r="AP108" s="151"/>
      <c r="AQ108" s="151"/>
      <c r="AR108" s="67"/>
      <c r="AS108" s="151"/>
      <c r="AT108" s="151"/>
      <c r="AU108" s="151"/>
      <c r="AV108" s="151"/>
      <c r="AW108" s="67"/>
    </row>
    <row r="109" spans="1:49" x14ac:dyDescent="0.3">
      <c r="A109" s="584">
        <v>40878</v>
      </c>
      <c r="B109" s="77">
        <f t="shared" si="1"/>
        <v>31</v>
      </c>
      <c r="C109" s="106">
        <v>63385310</v>
      </c>
      <c r="D109" s="107">
        <v>14785382</v>
      </c>
      <c r="E109" s="108">
        <v>14299726</v>
      </c>
      <c r="F109" s="106">
        <v>219095179</v>
      </c>
      <c r="G109" s="107">
        <v>18717892</v>
      </c>
      <c r="H109" s="108">
        <v>4673996</v>
      </c>
      <c r="I109" s="64">
        <v>238807080.06301501</v>
      </c>
      <c r="J109" s="65">
        <v>17002734.148689002</v>
      </c>
      <c r="K109" s="62">
        <v>129402.68633099999</v>
      </c>
      <c r="L109" s="63">
        <v>255939216.89803502</v>
      </c>
      <c r="M109" s="64">
        <v>155753114</v>
      </c>
      <c r="N109" s="65">
        <v>63342065</v>
      </c>
      <c r="O109" s="65">
        <v>13788480</v>
      </c>
      <c r="P109" s="65">
        <v>39851085</v>
      </c>
      <c r="Q109" s="65">
        <v>9702500</v>
      </c>
      <c r="R109" s="110">
        <v>49553585</v>
      </c>
      <c r="S109" s="65"/>
      <c r="T109" s="66"/>
      <c r="U109" s="65">
        <v>112045544.04019602</v>
      </c>
      <c r="V109" s="65">
        <v>126761536.02281904</v>
      </c>
      <c r="W109" s="65">
        <v>8606983.7757450026</v>
      </c>
      <c r="X109" s="65">
        <v>100696378.40922605</v>
      </c>
      <c r="Y109" s="65">
        <v>17458173.837847989</v>
      </c>
      <c r="Z109" s="65">
        <v>118154552.24707404</v>
      </c>
      <c r="AA109" s="65"/>
      <c r="AB109" s="66"/>
      <c r="AC109" s="65">
        <v>18408733</v>
      </c>
      <c r="AD109" s="65">
        <v>309159</v>
      </c>
      <c r="AE109" s="66"/>
      <c r="AF109" s="65">
        <v>16643793.543002002</v>
      </c>
      <c r="AG109" s="65">
        <v>358940.60568699997</v>
      </c>
      <c r="AH109" s="66"/>
      <c r="AI109" s="113">
        <v>0</v>
      </c>
      <c r="AJ109" s="110">
        <v>0</v>
      </c>
      <c r="AK109" s="110">
        <v>4673996</v>
      </c>
      <c r="AL109" s="112">
        <v>0</v>
      </c>
      <c r="AM109" s="112">
        <v>0</v>
      </c>
      <c r="AN109" s="112">
        <v>129402.68633099999</v>
      </c>
      <c r="AO109" s="112">
        <v>0</v>
      </c>
      <c r="AP109" s="110"/>
      <c r="AQ109" s="110"/>
      <c r="AR109" s="112"/>
      <c r="AS109" s="110"/>
      <c r="AT109" s="110"/>
      <c r="AU109" s="110"/>
      <c r="AV109" s="110"/>
      <c r="AW109" s="112"/>
    </row>
    <row r="110" spans="1:49" x14ac:dyDescent="0.3">
      <c r="A110" s="583">
        <v>40909</v>
      </c>
      <c r="B110" s="60">
        <f t="shared" si="1"/>
        <v>31</v>
      </c>
      <c r="C110" s="61">
        <v>63667478</v>
      </c>
      <c r="D110" s="62">
        <v>14474565</v>
      </c>
      <c r="E110" s="63">
        <v>14545837</v>
      </c>
      <c r="F110" s="61">
        <v>207902273</v>
      </c>
      <c r="G110" s="62">
        <v>18459860</v>
      </c>
      <c r="H110" s="63">
        <v>4548593</v>
      </c>
      <c r="I110" s="117">
        <v>229573358.62022099</v>
      </c>
      <c r="J110" s="118">
        <v>15860208.464228999</v>
      </c>
      <c r="K110" s="119">
        <v>116417.76624200001</v>
      </c>
      <c r="L110" s="120">
        <v>245549984.85069197</v>
      </c>
      <c r="M110" s="117">
        <v>145558693</v>
      </c>
      <c r="N110" s="118">
        <v>62343580</v>
      </c>
      <c r="O110" s="118">
        <v>13652217</v>
      </c>
      <c r="P110" s="118">
        <v>39388393</v>
      </c>
      <c r="Q110" s="118">
        <v>9302970</v>
      </c>
      <c r="R110" s="65">
        <v>48691363</v>
      </c>
      <c r="S110" s="65"/>
      <c r="T110" s="121"/>
      <c r="U110" s="118">
        <v>108910284.30379996</v>
      </c>
      <c r="V110" s="118">
        <v>120663074.31642099</v>
      </c>
      <c r="W110" s="118">
        <v>8297121.7566130012</v>
      </c>
      <c r="X110" s="118">
        <v>95575091.464503005</v>
      </c>
      <c r="Y110" s="118">
        <v>16790861.095304988</v>
      </c>
      <c r="Z110" s="118">
        <v>112365952.55980799</v>
      </c>
      <c r="AA110" s="118"/>
      <c r="AB110" s="121"/>
      <c r="AC110" s="118">
        <v>18408733</v>
      </c>
      <c r="AD110" s="118">
        <v>321859</v>
      </c>
      <c r="AE110" s="121"/>
      <c r="AF110" s="118">
        <v>16643793.543002002</v>
      </c>
      <c r="AG110" s="118">
        <v>366130.17362999998</v>
      </c>
      <c r="AH110" s="121"/>
      <c r="AI110" s="123">
        <v>0</v>
      </c>
      <c r="AJ110" s="118">
        <v>0</v>
      </c>
      <c r="AK110" s="118">
        <v>4548593</v>
      </c>
      <c r="AL110" s="122">
        <v>0</v>
      </c>
      <c r="AM110" s="122">
        <v>0</v>
      </c>
      <c r="AN110" s="122">
        <v>116417.76624200001</v>
      </c>
      <c r="AO110" s="122">
        <v>0</v>
      </c>
      <c r="AP110" s="118"/>
      <c r="AQ110" s="118"/>
      <c r="AR110" s="122"/>
      <c r="AS110" s="118"/>
      <c r="AT110" s="118"/>
      <c r="AU110" s="118"/>
      <c r="AV110" s="118"/>
      <c r="AW110" s="122"/>
    </row>
    <row r="111" spans="1:49" x14ac:dyDescent="0.3">
      <c r="A111" s="584">
        <v>40940</v>
      </c>
      <c r="B111" s="77">
        <f t="shared" si="1"/>
        <v>29</v>
      </c>
      <c r="C111" s="61">
        <v>64635450</v>
      </c>
      <c r="D111" s="62">
        <v>14581468</v>
      </c>
      <c r="E111" s="63">
        <v>15204551</v>
      </c>
      <c r="F111" s="61">
        <v>202857096</v>
      </c>
      <c r="G111" s="62">
        <v>17075248</v>
      </c>
      <c r="H111" s="63">
        <v>5733102</v>
      </c>
      <c r="I111" s="64">
        <v>225653602.854763</v>
      </c>
      <c r="J111" s="65">
        <v>15144535.051867999</v>
      </c>
      <c r="K111" s="62">
        <v>91728.561818000002</v>
      </c>
      <c r="L111" s="63">
        <v>240889866.468449</v>
      </c>
      <c r="M111" s="64">
        <v>141678937</v>
      </c>
      <c r="N111" s="65">
        <v>61178159</v>
      </c>
      <c r="O111" s="65">
        <v>12651277</v>
      </c>
      <c r="P111" s="65">
        <v>38988661</v>
      </c>
      <c r="Q111" s="65">
        <v>9538221</v>
      </c>
      <c r="R111" s="65">
        <v>48526882</v>
      </c>
      <c r="S111" s="65"/>
      <c r="T111" s="66"/>
      <c r="U111" s="65">
        <v>107209338.28178006</v>
      </c>
      <c r="V111" s="65">
        <v>118444264.57298304</v>
      </c>
      <c r="W111" s="65">
        <v>7922013.804295999</v>
      </c>
      <c r="X111" s="65">
        <v>93634001.717778042</v>
      </c>
      <c r="Y111" s="65">
        <v>16888249.050909005</v>
      </c>
      <c r="Z111" s="65">
        <v>110522250.76868704</v>
      </c>
      <c r="AA111" s="65"/>
      <c r="AB111" s="66"/>
      <c r="AC111" s="65">
        <v>18138001</v>
      </c>
      <c r="AD111" s="65">
        <v>309726</v>
      </c>
      <c r="AE111" s="66"/>
      <c r="AF111" s="65">
        <v>15494078.290599002</v>
      </c>
      <c r="AG111" s="65">
        <v>347390.11340500001</v>
      </c>
      <c r="AH111" s="66"/>
      <c r="AI111" s="78">
        <v>0</v>
      </c>
      <c r="AJ111" s="65">
        <v>0</v>
      </c>
      <c r="AK111" s="65">
        <v>5733102</v>
      </c>
      <c r="AL111" s="67">
        <v>0</v>
      </c>
      <c r="AM111" s="67">
        <v>0</v>
      </c>
      <c r="AN111" s="67">
        <v>91728.561818000002</v>
      </c>
      <c r="AO111" s="67">
        <v>0</v>
      </c>
      <c r="AP111" s="65"/>
      <c r="AQ111" s="65"/>
      <c r="AR111" s="67"/>
      <c r="AS111" s="65"/>
      <c r="AT111" s="65"/>
      <c r="AU111" s="65"/>
      <c r="AV111" s="65"/>
      <c r="AW111" s="67"/>
    </row>
    <row r="112" spans="1:49" x14ac:dyDescent="0.3">
      <c r="A112" s="584">
        <v>40969</v>
      </c>
      <c r="B112" s="77">
        <f t="shared" si="1"/>
        <v>31</v>
      </c>
      <c r="C112" s="61">
        <v>65865604</v>
      </c>
      <c r="D112" s="62">
        <v>14746354</v>
      </c>
      <c r="E112" s="63">
        <v>15638950</v>
      </c>
      <c r="F112" s="61">
        <v>225448438</v>
      </c>
      <c r="G112" s="62">
        <v>18163942</v>
      </c>
      <c r="H112" s="63">
        <v>6990613</v>
      </c>
      <c r="I112" s="64">
        <v>241276578.48470804</v>
      </c>
      <c r="J112" s="65">
        <v>16406120.723644001</v>
      </c>
      <c r="K112" s="62">
        <v>128140.67121499999</v>
      </c>
      <c r="L112" s="63">
        <v>257810839.87956703</v>
      </c>
      <c r="M112" s="64">
        <v>158770341</v>
      </c>
      <c r="N112" s="65">
        <v>66678097</v>
      </c>
      <c r="O112" s="65">
        <v>13193431</v>
      </c>
      <c r="P112" s="65">
        <v>42864041</v>
      </c>
      <c r="Q112" s="65">
        <v>10620625</v>
      </c>
      <c r="R112" s="83">
        <v>53484666</v>
      </c>
      <c r="S112" s="65"/>
      <c r="T112" s="66"/>
      <c r="U112" s="65">
        <v>112283069.95323403</v>
      </c>
      <c r="V112" s="65">
        <v>128993508.53147404</v>
      </c>
      <c r="W112" s="65">
        <v>8155695.5725309979</v>
      </c>
      <c r="X112" s="65">
        <v>101830896.80673404</v>
      </c>
      <c r="Y112" s="65">
        <v>19006916.152209006</v>
      </c>
      <c r="Z112" s="65">
        <v>120837812.95894304</v>
      </c>
      <c r="AA112" s="65"/>
      <c r="AB112" s="66"/>
      <c r="AC112" s="65">
        <v>16765522</v>
      </c>
      <c r="AD112" s="65">
        <v>322704</v>
      </c>
      <c r="AE112" s="66"/>
      <c r="AF112" s="65">
        <v>14797144.938463001</v>
      </c>
      <c r="AG112" s="65">
        <v>364077.172372</v>
      </c>
      <c r="AH112" s="66"/>
      <c r="AI112" s="82">
        <v>0</v>
      </c>
      <c r="AJ112" s="83">
        <v>0</v>
      </c>
      <c r="AK112" s="83">
        <v>6990613</v>
      </c>
      <c r="AL112" s="84">
        <v>0</v>
      </c>
      <c r="AM112" s="85">
        <v>0</v>
      </c>
      <c r="AN112" s="84">
        <v>128140.67121499999</v>
      </c>
      <c r="AO112" s="84">
        <v>0</v>
      </c>
      <c r="AP112" s="65"/>
      <c r="AQ112" s="65"/>
      <c r="AR112" s="67"/>
      <c r="AS112" s="65"/>
      <c r="AT112" s="65"/>
      <c r="AU112" s="65"/>
      <c r="AV112" s="65"/>
      <c r="AW112" s="67"/>
    </row>
    <row r="113" spans="1:51" x14ac:dyDescent="0.3">
      <c r="A113" s="585">
        <v>41000</v>
      </c>
      <c r="B113" s="91">
        <f t="shared" si="1"/>
        <v>30</v>
      </c>
      <c r="C113" s="92">
        <v>67015965</v>
      </c>
      <c r="D113" s="93">
        <v>14896858</v>
      </c>
      <c r="E113" s="94">
        <v>15980628</v>
      </c>
      <c r="F113" s="92">
        <v>213400076</v>
      </c>
      <c r="G113" s="93">
        <v>17778804</v>
      </c>
      <c r="H113" s="94">
        <v>7483775</v>
      </c>
      <c r="I113" s="95">
        <v>229045417.03624597</v>
      </c>
      <c r="J113" s="96">
        <v>15837019.271273999</v>
      </c>
      <c r="K113" s="93">
        <v>138794.03239799998</v>
      </c>
      <c r="L113" s="94">
        <v>245021230.33991796</v>
      </c>
      <c r="M113" s="95">
        <v>148142682</v>
      </c>
      <c r="N113" s="96">
        <v>65257394</v>
      </c>
      <c r="O113" s="96">
        <v>13637314</v>
      </c>
      <c r="P113" s="96">
        <v>41011774</v>
      </c>
      <c r="Q113" s="96">
        <v>10608306</v>
      </c>
      <c r="R113" s="65">
        <v>51620080</v>
      </c>
      <c r="S113" s="65"/>
      <c r="T113" s="97"/>
      <c r="U113" s="96">
        <v>104876108.03500596</v>
      </c>
      <c r="V113" s="96">
        <v>124169309.00123997</v>
      </c>
      <c r="W113" s="96">
        <v>8228642.492515998</v>
      </c>
      <c r="X113" s="96">
        <v>97209813.87233597</v>
      </c>
      <c r="Y113" s="96">
        <v>18730852.636388004</v>
      </c>
      <c r="Z113" s="96">
        <v>115940666.50872397</v>
      </c>
      <c r="AA113" s="96"/>
      <c r="AB113" s="97"/>
      <c r="AC113" s="96">
        <v>17841238</v>
      </c>
      <c r="AD113" s="96">
        <v>299668</v>
      </c>
      <c r="AE113" s="97"/>
      <c r="AF113" s="96">
        <v>16042043.551271999</v>
      </c>
      <c r="AG113" s="96">
        <v>357076.67706900014</v>
      </c>
      <c r="AH113" s="97"/>
      <c r="AI113" s="78">
        <v>0</v>
      </c>
      <c r="AJ113" s="65">
        <v>0</v>
      </c>
      <c r="AK113" s="65">
        <v>7483775</v>
      </c>
      <c r="AL113" s="67">
        <v>0</v>
      </c>
      <c r="AM113" s="67">
        <v>0</v>
      </c>
      <c r="AN113" s="67">
        <v>138794.03239799998</v>
      </c>
      <c r="AO113" s="67">
        <v>0</v>
      </c>
      <c r="AP113" s="96"/>
      <c r="AQ113" s="96"/>
      <c r="AR113" s="98"/>
      <c r="AS113" s="96"/>
      <c r="AT113" s="96"/>
      <c r="AU113" s="96"/>
      <c r="AV113" s="96"/>
      <c r="AW113" s="98"/>
    </row>
    <row r="114" spans="1:51" x14ac:dyDescent="0.3">
      <c r="A114" s="584">
        <v>41030</v>
      </c>
      <c r="B114" s="77">
        <f t="shared" si="1"/>
        <v>31</v>
      </c>
      <c r="C114" s="61">
        <v>68241969</v>
      </c>
      <c r="D114" s="62">
        <v>15065898</v>
      </c>
      <c r="E114" s="63">
        <v>16233740</v>
      </c>
      <c r="F114" s="61">
        <v>231958795</v>
      </c>
      <c r="G114" s="62">
        <v>19091264</v>
      </c>
      <c r="H114" s="63">
        <v>8587215</v>
      </c>
      <c r="I114" s="64">
        <v>250709870.23788792</v>
      </c>
      <c r="J114" s="65">
        <v>17514530.984042998</v>
      </c>
      <c r="K114" s="62">
        <v>131132.14531200001</v>
      </c>
      <c r="L114" s="63">
        <v>268355533.36724293</v>
      </c>
      <c r="M114" s="64">
        <v>161226068</v>
      </c>
      <c r="N114" s="65">
        <v>70732727</v>
      </c>
      <c r="O114" s="65">
        <v>15092237</v>
      </c>
      <c r="P114" s="65">
        <v>44202864</v>
      </c>
      <c r="Q114" s="65">
        <v>11437626</v>
      </c>
      <c r="R114" s="65">
        <v>55640490</v>
      </c>
      <c r="S114" s="65"/>
      <c r="T114" s="66"/>
      <c r="U114" s="65">
        <v>115080675.96351998</v>
      </c>
      <c r="V114" s="65">
        <v>135629194.27436805</v>
      </c>
      <c r="W114" s="65">
        <v>9126640.903292004</v>
      </c>
      <c r="X114" s="65">
        <v>105858563.16966805</v>
      </c>
      <c r="Y114" s="65">
        <v>20643990.201408003</v>
      </c>
      <c r="Z114" s="65">
        <v>126502553.37107605</v>
      </c>
      <c r="AA114" s="65"/>
      <c r="AB114" s="66"/>
      <c r="AC114" s="65">
        <v>17479136</v>
      </c>
      <c r="AD114" s="65">
        <v>316606</v>
      </c>
      <c r="AE114" s="66"/>
      <c r="AF114" s="65">
        <v>15479942.594205</v>
      </c>
      <c r="AG114" s="65">
        <v>377405.44418899994</v>
      </c>
      <c r="AH114" s="66"/>
      <c r="AI114" s="78">
        <v>0</v>
      </c>
      <c r="AJ114" s="65">
        <v>0</v>
      </c>
      <c r="AK114" s="65">
        <v>8587215</v>
      </c>
      <c r="AL114" s="67">
        <v>0</v>
      </c>
      <c r="AM114" s="67">
        <v>0</v>
      </c>
      <c r="AN114" s="67">
        <v>131132.14531200001</v>
      </c>
      <c r="AO114" s="67">
        <v>0</v>
      </c>
      <c r="AP114" s="65"/>
      <c r="AQ114" s="65"/>
      <c r="AR114" s="67"/>
      <c r="AS114" s="65"/>
      <c r="AT114" s="65"/>
      <c r="AU114" s="65"/>
      <c r="AV114" s="65"/>
      <c r="AW114" s="67"/>
    </row>
    <row r="115" spans="1:51" x14ac:dyDescent="0.3">
      <c r="A115" s="586">
        <v>41061</v>
      </c>
      <c r="B115" s="100">
        <f t="shared" si="1"/>
        <v>30</v>
      </c>
      <c r="C115" s="101">
        <v>69485564</v>
      </c>
      <c r="D115" s="102">
        <v>15285814</v>
      </c>
      <c r="E115" s="103">
        <v>16960775</v>
      </c>
      <c r="F115" s="101">
        <v>243241704</v>
      </c>
      <c r="G115" s="102">
        <v>18238052</v>
      </c>
      <c r="H115" s="103">
        <v>8632104</v>
      </c>
      <c r="I115" s="88">
        <v>265043739.3490321</v>
      </c>
      <c r="J115" s="83">
        <v>16887409.492624</v>
      </c>
      <c r="K115" s="102">
        <v>168110.29905900001</v>
      </c>
      <c r="L115" s="103">
        <v>282099259.14071506</v>
      </c>
      <c r="M115" s="88">
        <v>169424317</v>
      </c>
      <c r="N115" s="83">
        <v>73817387</v>
      </c>
      <c r="O115" s="83">
        <v>15940447</v>
      </c>
      <c r="P115" s="83">
        <v>46119419</v>
      </c>
      <c r="Q115" s="83">
        <v>11757521</v>
      </c>
      <c r="R115" s="83">
        <v>57876940</v>
      </c>
      <c r="S115" s="83"/>
      <c r="T115" s="86"/>
      <c r="U115" s="83">
        <v>123642999.59385693</v>
      </c>
      <c r="V115" s="83">
        <v>141400739.75517499</v>
      </c>
      <c r="W115" s="83">
        <v>9798780.1846350003</v>
      </c>
      <c r="X115" s="83">
        <v>110576052.070398</v>
      </c>
      <c r="Y115" s="83">
        <v>21025907.500141986</v>
      </c>
      <c r="Z115" s="83">
        <v>131601959.57053998</v>
      </c>
      <c r="AA115" s="83"/>
      <c r="AB115" s="86"/>
      <c r="AC115" s="83">
        <v>18774658</v>
      </c>
      <c r="AD115" s="83">
        <v>300436</v>
      </c>
      <c r="AE115" s="86"/>
      <c r="AF115" s="83">
        <v>17137125.539854001</v>
      </c>
      <c r="AG115" s="83">
        <v>357296.56139600003</v>
      </c>
      <c r="AH115" s="86"/>
      <c r="AI115" s="82">
        <v>0</v>
      </c>
      <c r="AJ115" s="83">
        <v>0</v>
      </c>
      <c r="AK115" s="83">
        <v>8632104</v>
      </c>
      <c r="AL115" s="84">
        <v>0</v>
      </c>
      <c r="AM115" s="84">
        <v>0</v>
      </c>
      <c r="AN115" s="84">
        <v>168110.29905900001</v>
      </c>
      <c r="AO115" s="84">
        <v>0</v>
      </c>
      <c r="AP115" s="83"/>
      <c r="AQ115" s="83"/>
      <c r="AR115" s="84"/>
      <c r="AS115" s="83"/>
      <c r="AT115" s="83"/>
      <c r="AU115" s="83"/>
      <c r="AV115" s="83"/>
      <c r="AW115" s="84"/>
    </row>
    <row r="116" spans="1:51" x14ac:dyDescent="0.3">
      <c r="A116" s="584">
        <v>41091</v>
      </c>
      <c r="B116" s="77">
        <f t="shared" si="1"/>
        <v>31</v>
      </c>
      <c r="C116" s="61">
        <v>71396341</v>
      </c>
      <c r="D116" s="62">
        <v>15310554</v>
      </c>
      <c r="E116" s="63">
        <v>17927915</v>
      </c>
      <c r="F116" s="61">
        <v>251360316</v>
      </c>
      <c r="G116" s="62">
        <v>19614022</v>
      </c>
      <c r="H116" s="63">
        <v>9821733</v>
      </c>
      <c r="I116" s="64">
        <v>278324680.44743001</v>
      </c>
      <c r="J116" s="65">
        <v>18384785.521570995</v>
      </c>
      <c r="K116" s="62">
        <v>238099.778605</v>
      </c>
      <c r="L116" s="63">
        <v>296947565.74760598</v>
      </c>
      <c r="M116" s="64">
        <v>175439346</v>
      </c>
      <c r="N116" s="65">
        <v>75920970</v>
      </c>
      <c r="O116" s="65">
        <v>16513643</v>
      </c>
      <c r="P116" s="65">
        <v>46968667</v>
      </c>
      <c r="Q116" s="65">
        <v>12438660</v>
      </c>
      <c r="R116" s="65">
        <v>59407327</v>
      </c>
      <c r="S116" s="65"/>
      <c r="T116" s="66"/>
      <c r="U116" s="65">
        <v>129448154.66561493</v>
      </c>
      <c r="V116" s="65">
        <v>148876525.78181502</v>
      </c>
      <c r="W116" s="65">
        <v>10299956.298091998</v>
      </c>
      <c r="X116" s="65">
        <v>115534578.43086201</v>
      </c>
      <c r="Y116" s="65">
        <v>23041991.052861016</v>
      </c>
      <c r="Z116" s="65">
        <v>138576569.48372301</v>
      </c>
      <c r="AA116" s="65"/>
      <c r="AB116" s="66"/>
      <c r="AC116" s="65">
        <v>17937616</v>
      </c>
      <c r="AD116" s="65">
        <v>317990</v>
      </c>
      <c r="AE116" s="66"/>
      <c r="AF116" s="65">
        <v>16530112.931228001</v>
      </c>
      <c r="AG116" s="65">
        <v>384938.50328400003</v>
      </c>
      <c r="AH116" s="66"/>
      <c r="AI116" s="78">
        <v>0</v>
      </c>
      <c r="AJ116" s="65">
        <v>0</v>
      </c>
      <c r="AK116" s="65">
        <v>9821733</v>
      </c>
      <c r="AL116" s="67">
        <v>0</v>
      </c>
      <c r="AM116" s="67">
        <v>0</v>
      </c>
      <c r="AN116" s="67">
        <v>238099.778605</v>
      </c>
      <c r="AO116" s="67">
        <v>0</v>
      </c>
      <c r="AP116" s="65"/>
      <c r="AQ116" s="65"/>
      <c r="AR116" s="67"/>
      <c r="AS116" s="65"/>
      <c r="AT116" s="65"/>
      <c r="AU116" s="65"/>
      <c r="AV116" s="65"/>
      <c r="AW116" s="67"/>
    </row>
    <row r="117" spans="1:51" x14ac:dyDescent="0.3">
      <c r="A117" s="584">
        <v>41122</v>
      </c>
      <c r="B117" s="77">
        <f t="shared" si="1"/>
        <v>31</v>
      </c>
      <c r="C117" s="61">
        <v>72589955</v>
      </c>
      <c r="D117" s="62">
        <v>15428027</v>
      </c>
      <c r="E117" s="63">
        <v>18908615</v>
      </c>
      <c r="F117" s="61">
        <v>250417700</v>
      </c>
      <c r="G117" s="62">
        <v>19065017</v>
      </c>
      <c r="H117" s="63">
        <v>8491618</v>
      </c>
      <c r="I117" s="64">
        <v>270371650.57246816</v>
      </c>
      <c r="J117" s="65">
        <v>17174020.012042999</v>
      </c>
      <c r="K117" s="62">
        <v>167967.25997699998</v>
      </c>
      <c r="L117" s="63">
        <v>287713637.84448814</v>
      </c>
      <c r="M117" s="64">
        <v>175768441</v>
      </c>
      <c r="N117" s="65">
        <v>74649259</v>
      </c>
      <c r="O117" s="65">
        <v>17683795</v>
      </c>
      <c r="P117" s="65">
        <v>44768491</v>
      </c>
      <c r="Q117" s="65">
        <v>12196973</v>
      </c>
      <c r="R117" s="65">
        <v>56965464</v>
      </c>
      <c r="S117" s="65"/>
      <c r="T117" s="66"/>
      <c r="U117" s="65">
        <v>132155871.165115</v>
      </c>
      <c r="V117" s="65">
        <v>138215779.40735304</v>
      </c>
      <c r="W117" s="65">
        <v>9667446.8675640058</v>
      </c>
      <c r="X117" s="65">
        <v>106021141.35206601</v>
      </c>
      <c r="Y117" s="65">
        <v>22527191.187723022</v>
      </c>
      <c r="Z117" s="65">
        <v>128548332.53978904</v>
      </c>
      <c r="AA117" s="65"/>
      <c r="AB117" s="66"/>
      <c r="AC117" s="65">
        <v>19296032</v>
      </c>
      <c r="AD117" s="65">
        <v>252396</v>
      </c>
      <c r="AE117" s="66"/>
      <c r="AF117" s="65">
        <v>17999847.018287003</v>
      </c>
      <c r="AG117" s="65">
        <v>323329.14672799996</v>
      </c>
      <c r="AH117" s="66"/>
      <c r="AI117" s="78">
        <v>0</v>
      </c>
      <c r="AJ117" s="65">
        <v>0</v>
      </c>
      <c r="AK117" s="65">
        <v>8491618</v>
      </c>
      <c r="AL117" s="67">
        <v>0</v>
      </c>
      <c r="AM117" s="67">
        <v>0</v>
      </c>
      <c r="AN117" s="67">
        <v>167967.25997699998</v>
      </c>
      <c r="AO117" s="67">
        <v>0</v>
      </c>
      <c r="AP117" s="65"/>
      <c r="AQ117" s="65"/>
      <c r="AR117" s="67"/>
      <c r="AS117" s="65"/>
      <c r="AT117" s="65"/>
      <c r="AU117" s="65"/>
      <c r="AV117" s="65"/>
      <c r="AW117" s="67"/>
    </row>
    <row r="118" spans="1:51" x14ac:dyDescent="0.3">
      <c r="A118" s="584">
        <v>41153</v>
      </c>
      <c r="B118" s="77">
        <f t="shared" si="1"/>
        <v>30</v>
      </c>
      <c r="C118" s="61">
        <v>74257512</v>
      </c>
      <c r="D118" s="62">
        <v>15590119</v>
      </c>
      <c r="E118" s="63">
        <v>19561502</v>
      </c>
      <c r="F118" s="61">
        <v>237818233</v>
      </c>
      <c r="G118" s="62">
        <v>17306708</v>
      </c>
      <c r="H118" s="63">
        <v>9471354</v>
      </c>
      <c r="I118" s="64">
        <v>255836838.49827194</v>
      </c>
      <c r="J118" s="65">
        <v>16160476.146510001</v>
      </c>
      <c r="K118" s="62">
        <v>157435.15910700001</v>
      </c>
      <c r="L118" s="63">
        <v>272154749.80388898</v>
      </c>
      <c r="M118" s="64">
        <v>165811406</v>
      </c>
      <c r="N118" s="65">
        <v>72006827</v>
      </c>
      <c r="O118" s="65">
        <v>15390904</v>
      </c>
      <c r="P118" s="65">
        <v>44331929</v>
      </c>
      <c r="Q118" s="65">
        <v>12283994</v>
      </c>
      <c r="R118" s="83">
        <v>56615923</v>
      </c>
      <c r="S118" s="65"/>
      <c r="T118" s="66"/>
      <c r="U118" s="65">
        <v>118805539.42163506</v>
      </c>
      <c r="V118" s="65">
        <v>137031299.076637</v>
      </c>
      <c r="W118" s="65">
        <v>9150222.234420009</v>
      </c>
      <c r="X118" s="65">
        <v>105916318.06533501</v>
      </c>
      <c r="Y118" s="65">
        <v>21964758.776881997</v>
      </c>
      <c r="Z118" s="65">
        <v>127881076.842217</v>
      </c>
      <c r="AA118" s="65"/>
      <c r="AB118" s="66"/>
      <c r="AC118" s="65">
        <v>18812621</v>
      </c>
      <c r="AD118" s="65">
        <v>290038</v>
      </c>
      <c r="AE118" s="66"/>
      <c r="AF118" s="65">
        <v>16850690.865314998</v>
      </c>
      <c r="AG118" s="65">
        <v>343825.75346500002</v>
      </c>
      <c r="AH118" s="66"/>
      <c r="AI118" s="82">
        <v>0</v>
      </c>
      <c r="AJ118" s="83">
        <v>0</v>
      </c>
      <c r="AK118" s="83">
        <v>9471354</v>
      </c>
      <c r="AL118" s="84">
        <v>0</v>
      </c>
      <c r="AM118" s="85">
        <v>0</v>
      </c>
      <c r="AN118" s="84">
        <v>157435.15910700001</v>
      </c>
      <c r="AO118" s="84">
        <v>0</v>
      </c>
      <c r="AP118" s="65"/>
      <c r="AQ118" s="65"/>
      <c r="AR118" s="67"/>
      <c r="AS118" s="65"/>
      <c r="AT118" s="65"/>
      <c r="AU118" s="65"/>
      <c r="AV118" s="65"/>
      <c r="AW118" s="67"/>
    </row>
    <row r="119" spans="1:51" x14ac:dyDescent="0.3">
      <c r="A119" s="585">
        <v>41183</v>
      </c>
      <c r="B119" s="91">
        <f t="shared" si="1"/>
        <v>31</v>
      </c>
      <c r="C119" s="92">
        <v>75234922.295565754</v>
      </c>
      <c r="D119" s="93">
        <v>15755663.591035912</v>
      </c>
      <c r="E119" s="94">
        <v>20464568.082804095</v>
      </c>
      <c r="F119" s="92">
        <v>242483690.56205261</v>
      </c>
      <c r="G119" s="93">
        <v>17971115.323667366</v>
      </c>
      <c r="H119" s="94">
        <v>9977618.2425083276</v>
      </c>
      <c r="I119" s="95">
        <v>264773536.07813606</v>
      </c>
      <c r="J119" s="96">
        <v>17192502.224314507</v>
      </c>
      <c r="K119" s="93">
        <v>155310.25999503545</v>
      </c>
      <c r="L119" s="94">
        <v>282121348.56244558</v>
      </c>
      <c r="M119" s="95">
        <v>166279106.38620096</v>
      </c>
      <c r="N119" s="96">
        <v>76204584.175851673</v>
      </c>
      <c r="O119" s="96">
        <v>16587270.53102625</v>
      </c>
      <c r="P119" s="96">
        <v>46564037.240997694</v>
      </c>
      <c r="Q119" s="96">
        <v>13053276.403827729</v>
      </c>
      <c r="R119" s="65">
        <v>59617313.644825421</v>
      </c>
      <c r="S119" s="65"/>
      <c r="T119" s="97"/>
      <c r="U119" s="96">
        <v>120799477.09374647</v>
      </c>
      <c r="V119" s="96">
        <v>143974058.98438948</v>
      </c>
      <c r="W119" s="96">
        <v>9592640.1727936286</v>
      </c>
      <c r="X119" s="96">
        <v>111078008.56322184</v>
      </c>
      <c r="Y119" s="96">
        <v>23303410.248374026</v>
      </c>
      <c r="Z119" s="96">
        <v>134381418.81159586</v>
      </c>
      <c r="AA119" s="96"/>
      <c r="AB119" s="97"/>
      <c r="AC119" s="96">
        <v>17016670</v>
      </c>
      <c r="AD119" s="96">
        <v>289436.65025584493</v>
      </c>
      <c r="AE119" s="97"/>
      <c r="AF119" s="96">
        <v>15816650.393045001</v>
      </c>
      <c r="AG119" s="96">
        <v>344791.93454985006</v>
      </c>
      <c r="AH119" s="97"/>
      <c r="AI119" s="67">
        <v>196180.071509</v>
      </c>
      <c r="AJ119" s="65">
        <v>0</v>
      </c>
      <c r="AK119" s="65">
        <v>9977618.2425083276</v>
      </c>
      <c r="AL119" s="67">
        <v>0</v>
      </c>
      <c r="AM119" s="67">
        <v>0</v>
      </c>
      <c r="AN119" s="67">
        <v>155310.25999503545</v>
      </c>
      <c r="AO119" s="67">
        <v>0</v>
      </c>
      <c r="AP119" s="96">
        <v>292924</v>
      </c>
      <c r="AQ119" s="96">
        <v>55477356</v>
      </c>
      <c r="AR119" s="98">
        <v>117685840</v>
      </c>
      <c r="AS119" s="96">
        <v>173456120</v>
      </c>
      <c r="AT119" s="96">
        <v>173163196</v>
      </c>
      <c r="AU119" s="96">
        <v>453406.523392</v>
      </c>
      <c r="AV119" s="96">
        <v>89679747.612672001</v>
      </c>
      <c r="AW119" s="98">
        <v>514408870.57612801</v>
      </c>
      <c r="AX119">
        <v>604542024.71219206</v>
      </c>
      <c r="AY119">
        <v>604088618.18879998</v>
      </c>
    </row>
    <row r="120" spans="1:51" x14ac:dyDescent="0.3">
      <c r="A120" s="584">
        <v>41214</v>
      </c>
      <c r="B120" s="77">
        <f t="shared" si="1"/>
        <v>30</v>
      </c>
      <c r="C120" s="61">
        <v>76988658.331765771</v>
      </c>
      <c r="D120" s="62">
        <v>14617430</v>
      </c>
      <c r="E120" s="63">
        <v>21205926</v>
      </c>
      <c r="F120" s="61">
        <v>247648145.03819486</v>
      </c>
      <c r="G120" s="62">
        <v>18748168.929989871</v>
      </c>
      <c r="H120" s="63">
        <v>10636700</v>
      </c>
      <c r="I120" s="64">
        <v>266630590.7872524</v>
      </c>
      <c r="J120" s="65">
        <v>16722560.819675395</v>
      </c>
      <c r="K120" s="62">
        <v>243795.815779</v>
      </c>
      <c r="L120" s="63">
        <v>283596947.42270678</v>
      </c>
      <c r="M120" s="64">
        <v>167151057.47389746</v>
      </c>
      <c r="N120" s="65">
        <v>80497087.564297408</v>
      </c>
      <c r="O120" s="65">
        <v>16667249.724357383</v>
      </c>
      <c r="P120" s="65">
        <v>50244852.637627326</v>
      </c>
      <c r="Q120" s="65">
        <v>13584985.202312693</v>
      </c>
      <c r="R120" s="65">
        <v>63829837.839940019</v>
      </c>
      <c r="S120" s="65"/>
      <c r="T120" s="66"/>
      <c r="U120" s="65">
        <v>119983225.94573519</v>
      </c>
      <c r="V120" s="65">
        <v>146647364.84151712</v>
      </c>
      <c r="W120" s="65">
        <v>9852215.651897056</v>
      </c>
      <c r="X120" s="65">
        <v>112201255.80025387</v>
      </c>
      <c r="Y120" s="65">
        <v>24593893.389366221</v>
      </c>
      <c r="Z120" s="65">
        <v>136795149.18962008</v>
      </c>
      <c r="AA120" s="65"/>
      <c r="AB120" s="66"/>
      <c r="AC120" s="65">
        <v>17681678.673411518</v>
      </c>
      <c r="AD120" s="65">
        <v>320642.07288965391</v>
      </c>
      <c r="AE120" s="66"/>
      <c r="AF120" s="65">
        <v>16847710.289764654</v>
      </c>
      <c r="AG120" s="65">
        <v>363856.36690456001</v>
      </c>
      <c r="AH120" s="66"/>
      <c r="AI120" s="67">
        <v>228630.90356599999</v>
      </c>
      <c r="AJ120" s="65">
        <v>0</v>
      </c>
      <c r="AK120" s="65">
        <v>10636700</v>
      </c>
      <c r="AL120" s="67">
        <v>0</v>
      </c>
      <c r="AM120" s="67">
        <v>0</v>
      </c>
      <c r="AN120" s="67">
        <v>243795.815779</v>
      </c>
      <c r="AO120" s="67">
        <v>0</v>
      </c>
      <c r="AP120" s="65">
        <v>261199</v>
      </c>
      <c r="AQ120" s="65">
        <v>54681080</v>
      </c>
      <c r="AR120" s="67">
        <v>96121456</v>
      </c>
      <c r="AS120" s="65">
        <v>151063735</v>
      </c>
      <c r="AT120" s="65">
        <v>150802536</v>
      </c>
      <c r="AU120" s="65">
        <v>325777.98144</v>
      </c>
      <c r="AV120" s="65">
        <v>35009035.501567997</v>
      </c>
      <c r="AW120" s="67">
        <v>937186492.94028795</v>
      </c>
      <c r="AX120">
        <v>972521306.42329597</v>
      </c>
      <c r="AY120">
        <v>972195528.44185591</v>
      </c>
    </row>
    <row r="121" spans="1:51" x14ac:dyDescent="0.3">
      <c r="A121" s="587">
        <v>41244</v>
      </c>
      <c r="B121" s="105">
        <f t="shared" si="1"/>
        <v>31</v>
      </c>
      <c r="C121" s="106">
        <v>77752552</v>
      </c>
      <c r="D121" s="107">
        <v>14817168</v>
      </c>
      <c r="E121" s="108">
        <v>21869946</v>
      </c>
      <c r="F121" s="106">
        <v>269571843</v>
      </c>
      <c r="G121" s="107">
        <v>20067650</v>
      </c>
      <c r="H121" s="108">
        <v>10260989</v>
      </c>
      <c r="I121" s="109">
        <v>287840179.52314407</v>
      </c>
      <c r="J121" s="110">
        <v>18556567.041144002</v>
      </c>
      <c r="K121" s="107">
        <v>246115.77785099996</v>
      </c>
      <c r="L121" s="108">
        <v>306642862.34213907</v>
      </c>
      <c r="M121" s="109">
        <v>179304942</v>
      </c>
      <c r="N121" s="110">
        <v>90266901</v>
      </c>
      <c r="O121" s="110">
        <v>17870613</v>
      </c>
      <c r="P121" s="110">
        <v>51433807</v>
      </c>
      <c r="Q121" s="110">
        <v>20962481</v>
      </c>
      <c r="R121" s="110">
        <v>72396288</v>
      </c>
      <c r="S121" s="110"/>
      <c r="T121" s="111"/>
      <c r="U121" s="110">
        <v>129190597.98757996</v>
      </c>
      <c r="V121" s="110">
        <v>158649581.53556401</v>
      </c>
      <c r="W121" s="110">
        <v>10611644.082975997</v>
      </c>
      <c r="X121" s="110">
        <v>114674968.06158504</v>
      </c>
      <c r="Y121" s="110">
        <v>33362969.391002998</v>
      </c>
      <c r="Z121" s="110">
        <v>148037937.45258802</v>
      </c>
      <c r="AA121" s="110"/>
      <c r="AB121" s="111"/>
      <c r="AC121" s="110">
        <v>18427526.857100219</v>
      </c>
      <c r="AD121" s="110">
        <v>273167</v>
      </c>
      <c r="AE121" s="111"/>
      <c r="AF121" s="110">
        <v>16358704.452770839</v>
      </c>
      <c r="AG121" s="110">
        <v>351632.81670000002</v>
      </c>
      <c r="AH121" s="111"/>
      <c r="AI121" s="113">
        <v>254610.091372</v>
      </c>
      <c r="AJ121" s="110">
        <v>0</v>
      </c>
      <c r="AK121" s="110">
        <v>10260989</v>
      </c>
      <c r="AL121" s="112">
        <v>0</v>
      </c>
      <c r="AM121" s="112">
        <v>0</v>
      </c>
      <c r="AN121" s="112">
        <v>246115.77785099996</v>
      </c>
      <c r="AO121" s="112">
        <v>0</v>
      </c>
      <c r="AP121" s="110">
        <v>261922</v>
      </c>
      <c r="AQ121" s="110">
        <v>58108944</v>
      </c>
      <c r="AR121" s="112">
        <v>7241610240</v>
      </c>
      <c r="AS121" s="110">
        <v>7299981106</v>
      </c>
      <c r="AT121" s="110">
        <v>7299719184</v>
      </c>
      <c r="AU121" s="110">
        <v>320861.96224000002</v>
      </c>
      <c r="AV121" s="110">
        <v>35003293.499392003</v>
      </c>
      <c r="AW121" s="112">
        <v>863057572.00383997</v>
      </c>
      <c r="AX121">
        <v>898381727.46547198</v>
      </c>
      <c r="AY121">
        <v>898060865.503232</v>
      </c>
    </row>
    <row r="122" spans="1:51" x14ac:dyDescent="0.3">
      <c r="A122" s="583">
        <v>41275</v>
      </c>
      <c r="B122" s="60">
        <f t="shared" si="1"/>
        <v>31</v>
      </c>
      <c r="C122" s="61">
        <v>78770278</v>
      </c>
      <c r="D122" s="62">
        <v>14591371</v>
      </c>
      <c r="E122" s="63">
        <v>22418799</v>
      </c>
      <c r="F122" s="61">
        <v>267120564</v>
      </c>
      <c r="G122" s="62">
        <v>20021962</v>
      </c>
      <c r="H122" s="63">
        <v>9597739</v>
      </c>
      <c r="I122" s="117">
        <v>291301584.08346593</v>
      </c>
      <c r="J122" s="118">
        <v>17960041.669876002</v>
      </c>
      <c r="K122" s="119">
        <v>168394.10049899999</v>
      </c>
      <c r="L122" s="120">
        <v>309430019.85384089</v>
      </c>
      <c r="M122" s="117">
        <v>174726469</v>
      </c>
      <c r="N122" s="118">
        <v>92394095</v>
      </c>
      <c r="O122" s="118">
        <v>17713303</v>
      </c>
      <c r="P122" s="118">
        <v>53232615</v>
      </c>
      <c r="Q122" s="118">
        <v>21448177</v>
      </c>
      <c r="R122" s="65">
        <v>74680792</v>
      </c>
      <c r="S122" s="65"/>
      <c r="T122" s="121"/>
      <c r="U122" s="118">
        <v>126794539.56301302</v>
      </c>
      <c r="V122" s="118">
        <v>164507044.52045301</v>
      </c>
      <c r="W122" s="118">
        <v>10502460.731725</v>
      </c>
      <c r="X122" s="118">
        <v>121065731.32081699</v>
      </c>
      <c r="Y122" s="118">
        <v>32938852.46791099</v>
      </c>
      <c r="Z122" s="118">
        <v>154004583.788728</v>
      </c>
      <c r="AA122" s="118"/>
      <c r="AB122" s="121"/>
      <c r="AC122" s="118">
        <v>19709289</v>
      </c>
      <c r="AD122" s="118">
        <v>312673</v>
      </c>
      <c r="AE122" s="121"/>
      <c r="AF122" s="118">
        <v>17584014.763661001</v>
      </c>
      <c r="AG122" s="118">
        <v>376026.90621500002</v>
      </c>
      <c r="AH122" s="121"/>
      <c r="AI122" s="123">
        <v>255702.99854200002</v>
      </c>
      <c r="AJ122" s="118">
        <v>0</v>
      </c>
      <c r="AK122" s="118">
        <v>9597739</v>
      </c>
      <c r="AL122" s="122">
        <v>0</v>
      </c>
      <c r="AM122" s="122">
        <v>0</v>
      </c>
      <c r="AN122" s="122">
        <v>168394.10049899999</v>
      </c>
      <c r="AO122" s="122">
        <v>0</v>
      </c>
      <c r="AP122" s="118">
        <v>177011</v>
      </c>
      <c r="AQ122" s="118">
        <v>34176972.651808135</v>
      </c>
      <c r="AR122" s="152">
        <v>50225227.352176912</v>
      </c>
      <c r="AS122" s="118">
        <v>84579211.003985047</v>
      </c>
      <c r="AT122" s="118">
        <v>84402200.003985047</v>
      </c>
      <c r="AU122" s="118">
        <v>467719.97900799999</v>
      </c>
      <c r="AV122" s="118">
        <v>38042282.754047997</v>
      </c>
      <c r="AW122" s="122">
        <v>1240383468.07705</v>
      </c>
      <c r="AX122">
        <v>1278893470.810106</v>
      </c>
      <c r="AY122">
        <v>1278425750.8310981</v>
      </c>
    </row>
    <row r="123" spans="1:51" x14ac:dyDescent="0.3">
      <c r="A123" s="584">
        <v>41306</v>
      </c>
      <c r="B123" s="77">
        <f t="shared" si="1"/>
        <v>28</v>
      </c>
      <c r="C123" s="61">
        <v>79693066</v>
      </c>
      <c r="D123" s="62">
        <v>14616755</v>
      </c>
      <c r="E123" s="63">
        <v>23058594</v>
      </c>
      <c r="F123" s="61">
        <v>244816661</v>
      </c>
      <c r="G123" s="62">
        <v>17787392</v>
      </c>
      <c r="H123" s="63">
        <v>9626119</v>
      </c>
      <c r="I123" s="64">
        <v>270283989.424927</v>
      </c>
      <c r="J123" s="65">
        <v>15902691.917815</v>
      </c>
      <c r="K123" s="62">
        <v>165335.13024900001</v>
      </c>
      <c r="L123" s="63">
        <v>286352016.47299099</v>
      </c>
      <c r="M123" s="64">
        <v>163525621</v>
      </c>
      <c r="N123" s="65">
        <v>81291040</v>
      </c>
      <c r="O123" s="65">
        <v>15737115</v>
      </c>
      <c r="P123" s="65">
        <v>47069019</v>
      </c>
      <c r="Q123" s="65">
        <v>18484906</v>
      </c>
      <c r="R123" s="65">
        <v>65553925</v>
      </c>
      <c r="S123" s="65"/>
      <c r="T123" s="66"/>
      <c r="U123" s="65">
        <v>118641056.92525801</v>
      </c>
      <c r="V123" s="65">
        <v>151642932.49966899</v>
      </c>
      <c r="W123" s="65">
        <v>9273599.7668430023</v>
      </c>
      <c r="X123" s="65">
        <v>110371659.91747397</v>
      </c>
      <c r="Y123" s="65">
        <v>31997672.815352008</v>
      </c>
      <c r="Z123" s="65">
        <v>142369332.73282599</v>
      </c>
      <c r="AA123" s="65"/>
      <c r="AB123" s="66"/>
      <c r="AC123" s="65">
        <v>17507240</v>
      </c>
      <c r="AD123" s="65">
        <v>280152</v>
      </c>
      <c r="AE123" s="66"/>
      <c r="AF123" s="65">
        <v>15558100.447173001</v>
      </c>
      <c r="AG123" s="65">
        <v>344591.47064200003</v>
      </c>
      <c r="AH123" s="66"/>
      <c r="AI123" s="78">
        <v>272861.07520299999</v>
      </c>
      <c r="AJ123" s="65">
        <v>0</v>
      </c>
      <c r="AK123" s="65">
        <v>9626119</v>
      </c>
      <c r="AL123" s="67">
        <v>0</v>
      </c>
      <c r="AM123" s="67">
        <v>0</v>
      </c>
      <c r="AN123" s="67">
        <v>165335.13024900001</v>
      </c>
      <c r="AO123" s="67">
        <v>0</v>
      </c>
      <c r="AP123" s="65">
        <v>198155</v>
      </c>
      <c r="AQ123" s="65">
        <v>31781776.980923984</v>
      </c>
      <c r="AR123" s="153">
        <v>45894713.504606836</v>
      </c>
      <c r="AS123" s="65">
        <v>77874645.485530823</v>
      </c>
      <c r="AT123" s="65">
        <v>77676490.485530823</v>
      </c>
      <c r="AU123" s="65">
        <v>351946.83392</v>
      </c>
      <c r="AV123" s="65">
        <v>34513142.939648002</v>
      </c>
      <c r="AW123" s="67">
        <v>1400413010.00192</v>
      </c>
      <c r="AX123">
        <v>1435278099.7754879</v>
      </c>
      <c r="AY123">
        <v>1434926152.9415679</v>
      </c>
    </row>
    <row r="124" spans="1:51" x14ac:dyDescent="0.3">
      <c r="A124" s="586">
        <v>41334</v>
      </c>
      <c r="B124" s="100">
        <f t="shared" si="1"/>
        <v>31</v>
      </c>
      <c r="C124" s="61">
        <v>80554627</v>
      </c>
      <c r="D124" s="62">
        <v>14601113</v>
      </c>
      <c r="E124" s="63">
        <v>24069229</v>
      </c>
      <c r="F124" s="61">
        <v>280805277</v>
      </c>
      <c r="G124" s="62">
        <v>18858114</v>
      </c>
      <c r="H124" s="63">
        <v>11504179</v>
      </c>
      <c r="I124" s="88">
        <v>304755771.90486878</v>
      </c>
      <c r="J124" s="83">
        <v>17573945.665367</v>
      </c>
      <c r="K124" s="102">
        <v>252790.65447900002</v>
      </c>
      <c r="L124" s="103">
        <v>322582508.22471482</v>
      </c>
      <c r="M124" s="88">
        <v>187857557</v>
      </c>
      <c r="N124" s="83">
        <v>92947720</v>
      </c>
      <c r="O124" s="83">
        <v>19288268</v>
      </c>
      <c r="P124" s="83">
        <v>53679432</v>
      </c>
      <c r="Q124" s="83">
        <v>19980020</v>
      </c>
      <c r="R124" s="83">
        <v>73659452</v>
      </c>
      <c r="S124" s="83"/>
      <c r="T124" s="86"/>
      <c r="U124" s="83">
        <v>134792088.89611498</v>
      </c>
      <c r="V124" s="83">
        <v>169963683.00875404</v>
      </c>
      <c r="W124" s="83">
        <v>11254805.068874003</v>
      </c>
      <c r="X124" s="83">
        <v>124491923.77805303</v>
      </c>
      <c r="Y124" s="83">
        <v>34216954.161827013</v>
      </c>
      <c r="Z124" s="83">
        <v>158708877.93988004</v>
      </c>
      <c r="AA124" s="83"/>
      <c r="AB124" s="86"/>
      <c r="AC124" s="83">
        <v>18566059</v>
      </c>
      <c r="AD124" s="83">
        <v>292055</v>
      </c>
      <c r="AE124" s="86"/>
      <c r="AF124" s="83">
        <v>17212353.036545996</v>
      </c>
      <c r="AG124" s="83">
        <v>361592.62882100005</v>
      </c>
      <c r="AH124" s="86"/>
      <c r="AI124" s="82">
        <v>279243.04660400003</v>
      </c>
      <c r="AJ124" s="83">
        <v>0</v>
      </c>
      <c r="AK124" s="83">
        <v>11504179</v>
      </c>
      <c r="AL124" s="84">
        <v>0</v>
      </c>
      <c r="AM124" s="84">
        <v>0</v>
      </c>
      <c r="AN124" s="84">
        <v>252790.65447900002</v>
      </c>
      <c r="AO124" s="84">
        <v>0</v>
      </c>
      <c r="AP124" s="83">
        <v>212295</v>
      </c>
      <c r="AQ124" s="83">
        <v>34750236.356144771</v>
      </c>
      <c r="AR124" s="154">
        <v>50243497.850689031</v>
      </c>
      <c r="AS124" s="83">
        <v>85206029.20683381</v>
      </c>
      <c r="AT124" s="83">
        <v>84993734.20683381</v>
      </c>
      <c r="AU124" s="83">
        <v>381211.344896</v>
      </c>
      <c r="AV124" s="83">
        <v>35166862.966784</v>
      </c>
      <c r="AW124" s="84">
        <v>636722660.50764799</v>
      </c>
      <c r="AX124">
        <v>672270734.81932795</v>
      </c>
      <c r="AY124">
        <v>671889523.47443199</v>
      </c>
    </row>
    <row r="125" spans="1:51" x14ac:dyDescent="0.3">
      <c r="A125" s="584">
        <v>41365</v>
      </c>
      <c r="B125" s="77">
        <f t="shared" si="1"/>
        <v>30</v>
      </c>
      <c r="C125" s="92">
        <v>81095350</v>
      </c>
      <c r="D125" s="93">
        <v>14644937</v>
      </c>
      <c r="E125" s="94">
        <v>24921761</v>
      </c>
      <c r="F125" s="92">
        <v>283160069</v>
      </c>
      <c r="G125" s="93">
        <v>20175308</v>
      </c>
      <c r="H125" s="94">
        <v>11383130</v>
      </c>
      <c r="I125" s="64">
        <v>306129993.1271348</v>
      </c>
      <c r="J125" s="65">
        <v>18406616.713353001</v>
      </c>
      <c r="K125" s="62">
        <v>219756.59302800003</v>
      </c>
      <c r="L125" s="63">
        <v>324756366.43351579</v>
      </c>
      <c r="M125" s="64">
        <v>187666084</v>
      </c>
      <c r="N125" s="65">
        <v>95493985</v>
      </c>
      <c r="O125" s="65">
        <v>18979886</v>
      </c>
      <c r="P125" s="65">
        <v>51797387</v>
      </c>
      <c r="Q125" s="65">
        <v>24716712</v>
      </c>
      <c r="R125" s="65">
        <v>76514099</v>
      </c>
      <c r="S125" s="65"/>
      <c r="T125" s="66"/>
      <c r="U125" s="65">
        <v>134650132.36736196</v>
      </c>
      <c r="V125" s="65">
        <v>171479860.75977299</v>
      </c>
      <c r="W125" s="65">
        <v>11678682.005450005</v>
      </c>
      <c r="X125" s="65">
        <v>122227670.37266997</v>
      </c>
      <c r="Y125" s="65">
        <v>37573508.381653011</v>
      </c>
      <c r="Z125" s="65">
        <v>159801178.75432298</v>
      </c>
      <c r="AA125" s="65"/>
      <c r="AB125" s="66"/>
      <c r="AC125" s="65">
        <v>19875413</v>
      </c>
      <c r="AD125" s="65">
        <v>299895</v>
      </c>
      <c r="AE125" s="66"/>
      <c r="AF125" s="65">
        <v>18021521.513199002</v>
      </c>
      <c r="AG125" s="65">
        <v>385095.20015399996</v>
      </c>
      <c r="AH125" s="66"/>
      <c r="AI125" s="78">
        <v>270131.733076</v>
      </c>
      <c r="AJ125" s="65">
        <v>0</v>
      </c>
      <c r="AK125" s="65">
        <v>11383130</v>
      </c>
      <c r="AL125" s="67">
        <v>0</v>
      </c>
      <c r="AM125" s="67">
        <v>0</v>
      </c>
      <c r="AN125" s="67">
        <v>219756.59302800003</v>
      </c>
      <c r="AO125" s="67">
        <v>0</v>
      </c>
      <c r="AP125" s="65">
        <v>176736</v>
      </c>
      <c r="AQ125" s="65">
        <v>35230776.581049278</v>
      </c>
      <c r="AR125" s="153">
        <v>52515008.588626184</v>
      </c>
      <c r="AS125" s="65">
        <v>87922521.169675469</v>
      </c>
      <c r="AT125" s="65">
        <v>87745785.169675469</v>
      </c>
      <c r="AU125" s="65">
        <v>466694.27507199999</v>
      </c>
      <c r="AV125" s="65">
        <v>39476495.64672</v>
      </c>
      <c r="AW125" s="67">
        <v>1157267529.4003201</v>
      </c>
      <c r="AX125">
        <v>1197210719.3221121</v>
      </c>
      <c r="AY125">
        <v>1196744025.04704</v>
      </c>
    </row>
    <row r="126" spans="1:51" x14ac:dyDescent="0.3">
      <c r="A126" s="584">
        <v>41395</v>
      </c>
      <c r="B126" s="77">
        <f t="shared" si="1"/>
        <v>31</v>
      </c>
      <c r="C126" s="61">
        <v>82381147</v>
      </c>
      <c r="D126" s="62">
        <v>14666101</v>
      </c>
      <c r="E126" s="63">
        <v>25651434</v>
      </c>
      <c r="F126" s="61">
        <v>289372996</v>
      </c>
      <c r="G126" s="62">
        <v>19791137</v>
      </c>
      <c r="H126" s="63">
        <v>11583012</v>
      </c>
      <c r="I126" s="155">
        <v>314308269.11114591</v>
      </c>
      <c r="J126" s="65">
        <v>18641736.961456001</v>
      </c>
      <c r="K126" s="62">
        <v>214514.68517800001</v>
      </c>
      <c r="L126" s="63">
        <v>333164520.7577799</v>
      </c>
      <c r="M126" s="155">
        <v>193217748</v>
      </c>
      <c r="N126" s="65">
        <v>96155248</v>
      </c>
      <c r="O126" s="65">
        <v>19803009</v>
      </c>
      <c r="P126" s="65">
        <v>54465495</v>
      </c>
      <c r="Q126" s="65">
        <v>21886744</v>
      </c>
      <c r="R126" s="65">
        <v>76352239</v>
      </c>
      <c r="S126" s="65"/>
      <c r="T126" s="66"/>
      <c r="U126" s="65">
        <v>138919334.02305406</v>
      </c>
      <c r="V126" s="65">
        <v>175388935.08809197</v>
      </c>
      <c r="W126" s="65">
        <v>12280588.499405002</v>
      </c>
      <c r="X126" s="65">
        <v>125142703.46757399</v>
      </c>
      <c r="Y126" s="65">
        <v>37965643.121112995</v>
      </c>
      <c r="Z126" s="65">
        <v>163108346.58868697</v>
      </c>
      <c r="AA126" s="65"/>
      <c r="AB126" s="66"/>
      <c r="AC126" s="65">
        <v>19505911</v>
      </c>
      <c r="AD126" s="65">
        <v>285226</v>
      </c>
      <c r="AE126" s="66"/>
      <c r="AF126" s="65">
        <v>18273818.823254995</v>
      </c>
      <c r="AG126" s="65">
        <v>367918.13820099994</v>
      </c>
      <c r="AH126" s="66"/>
      <c r="AI126" s="78">
        <v>269846.46499800001</v>
      </c>
      <c r="AJ126" s="65">
        <v>0</v>
      </c>
      <c r="AK126" s="65">
        <v>11583012</v>
      </c>
      <c r="AL126" s="67">
        <v>0</v>
      </c>
      <c r="AM126" s="67">
        <v>0</v>
      </c>
      <c r="AN126" s="67">
        <v>214514.68517800001</v>
      </c>
      <c r="AO126" s="67">
        <v>0</v>
      </c>
      <c r="AP126" s="65">
        <v>220169</v>
      </c>
      <c r="AQ126" s="65">
        <v>36685971.891078979</v>
      </c>
      <c r="AR126" s="153">
        <v>56486211.958565772</v>
      </c>
      <c r="AS126" s="156">
        <v>93392352.84964475</v>
      </c>
      <c r="AT126" s="65">
        <v>93172183.84964475</v>
      </c>
      <c r="AU126" s="65">
        <v>365999.48902400001</v>
      </c>
      <c r="AV126" s="65">
        <v>40685709.295616001</v>
      </c>
      <c r="AW126" s="67">
        <v>717866269.67142403</v>
      </c>
      <c r="AX126">
        <v>758917978.45606399</v>
      </c>
      <c r="AY126">
        <v>758551978.96704006</v>
      </c>
    </row>
    <row r="127" spans="1:51" x14ac:dyDescent="0.3">
      <c r="A127" s="584">
        <v>41426</v>
      </c>
      <c r="B127" s="77">
        <f t="shared" si="1"/>
        <v>30</v>
      </c>
      <c r="C127" s="101">
        <v>83007126</v>
      </c>
      <c r="D127" s="102">
        <v>14702331</v>
      </c>
      <c r="E127" s="103">
        <v>26283201</v>
      </c>
      <c r="F127" s="101">
        <v>285433493</v>
      </c>
      <c r="G127" s="102">
        <v>19591300</v>
      </c>
      <c r="H127" s="103">
        <v>11293467</v>
      </c>
      <c r="I127" s="157">
        <v>313943444.04390609</v>
      </c>
      <c r="J127" s="156">
        <v>18182413.555290002</v>
      </c>
      <c r="K127" s="158">
        <v>250006.19275399999</v>
      </c>
      <c r="L127" s="159">
        <v>332375863.79195005</v>
      </c>
      <c r="M127" s="157">
        <v>192090307</v>
      </c>
      <c r="N127" s="156">
        <v>93343186</v>
      </c>
      <c r="O127" s="156">
        <v>20437044</v>
      </c>
      <c r="P127" s="156">
        <v>53306088</v>
      </c>
      <c r="Q127" s="156">
        <v>19600054</v>
      </c>
      <c r="R127" s="83">
        <v>72906142</v>
      </c>
      <c r="S127" s="65"/>
      <c r="T127" s="160"/>
      <c r="U127" s="156">
        <v>140566320.45746604</v>
      </c>
      <c r="V127" s="156">
        <v>173377123.58643994</v>
      </c>
      <c r="W127" s="156">
        <v>12916042.536404995</v>
      </c>
      <c r="X127" s="156">
        <v>123255859.52070092</v>
      </c>
      <c r="Y127" s="156">
        <v>37205221.529334024</v>
      </c>
      <c r="Z127" s="156">
        <v>160461081.05003494</v>
      </c>
      <c r="AA127" s="156"/>
      <c r="AB127" s="160"/>
      <c r="AC127" s="156">
        <v>19313994</v>
      </c>
      <c r="AD127" s="156">
        <v>277306</v>
      </c>
      <c r="AE127" s="160"/>
      <c r="AF127" s="156">
        <v>17832499.124941003</v>
      </c>
      <c r="AG127" s="156">
        <v>349914.43034900003</v>
      </c>
      <c r="AH127" s="160"/>
      <c r="AI127" s="82">
        <v>282154.29748299997</v>
      </c>
      <c r="AJ127" s="83">
        <v>0</v>
      </c>
      <c r="AK127" s="83">
        <v>11293467</v>
      </c>
      <c r="AL127" s="84">
        <v>0</v>
      </c>
      <c r="AM127" s="85">
        <v>0</v>
      </c>
      <c r="AN127" s="84">
        <v>250006.19275399999</v>
      </c>
      <c r="AO127" s="84">
        <v>0</v>
      </c>
      <c r="AP127" s="156">
        <v>226464</v>
      </c>
      <c r="AQ127" s="156">
        <v>35682686.962764606</v>
      </c>
      <c r="AR127" s="166">
        <v>54575350.042586029</v>
      </c>
      <c r="AS127" s="165">
        <v>90484501.005350634</v>
      </c>
      <c r="AT127" s="156">
        <v>90258037.005350634</v>
      </c>
      <c r="AU127" s="156">
        <v>349703.37280000001</v>
      </c>
      <c r="AV127" s="156">
        <v>40760208.523263998</v>
      </c>
      <c r="AW127" s="167">
        <v>724129405.73081601</v>
      </c>
      <c r="AX127">
        <v>765239317.62688005</v>
      </c>
      <c r="AY127">
        <v>764889614.25408006</v>
      </c>
    </row>
    <row r="128" spans="1:51" x14ac:dyDescent="0.3">
      <c r="A128" s="585">
        <v>41456</v>
      </c>
      <c r="B128" s="91">
        <f t="shared" si="1"/>
        <v>31</v>
      </c>
      <c r="C128" s="61">
        <v>84362741</v>
      </c>
      <c r="D128" s="62">
        <v>14760376</v>
      </c>
      <c r="E128" s="63">
        <v>27113304</v>
      </c>
      <c r="F128" s="61">
        <v>315785902</v>
      </c>
      <c r="G128" s="62">
        <v>22144820</v>
      </c>
      <c r="H128" s="63">
        <v>12893520</v>
      </c>
      <c r="I128" s="169">
        <v>360823904.04891735</v>
      </c>
      <c r="J128" s="170">
        <v>21001353.547446001</v>
      </c>
      <c r="K128" s="171">
        <v>387170.658176</v>
      </c>
      <c r="L128" s="172">
        <v>382212428.25453937</v>
      </c>
      <c r="M128" s="169">
        <v>211892628</v>
      </c>
      <c r="N128" s="170">
        <v>103893274</v>
      </c>
      <c r="O128" s="170">
        <v>22723168</v>
      </c>
      <c r="P128" s="170">
        <v>58239021</v>
      </c>
      <c r="Q128" s="170">
        <v>22931085</v>
      </c>
      <c r="R128" s="65">
        <v>81170106</v>
      </c>
      <c r="S128" s="65"/>
      <c r="T128" s="172"/>
      <c r="U128" s="170">
        <v>161289353.12965503</v>
      </c>
      <c r="V128" s="170">
        <v>199534550.91926196</v>
      </c>
      <c r="W128" s="170">
        <v>14374098.368374007</v>
      </c>
      <c r="X128" s="170">
        <v>140950587.83528996</v>
      </c>
      <c r="Y128" s="170">
        <v>44209864.71559798</v>
      </c>
      <c r="Z128" s="170">
        <v>185160452.55088794</v>
      </c>
      <c r="AA128" s="170"/>
      <c r="AB128" s="172"/>
      <c r="AC128" s="170">
        <v>21866590</v>
      </c>
      <c r="AD128" s="170">
        <v>278230</v>
      </c>
      <c r="AE128" s="172"/>
      <c r="AF128" s="170">
        <v>20618324.667451996</v>
      </c>
      <c r="AG128" s="170">
        <v>383028.87999400008</v>
      </c>
      <c r="AH128" s="172"/>
      <c r="AI128" s="78">
        <v>310966.94503700006</v>
      </c>
      <c r="AJ128" s="65">
        <v>0</v>
      </c>
      <c r="AK128" s="65">
        <v>12893520</v>
      </c>
      <c r="AL128" s="67">
        <v>0</v>
      </c>
      <c r="AM128" s="67">
        <v>0</v>
      </c>
      <c r="AN128" s="67">
        <v>387170.658176</v>
      </c>
      <c r="AO128" s="67">
        <v>0</v>
      </c>
      <c r="AP128" s="170">
        <v>249394</v>
      </c>
      <c r="AQ128" s="170">
        <v>40857619.137497686</v>
      </c>
      <c r="AR128" s="177">
        <v>60652114.11714197</v>
      </c>
      <c r="AS128" s="170">
        <v>101759127.25463966</v>
      </c>
      <c r="AT128" s="170">
        <v>101509733.25463966</v>
      </c>
      <c r="AU128" s="170">
        <v>378395.26297600003</v>
      </c>
      <c r="AV128" s="170">
        <v>44589100.564479999</v>
      </c>
      <c r="AW128" s="178">
        <v>1437200478.63398</v>
      </c>
      <c r="AX128">
        <v>1482167974.461436</v>
      </c>
      <c r="AY128">
        <v>1481789579.1984601</v>
      </c>
    </row>
    <row r="129" spans="1:51" x14ac:dyDescent="0.3">
      <c r="A129" s="584">
        <v>41487</v>
      </c>
      <c r="B129" s="77">
        <f t="shared" si="1"/>
        <v>31</v>
      </c>
      <c r="C129" s="61">
        <v>84946271</v>
      </c>
      <c r="D129" s="62">
        <v>14749024</v>
      </c>
      <c r="E129" s="63">
        <v>27125391</v>
      </c>
      <c r="F129" s="61">
        <v>283304564</v>
      </c>
      <c r="G129" s="62">
        <v>20160455</v>
      </c>
      <c r="H129" s="63">
        <v>11074802</v>
      </c>
      <c r="I129" s="180">
        <v>305842399.13638937</v>
      </c>
      <c r="J129" s="158">
        <v>18173933.079999998</v>
      </c>
      <c r="K129" s="158">
        <v>279902.39064200001</v>
      </c>
      <c r="L129" s="159">
        <v>324296234.60703135</v>
      </c>
      <c r="M129" s="180">
        <v>189381200</v>
      </c>
      <c r="N129" s="158">
        <v>93923364</v>
      </c>
      <c r="O129" s="158">
        <v>22057485</v>
      </c>
      <c r="P129" s="158">
        <v>52268338</v>
      </c>
      <c r="Q129" s="158">
        <v>19597541</v>
      </c>
      <c r="R129" s="65">
        <v>71865879</v>
      </c>
      <c r="S129" s="65"/>
      <c r="T129" s="159"/>
      <c r="U129" s="158">
        <v>140215760.39984661</v>
      </c>
      <c r="V129" s="158">
        <v>165626638.73654255</v>
      </c>
      <c r="W129" s="158">
        <v>12014846.505516516</v>
      </c>
      <c r="X129" s="158">
        <v>115900349.73901702</v>
      </c>
      <c r="Y129" s="158">
        <v>37711442.492008992</v>
      </c>
      <c r="Z129" s="158">
        <v>153611792.23102602</v>
      </c>
      <c r="AA129" s="158"/>
      <c r="AB129" s="159"/>
      <c r="AC129" s="158">
        <v>19887230</v>
      </c>
      <c r="AD129" s="158">
        <v>273225</v>
      </c>
      <c r="AE129" s="159"/>
      <c r="AF129" s="158">
        <v>17841950.556422997</v>
      </c>
      <c r="AG129" s="158">
        <v>331982.52145299996</v>
      </c>
      <c r="AH129" s="159"/>
      <c r="AI129" s="78">
        <v>313925.83368015999</v>
      </c>
      <c r="AJ129" s="65">
        <v>0</v>
      </c>
      <c r="AK129" s="65">
        <v>11074802</v>
      </c>
      <c r="AL129" s="67">
        <v>0</v>
      </c>
      <c r="AM129" s="67">
        <v>0</v>
      </c>
      <c r="AN129" s="67">
        <v>279902.39064200001</v>
      </c>
      <c r="AO129" s="67">
        <v>0</v>
      </c>
      <c r="AP129" s="158">
        <v>208953</v>
      </c>
      <c r="AQ129" s="158">
        <v>34380142.180757962</v>
      </c>
      <c r="AR129" s="185">
        <v>51282435.432493545</v>
      </c>
      <c r="AS129" s="158">
        <v>85871530.613251507</v>
      </c>
      <c r="AT129" s="158">
        <v>85662577.613251507</v>
      </c>
      <c r="AU129" s="158">
        <v>280069.27564800001</v>
      </c>
      <c r="AV129" s="158">
        <v>34320376.922112003</v>
      </c>
      <c r="AW129" s="186">
        <v>715487730.20467198</v>
      </c>
      <c r="AX129">
        <v>750088176.40243196</v>
      </c>
      <c r="AY129">
        <v>749808107.12678397</v>
      </c>
    </row>
    <row r="130" spans="1:51" x14ac:dyDescent="0.3">
      <c r="A130" s="586">
        <v>41518</v>
      </c>
      <c r="B130" s="100">
        <f t="shared" ref="B130:B145" si="2">+A131-A130</f>
        <v>30</v>
      </c>
      <c r="C130" s="61">
        <v>85221697</v>
      </c>
      <c r="D130" s="62">
        <v>14798425</v>
      </c>
      <c r="E130" s="63">
        <v>27998312</v>
      </c>
      <c r="F130" s="61">
        <v>284941742</v>
      </c>
      <c r="G130" s="62">
        <v>19024145</v>
      </c>
      <c r="H130" s="63">
        <v>11881737</v>
      </c>
      <c r="I130" s="188">
        <v>315697800.12877184</v>
      </c>
      <c r="J130" s="189">
        <v>17909467.523226</v>
      </c>
      <c r="K130" s="189">
        <v>231601.68300800002</v>
      </c>
      <c r="L130" s="190">
        <v>333838869.33500588</v>
      </c>
      <c r="M130" s="188">
        <v>189377645</v>
      </c>
      <c r="N130" s="189">
        <v>95564097</v>
      </c>
      <c r="O130" s="189">
        <v>19698419</v>
      </c>
      <c r="P130" s="189">
        <v>54559335</v>
      </c>
      <c r="Q130" s="189">
        <v>21306343</v>
      </c>
      <c r="R130" s="83">
        <v>75865678</v>
      </c>
      <c r="S130" s="83"/>
      <c r="T130" s="190"/>
      <c r="U130" s="189">
        <v>137680085.49810103</v>
      </c>
      <c r="V130" s="189">
        <v>178017714.63067096</v>
      </c>
      <c r="W130" s="189">
        <v>11888101.310318993</v>
      </c>
      <c r="X130" s="189">
        <v>126042243.09803297</v>
      </c>
      <c r="Y130" s="189">
        <v>40087370.222318985</v>
      </c>
      <c r="Z130" s="189">
        <v>166129613.32035196</v>
      </c>
      <c r="AA130" s="189"/>
      <c r="AB130" s="190"/>
      <c r="AC130" s="189">
        <v>18747945</v>
      </c>
      <c r="AD130" s="189">
        <v>276200</v>
      </c>
      <c r="AE130" s="190"/>
      <c r="AF130" s="189">
        <v>17551801.719976999</v>
      </c>
      <c r="AG130" s="189">
        <v>357665.80324899999</v>
      </c>
      <c r="AH130" s="190"/>
      <c r="AI130" s="82">
        <v>304541.50873400003</v>
      </c>
      <c r="AJ130" s="83">
        <v>0</v>
      </c>
      <c r="AK130" s="83">
        <v>11881737</v>
      </c>
      <c r="AL130" s="84">
        <v>0</v>
      </c>
      <c r="AM130" s="84">
        <v>0</v>
      </c>
      <c r="AN130" s="84">
        <v>231601.68300800002</v>
      </c>
      <c r="AO130" s="84">
        <v>0</v>
      </c>
      <c r="AP130" s="189">
        <v>205522</v>
      </c>
      <c r="AQ130" s="189">
        <v>38499358.505782835</v>
      </c>
      <c r="AR130" s="195">
        <v>56431717.562033691</v>
      </c>
      <c r="AS130" s="189">
        <v>95136598.067816526</v>
      </c>
      <c r="AT130" s="189">
        <v>94931076.067816526</v>
      </c>
      <c r="AU130" s="189">
        <v>321857.51961600001</v>
      </c>
      <c r="AV130" s="189">
        <v>42283802.034175999</v>
      </c>
      <c r="AW130" s="196">
        <v>812910473.37984002</v>
      </c>
      <c r="AX130">
        <v>855516132.93363202</v>
      </c>
      <c r="AY130">
        <v>855194275.41401601</v>
      </c>
    </row>
    <row r="131" spans="1:51" x14ac:dyDescent="0.3">
      <c r="A131" s="584">
        <v>41548</v>
      </c>
      <c r="B131" s="77">
        <f t="shared" si="2"/>
        <v>31</v>
      </c>
      <c r="C131" s="92">
        <v>87001979</v>
      </c>
      <c r="D131" s="93">
        <v>14888694</v>
      </c>
      <c r="E131" s="94">
        <v>28483099</v>
      </c>
      <c r="F131" s="92">
        <v>306630362</v>
      </c>
      <c r="G131" s="93">
        <v>20367898</v>
      </c>
      <c r="H131" s="94">
        <v>12293987</v>
      </c>
      <c r="I131" s="180">
        <v>333682363.54683113</v>
      </c>
      <c r="J131" s="158">
        <v>19482281.374343004</v>
      </c>
      <c r="K131" s="158">
        <v>245149.495214</v>
      </c>
      <c r="L131" s="159">
        <v>353409794.41638809</v>
      </c>
      <c r="M131" s="180">
        <v>204570948</v>
      </c>
      <c r="N131" s="158">
        <v>102059414</v>
      </c>
      <c r="O131" s="158">
        <v>20917534</v>
      </c>
      <c r="P131" s="158">
        <v>56949135</v>
      </c>
      <c r="Q131" s="158">
        <v>24192745</v>
      </c>
      <c r="R131" s="65">
        <v>81141880</v>
      </c>
      <c r="S131" s="65"/>
      <c r="T131" s="159"/>
      <c r="U131" s="158">
        <v>147500971.56834483</v>
      </c>
      <c r="V131" s="158">
        <v>186181391.97848603</v>
      </c>
      <c r="W131" s="158">
        <v>12921636.576754</v>
      </c>
      <c r="X131" s="158">
        <v>129154246.81622803</v>
      </c>
      <c r="Y131" s="158">
        <v>44105508.585503988</v>
      </c>
      <c r="Z131" s="158">
        <v>173259755.40173203</v>
      </c>
      <c r="AA131" s="158"/>
      <c r="AB131" s="159"/>
      <c r="AC131" s="158">
        <v>20074621</v>
      </c>
      <c r="AD131" s="158">
        <v>293277</v>
      </c>
      <c r="AE131" s="159"/>
      <c r="AF131" s="158">
        <v>19100420.565910004</v>
      </c>
      <c r="AG131" s="158">
        <v>381860.808433</v>
      </c>
      <c r="AH131" s="159"/>
      <c r="AI131" s="67">
        <v>317632.16656300006</v>
      </c>
      <c r="AJ131" s="65">
        <v>0</v>
      </c>
      <c r="AK131" s="65">
        <v>12293987</v>
      </c>
      <c r="AL131" s="67">
        <v>0</v>
      </c>
      <c r="AM131" s="67">
        <v>0</v>
      </c>
      <c r="AN131" s="67">
        <v>245149.495214</v>
      </c>
      <c r="AO131" s="67">
        <v>0</v>
      </c>
      <c r="AP131" s="158">
        <v>234691</v>
      </c>
      <c r="AQ131" s="158">
        <v>43369742.734604977</v>
      </c>
      <c r="AR131" s="185">
        <v>60380626.07403902</v>
      </c>
      <c r="AS131" s="158">
        <v>103985059.808644</v>
      </c>
      <c r="AT131" s="158">
        <v>103750368.808644</v>
      </c>
      <c r="AU131" s="158">
        <v>292708.057088</v>
      </c>
      <c r="AV131" s="158">
        <v>43488246.759424001</v>
      </c>
      <c r="AW131" s="186">
        <v>910181214.97804797</v>
      </c>
      <c r="AX131">
        <v>953962169.79455996</v>
      </c>
      <c r="AY131">
        <v>953669461.73747194</v>
      </c>
    </row>
    <row r="132" spans="1:51" x14ac:dyDescent="0.3">
      <c r="A132" s="584">
        <v>41579</v>
      </c>
      <c r="B132" s="77">
        <f t="shared" si="2"/>
        <v>30</v>
      </c>
      <c r="C132" s="61">
        <v>88396312</v>
      </c>
      <c r="D132" s="62">
        <v>15007492</v>
      </c>
      <c r="E132" s="63">
        <v>28756751</v>
      </c>
      <c r="F132" s="61">
        <v>295724823</v>
      </c>
      <c r="G132" s="62">
        <v>19369525</v>
      </c>
      <c r="H132" s="63">
        <v>12326415</v>
      </c>
      <c r="I132" s="180">
        <v>322216070.07269889</v>
      </c>
      <c r="J132" s="158">
        <v>18894090.607984994</v>
      </c>
      <c r="K132" s="158">
        <v>244577.31297</v>
      </c>
      <c r="L132" s="159">
        <v>341354737.99365389</v>
      </c>
      <c r="M132" s="180">
        <v>193744728</v>
      </c>
      <c r="N132" s="158">
        <v>101980095</v>
      </c>
      <c r="O132" s="158">
        <v>21393550</v>
      </c>
      <c r="P132" s="158">
        <v>56822275</v>
      </c>
      <c r="Q132" s="158">
        <v>23764270</v>
      </c>
      <c r="R132" s="65">
        <v>80586545</v>
      </c>
      <c r="S132" s="65"/>
      <c r="T132" s="159"/>
      <c r="U132" s="158">
        <v>137960167.76697803</v>
      </c>
      <c r="V132" s="158">
        <v>184255902.30572107</v>
      </c>
      <c r="W132" s="158">
        <v>13118890.689825004</v>
      </c>
      <c r="X132" s="158">
        <v>128828547.75420803</v>
      </c>
      <c r="Y132" s="158">
        <v>42308463.86168804</v>
      </c>
      <c r="Z132" s="158">
        <v>171137011.61589608</v>
      </c>
      <c r="AA132" s="158"/>
      <c r="AB132" s="159"/>
      <c r="AC132" s="158">
        <v>19084337</v>
      </c>
      <c r="AD132" s="158">
        <v>285188</v>
      </c>
      <c r="AE132" s="159"/>
      <c r="AF132" s="158">
        <v>18535314.480627</v>
      </c>
      <c r="AG132" s="158">
        <v>358776.12735800009</v>
      </c>
      <c r="AH132" s="159"/>
      <c r="AI132" s="67">
        <v>336465.98892500001</v>
      </c>
      <c r="AJ132" s="65">
        <v>0</v>
      </c>
      <c r="AK132" s="65">
        <v>12326415</v>
      </c>
      <c r="AL132" s="67">
        <v>0</v>
      </c>
      <c r="AM132" s="67">
        <v>0</v>
      </c>
      <c r="AN132" s="67">
        <v>244577.31297</v>
      </c>
      <c r="AO132" s="67">
        <v>0</v>
      </c>
      <c r="AP132" s="158">
        <v>221510</v>
      </c>
      <c r="AQ132" s="158">
        <v>44076057.45056691</v>
      </c>
      <c r="AR132" s="185">
        <v>60399120.407142416</v>
      </c>
      <c r="AS132" s="158">
        <v>104696687.85770932</v>
      </c>
      <c r="AT132" s="158">
        <v>104475177.85770932</v>
      </c>
      <c r="AU132" s="158">
        <v>344755.92908799998</v>
      </c>
      <c r="AV132" s="158">
        <v>44877790.314496003</v>
      </c>
      <c r="AW132" s="186">
        <v>1104330715.29984</v>
      </c>
      <c r="AX132">
        <v>1149553261.5434239</v>
      </c>
      <c r="AY132">
        <v>1149208505.614336</v>
      </c>
    </row>
    <row r="133" spans="1:51" x14ac:dyDescent="0.3">
      <c r="A133" s="587">
        <v>41609</v>
      </c>
      <c r="B133" s="198">
        <f t="shared" si="2"/>
        <v>31</v>
      </c>
      <c r="C133" s="106">
        <v>89462289</v>
      </c>
      <c r="D133" s="107">
        <v>15091684</v>
      </c>
      <c r="E133" s="108">
        <v>29025373</v>
      </c>
      <c r="F133" s="106">
        <v>324053412</v>
      </c>
      <c r="G133" s="107">
        <v>21806463</v>
      </c>
      <c r="H133" s="108">
        <v>12442672</v>
      </c>
      <c r="I133" s="199">
        <v>358384849.12391299</v>
      </c>
      <c r="J133" s="200">
        <v>21241004.519599997</v>
      </c>
      <c r="K133" s="200">
        <v>248233.24074900002</v>
      </c>
      <c r="L133" s="201">
        <v>379874086.88426197</v>
      </c>
      <c r="M133" s="199">
        <v>213451902</v>
      </c>
      <c r="N133" s="200">
        <v>110601510</v>
      </c>
      <c r="O133" s="200">
        <v>24096508</v>
      </c>
      <c r="P133" s="200">
        <v>61542715</v>
      </c>
      <c r="Q133" s="200">
        <v>24962287</v>
      </c>
      <c r="R133" s="110">
        <v>86505002</v>
      </c>
      <c r="S133" s="110"/>
      <c r="T133" s="201"/>
      <c r="U133" s="200">
        <v>155200565.91870484</v>
      </c>
      <c r="V133" s="200">
        <v>203184283.20520797</v>
      </c>
      <c r="W133" s="200">
        <v>14889154.642103003</v>
      </c>
      <c r="X133" s="200">
        <v>139936597.93941993</v>
      </c>
      <c r="Y133" s="200">
        <v>48358530.623685025</v>
      </c>
      <c r="Z133" s="200">
        <v>188295128.56310496</v>
      </c>
      <c r="AA133" s="200"/>
      <c r="AB133" s="201"/>
      <c r="AC133" s="200">
        <v>21557340</v>
      </c>
      <c r="AD133" s="200">
        <v>249123</v>
      </c>
      <c r="AE133" s="201"/>
      <c r="AF133" s="200">
        <v>20896864.446124997</v>
      </c>
      <c r="AG133" s="200">
        <v>344140.07347500004</v>
      </c>
      <c r="AH133" s="201"/>
      <c r="AI133" s="113">
        <v>345482.66733099998</v>
      </c>
      <c r="AJ133" s="110">
        <v>0</v>
      </c>
      <c r="AK133" s="110">
        <v>12442672</v>
      </c>
      <c r="AL133" s="112">
        <v>0</v>
      </c>
      <c r="AM133" s="112">
        <v>0</v>
      </c>
      <c r="AN133" s="112">
        <v>248233.24074900002</v>
      </c>
      <c r="AO133" s="112">
        <v>0</v>
      </c>
      <c r="AP133" s="200">
        <v>241285</v>
      </c>
      <c r="AQ133" s="200">
        <v>47573295.736720443</v>
      </c>
      <c r="AR133" s="206">
        <v>65588939.913805038</v>
      </c>
      <c r="AS133" s="200">
        <v>113403520.65052548</v>
      </c>
      <c r="AT133" s="200">
        <v>113162235.65052548</v>
      </c>
      <c r="AU133" s="200">
        <v>304754.03263999999</v>
      </c>
      <c r="AV133" s="200">
        <v>48075682.873343997</v>
      </c>
      <c r="AW133" s="207">
        <v>1236937427.91065</v>
      </c>
      <c r="AX133">
        <v>1285317864.8166339</v>
      </c>
      <c r="AY133">
        <v>1285013110.783994</v>
      </c>
    </row>
    <row r="134" spans="1:51" x14ac:dyDescent="0.3">
      <c r="A134" s="583">
        <v>41640</v>
      </c>
      <c r="B134" s="60">
        <f t="shared" si="2"/>
        <v>31</v>
      </c>
      <c r="C134" s="61">
        <v>90595829</v>
      </c>
      <c r="D134" s="62">
        <v>15124109</v>
      </c>
      <c r="E134" s="63">
        <v>29251629</v>
      </c>
      <c r="F134" s="61">
        <v>311083581</v>
      </c>
      <c r="G134" s="62">
        <v>20691087</v>
      </c>
      <c r="H134" s="63">
        <v>12058775</v>
      </c>
      <c r="I134" s="117">
        <v>341819893.27053922</v>
      </c>
      <c r="J134" s="118">
        <v>19645616.829883996</v>
      </c>
      <c r="K134" s="119">
        <v>239691.49049399997</v>
      </c>
      <c r="L134" s="120">
        <v>361705201.59091723</v>
      </c>
      <c r="M134" s="117">
        <v>205360733</v>
      </c>
      <c r="N134" s="118">
        <v>105722848</v>
      </c>
      <c r="O134" s="118">
        <v>21993803</v>
      </c>
      <c r="P134" s="119">
        <v>59427807</v>
      </c>
      <c r="Q134" s="119">
        <v>24301238</v>
      </c>
      <c r="R134" s="65">
        <v>83729045</v>
      </c>
      <c r="S134" s="65"/>
      <c r="T134" s="121"/>
      <c r="U134" s="118">
        <v>148265309.37883982</v>
      </c>
      <c r="V134" s="118">
        <v>193554583.89169902</v>
      </c>
      <c r="W134" s="118">
        <v>13506550.770796001</v>
      </c>
      <c r="X134" s="118">
        <v>133756643.56519702</v>
      </c>
      <c r="Y134" s="118">
        <v>46291389.555706002</v>
      </c>
      <c r="Z134" s="118">
        <v>180048033.12090302</v>
      </c>
      <c r="AA134" s="118"/>
      <c r="AB134" s="121"/>
      <c r="AC134" s="118">
        <v>20433456</v>
      </c>
      <c r="AD134" s="118">
        <v>257631</v>
      </c>
      <c r="AE134" s="121"/>
      <c r="AF134" s="118">
        <v>19298966.124806993</v>
      </c>
      <c r="AG134" s="118">
        <v>346650.70507699996</v>
      </c>
      <c r="AH134" s="121"/>
      <c r="AI134" s="123">
        <v>354174.29930500005</v>
      </c>
      <c r="AJ134" s="118">
        <v>0</v>
      </c>
      <c r="AK134" s="118">
        <v>12058775</v>
      </c>
      <c r="AL134" s="122">
        <v>0</v>
      </c>
      <c r="AM134" s="67">
        <v>0</v>
      </c>
      <c r="AN134" s="67">
        <v>239691.49049399997</v>
      </c>
      <c r="AO134" s="67">
        <v>0</v>
      </c>
      <c r="AP134" s="65">
        <v>214435</v>
      </c>
      <c r="AQ134" s="65">
        <v>46878974.824273877</v>
      </c>
      <c r="AR134" s="153">
        <v>65187623.144546889</v>
      </c>
      <c r="AS134" s="65">
        <v>112281032.96882077</v>
      </c>
      <c r="AT134" s="65">
        <v>112066597.96882077</v>
      </c>
      <c r="AU134" s="65">
        <v>327305.36345599999</v>
      </c>
      <c r="AV134" s="65">
        <v>48205916.012543999</v>
      </c>
      <c r="AW134" s="67">
        <v>1356477507.8297601</v>
      </c>
      <c r="AX134">
        <v>1405010729.20576</v>
      </c>
      <c r="AY134">
        <v>1404683423.842304</v>
      </c>
    </row>
    <row r="135" spans="1:51" x14ac:dyDescent="0.3">
      <c r="A135" s="584">
        <v>41671</v>
      </c>
      <c r="B135" s="77">
        <f t="shared" si="2"/>
        <v>28</v>
      </c>
      <c r="C135" s="61">
        <v>91636043</v>
      </c>
      <c r="D135" s="62">
        <v>15150829</v>
      </c>
      <c r="E135" s="63">
        <v>29540060</v>
      </c>
      <c r="F135" s="61">
        <v>290817419</v>
      </c>
      <c r="G135" s="62">
        <v>18599909</v>
      </c>
      <c r="H135" s="63">
        <v>11784180</v>
      </c>
      <c r="I135" s="64">
        <v>318458080.16780192</v>
      </c>
      <c r="J135" s="65">
        <v>17621560.811837003</v>
      </c>
      <c r="K135" s="62">
        <v>212100.92375800002</v>
      </c>
      <c r="L135" s="63">
        <v>336291741.9033969</v>
      </c>
      <c r="M135" s="64">
        <v>191275478</v>
      </c>
      <c r="N135" s="65">
        <v>99541941</v>
      </c>
      <c r="O135" s="65">
        <v>19497459</v>
      </c>
      <c r="P135" s="62">
        <v>56555399</v>
      </c>
      <c r="Q135" s="62">
        <v>23489083</v>
      </c>
      <c r="R135" s="65">
        <v>80044482</v>
      </c>
      <c r="S135" s="65"/>
      <c r="T135" s="66"/>
      <c r="U135" s="65">
        <v>137559721.21420395</v>
      </c>
      <c r="V135" s="65">
        <v>180898358.95359811</v>
      </c>
      <c r="W135" s="65">
        <v>12039017.963488007</v>
      </c>
      <c r="X135" s="65">
        <v>125229217.70834607</v>
      </c>
      <c r="Y135" s="65">
        <v>43630123.28176403</v>
      </c>
      <c r="Z135" s="65">
        <v>168859340.9901101</v>
      </c>
      <c r="AA135" s="65"/>
      <c r="AB135" s="66"/>
      <c r="AC135" s="65">
        <v>18353796</v>
      </c>
      <c r="AD135" s="65">
        <v>246113</v>
      </c>
      <c r="AE135" s="66"/>
      <c r="AF135" s="65">
        <v>17284804.562295999</v>
      </c>
      <c r="AG135" s="65">
        <v>336756.24954099994</v>
      </c>
      <c r="AH135" s="66"/>
      <c r="AI135" s="78">
        <v>347948.48682300001</v>
      </c>
      <c r="AJ135" s="65">
        <v>0</v>
      </c>
      <c r="AK135" s="65">
        <v>11784180</v>
      </c>
      <c r="AL135" s="67">
        <v>0</v>
      </c>
      <c r="AM135" s="67">
        <v>0</v>
      </c>
      <c r="AN135" s="67">
        <v>212100.92375800002</v>
      </c>
      <c r="AO135" s="67">
        <v>0</v>
      </c>
      <c r="AP135" s="65">
        <v>219821</v>
      </c>
      <c r="AQ135" s="65">
        <v>47378452.388243653</v>
      </c>
      <c r="AR135" s="153">
        <v>63259721.820306994</v>
      </c>
      <c r="AS135" s="65">
        <v>110857995.20855065</v>
      </c>
      <c r="AT135" s="65">
        <v>110638174.20855065</v>
      </c>
      <c r="AU135" s="65">
        <v>484795.318272</v>
      </c>
      <c r="AV135" s="65">
        <v>45955495.755776003</v>
      </c>
      <c r="AW135" s="67">
        <v>765810318.50803196</v>
      </c>
      <c r="AX135">
        <v>812250609.58208001</v>
      </c>
      <c r="AY135">
        <v>811765814.26380801</v>
      </c>
    </row>
    <row r="136" spans="1:51" x14ac:dyDescent="0.3">
      <c r="A136" s="586">
        <v>41699</v>
      </c>
      <c r="B136" s="100">
        <f t="shared" si="2"/>
        <v>31</v>
      </c>
      <c r="C136" s="61">
        <v>87018594</v>
      </c>
      <c r="D136" s="62">
        <v>15100335</v>
      </c>
      <c r="E136" s="63">
        <v>29884510</v>
      </c>
      <c r="F136" s="61">
        <v>337092307</v>
      </c>
      <c r="G136" s="62">
        <v>19869261</v>
      </c>
      <c r="H136" s="63">
        <v>14081329</v>
      </c>
      <c r="I136" s="88">
        <v>360189990.37830299</v>
      </c>
      <c r="J136" s="83">
        <v>19587334.511441004</v>
      </c>
      <c r="K136" s="102">
        <v>297160.25133500004</v>
      </c>
      <c r="L136" s="103">
        <v>380074485.14107901</v>
      </c>
      <c r="M136" s="88">
        <v>222498131</v>
      </c>
      <c r="N136" s="83">
        <v>114594176</v>
      </c>
      <c r="O136" s="83">
        <v>24460991</v>
      </c>
      <c r="P136" s="102">
        <v>64165496</v>
      </c>
      <c r="Q136" s="102">
        <v>25967689</v>
      </c>
      <c r="R136" s="83">
        <v>90133185</v>
      </c>
      <c r="S136" s="83"/>
      <c r="T136" s="86"/>
      <c r="U136" s="83">
        <v>158799327.05322403</v>
      </c>
      <c r="V136" s="83">
        <v>201390663.32507882</v>
      </c>
      <c r="W136" s="83">
        <v>14641734.413074007</v>
      </c>
      <c r="X136" s="83">
        <v>137730751.08132678</v>
      </c>
      <c r="Y136" s="83">
        <v>49018177.830678016</v>
      </c>
      <c r="Z136" s="83">
        <v>186748928.9120048</v>
      </c>
      <c r="AA136" s="83"/>
      <c r="AB136" s="86"/>
      <c r="AC136" s="83">
        <v>19611560</v>
      </c>
      <c r="AD136" s="83">
        <v>257701</v>
      </c>
      <c r="AE136" s="86"/>
      <c r="AF136" s="83">
        <v>19244327.869024001</v>
      </c>
      <c r="AG136" s="83">
        <v>343006.64241699991</v>
      </c>
      <c r="AH136" s="86"/>
      <c r="AI136" s="82">
        <v>374273.820122</v>
      </c>
      <c r="AJ136" s="83">
        <v>0</v>
      </c>
      <c r="AK136" s="83">
        <v>14081329</v>
      </c>
      <c r="AL136" s="84">
        <v>0</v>
      </c>
      <c r="AM136" s="84">
        <v>0</v>
      </c>
      <c r="AN136" s="84">
        <v>297160.25133500004</v>
      </c>
      <c r="AO136" s="84">
        <v>0</v>
      </c>
      <c r="AP136" s="83">
        <v>267963</v>
      </c>
      <c r="AQ136" s="83">
        <v>54583874.409936756</v>
      </c>
      <c r="AR136" s="154">
        <v>69602513.306583107</v>
      </c>
      <c r="AS136" s="83">
        <v>124454350.71651986</v>
      </c>
      <c r="AT136" s="83">
        <v>124186387.71651986</v>
      </c>
      <c r="AU136" s="83">
        <v>562722.37363199994</v>
      </c>
      <c r="AV136" s="83">
        <v>50992565.452799998</v>
      </c>
      <c r="AW136" s="84">
        <v>799328109.06828797</v>
      </c>
      <c r="AX136">
        <v>850883396.89471996</v>
      </c>
      <c r="AY136">
        <v>850320674.521088</v>
      </c>
    </row>
    <row r="137" spans="1:51" x14ac:dyDescent="0.3">
      <c r="A137" s="584">
        <v>41730</v>
      </c>
      <c r="B137" s="77">
        <f t="shared" si="2"/>
        <v>30</v>
      </c>
      <c r="C137" s="92">
        <v>87906273</v>
      </c>
      <c r="D137" s="93">
        <v>15211565</v>
      </c>
      <c r="E137" s="94">
        <v>30485077</v>
      </c>
      <c r="F137" s="92">
        <v>319886287</v>
      </c>
      <c r="G137" s="93">
        <v>21440256</v>
      </c>
      <c r="H137" s="94">
        <v>13479270</v>
      </c>
      <c r="I137" s="64">
        <v>343036431.44527489</v>
      </c>
      <c r="J137" s="65">
        <v>20724132.646794997</v>
      </c>
      <c r="K137" s="62">
        <v>231800.41851300001</v>
      </c>
      <c r="L137" s="63">
        <v>363992364.51058286</v>
      </c>
      <c r="M137" s="64">
        <v>205877534</v>
      </c>
      <c r="N137" s="65">
        <v>114008753</v>
      </c>
      <c r="O137" s="65">
        <v>22090609</v>
      </c>
      <c r="P137" s="62">
        <v>65205226</v>
      </c>
      <c r="Q137" s="62">
        <v>26712918</v>
      </c>
      <c r="R137" s="65">
        <v>91918144</v>
      </c>
      <c r="S137" s="65"/>
      <c r="T137" s="66"/>
      <c r="U137" s="65">
        <v>146400302.66922903</v>
      </c>
      <c r="V137" s="65">
        <v>196636128.77604607</v>
      </c>
      <c r="W137" s="65">
        <v>13707963.957691999</v>
      </c>
      <c r="X137" s="65">
        <v>133046589.65007505</v>
      </c>
      <c r="Y137" s="65">
        <v>49881575.168279007</v>
      </c>
      <c r="Z137" s="65">
        <v>182928164.81835407</v>
      </c>
      <c r="AA137" s="65"/>
      <c r="AB137" s="66"/>
      <c r="AC137" s="65">
        <v>21145483</v>
      </c>
      <c r="AD137" s="65">
        <v>294773</v>
      </c>
      <c r="AE137" s="66"/>
      <c r="AF137" s="65">
        <v>20340011.758635003</v>
      </c>
      <c r="AG137" s="65">
        <v>384120.88816000003</v>
      </c>
      <c r="AH137" s="66"/>
      <c r="AI137" s="78">
        <v>384039.98305299995</v>
      </c>
      <c r="AJ137" s="65">
        <v>0</v>
      </c>
      <c r="AK137" s="65">
        <v>13479270</v>
      </c>
      <c r="AL137" s="67">
        <v>0</v>
      </c>
      <c r="AM137" s="67">
        <v>0</v>
      </c>
      <c r="AN137" s="67">
        <v>231800.41851300001</v>
      </c>
      <c r="AO137" s="67">
        <v>0</v>
      </c>
      <c r="AP137" s="65">
        <v>224868</v>
      </c>
      <c r="AQ137" s="65">
        <v>54057047.056846611</v>
      </c>
      <c r="AR137" s="153">
        <v>71015114.759183079</v>
      </c>
      <c r="AS137" s="65">
        <v>125297029.8160297</v>
      </c>
      <c r="AT137" s="65">
        <v>125072161.8160297</v>
      </c>
      <c r="AU137" s="65">
        <v>470971.74425599998</v>
      </c>
      <c r="AV137" s="65">
        <v>50564402.511872001</v>
      </c>
      <c r="AW137" s="67">
        <v>850714909.73696005</v>
      </c>
      <c r="AX137">
        <v>901750283.99308801</v>
      </c>
      <c r="AY137">
        <v>901279312.24883211</v>
      </c>
    </row>
    <row r="138" spans="1:51" x14ac:dyDescent="0.3">
      <c r="A138" s="584">
        <v>41760</v>
      </c>
      <c r="B138" s="77">
        <f t="shared" si="2"/>
        <v>31</v>
      </c>
      <c r="C138" s="61">
        <v>90640344</v>
      </c>
      <c r="D138" s="62">
        <v>15280906</v>
      </c>
      <c r="E138" s="63">
        <v>30928088</v>
      </c>
      <c r="F138" s="61">
        <v>343463495</v>
      </c>
      <c r="G138" s="62">
        <v>21112340</v>
      </c>
      <c r="H138" s="63">
        <v>15154984</v>
      </c>
      <c r="I138" s="155">
        <v>373374396.28787923</v>
      </c>
      <c r="J138" s="65">
        <v>21182725.188577</v>
      </c>
      <c r="K138" s="62">
        <v>270600.76301599998</v>
      </c>
      <c r="L138" s="63">
        <v>394827722.23947221</v>
      </c>
      <c r="M138" s="155">
        <v>221290240</v>
      </c>
      <c r="N138" s="65">
        <v>122173255</v>
      </c>
      <c r="O138" s="65">
        <v>25067897</v>
      </c>
      <c r="P138" s="62">
        <v>67531108</v>
      </c>
      <c r="Q138" s="62">
        <v>29574250</v>
      </c>
      <c r="R138" s="65">
        <v>97105358</v>
      </c>
      <c r="S138" s="65"/>
      <c r="T138" s="66"/>
      <c r="U138" s="65">
        <v>160295550.79033187</v>
      </c>
      <c r="V138" s="65">
        <v>213078845.49754703</v>
      </c>
      <c r="W138" s="65">
        <v>15553058.713656003</v>
      </c>
      <c r="X138" s="65">
        <v>144043064.28158098</v>
      </c>
      <c r="Y138" s="65">
        <v>53482722.50231003</v>
      </c>
      <c r="Z138" s="65">
        <v>197525786.78389102</v>
      </c>
      <c r="AA138" s="65"/>
      <c r="AB138" s="66"/>
      <c r="AC138" s="65">
        <v>20821523</v>
      </c>
      <c r="AD138" s="65">
        <v>290817</v>
      </c>
      <c r="AE138" s="66"/>
      <c r="AF138" s="65">
        <v>20807251.17264501</v>
      </c>
      <c r="AG138" s="65">
        <v>375474.01593199989</v>
      </c>
      <c r="AH138" s="66"/>
      <c r="AI138" s="78">
        <v>406027.32818299998</v>
      </c>
      <c r="AJ138" s="65">
        <v>0</v>
      </c>
      <c r="AK138" s="65">
        <v>15154984</v>
      </c>
      <c r="AL138" s="67">
        <v>0</v>
      </c>
      <c r="AM138" s="67">
        <v>0</v>
      </c>
      <c r="AN138" s="67">
        <v>270600.76301599998</v>
      </c>
      <c r="AO138" s="67">
        <v>0</v>
      </c>
      <c r="AP138" s="65">
        <v>219413</v>
      </c>
      <c r="AQ138" s="65">
        <v>59422343.556620829</v>
      </c>
      <c r="AR138" s="153">
        <v>75425961.908914551</v>
      </c>
      <c r="AS138" s="156">
        <v>135067718.46553537</v>
      </c>
      <c r="AT138" s="65">
        <v>134848305.46553537</v>
      </c>
      <c r="AU138" s="65">
        <v>434597.42924799997</v>
      </c>
      <c r="AV138" s="65">
        <v>54026875.961344004</v>
      </c>
      <c r="AW138" s="67">
        <v>826435929.37471998</v>
      </c>
      <c r="AX138">
        <v>880897402.76531196</v>
      </c>
      <c r="AY138">
        <v>880462805.33606398</v>
      </c>
    </row>
    <row r="139" spans="1:51" x14ac:dyDescent="0.3">
      <c r="A139" s="584">
        <v>41791</v>
      </c>
      <c r="B139" s="77">
        <f t="shared" si="2"/>
        <v>30</v>
      </c>
      <c r="C139" s="101">
        <v>93655977</v>
      </c>
      <c r="D139" s="102">
        <v>15428664</v>
      </c>
      <c r="E139" s="103">
        <v>31598904</v>
      </c>
      <c r="F139" s="101">
        <v>341372528</v>
      </c>
      <c r="G139" s="102">
        <v>21688751</v>
      </c>
      <c r="H139" s="103">
        <v>15611532</v>
      </c>
      <c r="I139" s="157">
        <v>378459393.15757692</v>
      </c>
      <c r="J139" s="156">
        <v>21739238.493749999</v>
      </c>
      <c r="K139" s="158">
        <v>331491.97105599998</v>
      </c>
      <c r="L139" s="159">
        <v>400530123.62238288</v>
      </c>
      <c r="M139" s="157">
        <v>219608033</v>
      </c>
      <c r="N139" s="156">
        <v>121764495</v>
      </c>
      <c r="O139" s="156">
        <v>24316008</v>
      </c>
      <c r="P139" s="209">
        <v>66904958</v>
      </c>
      <c r="Q139" s="209">
        <v>30543529</v>
      </c>
      <c r="R139" s="83">
        <v>97448487</v>
      </c>
      <c r="S139" s="65"/>
      <c r="T139" s="160"/>
      <c r="U139" s="156">
        <v>160477145.71763614</v>
      </c>
      <c r="V139" s="156">
        <v>217982247.43994087</v>
      </c>
      <c r="W139" s="156">
        <v>15454752.274481</v>
      </c>
      <c r="X139" s="156">
        <v>146960955.53240189</v>
      </c>
      <c r="Y139" s="156">
        <v>55566539.633057989</v>
      </c>
      <c r="Z139" s="156">
        <v>202527495.16545987</v>
      </c>
      <c r="AA139" s="156"/>
      <c r="AB139" s="160"/>
      <c r="AC139" s="156">
        <v>21389161</v>
      </c>
      <c r="AD139" s="156">
        <v>299590</v>
      </c>
      <c r="AE139" s="160"/>
      <c r="AF139" s="156">
        <v>21339300.204545002</v>
      </c>
      <c r="AG139" s="156">
        <v>399938.28920500004</v>
      </c>
      <c r="AH139" s="160"/>
      <c r="AI139" s="82">
        <v>437607.39005500003</v>
      </c>
      <c r="AJ139" s="83">
        <v>0</v>
      </c>
      <c r="AK139" s="83">
        <v>15611532</v>
      </c>
      <c r="AL139" s="84">
        <v>0</v>
      </c>
      <c r="AM139" s="85">
        <v>0</v>
      </c>
      <c r="AN139" s="84">
        <v>331491.97105599998</v>
      </c>
      <c r="AO139" s="84">
        <v>0</v>
      </c>
      <c r="AP139" s="156">
        <v>227699</v>
      </c>
      <c r="AQ139" s="156">
        <v>58283799.581702724</v>
      </c>
      <c r="AR139" s="166">
        <v>72859026.816270903</v>
      </c>
      <c r="AS139" s="165">
        <v>131370525.39797363</v>
      </c>
      <c r="AT139" s="156">
        <v>131142826.39797363</v>
      </c>
      <c r="AU139" s="156">
        <v>522370.18726400001</v>
      </c>
      <c r="AV139" s="156">
        <v>56148744.994815998</v>
      </c>
      <c r="AW139" s="167">
        <v>945571544.17049599</v>
      </c>
      <c r="AX139">
        <v>1002242659.352576</v>
      </c>
      <c r="AY139">
        <v>1001720289.1653119</v>
      </c>
    </row>
    <row r="140" spans="1:51" x14ac:dyDescent="0.3">
      <c r="A140" s="585">
        <v>41821</v>
      </c>
      <c r="B140" s="91">
        <f t="shared" si="2"/>
        <v>31</v>
      </c>
      <c r="C140" s="61">
        <v>96568368</v>
      </c>
      <c r="D140" s="62">
        <v>15552463</v>
      </c>
      <c r="E140" s="63">
        <v>32389604</v>
      </c>
      <c r="F140" s="61">
        <v>369783149</v>
      </c>
      <c r="G140" s="62">
        <v>21569452</v>
      </c>
      <c r="H140" s="63">
        <v>14042034</v>
      </c>
      <c r="I140" s="169">
        <v>410167495.34634072</v>
      </c>
      <c r="J140" s="170">
        <v>21653076.153951</v>
      </c>
      <c r="K140" s="171">
        <v>361063.30959300004</v>
      </c>
      <c r="L140" s="172">
        <v>432181634.80988473</v>
      </c>
      <c r="M140" s="169">
        <v>239663415</v>
      </c>
      <c r="N140" s="170">
        <v>130119734</v>
      </c>
      <c r="O140" s="170">
        <v>28899017</v>
      </c>
      <c r="P140" s="93">
        <v>69930764</v>
      </c>
      <c r="Q140" s="93">
        <v>31289953</v>
      </c>
      <c r="R140" s="65">
        <v>101220717</v>
      </c>
      <c r="S140" s="65"/>
      <c r="T140" s="172"/>
      <c r="U140" s="170">
        <v>184986726.26421905</v>
      </c>
      <c r="V140" s="170">
        <v>225180769.08212191</v>
      </c>
      <c r="W140" s="170">
        <v>16541608.723619998</v>
      </c>
      <c r="X140" s="170">
        <v>149144929.47393289</v>
      </c>
      <c r="Y140" s="170">
        <v>59494230.884569004</v>
      </c>
      <c r="Z140" s="170">
        <v>208639160.35850191</v>
      </c>
      <c r="AA140" s="170"/>
      <c r="AB140" s="172"/>
      <c r="AC140" s="170">
        <v>21334768</v>
      </c>
      <c r="AD140" s="170">
        <v>234684</v>
      </c>
      <c r="AE140" s="172"/>
      <c r="AF140" s="170">
        <v>21305848.602987997</v>
      </c>
      <c r="AG140" s="170">
        <v>347227.55096299999</v>
      </c>
      <c r="AH140" s="172"/>
      <c r="AI140" s="78">
        <v>469625.01205399993</v>
      </c>
      <c r="AJ140" s="65">
        <v>0</v>
      </c>
      <c r="AK140" s="65">
        <v>14042034</v>
      </c>
      <c r="AL140" s="67">
        <v>0</v>
      </c>
      <c r="AM140" s="67">
        <v>0</v>
      </c>
      <c r="AN140" s="67">
        <v>361063.30959300004</v>
      </c>
      <c r="AO140" s="67">
        <v>0</v>
      </c>
      <c r="AP140" s="170">
        <v>227720</v>
      </c>
      <c r="AQ140" s="170">
        <v>64080476.634274565</v>
      </c>
      <c r="AR140" s="177">
        <v>76725727.411412954</v>
      </c>
      <c r="AS140" s="170">
        <v>141033924.04568753</v>
      </c>
      <c r="AT140" s="170">
        <v>140806204.04568753</v>
      </c>
      <c r="AU140" s="170">
        <v>387963.28960000002</v>
      </c>
      <c r="AV140" s="170">
        <v>55941785.452544004</v>
      </c>
      <c r="AW140" s="178">
        <v>868664249.15558398</v>
      </c>
      <c r="AX140">
        <v>924993997.89772797</v>
      </c>
      <c r="AY140">
        <v>924606034.60812795</v>
      </c>
    </row>
    <row r="141" spans="1:51" x14ac:dyDescent="0.3">
      <c r="A141" s="584">
        <v>41852</v>
      </c>
      <c r="B141" s="77">
        <f t="shared" si="2"/>
        <v>31</v>
      </c>
      <c r="C141" s="61">
        <v>99892455</v>
      </c>
      <c r="D141" s="62">
        <v>15665796</v>
      </c>
      <c r="E141" s="63">
        <v>33325231</v>
      </c>
      <c r="F141" s="61">
        <v>332086435</v>
      </c>
      <c r="G141" s="62">
        <v>21339647</v>
      </c>
      <c r="H141" s="63">
        <v>17045282</v>
      </c>
      <c r="I141" s="180">
        <v>361024334.68548793</v>
      </c>
      <c r="J141" s="158">
        <v>21535929.343671996</v>
      </c>
      <c r="K141" s="158">
        <v>274585.91203200002</v>
      </c>
      <c r="L141" s="159">
        <v>382834849.94119191</v>
      </c>
      <c r="M141" s="180">
        <v>215200203</v>
      </c>
      <c r="N141" s="158">
        <v>116886232</v>
      </c>
      <c r="O141" s="158">
        <v>24658072</v>
      </c>
      <c r="P141" s="62">
        <v>64745643</v>
      </c>
      <c r="Q141" s="62">
        <v>27482517</v>
      </c>
      <c r="R141" s="65">
        <v>92228160</v>
      </c>
      <c r="S141" s="65"/>
      <c r="T141" s="159"/>
      <c r="U141" s="158">
        <v>156751526.76237714</v>
      </c>
      <c r="V141" s="158">
        <v>204272807.92311108</v>
      </c>
      <c r="W141" s="158">
        <v>14986157.643482</v>
      </c>
      <c r="X141" s="158">
        <v>136911794.84522408</v>
      </c>
      <c r="Y141" s="158">
        <v>52374855.434404999</v>
      </c>
      <c r="Z141" s="158">
        <v>189286650.27962908</v>
      </c>
      <c r="AA141" s="158"/>
      <c r="AB141" s="159"/>
      <c r="AC141" s="158">
        <v>21060445</v>
      </c>
      <c r="AD141" s="158">
        <v>279202</v>
      </c>
      <c r="AE141" s="159"/>
      <c r="AF141" s="158">
        <v>21159910.880378</v>
      </c>
      <c r="AG141" s="158">
        <v>376018.46329399996</v>
      </c>
      <c r="AH141" s="159"/>
      <c r="AI141" s="78">
        <v>469380.08760299999</v>
      </c>
      <c r="AJ141" s="65">
        <v>0</v>
      </c>
      <c r="AK141" s="65">
        <v>17045282</v>
      </c>
      <c r="AL141" s="67">
        <v>0</v>
      </c>
      <c r="AM141" s="67">
        <v>0</v>
      </c>
      <c r="AN141" s="67">
        <v>274585.91203200002</v>
      </c>
      <c r="AO141" s="67">
        <v>0</v>
      </c>
      <c r="AP141" s="158">
        <v>249331</v>
      </c>
      <c r="AQ141" s="158">
        <v>58313658.183533542</v>
      </c>
      <c r="AR141" s="185">
        <v>72798460.906450719</v>
      </c>
      <c r="AS141" s="158">
        <v>131361450.08998427</v>
      </c>
      <c r="AT141" s="158">
        <v>131112119.08998427</v>
      </c>
      <c r="AU141" s="158">
        <v>449982.66060800001</v>
      </c>
      <c r="AV141" s="158">
        <v>53392353.263616003</v>
      </c>
      <c r="AW141" s="186">
        <v>873435890.71257603</v>
      </c>
      <c r="AX141">
        <v>927278226.63680005</v>
      </c>
      <c r="AY141">
        <v>926828243.976192</v>
      </c>
    </row>
    <row r="142" spans="1:51" x14ac:dyDescent="0.3">
      <c r="A142" s="586">
        <v>41883</v>
      </c>
      <c r="B142" s="100">
        <f t="shared" si="2"/>
        <v>30</v>
      </c>
      <c r="C142" s="61">
        <v>100994536</v>
      </c>
      <c r="D142" s="62">
        <v>15819398</v>
      </c>
      <c r="E142" s="63">
        <v>33686956</v>
      </c>
      <c r="F142" s="61">
        <v>344541207</v>
      </c>
      <c r="G142" s="62">
        <v>21327553</v>
      </c>
      <c r="H142" s="63">
        <v>20554999</v>
      </c>
      <c r="I142" s="180">
        <v>379226178.17276698</v>
      </c>
      <c r="J142" s="158">
        <v>21921365.194689997</v>
      </c>
      <c r="K142" s="189">
        <v>305574.25550899998</v>
      </c>
      <c r="L142" s="190">
        <v>401453117.62296599</v>
      </c>
      <c r="M142" s="188">
        <v>222771431</v>
      </c>
      <c r="N142" s="189">
        <v>121769776</v>
      </c>
      <c r="O142" s="189">
        <v>23985535</v>
      </c>
      <c r="P142" s="102">
        <v>68413092</v>
      </c>
      <c r="Q142" s="102">
        <v>29371149</v>
      </c>
      <c r="R142" s="83">
        <v>97784241</v>
      </c>
      <c r="S142" s="83"/>
      <c r="T142" s="190"/>
      <c r="U142" s="189">
        <v>161543454.00424609</v>
      </c>
      <c r="V142" s="189">
        <v>217682724.16852105</v>
      </c>
      <c r="W142" s="189">
        <v>15290471.826272</v>
      </c>
      <c r="X142" s="189">
        <v>146881624.36163905</v>
      </c>
      <c r="Y142" s="189">
        <v>55510627.980609968</v>
      </c>
      <c r="Z142" s="189">
        <v>202392252.34224904</v>
      </c>
      <c r="AA142" s="189"/>
      <c r="AB142" s="190"/>
      <c r="AC142" s="189">
        <v>21017551</v>
      </c>
      <c r="AD142" s="189">
        <v>310002</v>
      </c>
      <c r="AE142" s="190"/>
      <c r="AF142" s="189">
        <v>21519946.539599996</v>
      </c>
      <c r="AG142" s="189">
        <v>401418.65509000001</v>
      </c>
      <c r="AH142" s="190"/>
      <c r="AI142" s="82">
        <v>490304.49895600008</v>
      </c>
      <c r="AJ142" s="83">
        <v>0</v>
      </c>
      <c r="AK142" s="83">
        <v>20554999</v>
      </c>
      <c r="AL142" s="84">
        <v>0</v>
      </c>
      <c r="AM142" s="85">
        <v>0</v>
      </c>
      <c r="AN142" s="84">
        <v>305574.25550899998</v>
      </c>
      <c r="AO142" s="84">
        <v>0</v>
      </c>
      <c r="AP142" s="158">
        <v>256630</v>
      </c>
      <c r="AQ142" s="158">
        <v>60989083.104631662</v>
      </c>
      <c r="AR142" s="185">
        <v>75556121.723736003</v>
      </c>
      <c r="AS142" s="158">
        <v>136801834.82836765</v>
      </c>
      <c r="AT142" s="158">
        <v>136545204.82836765</v>
      </c>
      <c r="AU142" s="158">
        <v>527638.36416</v>
      </c>
      <c r="AV142" s="158">
        <v>58630216.876032002</v>
      </c>
      <c r="AW142" s="186">
        <v>916578367.43884802</v>
      </c>
      <c r="AX142">
        <v>975736222.67904007</v>
      </c>
      <c r="AY142">
        <v>975208584.31488001</v>
      </c>
    </row>
    <row r="143" spans="1:51" x14ac:dyDescent="0.3">
      <c r="A143" s="584">
        <v>41913</v>
      </c>
      <c r="B143" s="77">
        <f t="shared" si="2"/>
        <v>31</v>
      </c>
      <c r="C143" s="92">
        <v>103234919</v>
      </c>
      <c r="D143" s="93">
        <v>15902962</v>
      </c>
      <c r="E143" s="94">
        <v>34271403</v>
      </c>
      <c r="F143" s="92">
        <v>354411263</v>
      </c>
      <c r="G143" s="93">
        <v>21693092</v>
      </c>
      <c r="H143" s="94">
        <v>20810455</v>
      </c>
      <c r="I143" s="211">
        <v>384546835.2223891</v>
      </c>
      <c r="J143" s="171">
        <v>22588678.951529</v>
      </c>
      <c r="K143" s="158">
        <v>239473.34837800002</v>
      </c>
      <c r="L143" s="159">
        <v>407374987.52229613</v>
      </c>
      <c r="M143" s="180">
        <v>228433102</v>
      </c>
      <c r="N143" s="158">
        <v>125978161</v>
      </c>
      <c r="O143" s="158">
        <v>24664362</v>
      </c>
      <c r="P143" s="62">
        <v>70806468</v>
      </c>
      <c r="Q143" s="62">
        <v>30507331</v>
      </c>
      <c r="R143" s="65">
        <v>101313799</v>
      </c>
      <c r="S143" s="65"/>
      <c r="T143" s="159"/>
      <c r="U143" s="158">
        <v>163997997.2743099</v>
      </c>
      <c r="V143" s="158">
        <v>220548837.94807914</v>
      </c>
      <c r="W143" s="158">
        <v>15290884.654342996</v>
      </c>
      <c r="X143" s="158">
        <v>148221499.10403112</v>
      </c>
      <c r="Y143" s="158">
        <v>57036454.189705007</v>
      </c>
      <c r="Z143" s="158">
        <v>205257953.29373613</v>
      </c>
      <c r="AA143" s="158"/>
      <c r="AB143" s="159"/>
      <c r="AC143" s="158">
        <v>21305053</v>
      </c>
      <c r="AD143" s="158">
        <v>388039</v>
      </c>
      <c r="AE143" s="159"/>
      <c r="AF143" s="158">
        <v>22106577.952788997</v>
      </c>
      <c r="AG143" s="158">
        <v>482100.99873999995</v>
      </c>
      <c r="AH143" s="159"/>
      <c r="AI143" s="67">
        <v>464415.14316199999</v>
      </c>
      <c r="AJ143" s="65">
        <v>0</v>
      </c>
      <c r="AK143" s="65">
        <v>20810455</v>
      </c>
      <c r="AL143" s="67">
        <v>0</v>
      </c>
      <c r="AM143" s="67">
        <v>0</v>
      </c>
      <c r="AN143" s="67">
        <v>239473.34837800002</v>
      </c>
      <c r="AO143" s="67">
        <v>0</v>
      </c>
      <c r="AP143" s="171">
        <v>259020</v>
      </c>
      <c r="AQ143" s="171">
        <v>63883758.671095915</v>
      </c>
      <c r="AR143" s="212">
        <v>80702125.609158218</v>
      </c>
      <c r="AS143" s="171">
        <v>144844904.28025413</v>
      </c>
      <c r="AT143" s="171">
        <v>144585884.28025413</v>
      </c>
      <c r="AU143" s="171">
        <v>560278.47065599996</v>
      </c>
      <c r="AV143" s="171">
        <v>60037833.687040001</v>
      </c>
      <c r="AW143" s="213">
        <v>980128515.48979199</v>
      </c>
      <c r="AX143">
        <v>1040726627.647488</v>
      </c>
      <c r="AY143">
        <v>1040166349.176832</v>
      </c>
    </row>
    <row r="144" spans="1:51" x14ac:dyDescent="0.3">
      <c r="A144" s="584">
        <v>41944</v>
      </c>
      <c r="B144" s="77">
        <f t="shared" si="2"/>
        <v>30</v>
      </c>
      <c r="C144" s="61">
        <v>104311901</v>
      </c>
      <c r="D144" s="62">
        <v>15979352</v>
      </c>
      <c r="E144" s="63">
        <v>34831783</v>
      </c>
      <c r="F144" s="61">
        <v>350935855</v>
      </c>
      <c r="G144" s="62">
        <v>20523736</v>
      </c>
      <c r="H144" s="63">
        <v>22593075</v>
      </c>
      <c r="I144" s="180">
        <v>375898208.23675495</v>
      </c>
      <c r="J144" s="158">
        <v>21368248.874068998</v>
      </c>
      <c r="K144" s="158">
        <v>274630.17124499998</v>
      </c>
      <c r="L144" s="159">
        <v>397541087.28206891</v>
      </c>
      <c r="M144" s="180">
        <v>227520636</v>
      </c>
      <c r="N144" s="158">
        <v>123415219</v>
      </c>
      <c r="O144" s="158">
        <v>23957430</v>
      </c>
      <c r="P144" s="62">
        <v>70031737</v>
      </c>
      <c r="Q144" s="62">
        <v>29426052</v>
      </c>
      <c r="R144" s="65">
        <v>99457789</v>
      </c>
      <c r="S144" s="65"/>
      <c r="T144" s="159"/>
      <c r="U144" s="158">
        <v>162174873.60956514</v>
      </c>
      <c r="V144" s="158">
        <v>213723334.62719002</v>
      </c>
      <c r="W144" s="158">
        <v>15706952.223729001</v>
      </c>
      <c r="X144" s="158">
        <v>143371614.85887903</v>
      </c>
      <c r="Y144" s="158">
        <v>54644767.544581987</v>
      </c>
      <c r="Z144" s="158">
        <v>198016382.40346101</v>
      </c>
      <c r="AA144" s="158"/>
      <c r="AB144" s="159"/>
      <c r="AC144" s="158">
        <v>20098826</v>
      </c>
      <c r="AD144" s="158">
        <v>424910</v>
      </c>
      <c r="AE144" s="159"/>
      <c r="AF144" s="158">
        <v>20867358.574214</v>
      </c>
      <c r="AG144" s="158">
        <v>500890.29985499999</v>
      </c>
      <c r="AH144" s="159"/>
      <c r="AI144" s="67">
        <v>486266.28534700006</v>
      </c>
      <c r="AJ144" s="65">
        <v>0</v>
      </c>
      <c r="AK144" s="65">
        <v>22593075</v>
      </c>
      <c r="AL144" s="67">
        <v>0</v>
      </c>
      <c r="AM144" s="67">
        <v>0</v>
      </c>
      <c r="AN144" s="67">
        <v>274630.17124499998</v>
      </c>
      <c r="AO144" s="67">
        <v>0</v>
      </c>
      <c r="AP144" s="158">
        <v>225477</v>
      </c>
      <c r="AQ144" s="158">
        <v>69505798.110273406</v>
      </c>
      <c r="AR144" s="185">
        <v>83242051.327789038</v>
      </c>
      <c r="AS144" s="158">
        <v>152973326.43806243</v>
      </c>
      <c r="AT144" s="158">
        <v>152747849.43806243</v>
      </c>
      <c r="AU144" s="158">
        <v>522454.92531199998</v>
      </c>
      <c r="AV144" s="158">
        <v>60901591.875583999</v>
      </c>
      <c r="AW144" s="186">
        <v>864339284.19737601</v>
      </c>
      <c r="AX144">
        <v>925763330.99827206</v>
      </c>
      <c r="AY144">
        <v>925240876.07296002</v>
      </c>
    </row>
    <row r="145" spans="1:51" x14ac:dyDescent="0.3">
      <c r="A145" s="587">
        <v>41974</v>
      </c>
      <c r="B145" s="198">
        <f t="shared" si="2"/>
        <v>31</v>
      </c>
      <c r="C145" s="106">
        <v>105821688</v>
      </c>
      <c r="D145" s="107">
        <v>16043347</v>
      </c>
      <c r="E145" s="108">
        <v>35738233</v>
      </c>
      <c r="F145" s="106">
        <v>382222638</v>
      </c>
      <c r="G145" s="107">
        <v>24464977</v>
      </c>
      <c r="H145" s="108">
        <v>26154069</v>
      </c>
      <c r="I145" s="199">
        <v>418872200.62906992</v>
      </c>
      <c r="J145" s="200">
        <v>25489550.694811005</v>
      </c>
      <c r="K145" s="200">
        <v>281382.90526599996</v>
      </c>
      <c r="L145" s="201">
        <v>444643134.2291469</v>
      </c>
      <c r="M145" s="199">
        <v>245227369</v>
      </c>
      <c r="N145" s="200">
        <v>136995269</v>
      </c>
      <c r="O145" s="200">
        <v>28463800</v>
      </c>
      <c r="P145" s="107">
        <v>76723287</v>
      </c>
      <c r="Q145" s="107">
        <v>31808182</v>
      </c>
      <c r="R145" s="110">
        <v>108531469</v>
      </c>
      <c r="S145" s="110"/>
      <c r="T145" s="201"/>
      <c r="U145" s="200">
        <v>179528755.5124281</v>
      </c>
      <c r="V145" s="200">
        <v>239343445.11664191</v>
      </c>
      <c r="W145" s="200">
        <v>17921748.464785006</v>
      </c>
      <c r="X145" s="200">
        <v>159870970.56336695</v>
      </c>
      <c r="Y145" s="200">
        <v>61550726.088489957</v>
      </c>
      <c r="Z145" s="200">
        <v>221421696.6518569</v>
      </c>
      <c r="AA145" s="200"/>
      <c r="AB145" s="201"/>
      <c r="AC145" s="200">
        <v>23971596</v>
      </c>
      <c r="AD145" s="200">
        <v>493381</v>
      </c>
      <c r="AE145" s="201"/>
      <c r="AF145" s="200">
        <v>24903211.084279001</v>
      </c>
      <c r="AG145" s="200">
        <v>586339.61053199996</v>
      </c>
      <c r="AH145" s="201"/>
      <c r="AI145" s="113">
        <v>494351.89897000004</v>
      </c>
      <c r="AJ145" s="110">
        <v>0</v>
      </c>
      <c r="AK145" s="110">
        <v>26154069</v>
      </c>
      <c r="AL145" s="112">
        <v>0</v>
      </c>
      <c r="AM145" s="112">
        <v>0</v>
      </c>
      <c r="AN145" s="112">
        <v>281382.90526599996</v>
      </c>
      <c r="AO145" s="112">
        <v>0</v>
      </c>
      <c r="AP145" s="200">
        <v>306465</v>
      </c>
      <c r="AQ145" s="200">
        <v>86060893.600020483</v>
      </c>
      <c r="AR145" s="206">
        <v>89035244.954534307</v>
      </c>
      <c r="AS145" s="200">
        <v>175402603.55455479</v>
      </c>
      <c r="AT145" s="200">
        <v>175096138.55455479</v>
      </c>
      <c r="AU145" s="200">
        <v>498374.04979199998</v>
      </c>
      <c r="AV145" s="200">
        <v>68715651.530752003</v>
      </c>
      <c r="AW145" s="207">
        <v>1026661197.807616</v>
      </c>
      <c r="AX145">
        <v>1095875223.38816</v>
      </c>
      <c r="AY145">
        <v>1095376849.3383679</v>
      </c>
    </row>
    <row r="146" spans="1:51" x14ac:dyDescent="0.3">
      <c r="A146" s="583">
        <v>42005</v>
      </c>
      <c r="B146" s="60">
        <v>31</v>
      </c>
      <c r="C146" s="61">
        <v>107219064</v>
      </c>
      <c r="D146" s="62">
        <v>16045270</v>
      </c>
      <c r="E146" s="63">
        <v>35901312</v>
      </c>
      <c r="F146" s="61">
        <v>362710637</v>
      </c>
      <c r="G146" s="62">
        <v>21511103</v>
      </c>
      <c r="H146" s="63">
        <v>25563526</v>
      </c>
      <c r="I146" s="117">
        <v>387684134.11179119</v>
      </c>
      <c r="J146" s="118">
        <v>21596043.454984993</v>
      </c>
      <c r="K146" s="119">
        <v>253373.20195999998</v>
      </c>
      <c r="L146" s="120">
        <v>409533550.76873618</v>
      </c>
      <c r="M146" s="117">
        <v>233567614</v>
      </c>
      <c r="N146" s="118">
        <v>129143023</v>
      </c>
      <c r="O146" s="118">
        <v>25645432</v>
      </c>
      <c r="P146" s="119">
        <v>73102148</v>
      </c>
      <c r="Q146" s="119">
        <v>30395443</v>
      </c>
      <c r="R146" s="65">
        <v>103497591</v>
      </c>
      <c r="S146" s="65"/>
      <c r="T146" s="121"/>
      <c r="U146" s="118">
        <v>167809191.38432205</v>
      </c>
      <c r="V146" s="118">
        <v>219874942.72746897</v>
      </c>
      <c r="W146" s="118">
        <v>16026341.571109997</v>
      </c>
      <c r="X146" s="118">
        <v>147086169.69355798</v>
      </c>
      <c r="Y146" s="118">
        <v>56762431.462800995</v>
      </c>
      <c r="Z146" s="118">
        <v>203848601.15635896</v>
      </c>
      <c r="AA146" s="118"/>
      <c r="AB146" s="121"/>
      <c r="AC146" s="118">
        <v>20951073</v>
      </c>
      <c r="AD146" s="118">
        <v>560030</v>
      </c>
      <c r="AE146" s="121"/>
      <c r="AF146" s="118">
        <v>20973888.459975999</v>
      </c>
      <c r="AG146" s="118">
        <v>622154.99500900006</v>
      </c>
      <c r="AH146" s="121"/>
      <c r="AI146" s="123">
        <v>515309.77715600003</v>
      </c>
      <c r="AJ146" s="118">
        <v>0</v>
      </c>
      <c r="AK146" s="118">
        <v>25563526</v>
      </c>
      <c r="AL146" s="122">
        <v>0</v>
      </c>
      <c r="AM146" s="67">
        <v>0</v>
      </c>
      <c r="AN146" s="67">
        <v>253373.20195999998</v>
      </c>
      <c r="AO146" s="67">
        <v>0</v>
      </c>
      <c r="AP146" s="65">
        <v>248492</v>
      </c>
      <c r="AQ146" s="65">
        <v>70383010.536667287</v>
      </c>
      <c r="AR146" s="153">
        <v>86310189.376043513</v>
      </c>
      <c r="AS146" s="65">
        <v>156941691.91271079</v>
      </c>
      <c r="AT146" s="65">
        <v>156693199.91271079</v>
      </c>
      <c r="AU146" s="65">
        <v>451807.90374400001</v>
      </c>
      <c r="AV146" s="65">
        <v>61656528.846848004</v>
      </c>
      <c r="AW146" s="67">
        <v>948116849.16428804</v>
      </c>
      <c r="AX146">
        <v>1010225185.91488</v>
      </c>
      <c r="AY146">
        <v>1009773378.0111361</v>
      </c>
    </row>
    <row r="147" spans="1:51" x14ac:dyDescent="0.3">
      <c r="A147" s="584">
        <v>42036</v>
      </c>
      <c r="B147" s="77">
        <v>28</v>
      </c>
      <c r="C147" s="61">
        <v>108635313</v>
      </c>
      <c r="D147" s="62">
        <v>16065029</v>
      </c>
      <c r="E147" s="63">
        <v>36596200</v>
      </c>
      <c r="F147" s="61">
        <v>337478592</v>
      </c>
      <c r="G147" s="62">
        <v>20854750</v>
      </c>
      <c r="H147" s="63">
        <v>24186944</v>
      </c>
      <c r="I147" s="64">
        <v>354339854.06048071</v>
      </c>
      <c r="J147" s="65">
        <v>20398515.229096007</v>
      </c>
      <c r="K147" s="62">
        <v>246222.69272300001</v>
      </c>
      <c r="L147" s="63">
        <v>374984591.98229969</v>
      </c>
      <c r="M147" s="64">
        <v>216455134</v>
      </c>
      <c r="N147" s="65">
        <v>121023458</v>
      </c>
      <c r="O147" s="65">
        <v>23327001</v>
      </c>
      <c r="P147" s="62">
        <v>71509342</v>
      </c>
      <c r="Q147" s="62">
        <v>26187115</v>
      </c>
      <c r="R147" s="65">
        <v>97696457</v>
      </c>
      <c r="S147" s="65"/>
      <c r="T147" s="66"/>
      <c r="U147" s="65">
        <v>154560427.38317704</v>
      </c>
      <c r="V147" s="65">
        <v>199779426.67730403</v>
      </c>
      <c r="W147" s="65">
        <v>14400411.020937005</v>
      </c>
      <c r="X147" s="65">
        <v>133431161.85447402</v>
      </c>
      <c r="Y147" s="65">
        <v>51947853.801893018</v>
      </c>
      <c r="Z147" s="65">
        <v>185379015.65636703</v>
      </c>
      <c r="AA147" s="65"/>
      <c r="AB147" s="66"/>
      <c r="AC147" s="65">
        <v>20339113</v>
      </c>
      <c r="AD147" s="65">
        <v>515637</v>
      </c>
      <c r="AE147" s="66"/>
      <c r="AF147" s="65">
        <v>19829911.320192002</v>
      </c>
      <c r="AG147" s="65">
        <v>568603.90890399995</v>
      </c>
      <c r="AH147" s="66"/>
      <c r="AI147" s="78">
        <v>501994.04703399999</v>
      </c>
      <c r="AJ147" s="65">
        <v>0</v>
      </c>
      <c r="AK147" s="65">
        <v>24186944</v>
      </c>
      <c r="AL147" s="67">
        <v>0</v>
      </c>
      <c r="AM147" s="67">
        <v>0</v>
      </c>
      <c r="AN147" s="67">
        <v>246222.69272300001</v>
      </c>
      <c r="AO147" s="67">
        <v>0</v>
      </c>
      <c r="AP147" s="65">
        <v>206069</v>
      </c>
      <c r="AQ147" s="65">
        <v>61478982.413383491</v>
      </c>
      <c r="AR147" s="153">
        <v>77390786.614272103</v>
      </c>
      <c r="AS147" s="65">
        <v>139075838.0276556</v>
      </c>
      <c r="AT147" s="65">
        <v>138869769.0276556</v>
      </c>
      <c r="AU147" s="65">
        <v>468261.86342399998</v>
      </c>
      <c r="AV147" s="65">
        <v>54996880.064511999</v>
      </c>
      <c r="AW147" s="67">
        <v>824294149.98016</v>
      </c>
      <c r="AX147">
        <v>879759291.90809596</v>
      </c>
      <c r="AY147">
        <v>879291030.04467201</v>
      </c>
    </row>
    <row r="148" spans="1:51" x14ac:dyDescent="0.3">
      <c r="A148" s="586">
        <v>42064</v>
      </c>
      <c r="B148" s="100">
        <v>31</v>
      </c>
      <c r="C148" s="61">
        <v>109854595</v>
      </c>
      <c r="D148" s="62">
        <v>16110742</v>
      </c>
      <c r="E148" s="63">
        <v>37995797</v>
      </c>
      <c r="F148" s="61">
        <v>376644533</v>
      </c>
      <c r="G148" s="62">
        <v>23296590</v>
      </c>
      <c r="H148" s="63">
        <v>30515495</v>
      </c>
      <c r="I148" s="88">
        <v>399001799.52390379</v>
      </c>
      <c r="J148" s="83">
        <v>24023249.751746006</v>
      </c>
      <c r="K148" s="102">
        <v>339241.03906899999</v>
      </c>
      <c r="L148" s="103">
        <v>423364290.31471878</v>
      </c>
      <c r="M148" s="88">
        <v>237113956</v>
      </c>
      <c r="N148" s="83">
        <v>139530577</v>
      </c>
      <c r="O148" s="83">
        <v>26832513</v>
      </c>
      <c r="P148" s="102">
        <v>82979477</v>
      </c>
      <c r="Q148" s="102">
        <v>29718587</v>
      </c>
      <c r="R148" s="83">
        <v>112698064</v>
      </c>
      <c r="S148" s="83"/>
      <c r="T148" s="86"/>
      <c r="U148" s="83">
        <v>166376256.56698295</v>
      </c>
      <c r="V148" s="83">
        <v>232625542.95692086</v>
      </c>
      <c r="W148" s="83">
        <v>16716759.640298998</v>
      </c>
      <c r="X148" s="83">
        <v>156714824.94928786</v>
      </c>
      <c r="Y148" s="83">
        <v>59193958.367334016</v>
      </c>
      <c r="Z148" s="83">
        <v>215908783.31662187</v>
      </c>
      <c r="AA148" s="83"/>
      <c r="AB148" s="86"/>
      <c r="AC148" s="83">
        <v>22728807</v>
      </c>
      <c r="AD148" s="83">
        <v>567783</v>
      </c>
      <c r="AE148" s="86"/>
      <c r="AF148" s="83">
        <v>23376336.754717</v>
      </c>
      <c r="AG148" s="83">
        <v>646912.99702899996</v>
      </c>
      <c r="AH148" s="86"/>
      <c r="AI148" s="82">
        <v>530550.03323499998</v>
      </c>
      <c r="AJ148" s="83">
        <v>0</v>
      </c>
      <c r="AK148" s="83">
        <v>30515495</v>
      </c>
      <c r="AL148" s="84">
        <v>0</v>
      </c>
      <c r="AM148" s="84">
        <v>0</v>
      </c>
      <c r="AN148" s="84">
        <v>339241.03906899999</v>
      </c>
      <c r="AO148" s="84">
        <v>0</v>
      </c>
      <c r="AP148" s="83">
        <v>213270</v>
      </c>
      <c r="AQ148" s="83">
        <v>63181090.593683362</v>
      </c>
      <c r="AR148" s="154">
        <v>87161814.710723221</v>
      </c>
      <c r="AS148" s="83">
        <v>150556175.30440658</v>
      </c>
      <c r="AT148" s="83">
        <v>150342905.30440658</v>
      </c>
      <c r="AU148" s="83">
        <v>464140.10777599999</v>
      </c>
      <c r="AV148" s="83">
        <v>64584803.155968003</v>
      </c>
      <c r="AW148" s="84">
        <v>977060499.554304</v>
      </c>
      <c r="AX148">
        <v>1042109442.818048</v>
      </c>
      <c r="AY148">
        <v>1041645302.710272</v>
      </c>
    </row>
    <row r="149" spans="1:51" x14ac:dyDescent="0.3">
      <c r="A149" s="584">
        <v>42095</v>
      </c>
      <c r="B149" s="77">
        <v>30</v>
      </c>
      <c r="C149" s="92">
        <v>111079234</v>
      </c>
      <c r="D149" s="93">
        <v>16183622</v>
      </c>
      <c r="E149" s="94">
        <v>38847376</v>
      </c>
      <c r="F149" s="92">
        <v>370384292</v>
      </c>
      <c r="G149" s="93">
        <v>22762468</v>
      </c>
      <c r="H149" s="94">
        <v>29665397</v>
      </c>
      <c r="I149" s="64">
        <v>391571080.52122694</v>
      </c>
      <c r="J149" s="65">
        <v>22964269.308970001</v>
      </c>
      <c r="K149" s="62">
        <v>294805.39955200005</v>
      </c>
      <c r="L149" s="63">
        <v>414830155.2297489</v>
      </c>
      <c r="M149" s="64">
        <v>237403860</v>
      </c>
      <c r="N149" s="65">
        <v>132980432</v>
      </c>
      <c r="O149" s="65">
        <v>26656077</v>
      </c>
      <c r="P149" s="62">
        <v>78293137</v>
      </c>
      <c r="Q149" s="62">
        <v>28031218</v>
      </c>
      <c r="R149" s="65">
        <v>106324355</v>
      </c>
      <c r="S149" s="65"/>
      <c r="T149" s="66"/>
      <c r="U149" s="65">
        <v>168153723.28280404</v>
      </c>
      <c r="V149" s="65">
        <v>223417357.23842293</v>
      </c>
      <c r="W149" s="65">
        <v>16820136.536487002</v>
      </c>
      <c r="X149" s="65">
        <v>149008302.20535791</v>
      </c>
      <c r="Y149" s="65">
        <v>57588918.496578008</v>
      </c>
      <c r="Z149" s="65">
        <v>206597220.70193592</v>
      </c>
      <c r="AA149" s="65"/>
      <c r="AB149" s="66"/>
      <c r="AC149" s="65">
        <v>22215873</v>
      </c>
      <c r="AD149" s="65">
        <v>546595</v>
      </c>
      <c r="AE149" s="66"/>
      <c r="AF149" s="65">
        <v>22351578.455729</v>
      </c>
      <c r="AG149" s="65">
        <v>612690.85324100009</v>
      </c>
      <c r="AH149" s="66"/>
      <c r="AI149" s="78">
        <v>533197.27253900003</v>
      </c>
      <c r="AJ149" s="65">
        <v>0</v>
      </c>
      <c r="AK149" s="65">
        <v>29665397</v>
      </c>
      <c r="AL149" s="67">
        <v>0</v>
      </c>
      <c r="AM149" s="67">
        <v>0</v>
      </c>
      <c r="AN149" s="67">
        <v>294805.39955200005</v>
      </c>
      <c r="AO149" s="67">
        <v>0</v>
      </c>
      <c r="AP149" s="65">
        <v>201690</v>
      </c>
      <c r="AQ149" s="65">
        <v>71942983.75151293</v>
      </c>
      <c r="AR149" s="153">
        <v>89626989.002312362</v>
      </c>
      <c r="AS149" s="65">
        <v>161771662.75382531</v>
      </c>
      <c r="AT149" s="65">
        <v>161569972.75382531</v>
      </c>
      <c r="AU149" s="65">
        <v>440002.41254400002</v>
      </c>
      <c r="AV149" s="65">
        <v>63871066.832896002</v>
      </c>
      <c r="AW149" s="67">
        <v>952669313.17145598</v>
      </c>
      <c r="AX149">
        <v>1016980382.416896</v>
      </c>
      <c r="AY149">
        <v>1016540380.004352</v>
      </c>
    </row>
    <row r="150" spans="1:51" x14ac:dyDescent="0.3">
      <c r="A150" s="584">
        <v>42125</v>
      </c>
      <c r="B150" s="77">
        <v>31</v>
      </c>
      <c r="C150" s="61">
        <v>110891657</v>
      </c>
      <c r="D150" s="62">
        <v>16226878</v>
      </c>
      <c r="E150" s="63">
        <v>39541902</v>
      </c>
      <c r="F150" s="61">
        <v>383589181</v>
      </c>
      <c r="G150" s="62">
        <v>23083918</v>
      </c>
      <c r="H150" s="63">
        <v>53703513</v>
      </c>
      <c r="I150" s="155">
        <v>403391925.50269014</v>
      </c>
      <c r="J150" s="65">
        <v>23556508.689178001</v>
      </c>
      <c r="K150" s="62">
        <v>478024.171332</v>
      </c>
      <c r="L150" s="63">
        <v>427426458.36320013</v>
      </c>
      <c r="M150" s="155">
        <v>245047391</v>
      </c>
      <c r="N150" s="65">
        <v>138541790</v>
      </c>
      <c r="O150" s="65">
        <v>29336002</v>
      </c>
      <c r="P150" s="62">
        <v>80587564</v>
      </c>
      <c r="Q150" s="62">
        <v>28618224</v>
      </c>
      <c r="R150" s="65">
        <v>109205788</v>
      </c>
      <c r="S150" s="65"/>
      <c r="T150" s="66"/>
      <c r="U150" s="65">
        <v>175202563.93634304</v>
      </c>
      <c r="V150" s="65">
        <v>228189361.566347</v>
      </c>
      <c r="W150" s="65">
        <v>17931714.909621999</v>
      </c>
      <c r="X150" s="65">
        <v>151350831.798861</v>
      </c>
      <c r="Y150" s="65">
        <v>58906814.857864015</v>
      </c>
      <c r="Z150" s="65">
        <v>210257646.65672502</v>
      </c>
      <c r="AA150" s="65"/>
      <c r="AB150" s="66"/>
      <c r="AC150" s="65">
        <v>22534995</v>
      </c>
      <c r="AD150" s="65">
        <v>548923</v>
      </c>
      <c r="AE150" s="66"/>
      <c r="AF150" s="65">
        <v>22949941.593662001</v>
      </c>
      <c r="AG150" s="65">
        <v>606567.09551600006</v>
      </c>
      <c r="AH150" s="66"/>
      <c r="AI150" s="78">
        <v>735478.79924000008</v>
      </c>
      <c r="AJ150" s="65">
        <v>0</v>
      </c>
      <c r="AK150" s="65">
        <v>53703513</v>
      </c>
      <c r="AL150" s="67">
        <v>0</v>
      </c>
      <c r="AM150" s="67">
        <v>0</v>
      </c>
      <c r="AN150" s="67">
        <v>478024.171332</v>
      </c>
      <c r="AO150" s="67">
        <v>0</v>
      </c>
      <c r="AP150" s="65">
        <v>194826</v>
      </c>
      <c r="AQ150" s="65">
        <v>78146419.551843077</v>
      </c>
      <c r="AR150" s="153">
        <v>90678722.4615843</v>
      </c>
      <c r="AS150" s="156">
        <v>169019968.01342738</v>
      </c>
      <c r="AT150" s="65">
        <v>168825142.01342738</v>
      </c>
      <c r="AU150" s="65">
        <v>434611.58502400003</v>
      </c>
      <c r="AV150" s="65">
        <v>68505613.369343996</v>
      </c>
      <c r="AW150" s="67">
        <v>900545992.720384</v>
      </c>
      <c r="AX150">
        <v>969486217.674752</v>
      </c>
      <c r="AY150">
        <v>969051606.089728</v>
      </c>
    </row>
    <row r="151" spans="1:51" x14ac:dyDescent="0.3">
      <c r="A151" s="584">
        <v>42156</v>
      </c>
      <c r="B151" s="77">
        <v>30</v>
      </c>
      <c r="C151" s="101">
        <v>112295200</v>
      </c>
      <c r="D151" s="102">
        <v>16621918</v>
      </c>
      <c r="E151" s="103">
        <v>40301411</v>
      </c>
      <c r="F151" s="101">
        <v>379309141</v>
      </c>
      <c r="G151" s="102">
        <v>24440007</v>
      </c>
      <c r="H151" s="103">
        <v>59724050</v>
      </c>
      <c r="I151" s="157">
        <v>415057040.82198697</v>
      </c>
      <c r="J151" s="156">
        <v>24624549.282316998</v>
      </c>
      <c r="K151" s="158">
        <v>663652.47289400001</v>
      </c>
      <c r="L151" s="159">
        <v>440345242.57719797</v>
      </c>
      <c r="M151" s="157">
        <v>240408029</v>
      </c>
      <c r="N151" s="156">
        <v>138901112</v>
      </c>
      <c r="O151" s="156">
        <v>28914410</v>
      </c>
      <c r="P151" s="209">
        <v>80709828</v>
      </c>
      <c r="Q151" s="209">
        <v>29276874</v>
      </c>
      <c r="R151" s="83">
        <v>109986702</v>
      </c>
      <c r="S151" s="65"/>
      <c r="T151" s="160"/>
      <c r="U151" s="156">
        <v>177000513.22355279</v>
      </c>
      <c r="V151" s="156">
        <v>238056527.59843403</v>
      </c>
      <c r="W151" s="156">
        <v>18343716.395728</v>
      </c>
      <c r="X151" s="156">
        <v>157816919.41142502</v>
      </c>
      <c r="Y151" s="156">
        <v>61895891.791281015</v>
      </c>
      <c r="Z151" s="156">
        <v>219712811.20270604</v>
      </c>
      <c r="AA151" s="156"/>
      <c r="AB151" s="160"/>
      <c r="AC151" s="156">
        <v>23882905</v>
      </c>
      <c r="AD151" s="156">
        <v>557102</v>
      </c>
      <c r="AE151" s="160"/>
      <c r="AF151" s="156">
        <v>23994101.813505001</v>
      </c>
      <c r="AG151" s="156">
        <v>630447.46881200012</v>
      </c>
      <c r="AH151" s="160"/>
      <c r="AI151" s="82">
        <v>697970.35747499997</v>
      </c>
      <c r="AJ151" s="83">
        <v>0</v>
      </c>
      <c r="AK151" s="83">
        <v>59724050</v>
      </c>
      <c r="AL151" s="84">
        <v>0</v>
      </c>
      <c r="AM151" s="85">
        <v>0</v>
      </c>
      <c r="AN151" s="84">
        <v>663652.47289400001</v>
      </c>
      <c r="AO151" s="84">
        <v>0</v>
      </c>
      <c r="AP151" s="156">
        <v>200403</v>
      </c>
      <c r="AQ151" s="156">
        <v>76752354.401332363</v>
      </c>
      <c r="AR151" s="166">
        <v>89726567.416102037</v>
      </c>
      <c r="AS151" s="165">
        <v>166679324.8174344</v>
      </c>
      <c r="AT151" s="156">
        <v>166478921.8174344</v>
      </c>
      <c r="AU151" s="156">
        <v>462786.65830399998</v>
      </c>
      <c r="AV151" s="156">
        <v>69634963.275775999</v>
      </c>
      <c r="AW151" s="167">
        <v>1000066827.4196481</v>
      </c>
      <c r="AX151">
        <v>1070164577.3537281</v>
      </c>
      <c r="AY151">
        <v>1069701790.6954241</v>
      </c>
    </row>
    <row r="152" spans="1:51" x14ac:dyDescent="0.3">
      <c r="A152" s="585">
        <v>42186</v>
      </c>
      <c r="B152" s="91">
        <v>31</v>
      </c>
      <c r="C152" s="61">
        <v>114043182</v>
      </c>
      <c r="D152" s="62">
        <v>16655162</v>
      </c>
      <c r="E152" s="63">
        <v>41154921</v>
      </c>
      <c r="F152" s="61">
        <v>397157596</v>
      </c>
      <c r="G152" s="62">
        <v>24831510</v>
      </c>
      <c r="H152" s="63">
        <v>58746812</v>
      </c>
      <c r="I152" s="169">
        <v>434120898.01090306</v>
      </c>
      <c r="J152" s="170">
        <v>24664075.596912999</v>
      </c>
      <c r="K152" s="171">
        <v>665752.50847300002</v>
      </c>
      <c r="L152" s="172">
        <v>459450726.11628902</v>
      </c>
      <c r="M152" s="169">
        <v>256863833</v>
      </c>
      <c r="N152" s="170">
        <v>140293763</v>
      </c>
      <c r="O152" s="170">
        <v>33543305</v>
      </c>
      <c r="P152" s="93">
        <v>76910279</v>
      </c>
      <c r="Q152" s="93">
        <v>29840179</v>
      </c>
      <c r="R152" s="65">
        <v>106750458</v>
      </c>
      <c r="S152" s="65"/>
      <c r="T152" s="172"/>
      <c r="U152" s="170">
        <v>199379432.19798696</v>
      </c>
      <c r="V152" s="170">
        <v>234741465.81291607</v>
      </c>
      <c r="W152" s="170">
        <v>18865408.839484002</v>
      </c>
      <c r="X152" s="170">
        <v>151117888.10025907</v>
      </c>
      <c r="Y152" s="170">
        <v>64758168.873173006</v>
      </c>
      <c r="Z152" s="170">
        <v>215876056.97343206</v>
      </c>
      <c r="AA152" s="170"/>
      <c r="AB152" s="172"/>
      <c r="AC152" s="170">
        <v>24393147</v>
      </c>
      <c r="AD152" s="170">
        <v>438363</v>
      </c>
      <c r="AE152" s="172"/>
      <c r="AF152" s="170">
        <v>24124480.421942007</v>
      </c>
      <c r="AG152" s="170">
        <v>539595.17497100006</v>
      </c>
      <c r="AH152" s="172"/>
      <c r="AI152" s="78">
        <v>647949.13055500004</v>
      </c>
      <c r="AJ152" s="65">
        <v>0</v>
      </c>
      <c r="AK152" s="65">
        <v>58746812</v>
      </c>
      <c r="AL152" s="67">
        <v>0</v>
      </c>
      <c r="AM152" s="67">
        <v>0</v>
      </c>
      <c r="AN152" s="67">
        <v>665752.50847300002</v>
      </c>
      <c r="AO152" s="67">
        <v>0</v>
      </c>
      <c r="AP152" s="170">
        <v>227542</v>
      </c>
      <c r="AQ152" s="170">
        <v>81925829.319611892</v>
      </c>
      <c r="AR152" s="177">
        <v>87606732.593071818</v>
      </c>
      <c r="AS152" s="170">
        <v>169760103.91268373</v>
      </c>
      <c r="AT152" s="170">
        <v>169532561.91268373</v>
      </c>
      <c r="AU152" s="170">
        <v>437694.00524799997</v>
      </c>
      <c r="AV152" s="170">
        <v>65542941.573119998</v>
      </c>
      <c r="AW152" s="178">
        <v>953786675.757056</v>
      </c>
      <c r="AX152">
        <v>1019767311.3354239</v>
      </c>
      <c r="AY152">
        <v>1019329617.330176</v>
      </c>
    </row>
    <row r="153" spans="1:51" x14ac:dyDescent="0.3">
      <c r="A153" s="584">
        <v>42217</v>
      </c>
      <c r="B153" s="77">
        <v>31</v>
      </c>
      <c r="C153" s="61">
        <v>114876732</v>
      </c>
      <c r="D153" s="62">
        <v>16709600</v>
      </c>
      <c r="E153" s="63">
        <v>41917154</v>
      </c>
      <c r="F153" s="61">
        <v>380438719</v>
      </c>
      <c r="G153" s="62">
        <v>23158677</v>
      </c>
      <c r="H153" s="63">
        <v>59853437</v>
      </c>
      <c r="I153" s="180">
        <v>412077578.67364675</v>
      </c>
      <c r="J153" s="158">
        <v>23004248.982843999</v>
      </c>
      <c r="K153" s="158">
        <v>527866.10955199995</v>
      </c>
      <c r="L153" s="159">
        <v>435609693.76604277</v>
      </c>
      <c r="M153" s="180">
        <v>239677486</v>
      </c>
      <c r="N153" s="158">
        <v>140761233</v>
      </c>
      <c r="O153" s="158">
        <v>29778368</v>
      </c>
      <c r="P153" s="62">
        <v>81610061</v>
      </c>
      <c r="Q153" s="62">
        <v>29372804</v>
      </c>
      <c r="R153" s="65">
        <v>110982865</v>
      </c>
      <c r="S153" s="65"/>
      <c r="T153" s="159"/>
      <c r="U153" s="158">
        <v>175314491.11254188</v>
      </c>
      <c r="V153" s="158">
        <v>236763087.56110498</v>
      </c>
      <c r="W153" s="158">
        <v>17983820.104415003</v>
      </c>
      <c r="X153" s="158">
        <v>156218225.13880301</v>
      </c>
      <c r="Y153" s="158">
        <v>62561042.317886986</v>
      </c>
      <c r="Z153" s="158">
        <v>218779267.45668998</v>
      </c>
      <c r="AA153" s="158"/>
      <c r="AB153" s="159"/>
      <c r="AC153" s="158">
        <v>22596506</v>
      </c>
      <c r="AD153" s="158">
        <v>562171</v>
      </c>
      <c r="AE153" s="159"/>
      <c r="AF153" s="158">
        <v>22383961.324564993</v>
      </c>
      <c r="AG153" s="158">
        <v>620287.65827900008</v>
      </c>
      <c r="AH153" s="159"/>
      <c r="AI153" s="78">
        <v>652880.32783800003</v>
      </c>
      <c r="AJ153" s="65">
        <v>0</v>
      </c>
      <c r="AK153" s="65">
        <v>59853437</v>
      </c>
      <c r="AL153" s="67">
        <v>0</v>
      </c>
      <c r="AM153" s="67">
        <v>0</v>
      </c>
      <c r="AN153" s="67">
        <v>527866.10955199995</v>
      </c>
      <c r="AO153" s="67">
        <v>0</v>
      </c>
      <c r="AP153" s="158">
        <v>198726</v>
      </c>
      <c r="AQ153" s="158">
        <v>78175075.042745844</v>
      </c>
      <c r="AR153" s="185">
        <v>89305217.450925544</v>
      </c>
      <c r="AS153" s="158">
        <v>167679018.49367139</v>
      </c>
      <c r="AT153" s="158">
        <v>167480292.49367139</v>
      </c>
      <c r="AU153" s="158">
        <v>465021.56697599997</v>
      </c>
      <c r="AV153" s="158">
        <v>68884518.404096007</v>
      </c>
      <c r="AW153" s="186">
        <v>939989563.08070397</v>
      </c>
      <c r="AX153">
        <v>1009339103.0517759</v>
      </c>
      <c r="AY153">
        <v>1008874081.4848</v>
      </c>
    </row>
    <row r="154" spans="1:51" x14ac:dyDescent="0.3">
      <c r="A154" s="586">
        <v>42248</v>
      </c>
      <c r="B154" s="100">
        <v>30</v>
      </c>
      <c r="C154" s="61">
        <v>116870345</v>
      </c>
      <c r="D154" s="62">
        <v>16741789</v>
      </c>
      <c r="E154" s="63">
        <v>42714621</v>
      </c>
      <c r="F154" s="61">
        <v>375894521</v>
      </c>
      <c r="G154" s="62">
        <v>23189500</v>
      </c>
      <c r="H154" s="63">
        <v>54125251</v>
      </c>
      <c r="I154" s="180">
        <v>403919676.77226198</v>
      </c>
      <c r="J154" s="158">
        <v>22880065.852428999</v>
      </c>
      <c r="K154" s="189">
        <v>471545.1444370001</v>
      </c>
      <c r="L154" s="190">
        <v>427271287.76912796</v>
      </c>
      <c r="M154" s="188">
        <v>235031891</v>
      </c>
      <c r="N154" s="189">
        <v>140862630</v>
      </c>
      <c r="O154" s="189">
        <v>29079399</v>
      </c>
      <c r="P154" s="102">
        <v>81811872</v>
      </c>
      <c r="Q154" s="102">
        <v>29971359</v>
      </c>
      <c r="R154" s="83">
        <v>111783231</v>
      </c>
      <c r="S154" s="83"/>
      <c r="T154" s="190"/>
      <c r="U154" s="189">
        <v>170522595.144034</v>
      </c>
      <c r="V154" s="189">
        <v>233397081.62822786</v>
      </c>
      <c r="W154" s="189">
        <v>16905772.746058997</v>
      </c>
      <c r="X154" s="189">
        <v>153747590.10839683</v>
      </c>
      <c r="Y154" s="189">
        <v>62743718.773772031</v>
      </c>
      <c r="Z154" s="189">
        <v>216491308.88216886</v>
      </c>
      <c r="AA154" s="189"/>
      <c r="AB154" s="190"/>
      <c r="AC154" s="189">
        <v>22621955</v>
      </c>
      <c r="AD154" s="189">
        <v>567545</v>
      </c>
      <c r="AE154" s="190"/>
      <c r="AF154" s="189">
        <v>22253166.394636992</v>
      </c>
      <c r="AG154" s="189">
        <v>626899.45779200015</v>
      </c>
      <c r="AH154" s="190"/>
      <c r="AI154" s="82">
        <v>672938.46151099994</v>
      </c>
      <c r="AJ154" s="83">
        <v>0</v>
      </c>
      <c r="AK154" s="83">
        <v>54125251</v>
      </c>
      <c r="AL154" s="84">
        <v>0</v>
      </c>
      <c r="AM154" s="85">
        <v>0</v>
      </c>
      <c r="AN154" s="84">
        <v>471545.1444370001</v>
      </c>
      <c r="AO154" s="84">
        <v>0</v>
      </c>
      <c r="AP154" s="158">
        <v>207219</v>
      </c>
      <c r="AQ154" s="158">
        <v>81137828.967499658</v>
      </c>
      <c r="AR154" s="185">
        <v>89527205.406814069</v>
      </c>
      <c r="AS154" s="158">
        <v>170872253.37431371</v>
      </c>
      <c r="AT154" s="158">
        <v>170665034.37431371</v>
      </c>
      <c r="AU154" s="158">
        <v>466143.24838399998</v>
      </c>
      <c r="AV154" s="158">
        <v>69207765.024767995</v>
      </c>
      <c r="AW154" s="186">
        <v>986884834.59072006</v>
      </c>
      <c r="AX154">
        <v>1056558742.8638721</v>
      </c>
      <c r="AY154">
        <v>1056092599.6154881</v>
      </c>
    </row>
    <row r="155" spans="1:51" x14ac:dyDescent="0.3">
      <c r="A155" s="584">
        <v>42278</v>
      </c>
      <c r="B155" s="77">
        <v>31</v>
      </c>
      <c r="C155" s="92">
        <v>118079504</v>
      </c>
      <c r="D155" s="93">
        <v>16750971</v>
      </c>
      <c r="E155" s="94">
        <v>43496256</v>
      </c>
      <c r="F155" s="92">
        <v>394234619</v>
      </c>
      <c r="G155" s="93">
        <v>23608206</v>
      </c>
      <c r="H155" s="94">
        <v>51133278</v>
      </c>
      <c r="I155" s="211">
        <v>419768123.52511996</v>
      </c>
      <c r="J155" s="171">
        <v>23184874.081158005</v>
      </c>
      <c r="K155" s="158">
        <v>450389.14319999993</v>
      </c>
      <c r="L155" s="159">
        <v>443403386.74947792</v>
      </c>
      <c r="M155" s="180">
        <v>245858199</v>
      </c>
      <c r="N155" s="158">
        <v>148376420</v>
      </c>
      <c r="O155" s="158">
        <v>30735464</v>
      </c>
      <c r="P155" s="62">
        <v>85928829</v>
      </c>
      <c r="Q155" s="62">
        <v>31712127</v>
      </c>
      <c r="R155" s="65">
        <v>117640956</v>
      </c>
      <c r="S155" s="65"/>
      <c r="T155" s="159"/>
      <c r="U155" s="158">
        <v>176033578.83850092</v>
      </c>
      <c r="V155" s="158">
        <v>243734544.68661892</v>
      </c>
      <c r="W155" s="158">
        <v>18060789.623257011</v>
      </c>
      <c r="X155" s="158">
        <v>159917986.04147193</v>
      </c>
      <c r="Y155" s="158">
        <v>65755769.021889977</v>
      </c>
      <c r="Z155" s="158">
        <v>225673755.06336191</v>
      </c>
      <c r="AA155" s="158"/>
      <c r="AB155" s="159"/>
      <c r="AC155" s="158">
        <v>23029338</v>
      </c>
      <c r="AD155" s="158">
        <v>578868</v>
      </c>
      <c r="AE155" s="159"/>
      <c r="AF155" s="158">
        <v>22549455.378885996</v>
      </c>
      <c r="AG155" s="158">
        <v>635418.70227200002</v>
      </c>
      <c r="AH155" s="159"/>
      <c r="AI155" s="67">
        <v>675216.36851299985</v>
      </c>
      <c r="AJ155" s="65">
        <v>0</v>
      </c>
      <c r="AK155" s="65">
        <v>51133278</v>
      </c>
      <c r="AL155" s="67">
        <v>0</v>
      </c>
      <c r="AM155" s="67">
        <v>0</v>
      </c>
      <c r="AN155" s="67">
        <v>450389.14319999993</v>
      </c>
      <c r="AO155" s="67">
        <v>0</v>
      </c>
      <c r="AP155" s="171">
        <v>238755</v>
      </c>
      <c r="AQ155" s="171">
        <v>87855095.724964544</v>
      </c>
      <c r="AR155" s="212">
        <v>92415427.0758968</v>
      </c>
      <c r="AS155" s="171">
        <v>180509277.80086136</v>
      </c>
      <c r="AT155" s="171">
        <v>180270522.80086136</v>
      </c>
      <c r="AU155" s="171">
        <v>378279.23148800002</v>
      </c>
      <c r="AV155" s="171">
        <v>77403758.002176002</v>
      </c>
      <c r="AW155" s="213">
        <v>999468753.22368002</v>
      </c>
      <c r="AX155">
        <v>1077250790.4573441</v>
      </c>
      <c r="AY155">
        <v>1076872511.2258561</v>
      </c>
    </row>
    <row r="156" spans="1:51" x14ac:dyDescent="0.3">
      <c r="A156" s="584">
        <v>42309</v>
      </c>
      <c r="B156" s="77">
        <v>30</v>
      </c>
      <c r="C156" s="61">
        <v>119419710</v>
      </c>
      <c r="D156" s="62">
        <v>16813855</v>
      </c>
      <c r="E156" s="63">
        <v>44540498</v>
      </c>
      <c r="F156" s="61">
        <v>389887019</v>
      </c>
      <c r="G156" s="62">
        <v>23784090</v>
      </c>
      <c r="H156" s="63">
        <v>46755243</v>
      </c>
      <c r="I156" s="180">
        <v>412758014.54957068</v>
      </c>
      <c r="J156" s="158">
        <v>23070719.654055007</v>
      </c>
      <c r="K156" s="158">
        <v>461043.79251100007</v>
      </c>
      <c r="L156" s="159">
        <v>436289777.99613667</v>
      </c>
      <c r="M156" s="180">
        <v>245280939</v>
      </c>
      <c r="N156" s="158">
        <v>144606080</v>
      </c>
      <c r="O156" s="158">
        <v>30099453</v>
      </c>
      <c r="P156" s="62">
        <v>83535084</v>
      </c>
      <c r="Q156" s="62">
        <v>30971543</v>
      </c>
      <c r="R156" s="65">
        <v>114506627</v>
      </c>
      <c r="S156" s="65"/>
      <c r="T156" s="159"/>
      <c r="U156" s="158">
        <v>174246053.72513807</v>
      </c>
      <c r="V156" s="158">
        <v>238511960.82443294</v>
      </c>
      <c r="W156" s="158">
        <v>17917502.834954999</v>
      </c>
      <c r="X156" s="158">
        <v>156205279.32765192</v>
      </c>
      <c r="Y156" s="158">
        <v>64389178.661826007</v>
      </c>
      <c r="Z156" s="158">
        <v>220594457.98947793</v>
      </c>
      <c r="AA156" s="158"/>
      <c r="AB156" s="159"/>
      <c r="AC156" s="158">
        <v>23193886</v>
      </c>
      <c r="AD156" s="158">
        <v>590204</v>
      </c>
      <c r="AE156" s="159"/>
      <c r="AF156" s="158">
        <v>22426740.395821001</v>
      </c>
      <c r="AG156" s="158">
        <v>643979.25823399983</v>
      </c>
      <c r="AH156" s="159"/>
      <c r="AI156" s="67">
        <v>698879.61370300001</v>
      </c>
      <c r="AJ156" s="65">
        <v>0</v>
      </c>
      <c r="AK156" s="65">
        <v>46755243</v>
      </c>
      <c r="AL156" s="67">
        <v>0</v>
      </c>
      <c r="AM156" s="67">
        <v>0</v>
      </c>
      <c r="AN156" s="67">
        <v>461043.79251100007</v>
      </c>
      <c r="AO156" s="67">
        <v>0</v>
      </c>
      <c r="AP156" s="158">
        <v>211727</v>
      </c>
      <c r="AQ156" s="158">
        <v>88366361.910741016</v>
      </c>
      <c r="AR156" s="185">
        <v>90630169.008162081</v>
      </c>
      <c r="AS156" s="158">
        <v>179208257.91890311</v>
      </c>
      <c r="AT156" s="158">
        <v>178996530.91890311</v>
      </c>
      <c r="AU156" s="158">
        <v>344018.09203200002</v>
      </c>
      <c r="AV156" s="158">
        <v>76227918.430207998</v>
      </c>
      <c r="AW156" s="186">
        <v>971534822.80140805</v>
      </c>
      <c r="AX156">
        <v>1048106759.3236481</v>
      </c>
      <c r="AY156">
        <v>1047762741.231616</v>
      </c>
    </row>
    <row r="157" spans="1:51" x14ac:dyDescent="0.3">
      <c r="A157" s="587">
        <v>42339</v>
      </c>
      <c r="B157" s="198">
        <v>31</v>
      </c>
      <c r="C157" s="106">
        <v>120279206</v>
      </c>
      <c r="D157" s="107">
        <v>16863842</v>
      </c>
      <c r="E157" s="108">
        <v>34314795</v>
      </c>
      <c r="F157" s="106">
        <v>426658783</v>
      </c>
      <c r="G157" s="107">
        <v>26805021</v>
      </c>
      <c r="H157" s="108">
        <v>41606578</v>
      </c>
      <c r="I157" s="199">
        <v>464104309.03366131</v>
      </c>
      <c r="J157" s="200">
        <v>26576810.478223</v>
      </c>
      <c r="K157" s="200">
        <v>431101.76763599995</v>
      </c>
      <c r="L157" s="201">
        <v>491112221.27952033</v>
      </c>
      <c r="M157" s="199">
        <v>267598274</v>
      </c>
      <c r="N157" s="200">
        <v>159060509</v>
      </c>
      <c r="O157" s="200">
        <v>34798805</v>
      </c>
      <c r="P157" s="107">
        <v>90611625</v>
      </c>
      <c r="Q157" s="107">
        <v>33650079</v>
      </c>
      <c r="R157" s="110">
        <v>124261704</v>
      </c>
      <c r="S157" s="110"/>
      <c r="T157" s="201"/>
      <c r="U157" s="200">
        <v>196186616.29767495</v>
      </c>
      <c r="V157" s="200">
        <v>267917692.73598605</v>
      </c>
      <c r="W157" s="200">
        <v>20414026.227476008</v>
      </c>
      <c r="X157" s="200">
        <v>174879251.06774506</v>
      </c>
      <c r="Y157" s="200">
        <v>72624415.440764993</v>
      </c>
      <c r="Z157" s="200">
        <v>247503666.50851005</v>
      </c>
      <c r="AA157" s="200"/>
      <c r="AB157" s="201"/>
      <c r="AC157" s="200">
        <v>26231669</v>
      </c>
      <c r="AD157" s="200">
        <v>573352</v>
      </c>
      <c r="AE157" s="201"/>
      <c r="AF157" s="200">
        <v>25928404.240049999</v>
      </c>
      <c r="AG157" s="200">
        <v>648406.23817300005</v>
      </c>
      <c r="AH157" s="201"/>
      <c r="AI157" s="113">
        <v>737784.50541900005</v>
      </c>
      <c r="AJ157" s="110">
        <v>0</v>
      </c>
      <c r="AK157" s="110">
        <v>41606578</v>
      </c>
      <c r="AL157" s="112">
        <v>0</v>
      </c>
      <c r="AM157" s="112">
        <v>0</v>
      </c>
      <c r="AN157" s="112">
        <v>431101.76763599995</v>
      </c>
      <c r="AO157" s="112">
        <v>0</v>
      </c>
      <c r="AP157" s="200">
        <v>200827</v>
      </c>
      <c r="AQ157" s="200">
        <v>90733851.05612497</v>
      </c>
      <c r="AR157" s="206">
        <v>98518883.425461248</v>
      </c>
      <c r="AS157" s="200">
        <v>189453561.48158622</v>
      </c>
      <c r="AT157" s="200">
        <v>189252734.48158622</v>
      </c>
      <c r="AU157" s="200">
        <v>363591.76192000002</v>
      </c>
      <c r="AV157" s="200">
        <v>81402515.161088005</v>
      </c>
      <c r="AW157" s="207">
        <v>1066768005.070848</v>
      </c>
      <c r="AX157">
        <v>1148534111.993856</v>
      </c>
      <c r="AY157">
        <v>1148170520.231936</v>
      </c>
    </row>
    <row r="158" spans="1:51" x14ac:dyDescent="0.3">
      <c r="A158" s="583">
        <v>42370</v>
      </c>
      <c r="B158" s="60">
        <v>31</v>
      </c>
      <c r="C158" s="61">
        <v>121036802</v>
      </c>
      <c r="D158" s="62">
        <v>16878261</v>
      </c>
      <c r="E158" s="63">
        <v>35084652</v>
      </c>
      <c r="F158" s="61">
        <v>405682510</v>
      </c>
      <c r="G158" s="62">
        <v>23995879</v>
      </c>
      <c r="H158" s="63">
        <v>41300860</v>
      </c>
      <c r="I158" s="117">
        <v>430262433.25677884</v>
      </c>
      <c r="J158" s="118">
        <v>22927127.763919991</v>
      </c>
      <c r="K158" s="119">
        <v>387404.14514299989</v>
      </c>
      <c r="L158" s="120">
        <v>453576965.16584182</v>
      </c>
      <c r="M158" s="117">
        <v>258088881</v>
      </c>
      <c r="N158" s="118">
        <v>147593629</v>
      </c>
      <c r="O158" s="118">
        <v>31486271</v>
      </c>
      <c r="P158" s="119">
        <v>85992645</v>
      </c>
      <c r="Q158" s="119">
        <v>30114713</v>
      </c>
      <c r="R158" s="65">
        <v>116107358</v>
      </c>
      <c r="S158" s="65"/>
      <c r="T158" s="121"/>
      <c r="U158" s="118">
        <v>185878799.75090399</v>
      </c>
      <c r="V158" s="118">
        <v>244383633.50587484</v>
      </c>
      <c r="W158" s="118">
        <v>19018446.630563997</v>
      </c>
      <c r="X158" s="118">
        <v>161915187.18328783</v>
      </c>
      <c r="Y158" s="118">
        <v>63449999.692023002</v>
      </c>
      <c r="Z158" s="118">
        <v>225365186.87531084</v>
      </c>
      <c r="AA158" s="118"/>
      <c r="AB158" s="121"/>
      <c r="AC158" s="118">
        <v>23402738</v>
      </c>
      <c r="AD158" s="118">
        <v>593141</v>
      </c>
      <c r="AE158" s="121"/>
      <c r="AF158" s="118">
        <v>22281522.813559003</v>
      </c>
      <c r="AG158" s="118">
        <v>645604.95036100026</v>
      </c>
      <c r="AH158" s="121"/>
      <c r="AI158" s="123">
        <v>718099.34108599997</v>
      </c>
      <c r="AJ158" s="118">
        <v>0</v>
      </c>
      <c r="AK158" s="118">
        <v>41300860</v>
      </c>
      <c r="AL158" s="122">
        <v>0</v>
      </c>
      <c r="AM158" s="67">
        <v>0</v>
      </c>
      <c r="AN158" s="67">
        <v>387404.14514299989</v>
      </c>
      <c r="AO158" s="67">
        <v>0</v>
      </c>
      <c r="AP158" s="65">
        <v>165756</v>
      </c>
      <c r="AQ158" s="65">
        <v>95331767.965507373</v>
      </c>
      <c r="AR158" s="153">
        <v>99409605.202082172</v>
      </c>
      <c r="AS158" s="65">
        <v>194907129.16758955</v>
      </c>
      <c r="AT158" s="65">
        <v>194741373.16758955</v>
      </c>
      <c r="AU158" s="65">
        <v>351034.14681599999</v>
      </c>
      <c r="AV158" s="65">
        <v>80018336.120831996</v>
      </c>
      <c r="AW158" s="67">
        <v>991202954.44480002</v>
      </c>
      <c r="AX158">
        <v>1071572324.712448</v>
      </c>
      <c r="AY158">
        <v>1071221290.565632</v>
      </c>
    </row>
    <row r="159" spans="1:51" x14ac:dyDescent="0.3">
      <c r="A159" s="584">
        <v>42401</v>
      </c>
      <c r="B159" s="77">
        <v>29</v>
      </c>
      <c r="C159" s="61">
        <v>122460742</v>
      </c>
      <c r="D159" s="62">
        <v>16942073</v>
      </c>
      <c r="E159" s="63">
        <v>35876523</v>
      </c>
      <c r="F159" s="61">
        <v>387271612</v>
      </c>
      <c r="G159" s="62">
        <v>24172068</v>
      </c>
      <c r="H159" s="63">
        <v>46579696</v>
      </c>
      <c r="I159" s="64">
        <v>412718764.39128506</v>
      </c>
      <c r="J159" s="65">
        <v>22154169.805091001</v>
      </c>
      <c r="K159" s="62">
        <v>519364.47219400003</v>
      </c>
      <c r="L159" s="63">
        <v>435392298.6685701</v>
      </c>
      <c r="M159" s="64">
        <v>244890209</v>
      </c>
      <c r="N159" s="65">
        <v>142381403</v>
      </c>
      <c r="O159" s="65">
        <v>27401329</v>
      </c>
      <c r="P159" s="62">
        <v>84331734</v>
      </c>
      <c r="Q159" s="62">
        <v>30648340</v>
      </c>
      <c r="R159" s="65">
        <v>114980074</v>
      </c>
      <c r="S159" s="65"/>
      <c r="T159" s="66"/>
      <c r="U159" s="65">
        <v>175608926.75683609</v>
      </c>
      <c r="V159" s="65">
        <v>237109837.63444898</v>
      </c>
      <c r="W159" s="65">
        <v>16302873.209410995</v>
      </c>
      <c r="X159" s="65">
        <v>156551192.17997897</v>
      </c>
      <c r="Y159" s="65">
        <v>64255772.245059006</v>
      </c>
      <c r="Z159" s="65">
        <v>220806964.42503798</v>
      </c>
      <c r="AA159" s="65"/>
      <c r="AB159" s="66"/>
      <c r="AC159" s="65">
        <v>23569936</v>
      </c>
      <c r="AD159" s="65">
        <v>602132</v>
      </c>
      <c r="AE159" s="66"/>
      <c r="AF159" s="65">
        <v>21495653.18620399</v>
      </c>
      <c r="AG159" s="65">
        <v>658516.61888700002</v>
      </c>
      <c r="AH159" s="66"/>
      <c r="AI159" s="78">
        <v>781571.493242</v>
      </c>
      <c r="AJ159" s="65">
        <v>0</v>
      </c>
      <c r="AK159" s="65">
        <v>46579696</v>
      </c>
      <c r="AL159" s="67">
        <v>0</v>
      </c>
      <c r="AM159" s="67">
        <v>0</v>
      </c>
      <c r="AN159" s="67">
        <v>519364.47219400003</v>
      </c>
      <c r="AO159" s="67">
        <v>0</v>
      </c>
      <c r="AP159" s="65">
        <v>157424</v>
      </c>
      <c r="AQ159" s="65">
        <v>91263835.4095961</v>
      </c>
      <c r="AR159" s="153">
        <v>94883110.18019639</v>
      </c>
      <c r="AS159" s="65">
        <v>186304369.58979249</v>
      </c>
      <c r="AT159" s="65">
        <v>186146945.58979249</v>
      </c>
      <c r="AU159" s="65">
        <v>393907.20819199999</v>
      </c>
      <c r="AV159" s="65">
        <v>79549337.436159998</v>
      </c>
      <c r="AW159" s="67">
        <v>1014334440.341504</v>
      </c>
      <c r="AX159">
        <v>1094277684.9858561</v>
      </c>
      <c r="AY159">
        <v>1093883777.7776639</v>
      </c>
    </row>
    <row r="160" spans="1:51" x14ac:dyDescent="0.3">
      <c r="A160" s="586">
        <v>42430</v>
      </c>
      <c r="B160" s="100">
        <v>31</v>
      </c>
      <c r="C160" s="61">
        <v>123892739</v>
      </c>
      <c r="D160" s="62">
        <v>16892592</v>
      </c>
      <c r="E160" s="63">
        <v>36813643</v>
      </c>
      <c r="F160" s="61">
        <v>426856817</v>
      </c>
      <c r="G160" s="62">
        <v>25841291</v>
      </c>
      <c r="H160" s="63">
        <v>50700307</v>
      </c>
      <c r="I160" s="88">
        <v>455676511.42939597</v>
      </c>
      <c r="J160" s="83">
        <v>24775878.263684992</v>
      </c>
      <c r="K160" s="102">
        <v>492166.07290800003</v>
      </c>
      <c r="L160" s="103">
        <v>480944555.76598895</v>
      </c>
      <c r="M160" s="88">
        <v>268844828</v>
      </c>
      <c r="N160" s="83">
        <v>158011989</v>
      </c>
      <c r="O160" s="83">
        <v>32915222</v>
      </c>
      <c r="P160" s="102">
        <v>91133675</v>
      </c>
      <c r="Q160" s="102">
        <v>33963092</v>
      </c>
      <c r="R160" s="83">
        <v>125096767</v>
      </c>
      <c r="S160" s="83"/>
      <c r="T160" s="86"/>
      <c r="U160" s="83">
        <v>188743194.08521789</v>
      </c>
      <c r="V160" s="83">
        <v>266933317.34417808</v>
      </c>
      <c r="W160" s="83">
        <v>18807459.411314007</v>
      </c>
      <c r="X160" s="83">
        <v>176688423.66353309</v>
      </c>
      <c r="Y160" s="83">
        <v>71437434.269330978</v>
      </c>
      <c r="Z160" s="83">
        <v>248125857.93286407</v>
      </c>
      <c r="AA160" s="83"/>
      <c r="AB160" s="86"/>
      <c r="AC160" s="83">
        <v>25206370</v>
      </c>
      <c r="AD160" s="83">
        <v>634921</v>
      </c>
      <c r="AE160" s="86"/>
      <c r="AF160" s="83">
        <v>24083757.148040004</v>
      </c>
      <c r="AG160" s="83">
        <v>692121.1156449999</v>
      </c>
      <c r="AH160" s="86"/>
      <c r="AI160" s="82">
        <v>793387.80238800007</v>
      </c>
      <c r="AJ160" s="83">
        <v>0</v>
      </c>
      <c r="AK160" s="83">
        <v>50700307</v>
      </c>
      <c r="AL160" s="84">
        <v>0</v>
      </c>
      <c r="AM160" s="84">
        <v>0</v>
      </c>
      <c r="AN160" s="84">
        <v>492166.07290800003</v>
      </c>
      <c r="AO160" s="84">
        <v>0</v>
      </c>
      <c r="AP160" s="83">
        <v>164153</v>
      </c>
      <c r="AQ160" s="83">
        <v>96886196.610998556</v>
      </c>
      <c r="AR160" s="154">
        <v>101812189.74608846</v>
      </c>
      <c r="AS160" s="83">
        <v>198862539.35708702</v>
      </c>
      <c r="AT160" s="83">
        <v>198698386.35708702</v>
      </c>
      <c r="AU160" s="83">
        <v>369643.782144</v>
      </c>
      <c r="AV160" s="83">
        <v>88356545.363968</v>
      </c>
      <c r="AW160" s="84">
        <v>1125174325.8050561</v>
      </c>
      <c r="AX160">
        <v>1213900514.9511681</v>
      </c>
      <c r="AY160">
        <v>1213530871.169024</v>
      </c>
    </row>
    <row r="161" spans="1:51" x14ac:dyDescent="0.3">
      <c r="A161" s="584">
        <v>42461</v>
      </c>
      <c r="B161" s="77">
        <v>30</v>
      </c>
      <c r="C161" s="92">
        <v>125574581</v>
      </c>
      <c r="D161" s="93">
        <v>16896126</v>
      </c>
      <c r="E161" s="94">
        <v>37372532</v>
      </c>
      <c r="F161" s="92">
        <v>418875343</v>
      </c>
      <c r="G161" s="93">
        <v>23676732</v>
      </c>
      <c r="H161" s="94">
        <v>51016407</v>
      </c>
      <c r="I161" s="64">
        <v>445203872.00808477</v>
      </c>
      <c r="J161" s="65">
        <v>22148265.959511001</v>
      </c>
      <c r="K161" s="62">
        <v>515231.509747</v>
      </c>
      <c r="L161" s="63">
        <v>467867369.47734278</v>
      </c>
      <c r="M161" s="64">
        <v>263475930.99999997</v>
      </c>
      <c r="N161" s="65">
        <v>155399412</v>
      </c>
      <c r="O161" s="65">
        <v>32825392.999999996</v>
      </c>
      <c r="P161" s="62">
        <v>89073335</v>
      </c>
      <c r="Q161" s="62">
        <v>33500684</v>
      </c>
      <c r="R161" s="65">
        <v>122574019</v>
      </c>
      <c r="S161" s="65"/>
      <c r="T161" s="66"/>
      <c r="U161" s="65">
        <v>186812272.61427492</v>
      </c>
      <c r="V161" s="65">
        <v>258391599.39380988</v>
      </c>
      <c r="W161" s="65">
        <v>19171510.793405991</v>
      </c>
      <c r="X161" s="65">
        <v>168638145.59687394</v>
      </c>
      <c r="Y161" s="65">
        <v>70581943.003529966</v>
      </c>
      <c r="Z161" s="65">
        <v>239220088.6004039</v>
      </c>
      <c r="AA161" s="65"/>
      <c r="AB161" s="66"/>
      <c r="AC161" s="65">
        <v>23071795</v>
      </c>
      <c r="AD161" s="65">
        <v>604937</v>
      </c>
      <c r="AE161" s="66"/>
      <c r="AF161" s="65">
        <v>21498399.398470003</v>
      </c>
      <c r="AG161" s="65">
        <v>649866.56104100007</v>
      </c>
      <c r="AH161" s="66"/>
      <c r="AI161" s="78">
        <v>804358.48043100012</v>
      </c>
      <c r="AJ161" s="65">
        <v>0</v>
      </c>
      <c r="AK161" s="65">
        <v>51016407</v>
      </c>
      <c r="AL161" s="67">
        <v>0</v>
      </c>
      <c r="AM161" s="67">
        <v>0</v>
      </c>
      <c r="AN161" s="67">
        <v>515231.509747</v>
      </c>
      <c r="AO161" s="67">
        <v>0</v>
      </c>
      <c r="AP161" s="65">
        <v>158387</v>
      </c>
      <c r="AQ161" s="65">
        <v>90747989.941139981</v>
      </c>
      <c r="AR161" s="153">
        <v>103463193.69126981</v>
      </c>
      <c r="AS161" s="65">
        <v>194369570.63240981</v>
      </c>
      <c r="AT161" s="65">
        <v>194211183.63240981</v>
      </c>
      <c r="AU161" s="65">
        <v>331507.13855999999</v>
      </c>
      <c r="AV161" s="65">
        <v>88787417.825279996</v>
      </c>
      <c r="AW161" s="67">
        <v>1019851862.704128</v>
      </c>
      <c r="AX161">
        <v>1108970787.667968</v>
      </c>
      <c r="AY161">
        <v>1108639280.529408</v>
      </c>
    </row>
    <row r="162" spans="1:51" x14ac:dyDescent="0.3">
      <c r="A162" s="584">
        <v>42491</v>
      </c>
      <c r="B162" s="77">
        <v>31</v>
      </c>
      <c r="C162" s="61">
        <v>127014340</v>
      </c>
      <c r="D162" s="62">
        <v>16918991</v>
      </c>
      <c r="E162" s="63">
        <v>38350023</v>
      </c>
      <c r="F162" s="61">
        <v>437023644</v>
      </c>
      <c r="G162" s="62">
        <v>25794701</v>
      </c>
      <c r="H162" s="63">
        <v>63883592</v>
      </c>
      <c r="I162" s="155">
        <v>471020734.64625597</v>
      </c>
      <c r="J162" s="65">
        <v>23761896.794755004</v>
      </c>
      <c r="K162" s="62">
        <v>587051.82642500009</v>
      </c>
      <c r="L162" s="63">
        <v>495369683.26743597</v>
      </c>
      <c r="M162" s="155">
        <v>274431643</v>
      </c>
      <c r="N162" s="65">
        <v>162592001</v>
      </c>
      <c r="O162" s="65">
        <v>35178578</v>
      </c>
      <c r="P162" s="62">
        <v>92458257</v>
      </c>
      <c r="Q162" s="62">
        <v>34955166</v>
      </c>
      <c r="R162" s="65">
        <v>127413423</v>
      </c>
      <c r="S162" s="65"/>
      <c r="T162" s="66"/>
      <c r="U162" s="65">
        <v>196669569.894458</v>
      </c>
      <c r="V162" s="65">
        <v>274351164.75179797</v>
      </c>
      <c r="W162" s="65">
        <v>21179616.640451986</v>
      </c>
      <c r="X162" s="65">
        <v>178509678.35492295</v>
      </c>
      <c r="Y162" s="65">
        <v>74661869.756423041</v>
      </c>
      <c r="Z162" s="65">
        <v>253171548.11134601</v>
      </c>
      <c r="AA162" s="65"/>
      <c r="AB162" s="66"/>
      <c r="AC162" s="65">
        <v>25146444</v>
      </c>
      <c r="AD162" s="65">
        <v>648257</v>
      </c>
      <c r="AE162" s="66"/>
      <c r="AF162" s="65">
        <v>23055212.543531999</v>
      </c>
      <c r="AG162" s="65">
        <v>706684.25122300012</v>
      </c>
      <c r="AH162" s="66"/>
      <c r="AI162" s="78">
        <v>836286.97828200005</v>
      </c>
      <c r="AJ162" s="65">
        <v>0</v>
      </c>
      <c r="AK162" s="65">
        <v>63883592</v>
      </c>
      <c r="AL162" s="67">
        <v>0</v>
      </c>
      <c r="AM162" s="67">
        <v>0</v>
      </c>
      <c r="AN162" s="67">
        <v>587051.82642500009</v>
      </c>
      <c r="AO162" s="67">
        <v>0</v>
      </c>
      <c r="AP162" s="65">
        <v>214485</v>
      </c>
      <c r="AQ162" s="65">
        <v>95471468.729781568</v>
      </c>
      <c r="AR162" s="153">
        <v>104572004.97131467</v>
      </c>
      <c r="AS162" s="156">
        <v>200257958.70109624</v>
      </c>
      <c r="AT162" s="65">
        <v>200043473.70109624</v>
      </c>
      <c r="AU162" s="65">
        <v>400341.00838399999</v>
      </c>
      <c r="AV162" s="65">
        <v>94527826.165759996</v>
      </c>
      <c r="AW162" s="67">
        <v>1139358857.95328</v>
      </c>
      <c r="AX162">
        <v>1234287025.127424</v>
      </c>
      <c r="AY162">
        <v>1233886684.11904</v>
      </c>
    </row>
    <row r="163" spans="1:51" x14ac:dyDescent="0.3">
      <c r="A163" s="584">
        <v>42522</v>
      </c>
      <c r="B163" s="77">
        <v>30</v>
      </c>
      <c r="C163" s="101">
        <v>126635258</v>
      </c>
      <c r="D163" s="102">
        <v>16970178</v>
      </c>
      <c r="E163" s="103">
        <v>39575555</v>
      </c>
      <c r="F163" s="101">
        <v>457305293</v>
      </c>
      <c r="G163" s="102">
        <v>25735683</v>
      </c>
      <c r="H163" s="103">
        <v>54614849</v>
      </c>
      <c r="I163" s="157">
        <v>522171414.1305958</v>
      </c>
      <c r="J163" s="156">
        <v>23931455.285606999</v>
      </c>
      <c r="K163" s="158">
        <v>673151.41277699999</v>
      </c>
      <c r="L163" s="159">
        <v>546776020.82897973</v>
      </c>
      <c r="M163" s="157">
        <v>288244305</v>
      </c>
      <c r="N163" s="156">
        <v>169060988</v>
      </c>
      <c r="O163" s="156">
        <v>39062954</v>
      </c>
      <c r="P163" s="209">
        <v>92300029</v>
      </c>
      <c r="Q163" s="209">
        <v>37698005</v>
      </c>
      <c r="R163" s="83">
        <v>129998034</v>
      </c>
      <c r="S163" s="65"/>
      <c r="T163" s="160"/>
      <c r="U163" s="156">
        <v>222843586.06572789</v>
      </c>
      <c r="V163" s="156">
        <v>299327828.06486791</v>
      </c>
      <c r="W163" s="156">
        <v>25357189.416156989</v>
      </c>
      <c r="X163" s="156">
        <v>192075159.28264895</v>
      </c>
      <c r="Y163" s="156">
        <v>81895479.366061971</v>
      </c>
      <c r="Z163" s="156">
        <v>273970638.64871091</v>
      </c>
      <c r="AA163" s="156"/>
      <c r="AB163" s="160"/>
      <c r="AC163" s="156">
        <v>25182161</v>
      </c>
      <c r="AD163" s="156">
        <v>553522</v>
      </c>
      <c r="AE163" s="160"/>
      <c r="AF163" s="156">
        <v>23298055.529856004</v>
      </c>
      <c r="AG163" s="156">
        <v>633399.75575100002</v>
      </c>
      <c r="AH163" s="160"/>
      <c r="AI163" s="82">
        <v>874536.13101899996</v>
      </c>
      <c r="AJ163" s="83">
        <v>0</v>
      </c>
      <c r="AK163" s="83">
        <v>54614849</v>
      </c>
      <c r="AL163" s="84">
        <v>0</v>
      </c>
      <c r="AM163" s="67">
        <v>0</v>
      </c>
      <c r="AN163" s="67">
        <v>673151.41277699999</v>
      </c>
      <c r="AO163" s="67">
        <v>0</v>
      </c>
      <c r="AP163" s="156">
        <v>179340</v>
      </c>
      <c r="AQ163" s="156">
        <v>108093669.20724016</v>
      </c>
      <c r="AR163" s="166">
        <v>110693405.39394566</v>
      </c>
      <c r="AS163" s="165">
        <v>218966414.60118583</v>
      </c>
      <c r="AT163" s="156">
        <v>218787074.60118583</v>
      </c>
      <c r="AU163" s="156">
        <v>376514.08486399997</v>
      </c>
      <c r="AV163" s="156">
        <v>104874343.661568</v>
      </c>
      <c r="AW163" s="167">
        <v>1203980399.0179839</v>
      </c>
      <c r="AX163">
        <v>1309231256.764416</v>
      </c>
      <c r="AY163">
        <v>1308854742.6795518</v>
      </c>
    </row>
    <row r="164" spans="1:51" x14ac:dyDescent="0.3">
      <c r="A164" s="585">
        <v>42552</v>
      </c>
      <c r="B164" s="91">
        <v>31</v>
      </c>
      <c r="C164" s="61">
        <v>127380603</v>
      </c>
      <c r="D164" s="62">
        <v>16998701</v>
      </c>
      <c r="E164" s="63">
        <v>40875095</v>
      </c>
      <c r="F164" s="61">
        <v>420393639</v>
      </c>
      <c r="G164" s="62">
        <v>24441255</v>
      </c>
      <c r="H164" s="63">
        <v>49653426</v>
      </c>
      <c r="I164" s="169">
        <v>448006936.20432687</v>
      </c>
      <c r="J164" s="170">
        <v>21563986.651031002</v>
      </c>
      <c r="K164" s="171">
        <v>561862.09493700007</v>
      </c>
      <c r="L164" s="172">
        <v>470132784.95029491</v>
      </c>
      <c r="M164" s="169">
        <v>263016947.99999997</v>
      </c>
      <c r="N164" s="170">
        <v>157376691</v>
      </c>
      <c r="O164" s="170">
        <v>39861038</v>
      </c>
      <c r="P164" s="93">
        <v>85572798</v>
      </c>
      <c r="Q164" s="93">
        <v>31942855</v>
      </c>
      <c r="R164" s="65">
        <v>117515653</v>
      </c>
      <c r="S164" s="65"/>
      <c r="T164" s="172"/>
      <c r="U164" s="170">
        <v>195992996.87416601</v>
      </c>
      <c r="V164" s="170">
        <v>252013939.33016089</v>
      </c>
      <c r="W164" s="170">
        <v>21850715.892289992</v>
      </c>
      <c r="X164" s="170">
        <v>159814386.03397289</v>
      </c>
      <c r="Y164" s="170">
        <v>70348837.403898001</v>
      </c>
      <c r="Z164" s="170">
        <v>230163223.43787089</v>
      </c>
      <c r="AA164" s="170"/>
      <c r="AB164" s="172"/>
      <c r="AC164" s="170">
        <v>23925630</v>
      </c>
      <c r="AD164" s="170">
        <v>515625</v>
      </c>
      <c r="AE164" s="172"/>
      <c r="AF164" s="170">
        <v>20981055.086185001</v>
      </c>
      <c r="AG164" s="170">
        <v>582931.56484600005</v>
      </c>
      <c r="AH164" s="172"/>
      <c r="AI164" s="78">
        <v>808587.63239500008</v>
      </c>
      <c r="AJ164" s="65">
        <v>0</v>
      </c>
      <c r="AK164" s="65">
        <v>49653426</v>
      </c>
      <c r="AL164" s="67">
        <v>0</v>
      </c>
      <c r="AM164" s="67">
        <v>0</v>
      </c>
      <c r="AN164" s="67">
        <v>561862.09493700007</v>
      </c>
      <c r="AO164" s="67">
        <v>0</v>
      </c>
      <c r="AP164" s="170">
        <v>139107</v>
      </c>
      <c r="AQ164" s="170">
        <v>100409791.42027372</v>
      </c>
      <c r="AR164" s="177">
        <v>105800008.17120895</v>
      </c>
      <c r="AS164" s="170">
        <v>206348906.59148267</v>
      </c>
      <c r="AT164" s="170">
        <v>206209799.59148267</v>
      </c>
      <c r="AU164" s="170">
        <v>335167.06201599998</v>
      </c>
      <c r="AV164" s="170">
        <v>84775087.898624003</v>
      </c>
      <c r="AW164" s="178">
        <v>951039507.30035198</v>
      </c>
      <c r="AX164">
        <v>1036149762.2609919</v>
      </c>
      <c r="AY164">
        <v>1035814595.198976</v>
      </c>
    </row>
    <row r="165" spans="1:51" x14ac:dyDescent="0.3">
      <c r="A165" s="584">
        <v>42583</v>
      </c>
      <c r="B165" s="77">
        <v>31</v>
      </c>
      <c r="C165" s="61">
        <v>128603705</v>
      </c>
      <c r="D165" s="62">
        <v>17033436</v>
      </c>
      <c r="E165" s="63">
        <v>43087252</v>
      </c>
      <c r="F165" s="61">
        <v>441025993</v>
      </c>
      <c r="G165" s="62">
        <v>26161648</v>
      </c>
      <c r="H165" s="63">
        <v>60520930</v>
      </c>
      <c r="I165" s="180">
        <v>484744381.37884408</v>
      </c>
      <c r="J165" s="158">
        <v>23750626.592278004</v>
      </c>
      <c r="K165" s="158">
        <v>616484.44819000002</v>
      </c>
      <c r="L165" s="159">
        <v>509111492.41931206</v>
      </c>
      <c r="M165" s="180">
        <v>273118638</v>
      </c>
      <c r="N165" s="158">
        <v>167907355</v>
      </c>
      <c r="O165" s="158">
        <v>37573839</v>
      </c>
      <c r="P165" s="62">
        <v>94124415</v>
      </c>
      <c r="Q165" s="62">
        <v>36209101</v>
      </c>
      <c r="R165" s="65">
        <v>130333516</v>
      </c>
      <c r="S165" s="65"/>
      <c r="T165" s="159"/>
      <c r="U165" s="158">
        <v>198302193.83259505</v>
      </c>
      <c r="V165" s="158">
        <v>286442187.54624903</v>
      </c>
      <c r="W165" s="158">
        <v>22396435.987035006</v>
      </c>
      <c r="X165" s="158">
        <v>185570127.64006707</v>
      </c>
      <c r="Y165" s="158">
        <v>78475623.919146985</v>
      </c>
      <c r="Z165" s="158">
        <v>264045751.55921406</v>
      </c>
      <c r="AA165" s="158"/>
      <c r="AB165" s="159"/>
      <c r="AC165" s="158">
        <v>25522057</v>
      </c>
      <c r="AD165" s="158">
        <v>639591</v>
      </c>
      <c r="AE165" s="159"/>
      <c r="AF165" s="158">
        <v>23055732.711840995</v>
      </c>
      <c r="AG165" s="158">
        <v>694893.88043699996</v>
      </c>
      <c r="AH165" s="159"/>
      <c r="AI165" s="78">
        <v>897163.88488299993</v>
      </c>
      <c r="AJ165" s="65">
        <v>0</v>
      </c>
      <c r="AK165" s="65">
        <v>60520930</v>
      </c>
      <c r="AL165" s="67">
        <v>0</v>
      </c>
      <c r="AM165" s="67">
        <v>0</v>
      </c>
      <c r="AN165" s="67">
        <v>616484.44819000002</v>
      </c>
      <c r="AO165" s="67">
        <v>0</v>
      </c>
      <c r="AP165" s="158">
        <v>170126</v>
      </c>
      <c r="AQ165" s="158">
        <v>106110504.05506073</v>
      </c>
      <c r="AR165" s="185">
        <v>109590124.69359335</v>
      </c>
      <c r="AS165" s="158">
        <v>215870754.74865407</v>
      </c>
      <c r="AT165" s="158">
        <v>215700628.74865407</v>
      </c>
      <c r="AU165" s="158">
        <v>412984.44287999999</v>
      </c>
      <c r="AV165" s="158">
        <v>104602796.03200001</v>
      </c>
      <c r="AW165" s="186">
        <v>1154161462.7389441</v>
      </c>
      <c r="AX165">
        <v>1259177243.213824</v>
      </c>
      <c r="AY165">
        <v>1258764258.7709441</v>
      </c>
    </row>
    <row r="166" spans="1:51" x14ac:dyDescent="0.3">
      <c r="A166" s="586">
        <v>42614</v>
      </c>
      <c r="B166" s="100">
        <v>30</v>
      </c>
      <c r="C166" s="61">
        <v>130948088</v>
      </c>
      <c r="D166" s="62">
        <v>17111653</v>
      </c>
      <c r="E166" s="63">
        <v>45045204</v>
      </c>
      <c r="F166" s="61">
        <v>432803585</v>
      </c>
      <c r="G166" s="62">
        <v>24743153</v>
      </c>
      <c r="H166" s="63">
        <v>58023844</v>
      </c>
      <c r="I166" s="180">
        <v>468704680.03599608</v>
      </c>
      <c r="J166" s="158">
        <v>22387793.167571004</v>
      </c>
      <c r="K166" s="189">
        <v>544915.645196</v>
      </c>
      <c r="L166" s="190">
        <v>491637388.84876311</v>
      </c>
      <c r="M166" s="188">
        <v>268736163</v>
      </c>
      <c r="N166" s="189">
        <v>164067422</v>
      </c>
      <c r="O166" s="189">
        <v>35745877</v>
      </c>
      <c r="P166" s="102">
        <v>92316212</v>
      </c>
      <c r="Q166" s="102">
        <v>36005333</v>
      </c>
      <c r="R166" s="83">
        <v>128321545</v>
      </c>
      <c r="S166" s="83"/>
      <c r="T166" s="190"/>
      <c r="U166" s="189">
        <v>193667585.40119797</v>
      </c>
      <c r="V166" s="189">
        <v>275037094.63479811</v>
      </c>
      <c r="W166" s="189">
        <v>20577499.514027011</v>
      </c>
      <c r="X166" s="189">
        <v>178189771.54114017</v>
      </c>
      <c r="Y166" s="189">
        <v>76269823.579630941</v>
      </c>
      <c r="Z166" s="189">
        <v>254459595.12077111</v>
      </c>
      <c r="AA166" s="189"/>
      <c r="AB166" s="190"/>
      <c r="AC166" s="189">
        <v>24115549</v>
      </c>
      <c r="AD166" s="189">
        <v>627604</v>
      </c>
      <c r="AE166" s="190"/>
      <c r="AF166" s="189">
        <v>21701959.451298002</v>
      </c>
      <c r="AG166" s="189">
        <v>685833.71627300011</v>
      </c>
      <c r="AH166" s="190"/>
      <c r="AI166" s="82">
        <v>907610.33394699998</v>
      </c>
      <c r="AJ166" s="83">
        <v>0</v>
      </c>
      <c r="AK166" s="83">
        <v>58023844</v>
      </c>
      <c r="AL166" s="84">
        <v>0</v>
      </c>
      <c r="AM166" s="67">
        <v>0</v>
      </c>
      <c r="AN166" s="67">
        <v>544915.645196</v>
      </c>
      <c r="AO166" s="67">
        <v>0</v>
      </c>
      <c r="AP166" s="158">
        <v>216884</v>
      </c>
      <c r="AQ166" s="158">
        <v>102146869.09223832</v>
      </c>
      <c r="AR166" s="185">
        <v>111084640.28015552</v>
      </c>
      <c r="AS166" s="158">
        <v>213448393.37239385</v>
      </c>
      <c r="AT166" s="158">
        <v>213231509.37239385</v>
      </c>
      <c r="AU166" s="158">
        <v>397144.32614399999</v>
      </c>
      <c r="AV166" s="158">
        <v>97540947.050495997</v>
      </c>
      <c r="AW166" s="186">
        <v>1037970652.004352</v>
      </c>
      <c r="AX166">
        <v>1135908743.3809919</v>
      </c>
      <c r="AY166">
        <v>1135511599.054848</v>
      </c>
    </row>
    <row r="167" spans="1:51" x14ac:dyDescent="0.3">
      <c r="A167" s="584">
        <v>42644</v>
      </c>
      <c r="B167" s="77">
        <v>31</v>
      </c>
      <c r="C167" s="92">
        <v>132699273</v>
      </c>
      <c r="D167" s="93">
        <v>17229402</v>
      </c>
      <c r="E167" s="94">
        <v>46587285</v>
      </c>
      <c r="F167" s="92">
        <v>446659893</v>
      </c>
      <c r="G167" s="93">
        <v>25798110</v>
      </c>
      <c r="H167" s="94">
        <v>61294423</v>
      </c>
      <c r="I167" s="211">
        <v>479354098.34588516</v>
      </c>
      <c r="J167" s="171">
        <v>23502838.458845001</v>
      </c>
      <c r="K167" s="158">
        <v>584319.17948099994</v>
      </c>
      <c r="L167" s="159">
        <v>503441255.98421121</v>
      </c>
      <c r="M167" s="180">
        <v>278848345</v>
      </c>
      <c r="N167" s="158">
        <v>167811548</v>
      </c>
      <c r="O167" s="158">
        <v>35061433</v>
      </c>
      <c r="P167" s="62">
        <v>94961595</v>
      </c>
      <c r="Q167" s="62">
        <v>37788520</v>
      </c>
      <c r="R167" s="65">
        <v>132750115</v>
      </c>
      <c r="S167" s="65"/>
      <c r="T167" s="159"/>
      <c r="U167" s="158">
        <v>197577789.40700606</v>
      </c>
      <c r="V167" s="158">
        <v>281776308.93887913</v>
      </c>
      <c r="W167" s="158">
        <v>20982090.527882993</v>
      </c>
      <c r="X167" s="158">
        <v>181953846.51146308</v>
      </c>
      <c r="Y167" s="158">
        <v>78840371.899533063</v>
      </c>
      <c r="Z167" s="158">
        <v>260794218.41099614</v>
      </c>
      <c r="AA167" s="158"/>
      <c r="AB167" s="159"/>
      <c r="AC167" s="158">
        <v>25139111</v>
      </c>
      <c r="AD167" s="158">
        <v>658999</v>
      </c>
      <c r="AE167" s="159"/>
      <c r="AF167" s="158">
        <v>22794924.017379005</v>
      </c>
      <c r="AG167" s="158">
        <v>707914.44146600005</v>
      </c>
      <c r="AH167" s="159"/>
      <c r="AI167" s="67">
        <v>928129.60867199989</v>
      </c>
      <c r="AJ167" s="65">
        <v>0</v>
      </c>
      <c r="AK167" s="65">
        <v>61294423</v>
      </c>
      <c r="AL167" s="67">
        <v>0</v>
      </c>
      <c r="AM167" s="67">
        <v>0</v>
      </c>
      <c r="AN167" s="67">
        <v>584319.17948099994</v>
      </c>
      <c r="AO167" s="67">
        <v>0</v>
      </c>
      <c r="AP167" s="171">
        <v>161428</v>
      </c>
      <c r="AQ167" s="171">
        <v>114608328.3538437</v>
      </c>
      <c r="AR167" s="212">
        <v>120427076.42975855</v>
      </c>
      <c r="AS167" s="171">
        <v>235196832.78360224</v>
      </c>
      <c r="AT167" s="171">
        <v>235035404.78360224</v>
      </c>
      <c r="AU167" s="171">
        <v>336143.15519999998</v>
      </c>
      <c r="AV167" s="171">
        <v>108708465.999872</v>
      </c>
      <c r="AW167" s="213">
        <v>1153778002.690048</v>
      </c>
      <c r="AX167">
        <v>1262822611.84512</v>
      </c>
      <c r="AY167">
        <v>1262486468.6899199</v>
      </c>
    </row>
    <row r="168" spans="1:51" x14ac:dyDescent="0.3">
      <c r="A168" s="584">
        <v>42675</v>
      </c>
      <c r="B168" s="77">
        <v>30</v>
      </c>
      <c r="C168" s="61">
        <v>135064188</v>
      </c>
      <c r="D168" s="62">
        <v>17351826</v>
      </c>
      <c r="E168" s="63">
        <v>49410753</v>
      </c>
      <c r="F168" s="61">
        <v>447003195</v>
      </c>
      <c r="G168" s="62">
        <v>26342250</v>
      </c>
      <c r="H168" s="63">
        <v>66316596</v>
      </c>
      <c r="I168" s="180">
        <v>483137528.57766008</v>
      </c>
      <c r="J168" s="158">
        <v>23745481.403670002</v>
      </c>
      <c r="K168" s="158">
        <v>831971.70593599998</v>
      </c>
      <c r="L168" s="159">
        <v>507714981.68726611</v>
      </c>
      <c r="M168" s="180">
        <v>276678819</v>
      </c>
      <c r="N168" s="158">
        <v>170324376</v>
      </c>
      <c r="O168" s="158">
        <v>35668353</v>
      </c>
      <c r="P168" s="62">
        <v>96029395</v>
      </c>
      <c r="Q168" s="62">
        <v>38626628</v>
      </c>
      <c r="R168" s="65">
        <v>134656023</v>
      </c>
      <c r="S168" s="65"/>
      <c r="T168" s="159"/>
      <c r="U168" s="158">
        <v>196980867.70283905</v>
      </c>
      <c r="V168" s="158">
        <v>286156660.87482107</v>
      </c>
      <c r="W168" s="158">
        <v>21311901.934394002</v>
      </c>
      <c r="X168" s="158">
        <v>184665155.53755498</v>
      </c>
      <c r="Y168" s="158">
        <v>80179603.402872071</v>
      </c>
      <c r="Z168" s="158">
        <v>264844758.94042706</v>
      </c>
      <c r="AA168" s="158"/>
      <c r="AB168" s="159"/>
      <c r="AC168" s="158">
        <v>25679147</v>
      </c>
      <c r="AD168" s="158">
        <v>663103</v>
      </c>
      <c r="AE168" s="159"/>
      <c r="AF168" s="158">
        <v>23041490.491243999</v>
      </c>
      <c r="AG168" s="158">
        <v>703990.91242599988</v>
      </c>
      <c r="AH168" s="159"/>
      <c r="AI168" s="67">
        <v>939105.83071999997</v>
      </c>
      <c r="AJ168" s="65">
        <v>0</v>
      </c>
      <c r="AK168" s="65">
        <v>66316596</v>
      </c>
      <c r="AL168" s="67">
        <v>0</v>
      </c>
      <c r="AM168" s="67">
        <v>0</v>
      </c>
      <c r="AN168" s="67">
        <v>831971.70593599998</v>
      </c>
      <c r="AO168" s="67">
        <v>0</v>
      </c>
      <c r="AP168" s="158">
        <v>162130</v>
      </c>
      <c r="AQ168" s="158">
        <v>117087343.08432618</v>
      </c>
      <c r="AR168" s="185">
        <v>119234215.26069312</v>
      </c>
      <c r="AS168" s="158">
        <v>236483688.34501928</v>
      </c>
      <c r="AT168" s="158">
        <v>236321558.34501928</v>
      </c>
      <c r="AU168" s="158">
        <v>389615.22278399998</v>
      </c>
      <c r="AV168" s="158">
        <v>110879571.96799999</v>
      </c>
      <c r="AW168" s="186">
        <v>1176543074.189312</v>
      </c>
      <c r="AX168">
        <v>1287812261.380096</v>
      </c>
      <c r="AY168">
        <v>1287422646.1573119</v>
      </c>
    </row>
    <row r="169" spans="1:51" x14ac:dyDescent="0.3">
      <c r="A169" s="587">
        <v>42705</v>
      </c>
      <c r="B169" s="198">
        <v>31</v>
      </c>
      <c r="C169" s="106">
        <v>136148350</v>
      </c>
      <c r="D169" s="107">
        <v>17406327</v>
      </c>
      <c r="E169" s="108">
        <v>51204580</v>
      </c>
      <c r="F169" s="106">
        <v>475610928</v>
      </c>
      <c r="G169" s="107">
        <v>28349527</v>
      </c>
      <c r="H169" s="108">
        <v>80339941</v>
      </c>
      <c r="I169" s="199">
        <v>522911291.45137298</v>
      </c>
      <c r="J169" s="200">
        <v>26370997.531818997</v>
      </c>
      <c r="K169" s="200">
        <v>1027631.2275690001</v>
      </c>
      <c r="L169" s="201">
        <v>550309920.21076095</v>
      </c>
      <c r="M169" s="199">
        <v>292206249</v>
      </c>
      <c r="N169" s="200">
        <v>183404679</v>
      </c>
      <c r="O169" s="200">
        <v>41508585</v>
      </c>
      <c r="P169" s="107">
        <v>101311712</v>
      </c>
      <c r="Q169" s="107">
        <v>40584382</v>
      </c>
      <c r="R169" s="110">
        <v>141896094</v>
      </c>
      <c r="S169" s="110"/>
      <c r="T169" s="201"/>
      <c r="U169" s="200">
        <v>214365464.84448496</v>
      </c>
      <c r="V169" s="200">
        <v>308545826.60688806</v>
      </c>
      <c r="W169" s="200">
        <v>24890764.045768995</v>
      </c>
      <c r="X169" s="200">
        <v>196686678.53633806</v>
      </c>
      <c r="Y169" s="200">
        <v>86968384.024780989</v>
      </c>
      <c r="Z169" s="200">
        <v>283655062.56111908</v>
      </c>
      <c r="AA169" s="200"/>
      <c r="AB169" s="201"/>
      <c r="AC169" s="200">
        <v>27701036</v>
      </c>
      <c r="AD169" s="200">
        <v>648491</v>
      </c>
      <c r="AE169" s="201"/>
      <c r="AF169" s="200">
        <v>25662289.356368002</v>
      </c>
      <c r="AG169" s="200">
        <v>708708.17545099999</v>
      </c>
      <c r="AH169" s="201"/>
      <c r="AI169" s="113">
        <v>982358.69782200013</v>
      </c>
      <c r="AJ169" s="110">
        <v>321344</v>
      </c>
      <c r="AK169" s="110">
        <v>79228422</v>
      </c>
      <c r="AL169" s="112">
        <v>790175</v>
      </c>
      <c r="AM169" s="112">
        <v>127200.8162</v>
      </c>
      <c r="AN169" s="112">
        <v>749766.45564100007</v>
      </c>
      <c r="AO169" s="112">
        <v>150663.955728</v>
      </c>
      <c r="AP169" s="200">
        <v>170265</v>
      </c>
      <c r="AQ169" s="200">
        <v>123026588.78187278</v>
      </c>
      <c r="AR169" s="206">
        <v>120869737.31331187</v>
      </c>
      <c r="AS169" s="200">
        <v>244066591.09518465</v>
      </c>
      <c r="AT169" s="200">
        <v>243896326.09518465</v>
      </c>
      <c r="AU169" s="200">
        <v>326010.929152</v>
      </c>
      <c r="AV169" s="200">
        <v>116692885.700608</v>
      </c>
      <c r="AW169" s="207">
        <v>1256207201.3373439</v>
      </c>
      <c r="AX169">
        <v>1373226097.967104</v>
      </c>
      <c r="AY169">
        <v>1372900087.0379519</v>
      </c>
    </row>
    <row r="170" spans="1:51" x14ac:dyDescent="0.3">
      <c r="A170" s="583">
        <v>42736</v>
      </c>
      <c r="B170" s="60">
        <v>31</v>
      </c>
      <c r="C170" s="61">
        <v>138223161</v>
      </c>
      <c r="D170" s="62">
        <v>17494198</v>
      </c>
      <c r="E170" s="63">
        <v>52703350</v>
      </c>
      <c r="F170" s="61">
        <v>441632831</v>
      </c>
      <c r="G170" s="62">
        <v>27459845</v>
      </c>
      <c r="H170" s="63">
        <v>59735642</v>
      </c>
      <c r="I170" s="216">
        <v>482970103.03305197</v>
      </c>
      <c r="J170" s="217">
        <v>24169242.799461998</v>
      </c>
      <c r="K170" s="218">
        <v>832372.05450099998</v>
      </c>
      <c r="L170" s="219">
        <v>507971717.88701499</v>
      </c>
      <c r="M170" s="216">
        <v>270269253</v>
      </c>
      <c r="N170" s="217">
        <v>171363578</v>
      </c>
      <c r="O170" s="217">
        <v>38142540</v>
      </c>
      <c r="P170" s="218">
        <v>95621493</v>
      </c>
      <c r="Q170" s="218">
        <v>37599545</v>
      </c>
      <c r="R170" s="65">
        <v>133221038</v>
      </c>
      <c r="S170" s="65"/>
      <c r="T170" s="220"/>
      <c r="U170" s="217">
        <v>196850066.31153294</v>
      </c>
      <c r="V170" s="217">
        <v>286120036.72151905</v>
      </c>
      <c r="W170" s="217">
        <v>22509851.945873</v>
      </c>
      <c r="X170" s="217">
        <v>184385913.84872103</v>
      </c>
      <c r="Y170" s="217">
        <v>79224270.926925004</v>
      </c>
      <c r="Z170" s="217">
        <v>263610184.77564603</v>
      </c>
      <c r="AA170" s="217"/>
      <c r="AB170" s="220"/>
      <c r="AC170" s="217">
        <v>26750413</v>
      </c>
      <c r="AD170" s="217">
        <v>709432</v>
      </c>
      <c r="AE170" s="220"/>
      <c r="AF170" s="217">
        <v>23420339.005007993</v>
      </c>
      <c r="AG170" s="217">
        <v>748903.79445399984</v>
      </c>
      <c r="AH170" s="220"/>
      <c r="AI170" s="123">
        <v>917222.29312299995</v>
      </c>
      <c r="AJ170" s="118">
        <v>435902</v>
      </c>
      <c r="AK170" s="118">
        <v>58435893</v>
      </c>
      <c r="AL170" s="122">
        <v>863847</v>
      </c>
      <c r="AM170" s="67">
        <v>136325.32237900002</v>
      </c>
      <c r="AN170" s="67">
        <v>665791.46961499995</v>
      </c>
      <c r="AO170" s="67">
        <v>30255.262507000003</v>
      </c>
      <c r="AP170" s="226">
        <v>157734</v>
      </c>
      <c r="AQ170" s="226">
        <v>121938668.73034611</v>
      </c>
      <c r="AR170" s="153">
        <v>123193914.46528576</v>
      </c>
      <c r="AS170" s="226">
        <v>245290317.19563186</v>
      </c>
      <c r="AT170" s="226">
        <v>245132583.19563186</v>
      </c>
      <c r="AU170" s="226">
        <v>300490.19494399999</v>
      </c>
      <c r="AV170" s="226">
        <v>113546889.26515201</v>
      </c>
      <c r="AW170" s="227">
        <v>1134771698.663424</v>
      </c>
      <c r="AX170">
        <v>1248619078.1235199</v>
      </c>
      <c r="AY170">
        <v>1248318587.928576</v>
      </c>
    </row>
    <row r="171" spans="1:51" x14ac:dyDescent="0.3">
      <c r="A171" s="584">
        <v>42767</v>
      </c>
      <c r="B171" s="77">
        <v>28</v>
      </c>
      <c r="C171" s="61">
        <v>138792395</v>
      </c>
      <c r="D171" s="62">
        <v>17528716</v>
      </c>
      <c r="E171" s="63">
        <v>53953303</v>
      </c>
      <c r="F171" s="61">
        <v>404433413</v>
      </c>
      <c r="G171" s="62">
        <v>25427736</v>
      </c>
      <c r="H171" s="63">
        <v>60090301</v>
      </c>
      <c r="I171" s="233">
        <v>437494317.6867038</v>
      </c>
      <c r="J171" s="226">
        <v>22187309.206952002</v>
      </c>
      <c r="K171" s="234">
        <v>1231951.380104</v>
      </c>
      <c r="L171" s="235">
        <v>460913578.27375978</v>
      </c>
      <c r="M171" s="233">
        <v>245636910</v>
      </c>
      <c r="N171" s="226">
        <v>158796503</v>
      </c>
      <c r="O171" s="226">
        <v>34097057</v>
      </c>
      <c r="P171" s="234">
        <v>89283606</v>
      </c>
      <c r="Q171" s="234">
        <v>35415840</v>
      </c>
      <c r="R171" s="65">
        <v>124699446</v>
      </c>
      <c r="S171" s="65"/>
      <c r="T171" s="228"/>
      <c r="U171" s="226">
        <v>177419656.99605995</v>
      </c>
      <c r="V171" s="226">
        <v>260074660.69064391</v>
      </c>
      <c r="W171" s="226">
        <v>19842305.154443011</v>
      </c>
      <c r="X171" s="226">
        <v>170339894.27864781</v>
      </c>
      <c r="Y171" s="226">
        <v>69892461.257553056</v>
      </c>
      <c r="Z171" s="226">
        <v>240232355.53620088</v>
      </c>
      <c r="AA171" s="226"/>
      <c r="AB171" s="228"/>
      <c r="AC171" s="226">
        <v>24773611</v>
      </c>
      <c r="AD171" s="226">
        <v>654125</v>
      </c>
      <c r="AE171" s="228"/>
      <c r="AF171" s="226">
        <v>21489943.825103004</v>
      </c>
      <c r="AG171" s="226">
        <v>697365.38184899965</v>
      </c>
      <c r="AH171" s="228"/>
      <c r="AI171" s="78">
        <v>933922.28602999996</v>
      </c>
      <c r="AJ171" s="65">
        <v>546217</v>
      </c>
      <c r="AK171" s="65">
        <v>58573280</v>
      </c>
      <c r="AL171" s="67">
        <v>970804</v>
      </c>
      <c r="AM171" s="67">
        <v>213513.89453499997</v>
      </c>
      <c r="AN171" s="67">
        <v>812281.99414900003</v>
      </c>
      <c r="AO171" s="67">
        <v>206155.49142000001</v>
      </c>
      <c r="AP171" s="226">
        <v>146806</v>
      </c>
      <c r="AQ171" s="226">
        <v>117792505.98478723</v>
      </c>
      <c r="AR171" s="153">
        <v>114123950.29834312</v>
      </c>
      <c r="AS171" s="226">
        <v>232063262.28313035</v>
      </c>
      <c r="AT171" s="226">
        <v>231916456.28313035</v>
      </c>
      <c r="AU171" s="226">
        <v>329828.10623999999</v>
      </c>
      <c r="AV171" s="226">
        <v>106517235.761152</v>
      </c>
      <c r="AW171" s="227">
        <v>1241088648.019968</v>
      </c>
      <c r="AX171">
        <v>1347935711.8873601</v>
      </c>
      <c r="AY171">
        <v>1347605883.7811201</v>
      </c>
    </row>
    <row r="172" spans="1:51" x14ac:dyDescent="0.3">
      <c r="A172" s="586">
        <v>42795</v>
      </c>
      <c r="B172" s="100">
        <v>31</v>
      </c>
      <c r="C172" s="61">
        <v>142363060</v>
      </c>
      <c r="D172" s="62">
        <v>17592430</v>
      </c>
      <c r="E172" s="63">
        <v>56056861</v>
      </c>
      <c r="F172" s="61">
        <v>468687446</v>
      </c>
      <c r="G172" s="62">
        <v>27853985</v>
      </c>
      <c r="H172" s="63">
        <v>65106686</v>
      </c>
      <c r="I172" s="241">
        <v>502599670.05813491</v>
      </c>
      <c r="J172" s="242">
        <v>25655442.374603003</v>
      </c>
      <c r="K172" s="243">
        <v>1243869.1821890001</v>
      </c>
      <c r="L172" s="244">
        <v>529498981.61492693</v>
      </c>
      <c r="M172" s="241">
        <v>286663457</v>
      </c>
      <c r="N172" s="242">
        <v>182023989</v>
      </c>
      <c r="O172" s="242">
        <v>39355332</v>
      </c>
      <c r="P172" s="243">
        <v>100842544</v>
      </c>
      <c r="Q172" s="243">
        <v>41826113</v>
      </c>
      <c r="R172" s="83">
        <v>142668657</v>
      </c>
      <c r="S172" s="83"/>
      <c r="T172" s="245"/>
      <c r="U172" s="242">
        <v>204651210.87217698</v>
      </c>
      <c r="V172" s="242">
        <v>297948459.18595797</v>
      </c>
      <c r="W172" s="242">
        <v>22641831.215752993</v>
      </c>
      <c r="X172" s="242">
        <v>193722407.28289995</v>
      </c>
      <c r="Y172" s="242">
        <v>81584220.687304989</v>
      </c>
      <c r="Z172" s="242">
        <v>275306627.97020495</v>
      </c>
      <c r="AA172" s="242"/>
      <c r="AB172" s="245"/>
      <c r="AC172" s="242">
        <v>27139140</v>
      </c>
      <c r="AD172" s="242">
        <v>714845</v>
      </c>
      <c r="AE172" s="245"/>
      <c r="AF172" s="242">
        <v>24871713.347143997</v>
      </c>
      <c r="AG172" s="242">
        <v>783729.02745899989</v>
      </c>
      <c r="AH172" s="245"/>
      <c r="AI172" s="82">
        <v>984929.51426699979</v>
      </c>
      <c r="AJ172" s="83">
        <v>752918</v>
      </c>
      <c r="AK172" s="83">
        <v>62985770</v>
      </c>
      <c r="AL172" s="84">
        <v>1367998</v>
      </c>
      <c r="AM172" s="84">
        <v>219574.19819300002</v>
      </c>
      <c r="AN172" s="84">
        <v>746397.32327200007</v>
      </c>
      <c r="AO172" s="84">
        <v>277897.66072400002</v>
      </c>
      <c r="AP172" s="242">
        <v>174231</v>
      </c>
      <c r="AQ172" s="242">
        <v>136915562.4757213</v>
      </c>
      <c r="AR172" s="154">
        <v>130248425.34025879</v>
      </c>
      <c r="AS172" s="242">
        <v>267338218.81598008</v>
      </c>
      <c r="AT172" s="242">
        <v>267163987.81598008</v>
      </c>
      <c r="AU172" s="242">
        <v>341186.96960000001</v>
      </c>
      <c r="AV172" s="242">
        <v>124903822.98316801</v>
      </c>
      <c r="AW172" s="250">
        <v>1243316393.869312</v>
      </c>
      <c r="AX172">
        <v>1368561403.8220801</v>
      </c>
      <c r="AY172">
        <v>1368220216.8524799</v>
      </c>
    </row>
    <row r="173" spans="1:51" x14ac:dyDescent="0.3">
      <c r="A173" s="584">
        <v>42826</v>
      </c>
      <c r="B173" s="77">
        <v>30</v>
      </c>
      <c r="C173" s="92">
        <v>142793001</v>
      </c>
      <c r="D173" s="93">
        <v>17661935</v>
      </c>
      <c r="E173" s="94">
        <v>57768225</v>
      </c>
      <c r="F173" s="92">
        <v>451827174</v>
      </c>
      <c r="G173" s="93">
        <v>26704833</v>
      </c>
      <c r="H173" s="94">
        <v>57577769</v>
      </c>
      <c r="I173" s="233">
        <v>487332764.48328197</v>
      </c>
      <c r="J173" s="226">
        <v>23410045.733778</v>
      </c>
      <c r="K173" s="234">
        <v>1105093.0076649999</v>
      </c>
      <c r="L173" s="235">
        <v>511847903.22472495</v>
      </c>
      <c r="M173" s="233">
        <v>275850726</v>
      </c>
      <c r="N173" s="226">
        <v>175976448</v>
      </c>
      <c r="O173" s="226">
        <v>39416060</v>
      </c>
      <c r="P173" s="234">
        <v>95919698</v>
      </c>
      <c r="Q173" s="234">
        <v>40640690</v>
      </c>
      <c r="R173" s="65">
        <v>136560388</v>
      </c>
      <c r="S173" s="65"/>
      <c r="T173" s="228"/>
      <c r="U173" s="226">
        <v>197889422.54066291</v>
      </c>
      <c r="V173" s="226">
        <v>289443341.94261903</v>
      </c>
      <c r="W173" s="226">
        <v>22741272.554284997</v>
      </c>
      <c r="X173" s="226">
        <v>182874545.97040701</v>
      </c>
      <c r="Y173" s="226">
        <v>83827523.417927012</v>
      </c>
      <c r="Z173" s="226">
        <v>266702069.38833404</v>
      </c>
      <c r="AA173" s="226"/>
      <c r="AB173" s="228"/>
      <c r="AC173" s="226">
        <v>26029722</v>
      </c>
      <c r="AD173" s="226">
        <v>675111</v>
      </c>
      <c r="AE173" s="228"/>
      <c r="AF173" s="226">
        <v>22684842.592128001</v>
      </c>
      <c r="AG173" s="226">
        <v>725203.14165000012</v>
      </c>
      <c r="AH173" s="228"/>
      <c r="AI173" s="78">
        <v>984872.37504499999</v>
      </c>
      <c r="AJ173" s="65">
        <v>686311</v>
      </c>
      <c r="AK173" s="65">
        <v>55631892</v>
      </c>
      <c r="AL173" s="67">
        <v>1259566</v>
      </c>
      <c r="AM173" s="67">
        <v>206139.46214800002</v>
      </c>
      <c r="AN173" s="67">
        <v>633561.25789799995</v>
      </c>
      <c r="AO173" s="67">
        <v>265392.28761900001</v>
      </c>
      <c r="AP173" s="226">
        <v>255064</v>
      </c>
      <c r="AQ173" s="226">
        <v>130293985.0060228</v>
      </c>
      <c r="AR173" s="153">
        <v>120839808.7631713</v>
      </c>
      <c r="AS173" s="226">
        <v>251388857.7691941</v>
      </c>
      <c r="AT173" s="226">
        <v>251133793.7691941</v>
      </c>
      <c r="AU173" s="226">
        <v>289233.27283199999</v>
      </c>
      <c r="AV173" s="226">
        <v>119197371.727872</v>
      </c>
      <c r="AW173" s="227">
        <v>1183635004.7191041</v>
      </c>
      <c r="AX173">
        <v>1303121609.7198081</v>
      </c>
      <c r="AY173">
        <v>1302832376.4469759</v>
      </c>
    </row>
    <row r="174" spans="1:51" x14ac:dyDescent="0.3">
      <c r="A174" s="584">
        <v>42856</v>
      </c>
      <c r="B174" s="77">
        <v>31</v>
      </c>
      <c r="C174" s="61">
        <v>145447205</v>
      </c>
      <c r="D174" s="62">
        <v>17211390</v>
      </c>
      <c r="E174" s="63">
        <v>60130482</v>
      </c>
      <c r="F174" s="61">
        <v>490852836</v>
      </c>
      <c r="G174" s="62">
        <v>28439085</v>
      </c>
      <c r="H174" s="63">
        <v>63715989</v>
      </c>
      <c r="I174" s="155">
        <v>540310685.54458022</v>
      </c>
      <c r="J174" s="226">
        <v>25827492.327884994</v>
      </c>
      <c r="K174" s="234">
        <v>1494352.970678</v>
      </c>
      <c r="L174" s="235">
        <v>567632530.84314322</v>
      </c>
      <c r="M174" s="155">
        <v>302014688</v>
      </c>
      <c r="N174" s="226">
        <v>188838148</v>
      </c>
      <c r="O174" s="226">
        <v>40792142</v>
      </c>
      <c r="P174" s="234">
        <v>103472969</v>
      </c>
      <c r="Q174" s="234">
        <v>44573037</v>
      </c>
      <c r="R174" s="65">
        <v>148046006</v>
      </c>
      <c r="S174" s="65"/>
      <c r="T174" s="228"/>
      <c r="U174" s="226">
        <v>220290357.21541426</v>
      </c>
      <c r="V174" s="226">
        <v>320020328.329166</v>
      </c>
      <c r="W174" s="226">
        <v>24563327.562006995</v>
      </c>
      <c r="X174" s="226">
        <v>202139497.09231004</v>
      </c>
      <c r="Y174" s="226">
        <v>93317503.674848929</v>
      </c>
      <c r="Z174" s="226">
        <v>295457000.76715899</v>
      </c>
      <c r="AA174" s="226"/>
      <c r="AB174" s="228"/>
      <c r="AC174" s="226">
        <v>27714520</v>
      </c>
      <c r="AD174" s="226">
        <v>724565</v>
      </c>
      <c r="AE174" s="228"/>
      <c r="AF174" s="226">
        <v>25041077.035243001</v>
      </c>
      <c r="AG174" s="226">
        <v>786415.29264200013</v>
      </c>
      <c r="AH174" s="228"/>
      <c r="AI174" s="78">
        <v>1046748.630621</v>
      </c>
      <c r="AJ174" s="65">
        <v>829652</v>
      </c>
      <c r="AK174" s="65">
        <v>60620306</v>
      </c>
      <c r="AL174" s="67">
        <v>2266031</v>
      </c>
      <c r="AM174" s="67">
        <v>246989.368984</v>
      </c>
      <c r="AN174" s="67">
        <v>879107.52758500003</v>
      </c>
      <c r="AO174" s="67">
        <v>368256.07410899998</v>
      </c>
      <c r="AP174" s="226">
        <v>193001</v>
      </c>
      <c r="AQ174" s="226">
        <v>135253721.20574614</v>
      </c>
      <c r="AR174" s="153">
        <v>123973306.51207556</v>
      </c>
      <c r="AS174" s="156">
        <v>259420028.71782172</v>
      </c>
      <c r="AT174" s="226">
        <v>259227027.71782172</v>
      </c>
      <c r="AU174" s="226">
        <v>420204.44569600001</v>
      </c>
      <c r="AV174" s="226">
        <v>132453092.03251199</v>
      </c>
      <c r="AW174" s="227">
        <v>1340539823.7184</v>
      </c>
      <c r="AX174">
        <v>1473413120.1966081</v>
      </c>
      <c r="AY174">
        <v>1472992915.750912</v>
      </c>
    </row>
    <row r="175" spans="1:51" x14ac:dyDescent="0.3">
      <c r="A175" s="584">
        <v>42887</v>
      </c>
      <c r="B175" s="77">
        <v>30</v>
      </c>
      <c r="C175" s="101">
        <v>148500904</v>
      </c>
      <c r="D175" s="102">
        <v>16771865</v>
      </c>
      <c r="E175" s="103">
        <v>63707377</v>
      </c>
      <c r="F175" s="101">
        <v>495129624</v>
      </c>
      <c r="G175" s="102">
        <v>26466534</v>
      </c>
      <c r="H175" s="103">
        <v>55812689</v>
      </c>
      <c r="I175" s="157">
        <v>550976325.97052574</v>
      </c>
      <c r="J175" s="156">
        <v>24495991.109373</v>
      </c>
      <c r="K175" s="255">
        <v>1592056.209121</v>
      </c>
      <c r="L175" s="256">
        <v>577064373.2890197</v>
      </c>
      <c r="M175" s="157">
        <v>304834211</v>
      </c>
      <c r="N175" s="156">
        <v>190295413</v>
      </c>
      <c r="O175" s="156">
        <v>46280854</v>
      </c>
      <c r="P175" s="209">
        <v>100468656</v>
      </c>
      <c r="Q175" s="209">
        <v>43545903</v>
      </c>
      <c r="R175" s="83">
        <v>144014559</v>
      </c>
      <c r="S175" s="65"/>
      <c r="T175" s="160"/>
      <c r="U175" s="156">
        <v>239967349.46760595</v>
      </c>
      <c r="V175" s="156">
        <v>311008976.50291985</v>
      </c>
      <c r="W175" s="156">
        <v>25768506.643902004</v>
      </c>
      <c r="X175" s="156">
        <v>190179690.46739092</v>
      </c>
      <c r="Y175" s="156">
        <v>95060779.391626939</v>
      </c>
      <c r="Z175" s="156">
        <v>285240469.85901785</v>
      </c>
      <c r="AA175" s="156"/>
      <c r="AB175" s="160"/>
      <c r="AC175" s="156">
        <v>25956285</v>
      </c>
      <c r="AD175" s="156">
        <v>510249</v>
      </c>
      <c r="AE175" s="160"/>
      <c r="AF175" s="156">
        <v>23880246.460338</v>
      </c>
      <c r="AG175" s="156">
        <v>615744.64903499989</v>
      </c>
      <c r="AH175" s="160"/>
      <c r="AI175" s="82">
        <v>1211701.7982300001</v>
      </c>
      <c r="AJ175" s="83">
        <v>696064</v>
      </c>
      <c r="AK175" s="83">
        <v>51969836</v>
      </c>
      <c r="AL175" s="84">
        <v>3146789</v>
      </c>
      <c r="AM175" s="67">
        <v>225853.35502100002</v>
      </c>
      <c r="AN175" s="67">
        <v>1019649.7127570001</v>
      </c>
      <c r="AO175" s="67">
        <v>346553.141343</v>
      </c>
      <c r="AP175" s="156">
        <v>178696</v>
      </c>
      <c r="AQ175" s="156">
        <v>136790821.32329676</v>
      </c>
      <c r="AR175" s="166">
        <v>122060294.85137555</v>
      </c>
      <c r="AS175" s="165">
        <v>259029812.17467231</v>
      </c>
      <c r="AT175" s="156">
        <v>258851116.17467231</v>
      </c>
      <c r="AU175" s="156">
        <v>313881.85395199998</v>
      </c>
      <c r="AV175" s="156">
        <v>122650961.641472</v>
      </c>
      <c r="AW175" s="167">
        <v>1164522534.4696319</v>
      </c>
      <c r="AX175">
        <v>1287487377.9650559</v>
      </c>
      <c r="AY175">
        <v>1287173496.111104</v>
      </c>
    </row>
    <row r="176" spans="1:51" x14ac:dyDescent="0.3">
      <c r="A176" s="585">
        <v>42917</v>
      </c>
      <c r="B176" s="91">
        <v>31</v>
      </c>
      <c r="C176" s="61">
        <v>151473713</v>
      </c>
      <c r="D176" s="62">
        <v>16855817</v>
      </c>
      <c r="E176" s="63">
        <v>69457592</v>
      </c>
      <c r="F176" s="61">
        <v>471900723</v>
      </c>
      <c r="G176" s="62">
        <v>26935758</v>
      </c>
      <c r="H176" s="63">
        <v>71295543</v>
      </c>
      <c r="I176" s="169">
        <v>524794996.37187499</v>
      </c>
      <c r="J176" s="170">
        <v>25158274.803876001</v>
      </c>
      <c r="K176" s="257">
        <v>1729836.9902750002</v>
      </c>
      <c r="L176" s="172">
        <v>551683108.166026</v>
      </c>
      <c r="M176" s="169">
        <v>287436113</v>
      </c>
      <c r="N176" s="170">
        <v>184464610</v>
      </c>
      <c r="O176" s="170">
        <v>42953128</v>
      </c>
      <c r="P176" s="93">
        <v>100126959</v>
      </c>
      <c r="Q176" s="93">
        <v>41384523</v>
      </c>
      <c r="R176" s="65">
        <v>141511482</v>
      </c>
      <c r="S176" s="65"/>
      <c r="T176" s="172"/>
      <c r="U176" s="170">
        <v>213887228.13233894</v>
      </c>
      <c r="V176" s="170">
        <v>310907768.23953599</v>
      </c>
      <c r="W176" s="170">
        <v>24490263.661916994</v>
      </c>
      <c r="X176" s="170">
        <v>193756596.27144805</v>
      </c>
      <c r="Y176" s="170">
        <v>92660908.30617097</v>
      </c>
      <c r="Z176" s="170">
        <v>286417504.57761902</v>
      </c>
      <c r="AA176" s="170"/>
      <c r="AB176" s="172"/>
      <c r="AC176" s="170">
        <v>26278363</v>
      </c>
      <c r="AD176" s="170">
        <v>657395</v>
      </c>
      <c r="AE176" s="172"/>
      <c r="AF176" s="170">
        <v>24420916.084883004</v>
      </c>
      <c r="AG176" s="170">
        <v>737358.7189930001</v>
      </c>
      <c r="AH176" s="172"/>
      <c r="AI176" s="78">
        <v>1263609.9194230002</v>
      </c>
      <c r="AJ176" s="65">
        <v>895626</v>
      </c>
      <c r="AK176" s="65">
        <v>68685872</v>
      </c>
      <c r="AL176" s="67">
        <v>1714045</v>
      </c>
      <c r="AM176" s="67">
        <v>257840.94420299999</v>
      </c>
      <c r="AN176" s="67">
        <v>1141503.8573740001</v>
      </c>
      <c r="AO176" s="67">
        <v>330492.18869799998</v>
      </c>
      <c r="AP176" s="170">
        <v>207143</v>
      </c>
      <c r="AQ176" s="170">
        <v>126844386.18204381</v>
      </c>
      <c r="AR176" s="177">
        <v>130794031.48291208</v>
      </c>
      <c r="AS176" s="170">
        <v>257845560.66495588</v>
      </c>
      <c r="AT176" s="170">
        <v>257638417.66495588</v>
      </c>
      <c r="AU176" s="170">
        <v>342796.73036799999</v>
      </c>
      <c r="AV176" s="170">
        <v>126980372.56192</v>
      </c>
      <c r="AW176" s="178">
        <v>1310126220.771328</v>
      </c>
      <c r="AX176">
        <v>1437449390.063616</v>
      </c>
      <c r="AY176">
        <v>1437106593.3332479</v>
      </c>
    </row>
    <row r="177" spans="1:51" x14ac:dyDescent="0.3">
      <c r="A177" s="584">
        <v>42948</v>
      </c>
      <c r="B177" s="77">
        <v>31</v>
      </c>
      <c r="C177" s="61">
        <v>154899382</v>
      </c>
      <c r="D177" s="62">
        <v>16899174</v>
      </c>
      <c r="E177" s="63">
        <v>68841316</v>
      </c>
      <c r="F177" s="61">
        <v>492612973</v>
      </c>
      <c r="G177" s="62">
        <v>27017216</v>
      </c>
      <c r="H177" s="63">
        <v>65550744</v>
      </c>
      <c r="I177" s="258">
        <v>545063671.17691803</v>
      </c>
      <c r="J177" s="255">
        <v>25100379.779881004</v>
      </c>
      <c r="K177" s="255">
        <v>1404036.4360029998</v>
      </c>
      <c r="L177" s="256">
        <v>571568087.392802</v>
      </c>
      <c r="M177" s="258">
        <v>299913664</v>
      </c>
      <c r="N177" s="255">
        <v>192699309</v>
      </c>
      <c r="O177" s="255">
        <v>42632077</v>
      </c>
      <c r="P177" s="234">
        <v>105427406</v>
      </c>
      <c r="Q177" s="234">
        <v>44639826</v>
      </c>
      <c r="R177" s="65">
        <v>150067232</v>
      </c>
      <c r="S177" s="65"/>
      <c r="T177" s="256"/>
      <c r="U177" s="255">
        <v>221051454.13065892</v>
      </c>
      <c r="V177" s="255">
        <v>324012217.04625922</v>
      </c>
      <c r="W177" s="255">
        <v>24132358.198043995</v>
      </c>
      <c r="X177" s="255">
        <v>202231143.45583028</v>
      </c>
      <c r="Y177" s="255">
        <v>97648715.392384917</v>
      </c>
      <c r="Z177" s="255">
        <v>299879858.84821522</v>
      </c>
      <c r="AA177" s="255"/>
      <c r="AB177" s="256"/>
      <c r="AC177" s="255">
        <v>26314812</v>
      </c>
      <c r="AD177" s="255">
        <v>702404</v>
      </c>
      <c r="AE177" s="256"/>
      <c r="AF177" s="255">
        <v>24330508.965603001</v>
      </c>
      <c r="AG177" s="255">
        <v>769870.81427800003</v>
      </c>
      <c r="AH177" s="256"/>
      <c r="AI177" s="78">
        <v>1472218.503491</v>
      </c>
      <c r="AJ177" s="65">
        <v>1062063</v>
      </c>
      <c r="AK177" s="65">
        <v>62565183</v>
      </c>
      <c r="AL177" s="67">
        <v>1923498</v>
      </c>
      <c r="AM177" s="67">
        <v>273698.14031699998</v>
      </c>
      <c r="AN177" s="67">
        <v>790699.04226699995</v>
      </c>
      <c r="AO177" s="67">
        <v>339639.25341900002</v>
      </c>
      <c r="AP177" s="255">
        <v>801308</v>
      </c>
      <c r="AQ177" s="255">
        <v>137799951.59869763</v>
      </c>
      <c r="AR177" s="185">
        <v>130304281.39722106</v>
      </c>
      <c r="AS177" s="255">
        <v>268905540.99591869</v>
      </c>
      <c r="AT177" s="255">
        <v>268104232.99591869</v>
      </c>
      <c r="AU177" s="255">
        <v>317368.10700800002</v>
      </c>
      <c r="AV177" s="255">
        <v>145577211.854848</v>
      </c>
      <c r="AW177" s="263">
        <v>1296671430.4102399</v>
      </c>
      <c r="AX177">
        <v>1442566010.3720961</v>
      </c>
      <c r="AY177">
        <v>1442248642.2650878</v>
      </c>
    </row>
    <row r="178" spans="1:51" x14ac:dyDescent="0.3">
      <c r="A178" s="586">
        <v>42979</v>
      </c>
      <c r="B178" s="100">
        <v>30</v>
      </c>
      <c r="C178" s="61">
        <v>157491843</v>
      </c>
      <c r="D178" s="62">
        <v>16905319</v>
      </c>
      <c r="E178" s="63">
        <v>71783618</v>
      </c>
      <c r="F178" s="61">
        <v>466634767</v>
      </c>
      <c r="G178" s="62">
        <v>25950524</v>
      </c>
      <c r="H178" s="63">
        <v>70917249</v>
      </c>
      <c r="I178" s="258">
        <v>502058715.51623821</v>
      </c>
      <c r="J178" s="255">
        <v>23707169.088676997</v>
      </c>
      <c r="K178" s="265">
        <v>1469834.2262630002</v>
      </c>
      <c r="L178" s="266">
        <v>527235718.83117819</v>
      </c>
      <c r="M178" s="267">
        <v>281904311</v>
      </c>
      <c r="N178" s="265">
        <v>184730456</v>
      </c>
      <c r="O178" s="265">
        <v>41394754</v>
      </c>
      <c r="P178" s="243">
        <v>101452760</v>
      </c>
      <c r="Q178" s="243">
        <v>41882942</v>
      </c>
      <c r="R178" s="83">
        <v>143335702</v>
      </c>
      <c r="S178" s="83"/>
      <c r="T178" s="266"/>
      <c r="U178" s="265">
        <v>203367780.55604413</v>
      </c>
      <c r="V178" s="265">
        <v>298690934.96019405</v>
      </c>
      <c r="W178" s="265">
        <v>22753871.791049007</v>
      </c>
      <c r="X178" s="265">
        <v>187876896.3867991</v>
      </c>
      <c r="Y178" s="265">
        <v>88060166.782345966</v>
      </c>
      <c r="Z178" s="265">
        <v>275937063.16914505</v>
      </c>
      <c r="AA178" s="265"/>
      <c r="AB178" s="266"/>
      <c r="AC178" s="265">
        <v>25265250</v>
      </c>
      <c r="AD178" s="265">
        <v>685274</v>
      </c>
      <c r="AE178" s="266"/>
      <c r="AF178" s="265">
        <v>22958950.948303998</v>
      </c>
      <c r="AG178" s="265">
        <v>748218.14037300018</v>
      </c>
      <c r="AH178" s="266"/>
      <c r="AI178" s="82">
        <v>1538906.821155</v>
      </c>
      <c r="AJ178" s="83">
        <v>1132722</v>
      </c>
      <c r="AK178" s="83">
        <v>67553272</v>
      </c>
      <c r="AL178" s="84">
        <v>2231255</v>
      </c>
      <c r="AM178" s="67">
        <v>302023.658719</v>
      </c>
      <c r="AN178" s="67">
        <v>817366.14330800006</v>
      </c>
      <c r="AO178" s="67">
        <v>350444.42423599999</v>
      </c>
      <c r="AP178" s="255">
        <v>251033</v>
      </c>
      <c r="AQ178" s="255">
        <v>133149442.88680892</v>
      </c>
      <c r="AR178" s="185">
        <v>128498104.12164424</v>
      </c>
      <c r="AS178" s="255">
        <v>261898580.00845316</v>
      </c>
      <c r="AT178" s="255">
        <v>261647547.00845316</v>
      </c>
      <c r="AU178" s="255">
        <v>263654.75225600001</v>
      </c>
      <c r="AV178" s="255">
        <v>130623737.95430399</v>
      </c>
      <c r="AW178" s="263">
        <v>1235999782.862848</v>
      </c>
      <c r="AX178">
        <v>1366887175.5694079</v>
      </c>
      <c r="AY178">
        <v>1366623520.817152</v>
      </c>
    </row>
    <row r="179" spans="1:51" x14ac:dyDescent="0.3">
      <c r="A179" s="584">
        <v>43009</v>
      </c>
      <c r="B179" s="77">
        <v>31</v>
      </c>
      <c r="C179" s="92">
        <v>160825163</v>
      </c>
      <c r="D179" s="93">
        <v>16922296</v>
      </c>
      <c r="E179" s="94">
        <v>75846689</v>
      </c>
      <c r="F179" s="92">
        <v>496621435</v>
      </c>
      <c r="G179" s="93">
        <v>28225843</v>
      </c>
      <c r="H179" s="94">
        <v>109054999</v>
      </c>
      <c r="I179" s="270">
        <v>533790261.88638496</v>
      </c>
      <c r="J179" s="257">
        <v>25555741.012476999</v>
      </c>
      <c r="K179" s="255">
        <v>2028633.0975620002</v>
      </c>
      <c r="L179" s="256">
        <v>561374635.99642396</v>
      </c>
      <c r="M179" s="258">
        <v>299150630</v>
      </c>
      <c r="N179" s="255">
        <v>197470805</v>
      </c>
      <c r="O179" s="255">
        <v>43496261</v>
      </c>
      <c r="P179" s="234">
        <v>109218710</v>
      </c>
      <c r="Q179" s="234">
        <v>44755834</v>
      </c>
      <c r="R179" s="65">
        <v>153974544</v>
      </c>
      <c r="S179" s="65"/>
      <c r="T179" s="256"/>
      <c r="U179" s="255">
        <v>213189154.49631497</v>
      </c>
      <c r="V179" s="255">
        <v>320601107.39006996</v>
      </c>
      <c r="W179" s="255">
        <v>24367980.250386994</v>
      </c>
      <c r="X179" s="255">
        <v>202379010.58617902</v>
      </c>
      <c r="Y179" s="255">
        <v>93854116.553503945</v>
      </c>
      <c r="Z179" s="255">
        <v>296233127.13968295</v>
      </c>
      <c r="AA179" s="255"/>
      <c r="AB179" s="256"/>
      <c r="AC179" s="255">
        <v>27496488</v>
      </c>
      <c r="AD179" s="255">
        <v>729355</v>
      </c>
      <c r="AE179" s="256"/>
      <c r="AF179" s="255">
        <v>24767084.083450999</v>
      </c>
      <c r="AG179" s="255">
        <v>788656.92902600009</v>
      </c>
      <c r="AH179" s="256"/>
      <c r="AI179" s="67">
        <v>1728026.7149440001</v>
      </c>
      <c r="AJ179" s="65">
        <v>1319306</v>
      </c>
      <c r="AK179" s="65">
        <v>104478745</v>
      </c>
      <c r="AL179" s="67">
        <v>3256948</v>
      </c>
      <c r="AM179" s="67">
        <v>324568.34583000001</v>
      </c>
      <c r="AN179" s="67">
        <v>1264462.3738770001</v>
      </c>
      <c r="AO179" s="67">
        <v>439602.37785500003</v>
      </c>
      <c r="AP179" s="257">
        <v>278897</v>
      </c>
      <c r="AQ179" s="257">
        <v>137583718.05709293</v>
      </c>
      <c r="AR179" s="212">
        <v>132526436.60778394</v>
      </c>
      <c r="AS179" s="257">
        <v>270389051.66487688</v>
      </c>
      <c r="AT179" s="271">
        <v>270110154.66487688</v>
      </c>
      <c r="AU179" s="257">
        <v>290051.55532799999</v>
      </c>
      <c r="AV179" s="257">
        <v>142375458.87036398</v>
      </c>
      <c r="AW179" s="272">
        <v>1402266825.2610559</v>
      </c>
      <c r="AX179">
        <v>1544932335.686748</v>
      </c>
      <c r="AY179">
        <v>1544642284.1314199</v>
      </c>
    </row>
    <row r="180" spans="1:51" x14ac:dyDescent="0.3">
      <c r="A180" s="584">
        <v>43040</v>
      </c>
      <c r="B180" s="77">
        <v>30</v>
      </c>
      <c r="C180" s="61">
        <v>162693613</v>
      </c>
      <c r="D180" s="62">
        <v>17079966</v>
      </c>
      <c r="E180" s="63">
        <v>113722577</v>
      </c>
      <c r="F180" s="61">
        <v>483423261</v>
      </c>
      <c r="G180" s="62">
        <v>27672147</v>
      </c>
      <c r="H180" s="63">
        <v>133063455</v>
      </c>
      <c r="I180" s="258">
        <v>518536440.67889071</v>
      </c>
      <c r="J180" s="255">
        <v>25266554.411411997</v>
      </c>
      <c r="K180" s="255">
        <v>2412639.0993619999</v>
      </c>
      <c r="L180" s="256">
        <v>546215634.18966472</v>
      </c>
      <c r="M180" s="258">
        <v>289602267</v>
      </c>
      <c r="N180" s="255">
        <v>193820994</v>
      </c>
      <c r="O180" s="255">
        <v>42381186</v>
      </c>
      <c r="P180" s="234">
        <v>108207473</v>
      </c>
      <c r="Q180" s="234">
        <v>43232335</v>
      </c>
      <c r="R180" s="65">
        <v>151439808</v>
      </c>
      <c r="S180" s="65"/>
      <c r="T180" s="256"/>
      <c r="U180" s="255">
        <v>206670719.3222779</v>
      </c>
      <c r="V180" s="255">
        <v>311865721.3566128</v>
      </c>
      <c r="W180" s="255">
        <v>24259068.004204992</v>
      </c>
      <c r="X180" s="255">
        <v>196394765.81349084</v>
      </c>
      <c r="Y180" s="255">
        <v>91211887.538916975</v>
      </c>
      <c r="Z180" s="255">
        <v>287606653.35240781</v>
      </c>
      <c r="AA180" s="255"/>
      <c r="AB180" s="256"/>
      <c r="AC180" s="255">
        <v>26983117</v>
      </c>
      <c r="AD180" s="255">
        <v>689030</v>
      </c>
      <c r="AE180" s="256"/>
      <c r="AF180" s="255">
        <v>24511453.348585006</v>
      </c>
      <c r="AG180" s="255">
        <v>755101.06282700005</v>
      </c>
      <c r="AH180" s="256"/>
      <c r="AI180" s="67">
        <v>2032425.6162120001</v>
      </c>
      <c r="AJ180" s="65">
        <v>1367631</v>
      </c>
      <c r="AK180" s="65">
        <v>128518604</v>
      </c>
      <c r="AL180" s="67">
        <v>3177220</v>
      </c>
      <c r="AM180" s="67">
        <v>346485.14312699996</v>
      </c>
      <c r="AN180" s="67">
        <v>1647358.4289239999</v>
      </c>
      <c r="AO180" s="67">
        <v>418795.52731099998</v>
      </c>
      <c r="AP180" s="255">
        <v>326415</v>
      </c>
      <c r="AQ180" s="255">
        <v>135388590.87342542</v>
      </c>
      <c r="AR180" s="185">
        <v>133001712.05657303</v>
      </c>
      <c r="AS180" s="255">
        <v>268716717.92999846</v>
      </c>
      <c r="AT180" s="255">
        <v>268390302.92999846</v>
      </c>
      <c r="AU180" s="255">
        <v>336692.57625599997</v>
      </c>
      <c r="AV180" s="255">
        <v>141623778.34496</v>
      </c>
      <c r="AW180" s="263">
        <v>1423752264.9415679</v>
      </c>
      <c r="AX180">
        <v>1565712735.8627839</v>
      </c>
      <c r="AY180">
        <v>1565376043.2865279</v>
      </c>
    </row>
    <row r="181" spans="1:51" x14ac:dyDescent="0.3">
      <c r="A181" s="587">
        <v>43070</v>
      </c>
      <c r="B181" s="275">
        <v>31</v>
      </c>
      <c r="C181" s="106">
        <v>164478449</v>
      </c>
      <c r="D181" s="107">
        <v>17244127</v>
      </c>
      <c r="E181" s="108">
        <v>90003848</v>
      </c>
      <c r="F181" s="106">
        <v>529470069</v>
      </c>
      <c r="G181" s="107">
        <v>29224159</v>
      </c>
      <c r="H181" s="108">
        <v>168590878</v>
      </c>
      <c r="I181" s="276">
        <v>574509683.71198201</v>
      </c>
      <c r="J181" s="277">
        <v>27227586.834925007</v>
      </c>
      <c r="K181" s="277">
        <v>2703413.9793779999</v>
      </c>
      <c r="L181" s="278">
        <v>604440684.52628505</v>
      </c>
      <c r="M181" s="276">
        <v>316237750</v>
      </c>
      <c r="N181" s="277">
        <v>213232319</v>
      </c>
      <c r="O181" s="277">
        <v>50274051</v>
      </c>
      <c r="P181" s="279">
        <v>116635942</v>
      </c>
      <c r="Q181" s="279">
        <v>46322326</v>
      </c>
      <c r="R181" s="110">
        <v>162958268</v>
      </c>
      <c r="S181" s="110"/>
      <c r="T181" s="278"/>
      <c r="U181" s="277">
        <v>233645011.37258804</v>
      </c>
      <c r="V181" s="277">
        <v>340864672.33939409</v>
      </c>
      <c r="W181" s="277">
        <v>28143426.170345999</v>
      </c>
      <c r="X181" s="277">
        <v>211397618.223198</v>
      </c>
      <c r="Y181" s="277">
        <v>101323627.94585006</v>
      </c>
      <c r="Z181" s="277">
        <v>312721246.16904807</v>
      </c>
      <c r="AA181" s="277"/>
      <c r="AB181" s="278"/>
      <c r="AC181" s="277">
        <v>28590026</v>
      </c>
      <c r="AD181" s="277">
        <v>634133</v>
      </c>
      <c r="AE181" s="278"/>
      <c r="AF181" s="277">
        <v>26535800.357719995</v>
      </c>
      <c r="AG181" s="277">
        <v>691786.47720499989</v>
      </c>
      <c r="AH181" s="278"/>
      <c r="AI181" s="113">
        <v>2421094.4136290001</v>
      </c>
      <c r="AJ181" s="110">
        <v>1266544</v>
      </c>
      <c r="AK181" s="110">
        <v>163301280</v>
      </c>
      <c r="AL181" s="112">
        <v>4023054</v>
      </c>
      <c r="AM181" s="112">
        <v>320300.74655399995</v>
      </c>
      <c r="AN181" s="112">
        <v>1957289.586346</v>
      </c>
      <c r="AO181" s="112">
        <v>425823.64647799998</v>
      </c>
      <c r="AP181" s="277">
        <v>259643</v>
      </c>
      <c r="AQ181" s="277">
        <v>143805023.31895918</v>
      </c>
      <c r="AR181" s="206">
        <v>138825738.89826524</v>
      </c>
      <c r="AS181" s="277">
        <v>282890405.21722442</v>
      </c>
      <c r="AT181" s="277">
        <v>282630762.21722442</v>
      </c>
      <c r="AU181" s="277">
        <v>485303.91039999999</v>
      </c>
      <c r="AV181" s="277">
        <v>156069867.29062399</v>
      </c>
      <c r="AW181" s="284">
        <v>1458878252.3187201</v>
      </c>
      <c r="AX181">
        <v>1615433423.5197442</v>
      </c>
      <c r="AY181">
        <v>1614948119.609344</v>
      </c>
    </row>
    <row r="182" spans="1:51" x14ac:dyDescent="0.3">
      <c r="A182" s="584">
        <v>43101</v>
      </c>
      <c r="B182" s="77">
        <v>31</v>
      </c>
      <c r="C182" s="61">
        <v>167324790</v>
      </c>
      <c r="D182" s="62">
        <v>17400189</v>
      </c>
      <c r="E182" s="63">
        <v>97163539</v>
      </c>
      <c r="F182" s="290">
        <v>535417154.85005635</v>
      </c>
      <c r="G182" s="62">
        <v>28974356</v>
      </c>
      <c r="H182" s="63">
        <v>221186557</v>
      </c>
      <c r="I182" s="291">
        <v>493079512.93290627</v>
      </c>
      <c r="J182" s="226">
        <v>26157886.299422994</v>
      </c>
      <c r="K182" s="234">
        <v>4245096.2696820004</v>
      </c>
      <c r="L182" s="235">
        <v>523482495.50201124</v>
      </c>
      <c r="M182" s="291">
        <v>329375994.9733187</v>
      </c>
      <c r="N182" s="226">
        <v>206041159.87673748</v>
      </c>
      <c r="O182" s="292">
        <v>68295252.273934484</v>
      </c>
      <c r="P182" s="293">
        <v>111486907</v>
      </c>
      <c r="Q182" s="293">
        <v>45281701</v>
      </c>
      <c r="R182" s="292">
        <v>137745907.60280299</v>
      </c>
      <c r="S182" s="292"/>
      <c r="T182" s="228"/>
      <c r="U182" s="292">
        <v>230801698.52242756</v>
      </c>
      <c r="V182" s="226">
        <v>262277814.41047871</v>
      </c>
      <c r="W182" s="292">
        <v>26035575.21334615</v>
      </c>
      <c r="X182" s="226"/>
      <c r="Y182" s="226"/>
      <c r="Z182" s="292">
        <v>236242239.19713256</v>
      </c>
      <c r="AA182" s="226"/>
      <c r="AB182" s="228"/>
      <c r="AC182" s="226">
        <v>28251742</v>
      </c>
      <c r="AD182" s="226">
        <v>722614</v>
      </c>
      <c r="AE182" s="228"/>
      <c r="AF182" s="226">
        <v>25358875.245821003</v>
      </c>
      <c r="AG182" s="226">
        <v>799011.053602</v>
      </c>
      <c r="AH182" s="228"/>
      <c r="AI182" s="123">
        <v>2180092.3447540002</v>
      </c>
      <c r="AJ182" s="118">
        <v>1294707</v>
      </c>
      <c r="AK182" s="118">
        <v>215446513</v>
      </c>
      <c r="AL182" s="122">
        <v>4445337</v>
      </c>
      <c r="AM182" s="67">
        <v>296497.163673</v>
      </c>
      <c r="AN182" s="67">
        <v>3491803.0007790001</v>
      </c>
      <c r="AO182" s="67">
        <v>456796.10523000004</v>
      </c>
      <c r="AP182" s="226">
        <v>172480</v>
      </c>
      <c r="AQ182" s="226">
        <v>147420474.24862531</v>
      </c>
      <c r="AR182" s="153">
        <v>139315666.18634099</v>
      </c>
      <c r="AS182" s="226">
        <v>286908620.43496633</v>
      </c>
      <c r="AT182" s="226">
        <v>286736140.43496633</v>
      </c>
      <c r="AU182" s="226">
        <v>543582.42099200003</v>
      </c>
      <c r="AV182" s="226">
        <v>157253449.54777601</v>
      </c>
      <c r="AW182" s="227">
        <v>1422030788.3622401</v>
      </c>
      <c r="AX182">
        <v>1579827820.331008</v>
      </c>
      <c r="AY182">
        <v>1579284237.9100161</v>
      </c>
    </row>
    <row r="183" spans="1:51" x14ac:dyDescent="0.3">
      <c r="A183" s="584">
        <v>43132</v>
      </c>
      <c r="B183" s="77">
        <v>28</v>
      </c>
      <c r="C183" s="61">
        <v>170033039</v>
      </c>
      <c r="D183" s="62">
        <v>17438938</v>
      </c>
      <c r="E183" s="63">
        <v>103707405</v>
      </c>
      <c r="F183" s="290">
        <v>519250246.05957967</v>
      </c>
      <c r="G183" s="62">
        <v>25112361</v>
      </c>
      <c r="H183" s="63">
        <v>192849451</v>
      </c>
      <c r="I183" s="291">
        <v>474560529.70842361</v>
      </c>
      <c r="J183" s="226">
        <v>21663990.157659005</v>
      </c>
      <c r="K183" s="234">
        <v>4163863.526577</v>
      </c>
      <c r="L183" s="235">
        <v>500388383.3926596</v>
      </c>
      <c r="M183" s="291">
        <v>319273705.2558589</v>
      </c>
      <c r="N183" s="226">
        <v>199976540.80372077</v>
      </c>
      <c r="O183" s="292">
        <v>69258502.009958401</v>
      </c>
      <c r="P183" s="293">
        <v>103142715</v>
      </c>
      <c r="Q183" s="293">
        <v>42771061</v>
      </c>
      <c r="R183" s="292">
        <v>130718038.79376239</v>
      </c>
      <c r="S183" s="292"/>
      <c r="T183" s="228"/>
      <c r="U183" s="292">
        <v>222130772.14231521</v>
      </c>
      <c r="V183" s="226">
        <v>252429757.56610838</v>
      </c>
      <c r="W183" s="292">
        <v>25053343.315153956</v>
      </c>
      <c r="X183" s="226"/>
      <c r="Y183" s="226"/>
      <c r="Z183" s="292">
        <v>227376414.25095442</v>
      </c>
      <c r="AA183" s="226"/>
      <c r="AB183" s="228"/>
      <c r="AC183" s="226">
        <v>24484745</v>
      </c>
      <c r="AD183" s="226">
        <v>627616</v>
      </c>
      <c r="AE183" s="228"/>
      <c r="AF183" s="226">
        <v>20976292.189653005</v>
      </c>
      <c r="AG183" s="226">
        <v>687697.96800599992</v>
      </c>
      <c r="AH183" s="228"/>
      <c r="AI183" s="78">
        <v>2246368.7770700003</v>
      </c>
      <c r="AJ183" s="65">
        <v>1015014</v>
      </c>
      <c r="AK183" s="65">
        <v>187132482</v>
      </c>
      <c r="AL183" s="67">
        <v>4701955</v>
      </c>
      <c r="AM183" s="67">
        <v>443739.08567300002</v>
      </c>
      <c r="AN183" s="67">
        <v>3360790.5298179998</v>
      </c>
      <c r="AO183" s="67">
        <v>359333.91108599998</v>
      </c>
      <c r="AP183" s="226">
        <v>152511</v>
      </c>
      <c r="AQ183" s="226">
        <v>136014283.16754559</v>
      </c>
      <c r="AR183" s="153">
        <v>126199556.03037034</v>
      </c>
      <c r="AS183" s="226">
        <v>262366350.19791591</v>
      </c>
      <c r="AT183" s="226">
        <v>262213839.19791591</v>
      </c>
      <c r="AU183" s="226">
        <v>618974.80601599999</v>
      </c>
      <c r="AV183" s="226">
        <v>146674391.44960001</v>
      </c>
      <c r="AW183" s="227">
        <v>1285603836.55936</v>
      </c>
      <c r="AX183">
        <v>1432897202.814976</v>
      </c>
      <c r="AY183">
        <v>1432278228.00896</v>
      </c>
    </row>
    <row r="184" spans="1:51" x14ac:dyDescent="0.3">
      <c r="A184" s="586">
        <v>43160</v>
      </c>
      <c r="B184" s="100">
        <v>31</v>
      </c>
      <c r="C184" s="61">
        <v>172747122</v>
      </c>
      <c r="D184" s="62">
        <v>17396248</v>
      </c>
      <c r="E184" s="63">
        <v>109775772</v>
      </c>
      <c r="F184" s="294">
        <v>575995003.32733309</v>
      </c>
      <c r="G184" s="62">
        <v>27977532</v>
      </c>
      <c r="H184" s="63">
        <v>213360551</v>
      </c>
      <c r="I184" s="295">
        <v>530388039.44836831</v>
      </c>
      <c r="J184" s="242">
        <v>25550787.935401</v>
      </c>
      <c r="K184" s="243">
        <v>4217669.4697759999</v>
      </c>
      <c r="L184" s="244">
        <v>560156496.85354531</v>
      </c>
      <c r="M184" s="295">
        <v>354094942.63639122</v>
      </c>
      <c r="N184" s="242">
        <v>221900060.69094187</v>
      </c>
      <c r="O184" s="296">
        <v>76395298.237045974</v>
      </c>
      <c r="P184" s="293">
        <v>117047991</v>
      </c>
      <c r="Q184" s="293">
        <v>48434806</v>
      </c>
      <c r="R184" s="296">
        <v>145504762.4538959</v>
      </c>
      <c r="S184" s="296"/>
      <c r="T184" s="245"/>
      <c r="U184" s="296">
        <v>245519738.5412702</v>
      </c>
      <c r="V184" s="242">
        <v>284868300.90709811</v>
      </c>
      <c r="W184" s="296">
        <v>28947019.041814175</v>
      </c>
      <c r="X184" s="242"/>
      <c r="Y184" s="242"/>
      <c r="Z184" s="296">
        <v>255921281.86528397</v>
      </c>
      <c r="AA184" s="242"/>
      <c r="AB184" s="245"/>
      <c r="AC184" s="242">
        <v>27289443</v>
      </c>
      <c r="AD184" s="242">
        <v>688089</v>
      </c>
      <c r="AE184" s="245"/>
      <c r="AF184" s="242">
        <v>24795500.449554004</v>
      </c>
      <c r="AG184" s="242">
        <v>755287.4858469998</v>
      </c>
      <c r="AH184" s="245"/>
      <c r="AI184" s="82">
        <v>2410724.5837499998</v>
      </c>
      <c r="AJ184" s="83">
        <v>931476</v>
      </c>
      <c r="AK184" s="83">
        <v>209336882</v>
      </c>
      <c r="AL184" s="84">
        <v>3092193</v>
      </c>
      <c r="AM184" s="84">
        <v>467426.21463900001</v>
      </c>
      <c r="AN184" s="84">
        <v>3458626.7706260001</v>
      </c>
      <c r="AO184" s="84">
        <v>291616.48451099999</v>
      </c>
      <c r="AP184" s="242">
        <v>166036</v>
      </c>
      <c r="AQ184" s="242">
        <v>140538302.73436016</v>
      </c>
      <c r="AR184" s="154">
        <v>127161500.79623389</v>
      </c>
      <c r="AS184" s="242">
        <v>267865839.53059405</v>
      </c>
      <c r="AT184" s="242">
        <v>267699803.53059405</v>
      </c>
      <c r="AU184" s="242">
        <v>856832.278528</v>
      </c>
      <c r="AV184" s="242">
        <v>168369999.314944</v>
      </c>
      <c r="AW184" s="250">
        <v>1440128438.3703041</v>
      </c>
      <c r="AX184">
        <v>1609355269.9637761</v>
      </c>
      <c r="AY184">
        <v>1608498437.6852481</v>
      </c>
    </row>
    <row r="185" spans="1:51" x14ac:dyDescent="0.3">
      <c r="A185" s="584">
        <v>43191</v>
      </c>
      <c r="B185" s="77">
        <v>30</v>
      </c>
      <c r="C185" s="92">
        <v>175221135</v>
      </c>
      <c r="D185" s="93">
        <v>17418527</v>
      </c>
      <c r="E185" s="94">
        <v>113837552</v>
      </c>
      <c r="F185" s="290">
        <v>536622556.12083626</v>
      </c>
      <c r="G185" s="93">
        <v>28338644</v>
      </c>
      <c r="H185" s="94">
        <v>207889566</v>
      </c>
      <c r="I185" s="291">
        <v>500529384.93872577</v>
      </c>
      <c r="J185" s="226">
        <v>25674094.009924002</v>
      </c>
      <c r="K185" s="234">
        <v>4152044.9993660003</v>
      </c>
      <c r="L185" s="235">
        <v>530355523.94801575</v>
      </c>
      <c r="M185" s="291">
        <v>329666809.01285571</v>
      </c>
      <c r="N185" s="226">
        <v>206955747.10798055</v>
      </c>
      <c r="O185" s="292">
        <v>68311605.579070732</v>
      </c>
      <c r="P185" s="293">
        <v>113707294</v>
      </c>
      <c r="Q185" s="293">
        <v>47560602</v>
      </c>
      <c r="R185" s="292">
        <v>138644141.5289098</v>
      </c>
      <c r="S185" s="292"/>
      <c r="T185" s="228"/>
      <c r="U185" s="292">
        <v>229433349.05783945</v>
      </c>
      <c r="V185" s="226">
        <v>271096035.88088632</v>
      </c>
      <c r="W185" s="292">
        <v>26717119.324317466</v>
      </c>
      <c r="X185" s="226"/>
      <c r="Y185" s="226"/>
      <c r="Z185" s="292">
        <v>244378916.55656886</v>
      </c>
      <c r="AA185" s="226"/>
      <c r="AB185" s="228"/>
      <c r="AC185" s="226">
        <v>27633702</v>
      </c>
      <c r="AD185" s="226">
        <v>704942</v>
      </c>
      <c r="AE185" s="228"/>
      <c r="AF185" s="226">
        <v>24911443.809643004</v>
      </c>
      <c r="AG185" s="226">
        <v>762650.20028099988</v>
      </c>
      <c r="AH185" s="228"/>
      <c r="AI185" s="78">
        <v>2325001.5888729999</v>
      </c>
      <c r="AJ185" s="65">
        <v>921443</v>
      </c>
      <c r="AK185" s="65">
        <v>204108890</v>
      </c>
      <c r="AL185" s="67">
        <v>2859233</v>
      </c>
      <c r="AM185" s="67">
        <v>491082.21527099994</v>
      </c>
      <c r="AN185" s="67">
        <v>3352893.6465910003</v>
      </c>
      <c r="AO185" s="67">
        <v>308069.13750399998</v>
      </c>
      <c r="AP185" s="226">
        <v>181165</v>
      </c>
      <c r="AQ185" s="226">
        <v>146578786.61237213</v>
      </c>
      <c r="AR185" s="153">
        <v>131270337.11047587</v>
      </c>
      <c r="AS185" s="226">
        <v>278030288.722848</v>
      </c>
      <c r="AT185" s="226">
        <v>277849123.722848</v>
      </c>
      <c r="AU185" s="226">
        <v>988393.70137599995</v>
      </c>
      <c r="AV185" s="226">
        <v>170296040.48896</v>
      </c>
      <c r="AW185" s="227">
        <v>1480661655.355392</v>
      </c>
      <c r="AX185">
        <v>1651946089.545728</v>
      </c>
      <c r="AY185">
        <v>1650957695.844352</v>
      </c>
    </row>
    <row r="186" spans="1:51" x14ac:dyDescent="0.3">
      <c r="A186" s="584">
        <v>43221</v>
      </c>
      <c r="B186" s="77">
        <v>31</v>
      </c>
      <c r="C186" s="61">
        <v>180136375</v>
      </c>
      <c r="D186" s="62">
        <v>17268459</v>
      </c>
      <c r="E186" s="63">
        <v>118650970</v>
      </c>
      <c r="F186" s="290">
        <v>569642048.97250915</v>
      </c>
      <c r="G186" s="62">
        <v>29300375</v>
      </c>
      <c r="H186" s="63">
        <v>226115595</v>
      </c>
      <c r="I186" s="297">
        <v>540410568.94074202</v>
      </c>
      <c r="J186" s="226">
        <v>27036978.712333005</v>
      </c>
      <c r="K186" s="234">
        <v>4366928.88399</v>
      </c>
      <c r="L186" s="235">
        <v>571814476.53706503</v>
      </c>
      <c r="M186" s="297">
        <v>351212090.15250343</v>
      </c>
      <c r="N186" s="226">
        <v>218429958.82000571</v>
      </c>
      <c r="O186" s="292">
        <v>72369639.938806802</v>
      </c>
      <c r="P186" s="293">
        <v>118046847</v>
      </c>
      <c r="Q186" s="293">
        <v>52767858</v>
      </c>
      <c r="R186" s="292">
        <v>146060318.88119891</v>
      </c>
      <c r="S186" s="292"/>
      <c r="T186" s="228"/>
      <c r="U186" s="292">
        <v>249205903.38438529</v>
      </c>
      <c r="V186" s="226">
        <v>291204665.55635673</v>
      </c>
      <c r="W186" s="292">
        <v>28035659.948409379</v>
      </c>
      <c r="X186" s="226"/>
      <c r="Y186" s="226"/>
      <c r="Z186" s="292">
        <v>263169005.60794735</v>
      </c>
      <c r="AA186" s="226"/>
      <c r="AB186" s="228"/>
      <c r="AC186" s="226">
        <v>28614387</v>
      </c>
      <c r="AD186" s="226">
        <v>685988</v>
      </c>
      <c r="AE186" s="228"/>
      <c r="AF186" s="226">
        <v>26274812.919015002</v>
      </c>
      <c r="AG186" s="226">
        <v>762165.79331800016</v>
      </c>
      <c r="AH186" s="228"/>
      <c r="AI186" s="78">
        <v>2343234.7252699998</v>
      </c>
      <c r="AJ186" s="65">
        <v>866202</v>
      </c>
      <c r="AK186" s="65">
        <v>222927509</v>
      </c>
      <c r="AL186" s="67">
        <v>2321884</v>
      </c>
      <c r="AM186" s="67">
        <v>493674.53178399999</v>
      </c>
      <c r="AN186" s="67">
        <v>3534568.850147</v>
      </c>
      <c r="AO186" s="67">
        <v>338685.50205899996</v>
      </c>
      <c r="AP186" s="226">
        <v>204720</v>
      </c>
      <c r="AQ186" s="226">
        <v>155985238.71486858</v>
      </c>
      <c r="AR186" s="153">
        <v>132053532.23671909</v>
      </c>
      <c r="AS186" s="156">
        <v>288243490.95158768</v>
      </c>
      <c r="AT186" s="226">
        <v>288038770.95158768</v>
      </c>
      <c r="AU186" s="226">
        <v>844969.14841599995</v>
      </c>
      <c r="AV186" s="226">
        <v>191172467.228672</v>
      </c>
      <c r="AW186" s="227">
        <v>1609694552.5227499</v>
      </c>
      <c r="AX186">
        <v>1801711988.899838</v>
      </c>
      <c r="AY186">
        <v>1800867019.7514219</v>
      </c>
    </row>
    <row r="187" spans="1:51" x14ac:dyDescent="0.3">
      <c r="A187" s="586">
        <v>43252</v>
      </c>
      <c r="B187" s="100">
        <v>30</v>
      </c>
      <c r="C187" s="101">
        <v>165156459</v>
      </c>
      <c r="D187" s="102">
        <v>17249578</v>
      </c>
      <c r="E187" s="103">
        <v>125182806</v>
      </c>
      <c r="F187" s="294">
        <v>545919403.16893101</v>
      </c>
      <c r="G187" s="102">
        <v>27667099</v>
      </c>
      <c r="H187" s="103">
        <v>210950683</v>
      </c>
      <c r="I187" s="295">
        <v>521993656.33394539</v>
      </c>
      <c r="J187" s="242">
        <v>25402397.650773998</v>
      </c>
      <c r="K187" s="243">
        <v>4296719.3281120006</v>
      </c>
      <c r="L187" s="244">
        <v>551692773.3128314</v>
      </c>
      <c r="M187" s="295">
        <v>337588076.21544671</v>
      </c>
      <c r="N187" s="242">
        <v>208331326.95348427</v>
      </c>
      <c r="O187" s="296">
        <v>72645827.539330035</v>
      </c>
      <c r="P187" s="293">
        <v>107667258</v>
      </c>
      <c r="Q187" s="293">
        <v>48894027</v>
      </c>
      <c r="R187" s="296">
        <v>135685499.41415423</v>
      </c>
      <c r="S187" s="296"/>
      <c r="T187" s="245"/>
      <c r="U187" s="296">
        <v>252873909.55586496</v>
      </c>
      <c r="V187" s="242">
        <v>269119746.7780804</v>
      </c>
      <c r="W187" s="296">
        <v>27591890.873027451</v>
      </c>
      <c r="X187" s="242"/>
      <c r="Y187" s="242"/>
      <c r="Z187" s="296">
        <v>241527855.90505293</v>
      </c>
      <c r="AA187" s="242"/>
      <c r="AB187" s="245"/>
      <c r="AC187" s="242">
        <v>27141547</v>
      </c>
      <c r="AD187" s="242">
        <v>525552</v>
      </c>
      <c r="AE187" s="245"/>
      <c r="AF187" s="242">
        <v>24780132.019452002</v>
      </c>
      <c r="AG187" s="242">
        <v>622265.63132200006</v>
      </c>
      <c r="AH187" s="245"/>
      <c r="AI187" s="82">
        <v>2666140.341217</v>
      </c>
      <c r="AJ187" s="83">
        <v>551707</v>
      </c>
      <c r="AK187" s="83">
        <v>206888770</v>
      </c>
      <c r="AL187" s="84">
        <v>3510206</v>
      </c>
      <c r="AM187" s="84">
        <v>475767.46932000003</v>
      </c>
      <c r="AN187" s="84">
        <v>3469726.765013</v>
      </c>
      <c r="AO187" s="84">
        <v>351225.09377899999</v>
      </c>
      <c r="AP187" s="242">
        <v>193492</v>
      </c>
      <c r="AQ187" s="242">
        <v>151691283.82578433</v>
      </c>
      <c r="AR187" s="154">
        <v>129434318.5584525</v>
      </c>
      <c r="AS187" s="242">
        <v>281319094.38423681</v>
      </c>
      <c r="AT187" s="242">
        <v>281125602.38423681</v>
      </c>
      <c r="AU187" s="242">
        <v>997985.61587199999</v>
      </c>
      <c r="AV187" s="242">
        <v>164851481.57542399</v>
      </c>
      <c r="AW187" s="250">
        <v>1422170643.2348101</v>
      </c>
      <c r="AX187">
        <v>1588020110.426106</v>
      </c>
      <c r="AY187">
        <v>1587022124.8102341</v>
      </c>
    </row>
    <row r="188" spans="1:51" x14ac:dyDescent="0.3">
      <c r="A188" s="584">
        <v>43282</v>
      </c>
      <c r="B188" s="77">
        <v>31</v>
      </c>
      <c r="C188" s="61">
        <v>167512730</v>
      </c>
      <c r="D188" s="62">
        <v>17270960</v>
      </c>
      <c r="E188" s="63">
        <v>131806962</v>
      </c>
      <c r="F188" s="290">
        <v>564541476.63601458</v>
      </c>
      <c r="G188" s="62">
        <v>28314934</v>
      </c>
      <c r="H188" s="63">
        <v>246835380</v>
      </c>
      <c r="I188" s="291">
        <v>539654744.96093261</v>
      </c>
      <c r="J188" s="226">
        <v>26737770.586305007</v>
      </c>
      <c r="K188" s="234">
        <v>4190830.8062770003</v>
      </c>
      <c r="L188" s="235">
        <v>570583346.35351467</v>
      </c>
      <c r="M188" s="291">
        <v>349392799.28265363</v>
      </c>
      <c r="N188" s="226">
        <v>215148677.35336095</v>
      </c>
      <c r="O188" s="292">
        <v>66171515.536391646</v>
      </c>
      <c r="P188" s="293">
        <v>118437440</v>
      </c>
      <c r="Q188" s="293">
        <v>52994253</v>
      </c>
      <c r="R188" s="292">
        <v>148977161.81696931</v>
      </c>
      <c r="S188" s="292"/>
      <c r="T188" s="228"/>
      <c r="U188" s="292">
        <v>246052225.26844564</v>
      </c>
      <c r="V188" s="226">
        <v>293602519.692487</v>
      </c>
      <c r="W188" s="292">
        <v>27248997.998007581</v>
      </c>
      <c r="X188" s="226"/>
      <c r="Y188" s="226"/>
      <c r="Z188" s="292">
        <v>266353521.69447941</v>
      </c>
      <c r="AA188" s="226"/>
      <c r="AB188" s="228"/>
      <c r="AC188" s="226">
        <v>27639954</v>
      </c>
      <c r="AD188" s="226">
        <v>674980</v>
      </c>
      <c r="AE188" s="228"/>
      <c r="AF188" s="226">
        <v>25981546.940902997</v>
      </c>
      <c r="AG188" s="226">
        <v>756223.64540200017</v>
      </c>
      <c r="AH188" s="228"/>
      <c r="AI188" s="78">
        <v>2759180.5731609999</v>
      </c>
      <c r="AJ188" s="65">
        <v>955597</v>
      </c>
      <c r="AK188" s="65">
        <v>241397786</v>
      </c>
      <c r="AL188" s="67">
        <v>4481997</v>
      </c>
      <c r="AM188" s="67">
        <v>214958.430964</v>
      </c>
      <c r="AN188" s="67">
        <v>3582677.0997280004</v>
      </c>
      <c r="AO188" s="67">
        <v>393195.275585</v>
      </c>
      <c r="AP188" s="226">
        <v>251384</v>
      </c>
      <c r="AQ188" s="226">
        <v>155909142.01051918</v>
      </c>
      <c r="AR188" s="153">
        <v>129227907.22634901</v>
      </c>
      <c r="AS188" s="226">
        <v>285388433.2368682</v>
      </c>
      <c r="AT188" s="226">
        <v>285137049.2368682</v>
      </c>
      <c r="AU188" s="226">
        <v>906370.67878399999</v>
      </c>
      <c r="AV188" s="226">
        <v>200490935.648256</v>
      </c>
      <c r="AW188" s="227">
        <v>1573341546.676224</v>
      </c>
      <c r="AX188">
        <v>1774738853.003264</v>
      </c>
      <c r="AY188">
        <v>1773832482.3244801</v>
      </c>
    </row>
    <row r="189" spans="1:51" x14ac:dyDescent="0.3">
      <c r="A189" s="588">
        <v>43313</v>
      </c>
      <c r="B189" s="299">
        <v>31</v>
      </c>
      <c r="C189" s="61">
        <v>161522995</v>
      </c>
      <c r="D189" s="62">
        <v>17280602</v>
      </c>
      <c r="E189" s="63">
        <v>135812593</v>
      </c>
      <c r="F189" s="300">
        <v>557910259.11173391</v>
      </c>
      <c r="G189" s="62">
        <v>27581814</v>
      </c>
      <c r="H189" s="63">
        <v>302048553</v>
      </c>
      <c r="I189" s="300">
        <v>531326735.6219523</v>
      </c>
      <c r="J189" s="301">
        <v>26172037.220108002</v>
      </c>
      <c r="K189" s="301">
        <v>4459977.0098640006</v>
      </c>
      <c r="L189" s="302">
        <v>561958749.8519243</v>
      </c>
      <c r="M189" s="300">
        <v>349447759.25209486</v>
      </c>
      <c r="N189" s="301">
        <v>208462499.85963902</v>
      </c>
      <c r="O189" s="303">
        <v>66457704.797433197</v>
      </c>
      <c r="P189" s="293">
        <v>114221116</v>
      </c>
      <c r="Q189" s="293">
        <v>51855072</v>
      </c>
      <c r="R189" s="292">
        <v>142004795.06220582</v>
      </c>
      <c r="S189" s="292"/>
      <c r="T189" s="302"/>
      <c r="U189" s="304">
        <v>248469412.86961716</v>
      </c>
      <c r="V189" s="301">
        <v>282857322.75233513</v>
      </c>
      <c r="W189" s="303">
        <v>26030544.283502474</v>
      </c>
      <c r="X189" s="301"/>
      <c r="Y189" s="301"/>
      <c r="Z189" s="303">
        <v>256826778.46883267</v>
      </c>
      <c r="AA189" s="301"/>
      <c r="AB189" s="302"/>
      <c r="AC189" s="301">
        <v>26890389</v>
      </c>
      <c r="AD189" s="301">
        <v>691425</v>
      </c>
      <c r="AE189" s="302"/>
      <c r="AF189" s="301">
        <v>25405872.020410996</v>
      </c>
      <c r="AG189" s="305">
        <v>766165.19969699997</v>
      </c>
      <c r="AH189" s="306"/>
      <c r="AI189" s="78">
        <v>2911069.743218</v>
      </c>
      <c r="AJ189" s="65">
        <v>1083992</v>
      </c>
      <c r="AK189" s="65">
        <v>297466773</v>
      </c>
      <c r="AL189" s="67">
        <v>3497788</v>
      </c>
      <c r="AM189" s="67">
        <v>226233.22151899998</v>
      </c>
      <c r="AN189" s="67">
        <v>3899473.9459880004</v>
      </c>
      <c r="AO189" s="67">
        <v>334269.84235699999</v>
      </c>
      <c r="AP189" s="301">
        <v>232912</v>
      </c>
      <c r="AQ189" s="301">
        <v>170632189</v>
      </c>
      <c r="AR189" s="311">
        <v>108506729</v>
      </c>
      <c r="AS189" s="301">
        <v>279371830</v>
      </c>
      <c r="AT189" s="301">
        <v>279138918</v>
      </c>
      <c r="AU189" s="301">
        <v>2900490.5261519998</v>
      </c>
      <c r="AV189" s="301">
        <v>220708179.76109001</v>
      </c>
      <c r="AW189" s="311">
        <v>1920788873.126554</v>
      </c>
      <c r="AX189">
        <v>2144397543.4137959</v>
      </c>
      <c r="AY189">
        <v>2141497052.8876441</v>
      </c>
    </row>
    <row r="190" spans="1:51" x14ac:dyDescent="0.3">
      <c r="A190" s="586">
        <v>43344</v>
      </c>
      <c r="B190" s="100">
        <v>30</v>
      </c>
      <c r="C190" s="61">
        <v>163425652</v>
      </c>
      <c r="D190" s="62">
        <v>17224684</v>
      </c>
      <c r="E190" s="63">
        <v>142477296</v>
      </c>
      <c r="F190" s="294">
        <v>542607309.5492245</v>
      </c>
      <c r="G190" s="62">
        <v>26274567</v>
      </c>
      <c r="H190" s="63">
        <v>212854140</v>
      </c>
      <c r="I190" s="295">
        <v>514355347.2597965</v>
      </c>
      <c r="J190" s="242">
        <v>24382543.889884997</v>
      </c>
      <c r="K190" s="243">
        <v>4140885.2068040003</v>
      </c>
      <c r="L190" s="244">
        <v>542878776.35648549</v>
      </c>
      <c r="M190" s="295">
        <v>338689744.98137414</v>
      </c>
      <c r="N190" s="242">
        <v>203917564.56785035</v>
      </c>
      <c r="O190" s="296">
        <v>65634110.818824664</v>
      </c>
      <c r="P190" s="314">
        <v>111186567</v>
      </c>
      <c r="Q190" s="314">
        <v>49350209</v>
      </c>
      <c r="R190" s="296">
        <v>138283453.74902567</v>
      </c>
      <c r="S190" s="296"/>
      <c r="T190" s="245"/>
      <c r="U190" s="296">
        <v>239834747.57781816</v>
      </c>
      <c r="V190" s="242">
        <v>274520599.68197834</v>
      </c>
      <c r="W190" s="296">
        <v>26262830.468453094</v>
      </c>
      <c r="X190" s="242"/>
      <c r="Y190" s="242"/>
      <c r="Z190" s="296">
        <v>248257769.21352524</v>
      </c>
      <c r="AA190" s="242"/>
      <c r="AB190" s="245"/>
      <c r="AC190" s="242">
        <v>25612394</v>
      </c>
      <c r="AD190" s="242">
        <v>662173</v>
      </c>
      <c r="AE190" s="245"/>
      <c r="AF190" s="242">
        <v>23657611.884194002</v>
      </c>
      <c r="AG190" s="242">
        <v>724932.00569099991</v>
      </c>
      <c r="AH190" s="245"/>
      <c r="AI190" s="82">
        <v>2966775.4398389999</v>
      </c>
      <c r="AJ190" s="83">
        <v>1135578</v>
      </c>
      <c r="AK190" s="83">
        <v>206809928</v>
      </c>
      <c r="AL190" s="84">
        <v>4908634</v>
      </c>
      <c r="AM190" s="84">
        <v>238600.53150899999</v>
      </c>
      <c r="AN190" s="84">
        <v>3517834.7600990003</v>
      </c>
      <c r="AO190" s="84">
        <v>384449.91519599996</v>
      </c>
      <c r="AP190" s="242">
        <v>163226</v>
      </c>
      <c r="AQ190" s="242">
        <v>182099910</v>
      </c>
      <c r="AR190" s="250">
        <v>107306816</v>
      </c>
      <c r="AS190" s="242">
        <v>289569952</v>
      </c>
      <c r="AT190" s="242">
        <v>289406726</v>
      </c>
      <c r="AU190" s="242">
        <v>2745612.1477899998</v>
      </c>
      <c r="AV190" s="242">
        <v>203369647.63911799</v>
      </c>
      <c r="AW190" s="250">
        <v>1861996212.835073</v>
      </c>
      <c r="AX190">
        <v>2068111472.6219809</v>
      </c>
      <c r="AY190">
        <v>2065365860.474191</v>
      </c>
    </row>
    <row r="191" spans="1:51" x14ac:dyDescent="0.3">
      <c r="A191" s="584">
        <v>43374</v>
      </c>
      <c r="B191" s="77">
        <v>31</v>
      </c>
      <c r="C191" s="92">
        <v>160215029</v>
      </c>
      <c r="D191" s="93">
        <v>17262472</v>
      </c>
      <c r="E191" s="94">
        <v>144361292</v>
      </c>
      <c r="F191" s="290">
        <v>564545307.80572367</v>
      </c>
      <c r="G191" s="93">
        <v>29679965</v>
      </c>
      <c r="H191" s="94">
        <v>296246774.5</v>
      </c>
      <c r="I191" s="291">
        <v>539688224.39252138</v>
      </c>
      <c r="J191" s="226">
        <v>28035289.332506999</v>
      </c>
      <c r="K191" s="234">
        <v>5245490.6453206306</v>
      </c>
      <c r="L191" s="235">
        <v>572969004.37034905</v>
      </c>
      <c r="M191" s="291">
        <v>354115082.58031404</v>
      </c>
      <c r="N191" s="226">
        <v>210430225.2254096</v>
      </c>
      <c r="O191" s="292">
        <v>64793382.116075128</v>
      </c>
      <c r="P191" s="293">
        <v>118858120</v>
      </c>
      <c r="Q191" s="293">
        <v>51712335</v>
      </c>
      <c r="R191" s="292">
        <v>145636843.10933447</v>
      </c>
      <c r="S191" s="292"/>
      <c r="T191" s="228"/>
      <c r="U191" s="292">
        <v>249262372.97635603</v>
      </c>
      <c r="V191" s="226">
        <v>290425851.41616541</v>
      </c>
      <c r="W191" s="292">
        <v>25733106.632587176</v>
      </c>
      <c r="X191" s="226"/>
      <c r="Y191" s="226"/>
      <c r="Z191" s="292">
        <v>264692744.78357822</v>
      </c>
      <c r="AA191" s="226"/>
      <c r="AB191" s="228"/>
      <c r="AC191" s="226">
        <v>28901715</v>
      </c>
      <c r="AD191" s="226">
        <v>778250</v>
      </c>
      <c r="AE191" s="228"/>
      <c r="AF191" s="226">
        <v>27184073.837701995</v>
      </c>
      <c r="AG191" s="226">
        <v>851215.49480499991</v>
      </c>
      <c r="AH191" s="228"/>
      <c r="AI191" s="67">
        <v>3065321.8573973398</v>
      </c>
      <c r="AJ191" s="65">
        <v>1363906</v>
      </c>
      <c r="AK191" s="65">
        <v>289792276.5</v>
      </c>
      <c r="AL191" s="67">
        <v>5090592</v>
      </c>
      <c r="AM191" s="67">
        <v>290142.84186000004</v>
      </c>
      <c r="AN191" s="67">
        <v>4448574.0615891106</v>
      </c>
      <c r="AO191" s="67">
        <v>506773.74187151995</v>
      </c>
      <c r="AP191" s="226">
        <v>176925</v>
      </c>
      <c r="AQ191" s="226">
        <v>197879555</v>
      </c>
      <c r="AR191" s="227">
        <v>119031719</v>
      </c>
      <c r="AS191" s="226">
        <v>317088199</v>
      </c>
      <c r="AT191" s="226">
        <v>316911274</v>
      </c>
      <c r="AU191" s="226">
        <v>3961248.9617479998</v>
      </c>
      <c r="AV191" s="226">
        <v>229684955.34073901</v>
      </c>
      <c r="AW191" s="227">
        <v>1872706327.0926528</v>
      </c>
      <c r="AX191">
        <v>2106352531.3951397</v>
      </c>
      <c r="AY191">
        <v>2102391282.4333918</v>
      </c>
    </row>
    <row r="192" spans="1:51" x14ac:dyDescent="0.3">
      <c r="A192" s="584">
        <v>43405</v>
      </c>
      <c r="B192" s="77">
        <v>30</v>
      </c>
      <c r="C192" s="61">
        <v>159395250</v>
      </c>
      <c r="D192" s="62">
        <v>17241722</v>
      </c>
      <c r="E192" s="63">
        <v>152073288</v>
      </c>
      <c r="F192" s="315">
        <v>559652244.32476616</v>
      </c>
      <c r="G192" s="62">
        <v>28484027</v>
      </c>
      <c r="H192" s="63">
        <v>338191100</v>
      </c>
      <c r="I192" s="315">
        <v>529740930.06401849</v>
      </c>
      <c r="J192" s="255">
        <v>27250855.656396005</v>
      </c>
      <c r="K192" s="255">
        <v>6197762.2875760002</v>
      </c>
      <c r="L192" s="256">
        <v>563189548.00799048</v>
      </c>
      <c r="M192" s="315">
        <v>347801170.31657797</v>
      </c>
      <c r="N192" s="255">
        <v>211851074.00818828</v>
      </c>
      <c r="O192" s="316">
        <v>64912134.979465805</v>
      </c>
      <c r="P192" s="293">
        <v>119391977</v>
      </c>
      <c r="Q192" s="293">
        <v>52830726</v>
      </c>
      <c r="R192" s="292">
        <v>146938939.02872247</v>
      </c>
      <c r="S192" s="292"/>
      <c r="T192" s="256"/>
      <c r="U192" s="316">
        <v>244850349.17331421</v>
      </c>
      <c r="V192" s="255">
        <v>284890580.89070427</v>
      </c>
      <c r="W192" s="316">
        <v>26350330.182533987</v>
      </c>
      <c r="X192" s="255"/>
      <c r="Y192" s="255"/>
      <c r="Z192" s="316">
        <v>258540250.70817029</v>
      </c>
      <c r="AA192" s="255"/>
      <c r="AB192" s="256"/>
      <c r="AC192" s="255">
        <v>27745632</v>
      </c>
      <c r="AD192" s="255">
        <v>738395</v>
      </c>
      <c r="AE192" s="256"/>
      <c r="AF192" s="255">
        <v>26439404.385288998</v>
      </c>
      <c r="AG192" s="255">
        <v>811451.27110699995</v>
      </c>
      <c r="AH192" s="256"/>
      <c r="AI192" s="67">
        <v>3759082.2516739992</v>
      </c>
      <c r="AJ192" s="65">
        <v>1565810</v>
      </c>
      <c r="AK192" s="65">
        <v>330671490</v>
      </c>
      <c r="AL192" s="67">
        <v>5953800</v>
      </c>
      <c r="AM192" s="67">
        <v>386277.85963600001</v>
      </c>
      <c r="AN192" s="67">
        <v>5195495.0906419996</v>
      </c>
      <c r="AO192" s="67">
        <v>615989.337298</v>
      </c>
      <c r="AP192" s="255">
        <v>184105</v>
      </c>
      <c r="AQ192" s="255">
        <v>197988864</v>
      </c>
      <c r="AR192" s="263">
        <v>113274865</v>
      </c>
      <c r="AS192" s="255">
        <v>311447834</v>
      </c>
      <c r="AT192" s="255">
        <v>311263729</v>
      </c>
      <c r="AU192" s="255">
        <v>3504372.208869</v>
      </c>
      <c r="AV192" s="255">
        <v>228236236.92167899</v>
      </c>
      <c r="AW192" s="263">
        <v>1785456567.5825591</v>
      </c>
      <c r="AX192">
        <v>2017197176.7131071</v>
      </c>
      <c r="AY192">
        <v>2013692804.5042381</v>
      </c>
    </row>
    <row r="193" spans="1:51" x14ac:dyDescent="0.3">
      <c r="A193" s="587">
        <v>43435</v>
      </c>
      <c r="B193" s="275">
        <v>31</v>
      </c>
      <c r="C193" s="106">
        <v>161329105</v>
      </c>
      <c r="D193" s="107">
        <v>17275128</v>
      </c>
      <c r="E193" s="108">
        <v>167205578</v>
      </c>
      <c r="F193" s="317">
        <v>592612220.50184512</v>
      </c>
      <c r="G193" s="107">
        <v>30642193</v>
      </c>
      <c r="H193" s="108">
        <v>319363608</v>
      </c>
      <c r="I193" s="317">
        <v>576320496.68216634</v>
      </c>
      <c r="J193" s="277">
        <v>30229435.524934005</v>
      </c>
      <c r="K193" s="277">
        <v>6971294.6318221111</v>
      </c>
      <c r="L193" s="278">
        <v>613521226.8389225</v>
      </c>
      <c r="M193" s="317">
        <v>368844785.32972974</v>
      </c>
      <c r="N193" s="277">
        <v>223767435.17211542</v>
      </c>
      <c r="O193" s="318">
        <v>70881297.386918545</v>
      </c>
      <c r="P193" s="319">
        <v>124916443</v>
      </c>
      <c r="Q193" s="319">
        <v>55315942</v>
      </c>
      <c r="R193" s="318">
        <v>152886137.78519687</v>
      </c>
      <c r="S193" s="318"/>
      <c r="T193" s="278"/>
      <c r="U193" s="318">
        <v>269662864.17405438</v>
      </c>
      <c r="V193" s="277">
        <v>306657632.50811189</v>
      </c>
      <c r="W193" s="318">
        <v>28488534.630125601</v>
      </c>
      <c r="X193" s="277"/>
      <c r="Y193" s="277"/>
      <c r="Z193" s="318">
        <v>278169097.87798631</v>
      </c>
      <c r="AA193" s="277"/>
      <c r="AB193" s="278"/>
      <c r="AC193" s="277">
        <v>29940025</v>
      </c>
      <c r="AD193" s="277">
        <v>702168</v>
      </c>
      <c r="AE193" s="278"/>
      <c r="AF193" s="277">
        <v>29435754.473885011</v>
      </c>
      <c r="AG193" s="277">
        <v>793681.051049</v>
      </c>
      <c r="AH193" s="278"/>
      <c r="AI193" s="113">
        <v>4033008.15986095</v>
      </c>
      <c r="AJ193" s="110">
        <v>1792079</v>
      </c>
      <c r="AK193" s="110">
        <v>310719605</v>
      </c>
      <c r="AL193" s="112">
        <v>6851924</v>
      </c>
      <c r="AM193" s="112">
        <v>451699.74189100001</v>
      </c>
      <c r="AN193" s="112">
        <v>5886151.5841281703</v>
      </c>
      <c r="AO193" s="112">
        <v>633443.30580293993</v>
      </c>
      <c r="AP193" s="277">
        <v>202023</v>
      </c>
      <c r="AQ193" s="277">
        <v>216726338</v>
      </c>
      <c r="AR193" s="284">
        <v>121326957</v>
      </c>
      <c r="AS193" s="277">
        <v>338255318</v>
      </c>
      <c r="AT193" s="277">
        <v>338053295</v>
      </c>
      <c r="AU193" s="277">
        <v>4163421.2592119998</v>
      </c>
      <c r="AV193" s="277">
        <v>247595590.64913899</v>
      </c>
      <c r="AW193" s="284">
        <v>1856224648.9694409</v>
      </c>
      <c r="AX193">
        <v>2107983660.8777919</v>
      </c>
      <c r="AY193">
        <v>2103820239.6185799</v>
      </c>
    </row>
    <row r="194" spans="1:51" x14ac:dyDescent="0.3">
      <c r="A194" s="583">
        <v>43466</v>
      </c>
      <c r="B194" s="60">
        <v>31</v>
      </c>
      <c r="C194" s="61">
        <v>163226963</v>
      </c>
      <c r="D194" s="62">
        <v>17118065</v>
      </c>
      <c r="E194" s="63">
        <v>173825919</v>
      </c>
      <c r="F194" s="290">
        <v>552184496.47732997</v>
      </c>
      <c r="G194" s="62">
        <v>29012562</v>
      </c>
      <c r="H194" s="63">
        <v>284407555.2693125</v>
      </c>
      <c r="I194" s="291">
        <v>547725607.95045662</v>
      </c>
      <c r="J194" s="255">
        <v>28023385.247701008</v>
      </c>
      <c r="K194" s="255">
        <v>7043850.2517092852</v>
      </c>
      <c r="L194" s="219">
        <v>582792843.44986701</v>
      </c>
      <c r="M194" s="315">
        <v>344019327.9866221</v>
      </c>
      <c r="N194" s="255">
        <v>208165168.49070781</v>
      </c>
      <c r="O194" s="316">
        <v>63198379.789956503</v>
      </c>
      <c r="P194" s="293">
        <v>118294074</v>
      </c>
      <c r="Q194" s="293">
        <v>53513978</v>
      </c>
      <c r="R194" s="292">
        <v>144966788.7007513</v>
      </c>
      <c r="S194" s="292"/>
      <c r="T194" s="256"/>
      <c r="U194" s="316">
        <v>256886301.67288086</v>
      </c>
      <c r="V194" s="255">
        <v>290839306.27757573</v>
      </c>
      <c r="W194" s="316">
        <v>25333713.593198366</v>
      </c>
      <c r="X194" s="255"/>
      <c r="Y194" s="255"/>
      <c r="Z194" s="316">
        <v>265505592.68437737</v>
      </c>
      <c r="AA194" s="320"/>
      <c r="AB194" s="256"/>
      <c r="AC194" s="255">
        <v>28262728</v>
      </c>
      <c r="AD194" s="255">
        <v>749834</v>
      </c>
      <c r="AE194" s="256"/>
      <c r="AF194" s="321">
        <v>27195617.314560004</v>
      </c>
      <c r="AG194" s="255">
        <v>827767.93314099999</v>
      </c>
      <c r="AH194" s="256"/>
      <c r="AI194" s="123">
        <v>4342173.5215590997</v>
      </c>
      <c r="AJ194" s="118">
        <v>1884881.2693124991</v>
      </c>
      <c r="AK194" s="118">
        <v>274687548</v>
      </c>
      <c r="AL194" s="122">
        <v>7835126</v>
      </c>
      <c r="AM194" s="67">
        <v>449828.04585790529</v>
      </c>
      <c r="AN194" s="67">
        <v>5817363.1923355199</v>
      </c>
      <c r="AO194" s="67">
        <v>776659.01351586008</v>
      </c>
      <c r="AP194" s="255">
        <v>82768</v>
      </c>
      <c r="AQ194" s="226">
        <v>199207732.01595771</v>
      </c>
      <c r="AR194" s="263">
        <v>101889305.9840423</v>
      </c>
      <c r="AS194" s="255">
        <v>301179806</v>
      </c>
      <c r="AT194" s="255">
        <v>301097038</v>
      </c>
      <c r="AU194" s="255">
        <v>5332327.6605450008</v>
      </c>
      <c r="AV194" s="226">
        <v>276011928.22651887</v>
      </c>
      <c r="AW194" s="263">
        <v>1906566116.1514604</v>
      </c>
      <c r="AX194">
        <v>2187910372.0385242</v>
      </c>
      <c r="AY194">
        <v>2182578044.3779793</v>
      </c>
    </row>
    <row r="195" spans="1:51" x14ac:dyDescent="0.3">
      <c r="A195" s="584">
        <v>43497</v>
      </c>
      <c r="B195" s="77">
        <v>28</v>
      </c>
      <c r="C195" s="61">
        <v>163855019</v>
      </c>
      <c r="D195" s="62">
        <v>17153940</v>
      </c>
      <c r="E195" s="63">
        <v>189222546</v>
      </c>
      <c r="F195" s="315">
        <v>543953278.03263879</v>
      </c>
      <c r="G195" s="62">
        <v>26449509</v>
      </c>
      <c r="H195" s="63">
        <v>311966664.74990439</v>
      </c>
      <c r="I195" s="291">
        <v>531209299.23965734</v>
      </c>
      <c r="J195" s="255">
        <v>25815999.530443996</v>
      </c>
      <c r="K195" s="255">
        <v>7499076.3252932224</v>
      </c>
      <c r="L195" s="235">
        <v>564524375.09539449</v>
      </c>
      <c r="M195" s="315">
        <v>338115231.10270149</v>
      </c>
      <c r="N195" s="255">
        <v>205838046.92993736</v>
      </c>
      <c r="O195" s="316">
        <v>64265592.148135394</v>
      </c>
      <c r="P195" s="293">
        <v>112515599</v>
      </c>
      <c r="Q195" s="293">
        <v>51128467</v>
      </c>
      <c r="R195" s="292">
        <v>141572454.78180197</v>
      </c>
      <c r="S195" s="292"/>
      <c r="T195" s="256"/>
      <c r="U195" s="316">
        <v>253210557.55248725</v>
      </c>
      <c r="V195" s="255">
        <v>277998741.68717009</v>
      </c>
      <c r="W195" s="316">
        <v>24846450.345369719</v>
      </c>
      <c r="X195" s="255"/>
      <c r="Y195" s="255"/>
      <c r="Z195" s="316">
        <v>253152291.34180039</v>
      </c>
      <c r="AA195" s="263"/>
      <c r="AB195" s="256"/>
      <c r="AC195" s="255">
        <v>25751338</v>
      </c>
      <c r="AD195" s="255">
        <v>698171</v>
      </c>
      <c r="AE195" s="256"/>
      <c r="AF195" s="255">
        <v>25053938.363828998</v>
      </c>
      <c r="AG195" s="255">
        <v>762061.16661500011</v>
      </c>
      <c r="AH195" s="256"/>
      <c r="AI195" s="78">
        <v>4403310.5814819997</v>
      </c>
      <c r="AJ195" s="65">
        <v>1927262.7499044184</v>
      </c>
      <c r="AK195" s="65">
        <v>294101832</v>
      </c>
      <c r="AL195" s="67">
        <v>15937570</v>
      </c>
      <c r="AM195" s="67">
        <v>499186.99149540247</v>
      </c>
      <c r="AN195" s="67">
        <v>5970261.8968571201</v>
      </c>
      <c r="AO195" s="67">
        <v>1029627.4369407</v>
      </c>
      <c r="AP195" s="255">
        <v>82064</v>
      </c>
      <c r="AQ195" s="255">
        <v>191907742.09823656</v>
      </c>
      <c r="AR195" s="263">
        <v>89668654.901763469</v>
      </c>
      <c r="AS195" s="255">
        <v>281658461</v>
      </c>
      <c r="AT195" s="255">
        <v>281576397</v>
      </c>
      <c r="AU195" s="255">
        <v>3809743</v>
      </c>
      <c r="AV195" s="255">
        <v>279125979.74879223</v>
      </c>
      <c r="AW195" s="263">
        <v>1639543911.3257568</v>
      </c>
      <c r="AX195">
        <v>1922479634.074549</v>
      </c>
      <c r="AY195">
        <v>1918669891.074549</v>
      </c>
    </row>
    <row r="196" spans="1:51" x14ac:dyDescent="0.3">
      <c r="A196" s="586">
        <v>43525</v>
      </c>
      <c r="B196" s="100">
        <v>31</v>
      </c>
      <c r="C196" s="61">
        <v>166094339</v>
      </c>
      <c r="D196" s="62">
        <v>17184306</v>
      </c>
      <c r="E196" s="63">
        <v>199174153</v>
      </c>
      <c r="F196" s="294">
        <v>585842408.65658712</v>
      </c>
      <c r="G196" s="62">
        <v>28230128</v>
      </c>
      <c r="H196" s="63">
        <v>436850081.42185646</v>
      </c>
      <c r="I196" s="295">
        <v>558756713.47750998</v>
      </c>
      <c r="J196" s="242">
        <v>28090127.275020003</v>
      </c>
      <c r="K196" s="243">
        <v>10611059.330689272</v>
      </c>
      <c r="L196" s="244">
        <v>597457900.08321929</v>
      </c>
      <c r="M196" s="295">
        <v>363940324.07165354</v>
      </c>
      <c r="N196" s="242">
        <v>221902084.58493352</v>
      </c>
      <c r="O196" s="296">
        <v>72023511.194239974</v>
      </c>
      <c r="P196" s="293">
        <v>120076419</v>
      </c>
      <c r="Q196" s="293">
        <v>57384132</v>
      </c>
      <c r="R196" s="296">
        <v>149878573.39069355</v>
      </c>
      <c r="S196" s="296"/>
      <c r="T196" s="245"/>
      <c r="U196" s="296">
        <v>257455421.17129284</v>
      </c>
      <c r="V196" s="242">
        <v>301301292.30621713</v>
      </c>
      <c r="W196" s="296">
        <v>28532191.960720915</v>
      </c>
      <c r="X196" s="242"/>
      <c r="Y196" s="242"/>
      <c r="Z196" s="296">
        <v>272769100.34549624</v>
      </c>
      <c r="AA196" s="250"/>
      <c r="AB196" s="245"/>
      <c r="AC196" s="242">
        <v>27511573</v>
      </c>
      <c r="AD196" s="242">
        <v>718555</v>
      </c>
      <c r="AE196" s="245"/>
      <c r="AF196" s="242">
        <v>27283352.244933996</v>
      </c>
      <c r="AG196" s="242">
        <v>806775.03008599998</v>
      </c>
      <c r="AH196" s="245"/>
      <c r="AI196" s="82">
        <v>4416398.4129328607</v>
      </c>
      <c r="AJ196" s="83">
        <v>2161243.4218564853</v>
      </c>
      <c r="AK196" s="83">
        <v>423743628</v>
      </c>
      <c r="AL196" s="84">
        <v>10945210</v>
      </c>
      <c r="AM196" s="84">
        <v>628972.13339666103</v>
      </c>
      <c r="AN196" s="154">
        <v>8955793.3654444404</v>
      </c>
      <c r="AO196" s="84">
        <v>1026293.8318481699</v>
      </c>
      <c r="AP196" s="242">
        <v>102682</v>
      </c>
      <c r="AQ196" s="242">
        <v>179819384.6650815</v>
      </c>
      <c r="AR196" s="250">
        <v>61790753.334918514</v>
      </c>
      <c r="AS196" s="242">
        <v>241712820</v>
      </c>
      <c r="AT196" s="242">
        <v>241610138</v>
      </c>
      <c r="AU196" s="242">
        <v>5667364.3021530006</v>
      </c>
      <c r="AV196" s="242">
        <v>291037451.74803734</v>
      </c>
      <c r="AW196" s="250">
        <v>1716596040.6978195</v>
      </c>
      <c r="AX196">
        <v>2013300856.7480097</v>
      </c>
      <c r="AY196">
        <v>2007633492.4458568</v>
      </c>
    </row>
    <row r="197" spans="1:51" x14ac:dyDescent="0.3">
      <c r="A197" s="584">
        <v>43556</v>
      </c>
      <c r="B197" s="77">
        <v>30</v>
      </c>
      <c r="C197" s="92">
        <v>167936100</v>
      </c>
      <c r="D197" s="93">
        <v>17201494</v>
      </c>
      <c r="E197" s="94">
        <v>197413945</v>
      </c>
      <c r="F197" s="290">
        <v>563882230.86470389</v>
      </c>
      <c r="G197" s="93">
        <v>29120241</v>
      </c>
      <c r="H197" s="94">
        <v>465217297.540205</v>
      </c>
      <c r="I197" s="291">
        <v>542369650.31589818</v>
      </c>
      <c r="J197" s="226">
        <v>27784966.144440994</v>
      </c>
      <c r="K197" s="234">
        <v>12246786.517185543</v>
      </c>
      <c r="L197" s="235">
        <v>582401402.97752476</v>
      </c>
      <c r="M197" s="291">
        <v>352228695.66981226</v>
      </c>
      <c r="N197" s="226">
        <v>211653535.1948916</v>
      </c>
      <c r="O197" s="292">
        <v>65449890.289781123</v>
      </c>
      <c r="P197" s="293">
        <v>119648063</v>
      </c>
      <c r="Q197" s="293">
        <v>55523539</v>
      </c>
      <c r="R197" s="292">
        <v>146203644.90511048</v>
      </c>
      <c r="S197" s="292"/>
      <c r="T197" s="228"/>
      <c r="U197" s="292">
        <v>252047924.52408981</v>
      </c>
      <c r="V197" s="226">
        <v>290321725.79180837</v>
      </c>
      <c r="W197" s="292">
        <v>26592751.123517327</v>
      </c>
      <c r="X197" s="226"/>
      <c r="Y197" s="226"/>
      <c r="Z197" s="292">
        <v>263728974.66829103</v>
      </c>
      <c r="AA197" s="227"/>
      <c r="AB197" s="228"/>
      <c r="AC197" s="226">
        <v>28370863</v>
      </c>
      <c r="AD197" s="226">
        <v>749378</v>
      </c>
      <c r="AE197" s="228"/>
      <c r="AF197" s="226">
        <v>26955812.536929004</v>
      </c>
      <c r="AG197" s="226">
        <v>829153.60751199978</v>
      </c>
      <c r="AH197" s="228"/>
      <c r="AI197" s="78">
        <v>4813306.8724814784</v>
      </c>
      <c r="AJ197" s="65">
        <v>1901303.5402049853</v>
      </c>
      <c r="AK197" s="65">
        <v>451650065</v>
      </c>
      <c r="AL197" s="67">
        <v>11665929</v>
      </c>
      <c r="AM197" s="67">
        <v>588795.23687327909</v>
      </c>
      <c r="AN197" s="67">
        <v>10671171.334765535</v>
      </c>
      <c r="AO197" s="67">
        <v>986819.94554672996</v>
      </c>
      <c r="AP197" s="226">
        <v>117433</v>
      </c>
      <c r="AQ197" s="226">
        <v>195425294.28635329</v>
      </c>
      <c r="AR197" s="227">
        <v>64812890.713646688</v>
      </c>
      <c r="AS197" s="226">
        <v>260355617.99999997</v>
      </c>
      <c r="AT197" s="226">
        <v>260238184.99999997</v>
      </c>
      <c r="AU197" s="322">
        <v>5503134.50911</v>
      </c>
      <c r="AV197" s="226">
        <v>311262926.55435818</v>
      </c>
      <c r="AW197" s="227">
        <v>2466270028.0570111</v>
      </c>
      <c r="AX197">
        <v>2783036089.1204791</v>
      </c>
      <c r="AY197">
        <v>2777532954.6113691</v>
      </c>
    </row>
    <row r="198" spans="1:51" x14ac:dyDescent="0.3">
      <c r="A198" s="584">
        <v>43586</v>
      </c>
      <c r="B198" s="77">
        <v>31</v>
      </c>
      <c r="C198" s="61">
        <v>170715329</v>
      </c>
      <c r="D198" s="62">
        <v>17199903</v>
      </c>
      <c r="E198" s="63">
        <v>198790786</v>
      </c>
      <c r="F198" s="290">
        <v>606845341.12253118</v>
      </c>
      <c r="G198" s="62">
        <v>29354916</v>
      </c>
      <c r="H198" s="63">
        <v>441576971.15091527</v>
      </c>
      <c r="I198" s="291">
        <v>620737048.18803978</v>
      </c>
      <c r="J198" s="226">
        <v>30452858.598799992</v>
      </c>
      <c r="K198" s="234">
        <v>14742252.539070722</v>
      </c>
      <c r="L198" s="235">
        <v>665932159.32591045</v>
      </c>
      <c r="M198" s="291">
        <v>386173126.27230406</v>
      </c>
      <c r="N198" s="226">
        <v>220672214.85022712</v>
      </c>
      <c r="O198" s="292">
        <v>70720664.34652631</v>
      </c>
      <c r="P198" s="293">
        <v>127234852</v>
      </c>
      <c r="Q198" s="293">
        <v>59839004</v>
      </c>
      <c r="R198" s="292">
        <v>149951550.50370079</v>
      </c>
      <c r="S198" s="292"/>
      <c r="T198" s="228"/>
      <c r="U198" s="292">
        <v>311161502.29461056</v>
      </c>
      <c r="V198" s="226">
        <v>309575545.89342916</v>
      </c>
      <c r="W198" s="292">
        <v>29193650.011791069</v>
      </c>
      <c r="X198" s="226"/>
      <c r="Y198" s="226"/>
      <c r="Z198" s="292">
        <v>280381895.88163811</v>
      </c>
      <c r="AA198" s="227"/>
      <c r="AB198" s="228"/>
      <c r="AC198" s="226">
        <v>28692191</v>
      </c>
      <c r="AD198" s="226">
        <v>662725</v>
      </c>
      <c r="AE198" s="228"/>
      <c r="AF198" s="226">
        <v>29665571.587300003</v>
      </c>
      <c r="AG198" s="227">
        <v>787287.01150000002</v>
      </c>
      <c r="AH198" s="228"/>
      <c r="AI198" s="78">
        <v>5386078.9499999993</v>
      </c>
      <c r="AJ198" s="65">
        <v>1923833.1509152423</v>
      </c>
      <c r="AK198" s="65">
        <v>422602216</v>
      </c>
      <c r="AL198" s="67">
        <v>17050922</v>
      </c>
      <c r="AM198" s="67">
        <v>639539.26136055938</v>
      </c>
      <c r="AN198" s="67">
        <v>12815686.137710163</v>
      </c>
      <c r="AO198" s="67">
        <v>1287027.1399999997</v>
      </c>
      <c r="AP198" s="226">
        <v>148927</v>
      </c>
      <c r="AQ198" s="226">
        <v>223958536.66168427</v>
      </c>
      <c r="AR198" s="227">
        <v>70810539.33831571</v>
      </c>
      <c r="AS198" s="226">
        <v>294918003</v>
      </c>
      <c r="AT198" s="226">
        <v>294769076</v>
      </c>
      <c r="AU198" s="322">
        <v>8331313.2200000007</v>
      </c>
      <c r="AV198" s="226">
        <v>365508326.28517467</v>
      </c>
      <c r="AW198" s="227">
        <v>2020241203.6248245</v>
      </c>
      <c r="AX198">
        <v>2394080843.1299992</v>
      </c>
      <c r="AY198">
        <v>2385749529.9099994</v>
      </c>
    </row>
    <row r="199" spans="1:51" x14ac:dyDescent="0.3">
      <c r="A199" s="586">
        <v>43617</v>
      </c>
      <c r="B199" s="100">
        <v>30</v>
      </c>
      <c r="C199" s="101">
        <v>172505677</v>
      </c>
      <c r="D199" s="102">
        <v>17216047</v>
      </c>
      <c r="E199" s="103">
        <v>209891847</v>
      </c>
      <c r="F199" s="294">
        <v>535248715.50579357</v>
      </c>
      <c r="G199" s="102">
        <v>27120802</v>
      </c>
      <c r="H199" s="103">
        <v>410996536.6449914</v>
      </c>
      <c r="I199" s="295">
        <v>480809028.3847155</v>
      </c>
      <c r="J199" s="242">
        <v>25907896.265999999</v>
      </c>
      <c r="K199" s="243">
        <v>13351524.163786072</v>
      </c>
      <c r="L199" s="244">
        <v>520068448.81450152</v>
      </c>
      <c r="M199" s="295">
        <v>352130992.66438276</v>
      </c>
      <c r="N199" s="242">
        <v>183117722.84141079</v>
      </c>
      <c r="O199" s="296">
        <v>63181151.812158883</v>
      </c>
      <c r="P199" s="293">
        <v>100833567</v>
      </c>
      <c r="Q199" s="293">
        <v>44605040</v>
      </c>
      <c r="R199" s="296">
        <v>119936571.0292519</v>
      </c>
      <c r="S199" s="296"/>
      <c r="T199" s="245"/>
      <c r="U199" s="296">
        <v>244198347.55801883</v>
      </c>
      <c r="V199" s="242">
        <v>236610680.82669669</v>
      </c>
      <c r="W199" s="296">
        <v>24778928.750940792</v>
      </c>
      <c r="X199" s="242"/>
      <c r="Y199" s="242"/>
      <c r="Z199" s="296">
        <v>211831752.07575589</v>
      </c>
      <c r="AA199" s="250"/>
      <c r="AB199" s="245"/>
      <c r="AC199" s="242">
        <v>26495911</v>
      </c>
      <c r="AD199" s="242">
        <v>624891</v>
      </c>
      <c r="AE199" s="245"/>
      <c r="AF199" s="242">
        <v>25192735.930199999</v>
      </c>
      <c r="AG199" s="242">
        <v>715160.3358</v>
      </c>
      <c r="AH199" s="245"/>
      <c r="AI199" s="82">
        <v>5514863.4965319997</v>
      </c>
      <c r="AJ199" s="83">
        <v>1318258.6449914263</v>
      </c>
      <c r="AK199" s="83">
        <v>393695970</v>
      </c>
      <c r="AL199" s="84">
        <v>15982308</v>
      </c>
      <c r="AM199" s="84">
        <v>393085.37407507602</v>
      </c>
      <c r="AN199" s="154">
        <v>11873184.022622997</v>
      </c>
      <c r="AO199" s="84">
        <v>1085254.7670880002</v>
      </c>
      <c r="AP199" s="242">
        <v>151402</v>
      </c>
      <c r="AQ199" s="242">
        <v>177267252.84553093</v>
      </c>
      <c r="AR199" s="250">
        <v>50843116.154469058</v>
      </c>
      <c r="AS199" s="242">
        <v>228261771</v>
      </c>
      <c r="AT199" s="242">
        <v>228110369</v>
      </c>
      <c r="AU199" s="242">
        <v>6159419.4305410003</v>
      </c>
      <c r="AV199" s="242">
        <v>252597262.97672895</v>
      </c>
      <c r="AW199" s="250">
        <v>1493755940.534843</v>
      </c>
      <c r="AX199">
        <v>1752512622.9421129</v>
      </c>
      <c r="AY199">
        <v>1746353203.5115719</v>
      </c>
    </row>
    <row r="200" spans="1:51" x14ac:dyDescent="0.3">
      <c r="A200" s="584">
        <v>43647</v>
      </c>
      <c r="B200" s="77">
        <v>31</v>
      </c>
      <c r="C200" s="61">
        <v>175399034</v>
      </c>
      <c r="D200" s="62">
        <v>17273927</v>
      </c>
      <c r="E200" s="63">
        <v>232348971</v>
      </c>
      <c r="F200" s="290">
        <v>588378054.94654953</v>
      </c>
      <c r="G200" s="62">
        <v>30346213</v>
      </c>
      <c r="H200" s="63">
        <v>501308574.91187137</v>
      </c>
      <c r="I200" s="291">
        <v>611686361.93022323</v>
      </c>
      <c r="J200" s="226">
        <v>29863517.062600005</v>
      </c>
      <c r="K200" s="234">
        <v>14978466.563908592</v>
      </c>
      <c r="L200" s="235">
        <v>656528345.55673182</v>
      </c>
      <c r="M200" s="291">
        <v>372911501.02749622</v>
      </c>
      <c r="N200" s="226">
        <v>215466553.91905332</v>
      </c>
      <c r="O200" s="292">
        <v>67746623.392322809</v>
      </c>
      <c r="P200" s="293">
        <v>123002316</v>
      </c>
      <c r="Q200" s="293">
        <v>55062035.048842847</v>
      </c>
      <c r="R200" s="292">
        <v>147719930.52673051</v>
      </c>
      <c r="S200" s="292"/>
      <c r="T200" s="228"/>
      <c r="U200" s="292">
        <v>302502134.57208705</v>
      </c>
      <c r="V200" s="226">
        <v>309184227.35813624</v>
      </c>
      <c r="W200" s="292">
        <v>28699100.844062977</v>
      </c>
      <c r="X200" s="226"/>
      <c r="Y200" s="226"/>
      <c r="Z200" s="292">
        <v>280485126.51407325</v>
      </c>
      <c r="AA200" s="227"/>
      <c r="AB200" s="228"/>
      <c r="AC200" s="226">
        <v>29583676</v>
      </c>
      <c r="AD200" s="226">
        <v>762537</v>
      </c>
      <c r="AE200" s="228"/>
      <c r="AF200" s="226">
        <v>28999850.5</v>
      </c>
      <c r="AG200" s="226">
        <v>863666.57</v>
      </c>
      <c r="AH200" s="228"/>
      <c r="AI200" s="78">
        <v>5674097.3699999992</v>
      </c>
      <c r="AJ200" s="65">
        <v>1949704.9118713993</v>
      </c>
      <c r="AK200" s="65">
        <v>476037115</v>
      </c>
      <c r="AL200" s="67">
        <v>23321755</v>
      </c>
      <c r="AM200" s="67">
        <v>551330.81390858907</v>
      </c>
      <c r="AN200" s="67">
        <v>12939442.660000002</v>
      </c>
      <c r="AO200" s="67">
        <v>1487693.09</v>
      </c>
      <c r="AP200" s="226">
        <v>226879</v>
      </c>
      <c r="AQ200" s="226">
        <v>230305635.37519562</v>
      </c>
      <c r="AR200" s="227">
        <v>69667380.624804378</v>
      </c>
      <c r="AS200" s="226">
        <v>300199895</v>
      </c>
      <c r="AT200" s="226">
        <v>299973016</v>
      </c>
      <c r="AU200" s="226">
        <v>9819452.9299999997</v>
      </c>
      <c r="AV200" s="226">
        <v>360308893.54065514</v>
      </c>
      <c r="AW200" s="227">
        <v>1947177860.8093445</v>
      </c>
      <c r="AX200">
        <v>2317306207.2799997</v>
      </c>
      <c r="AY200">
        <v>2307486754.3499994</v>
      </c>
    </row>
    <row r="201" spans="1:51" x14ac:dyDescent="0.3">
      <c r="A201" s="588">
        <v>43678</v>
      </c>
      <c r="B201" s="77">
        <v>31</v>
      </c>
      <c r="C201" s="61">
        <v>177836971</v>
      </c>
      <c r="D201" s="62">
        <v>17302241</v>
      </c>
      <c r="E201" s="63">
        <v>250477938</v>
      </c>
      <c r="F201" s="290">
        <v>537425482.23747432</v>
      </c>
      <c r="G201" s="62">
        <v>28479509</v>
      </c>
      <c r="H201" s="63">
        <v>525986185.35417587</v>
      </c>
      <c r="I201" s="291">
        <v>530857688.80820704</v>
      </c>
      <c r="J201" s="226">
        <v>28240867.902100001</v>
      </c>
      <c r="K201" s="226">
        <v>15565376.486071644</v>
      </c>
      <c r="L201" s="235">
        <v>574663933.19637859</v>
      </c>
      <c r="M201" s="291">
        <v>345984591.52676767</v>
      </c>
      <c r="N201" s="226">
        <v>191440890.71070662</v>
      </c>
      <c r="O201" s="292">
        <v>64652555.63250269</v>
      </c>
      <c r="P201" s="293">
        <v>112895420</v>
      </c>
      <c r="Q201" s="293">
        <v>49574384</v>
      </c>
      <c r="R201" s="292">
        <v>126788335.07820393</v>
      </c>
      <c r="S201" s="292"/>
      <c r="T201" s="228"/>
      <c r="U201" s="292">
        <v>256227306.43158561</v>
      </c>
      <c r="V201" s="226">
        <v>274630382.37662143</v>
      </c>
      <c r="W201" s="292">
        <v>25936007.902286079</v>
      </c>
      <c r="X201" s="226"/>
      <c r="Y201" s="226"/>
      <c r="Z201" s="292">
        <v>248694374.47433537</v>
      </c>
      <c r="AA201" s="227"/>
      <c r="AB201" s="228"/>
      <c r="AC201" s="226">
        <v>27709986</v>
      </c>
      <c r="AD201" s="226">
        <v>769523</v>
      </c>
      <c r="AE201" s="228"/>
      <c r="AF201" s="226">
        <v>27387986.360600002</v>
      </c>
      <c r="AG201" s="227">
        <v>852881.54149999982</v>
      </c>
      <c r="AH201" s="228"/>
      <c r="AI201" s="78">
        <v>5819608.2100000009</v>
      </c>
      <c r="AJ201" s="65">
        <v>2164153.354175848</v>
      </c>
      <c r="AK201" s="65">
        <v>492317016</v>
      </c>
      <c r="AL201" s="67">
        <v>31505016</v>
      </c>
      <c r="AM201" s="67">
        <v>672931.24607164552</v>
      </c>
      <c r="AN201" s="67">
        <v>12878102.649999999</v>
      </c>
      <c r="AO201" s="67">
        <v>2014342.5899999999</v>
      </c>
      <c r="AP201" s="255">
        <v>236431</v>
      </c>
      <c r="AQ201" s="226">
        <v>221583644.00000212</v>
      </c>
      <c r="AR201" s="227">
        <v>65198110.999997884</v>
      </c>
      <c r="AS201" s="255">
        <v>287018186</v>
      </c>
      <c r="AT201" s="255">
        <v>286781755</v>
      </c>
      <c r="AU201" s="255">
        <v>8860489.0800000001</v>
      </c>
      <c r="AV201" s="226">
        <v>337482479.46657985</v>
      </c>
      <c r="AW201" s="227">
        <v>2573769568.1234202</v>
      </c>
      <c r="AX201">
        <v>2920112536.6700001</v>
      </c>
      <c r="AY201">
        <v>2911252047.5900002</v>
      </c>
    </row>
    <row r="202" spans="1:51" x14ac:dyDescent="0.3">
      <c r="A202" s="589">
        <v>43709</v>
      </c>
      <c r="B202" s="100">
        <v>30</v>
      </c>
      <c r="C202" s="61">
        <v>179382941</v>
      </c>
      <c r="D202" s="62">
        <v>17346812</v>
      </c>
      <c r="E202" s="63">
        <v>257078749</v>
      </c>
      <c r="F202" s="294">
        <v>548343634.99162316</v>
      </c>
      <c r="G202" s="62">
        <v>28539329</v>
      </c>
      <c r="H202" s="63">
        <v>525111706.83130449</v>
      </c>
      <c r="I202" s="295">
        <v>518557575.31775898</v>
      </c>
      <c r="J202" s="242">
        <v>27671673.420699999</v>
      </c>
      <c r="K202" s="242">
        <v>16374110.096183578</v>
      </c>
      <c r="L202" s="244">
        <v>562603358.83464253</v>
      </c>
      <c r="M202" s="295">
        <v>352005015.00330174</v>
      </c>
      <c r="N202" s="242">
        <v>196338619.98832142</v>
      </c>
      <c r="O202" s="296">
        <v>65279277.121170595</v>
      </c>
      <c r="P202" s="314">
        <v>115529574</v>
      </c>
      <c r="Q202" s="314">
        <v>49742698</v>
      </c>
      <c r="R202" s="296">
        <v>131059342.86715084</v>
      </c>
      <c r="S202" s="296"/>
      <c r="T202" s="245"/>
      <c r="U202" s="296">
        <v>257556205.15663218</v>
      </c>
      <c r="V202" s="242">
        <v>261001370.16112679</v>
      </c>
      <c r="W202" s="296">
        <v>26558511.803003237</v>
      </c>
      <c r="X202" s="242"/>
      <c r="Y202" s="242"/>
      <c r="Z202" s="296">
        <v>234442858.35812354</v>
      </c>
      <c r="AA202" s="250"/>
      <c r="AB202" s="245"/>
      <c r="AC202" s="242">
        <v>27753747</v>
      </c>
      <c r="AD202" s="242">
        <v>785582</v>
      </c>
      <c r="AE202" s="245"/>
      <c r="AF202" s="242">
        <v>26805092.213800002</v>
      </c>
      <c r="AG202" s="250">
        <v>866581.20689999987</v>
      </c>
      <c r="AH202" s="245"/>
      <c r="AI202" s="82">
        <v>5158767.33</v>
      </c>
      <c r="AJ202" s="83">
        <v>1847574.831304505</v>
      </c>
      <c r="AK202" s="83">
        <v>490218726</v>
      </c>
      <c r="AL202" s="84">
        <v>33045406</v>
      </c>
      <c r="AM202" s="84">
        <v>490912.66618357715</v>
      </c>
      <c r="AN202" s="84">
        <v>13820413.33</v>
      </c>
      <c r="AO202" s="84">
        <v>2062784.1</v>
      </c>
      <c r="AP202" s="242">
        <v>245972</v>
      </c>
      <c r="AQ202" s="242">
        <v>224383433.13316581</v>
      </c>
      <c r="AR202" s="250">
        <v>67595229.866834193</v>
      </c>
      <c r="AS202" s="242">
        <v>292224635</v>
      </c>
      <c r="AT202" s="242">
        <v>291978663</v>
      </c>
      <c r="AU202" s="242">
        <v>8476003.4399999995</v>
      </c>
      <c r="AV202" s="242">
        <v>323586038.14413548</v>
      </c>
      <c r="AW202" s="250">
        <v>1791400470.3058643</v>
      </c>
      <c r="AX202">
        <v>2123462511.8899999</v>
      </c>
      <c r="AY202">
        <v>2114986508.4499998</v>
      </c>
    </row>
    <row r="203" spans="1:51" x14ac:dyDescent="0.3">
      <c r="A203" s="588">
        <v>43739</v>
      </c>
      <c r="B203" s="77">
        <v>31</v>
      </c>
      <c r="C203" s="92">
        <v>181482506</v>
      </c>
      <c r="D203" s="93">
        <v>17369040</v>
      </c>
      <c r="E203" s="94">
        <v>269340218</v>
      </c>
      <c r="F203" s="290">
        <v>605840261.90029621</v>
      </c>
      <c r="G203" s="93">
        <v>30157363</v>
      </c>
      <c r="H203" s="94">
        <v>541498420.00026655</v>
      </c>
      <c r="I203" s="291">
        <v>539472184.31895363</v>
      </c>
      <c r="J203" s="226">
        <v>29301344.8937</v>
      </c>
      <c r="K203" s="226">
        <v>18987176.82241144</v>
      </c>
      <c r="L203" s="235">
        <v>587760706.03506505</v>
      </c>
      <c r="M203" s="291">
        <v>398143276.94699836</v>
      </c>
      <c r="N203" s="226">
        <v>207696984.95329779</v>
      </c>
      <c r="O203" s="292">
        <v>66806462.490518846</v>
      </c>
      <c r="P203" s="293">
        <v>127644975</v>
      </c>
      <c r="Q203" s="293">
        <v>50559325</v>
      </c>
      <c r="R203" s="292">
        <v>140890522.46277896</v>
      </c>
      <c r="S203" s="292"/>
      <c r="T203" s="228"/>
      <c r="U203" s="292">
        <v>264243765.69313765</v>
      </c>
      <c r="V203" s="226">
        <v>275228418.62581599</v>
      </c>
      <c r="W203" s="292">
        <v>27540167.490758933</v>
      </c>
      <c r="X203" s="226"/>
      <c r="Y203" s="226"/>
      <c r="Z203" s="292">
        <v>247688251.13505706</v>
      </c>
      <c r="AA203" s="227"/>
      <c r="AB203" s="228"/>
      <c r="AC203" s="226">
        <v>29323218</v>
      </c>
      <c r="AD203" s="226">
        <v>834145</v>
      </c>
      <c r="AE203" s="228"/>
      <c r="AF203" s="226">
        <v>28386291.595000003</v>
      </c>
      <c r="AG203" s="227">
        <v>915053.29870000004</v>
      </c>
      <c r="AH203" s="228"/>
      <c r="AI203" s="67">
        <v>6441907.6499999994</v>
      </c>
      <c r="AJ203" s="65">
        <v>2279840.0002664886</v>
      </c>
      <c r="AK203" s="65">
        <v>509716339</v>
      </c>
      <c r="AL203" s="67">
        <v>29502241</v>
      </c>
      <c r="AM203" s="67">
        <v>666151.14241143921</v>
      </c>
      <c r="AN203" s="67">
        <v>16370714.850000001</v>
      </c>
      <c r="AO203" s="67">
        <v>1950310.83</v>
      </c>
      <c r="AP203" s="226">
        <v>272830</v>
      </c>
      <c r="AQ203" s="226">
        <v>263233750.50153971</v>
      </c>
      <c r="AR203" s="227">
        <v>70007432.498460293</v>
      </c>
      <c r="AS203" s="226">
        <v>333514013</v>
      </c>
      <c r="AT203" s="226">
        <v>333241183</v>
      </c>
      <c r="AU203" s="226">
        <v>9106032.4199999999</v>
      </c>
      <c r="AV203" s="226">
        <v>383796726.67200941</v>
      </c>
      <c r="AW203" s="227">
        <v>1927754608.9079905</v>
      </c>
      <c r="AX203">
        <v>2320657368</v>
      </c>
      <c r="AY203">
        <v>2311551335.5799999</v>
      </c>
    </row>
    <row r="204" spans="1:51" x14ac:dyDescent="0.3">
      <c r="A204" s="588">
        <v>43770</v>
      </c>
      <c r="B204" s="77">
        <v>30</v>
      </c>
      <c r="C204" s="61">
        <v>183762464</v>
      </c>
      <c r="D204" s="62">
        <v>17383244</v>
      </c>
      <c r="E204" s="63">
        <v>277925012</v>
      </c>
      <c r="F204" s="290">
        <v>545289860.19249249</v>
      </c>
      <c r="G204" s="62">
        <v>29676232</v>
      </c>
      <c r="H204" s="63">
        <v>512800991.67615312</v>
      </c>
      <c r="I204" s="291">
        <v>523279373.62479341</v>
      </c>
      <c r="J204" s="226">
        <v>28699849.865199991</v>
      </c>
      <c r="K204" s="226">
        <v>18676900.659390651</v>
      </c>
      <c r="L204" s="235">
        <v>570656124.14938414</v>
      </c>
      <c r="M204" s="291">
        <v>352477681.10705292</v>
      </c>
      <c r="N204" s="226">
        <v>192812179.08543947</v>
      </c>
      <c r="O204" s="292">
        <v>64666566.133087434</v>
      </c>
      <c r="P204" s="293">
        <v>116513645</v>
      </c>
      <c r="Q204" s="293">
        <v>48799149</v>
      </c>
      <c r="R204" s="292">
        <v>128145612.95235205</v>
      </c>
      <c r="S204" s="292"/>
      <c r="T204" s="228"/>
      <c r="U204" s="292">
        <v>259198582.48367515</v>
      </c>
      <c r="V204" s="226">
        <v>264080791.14111826</v>
      </c>
      <c r="W204" s="292">
        <v>27100127.079744969</v>
      </c>
      <c r="X204" s="226"/>
      <c r="Y204" s="226"/>
      <c r="Z204" s="292">
        <v>236980664.06137329</v>
      </c>
      <c r="AA204" s="227"/>
      <c r="AB204" s="228"/>
      <c r="AC204" s="226">
        <v>28868750</v>
      </c>
      <c r="AD204" s="226">
        <v>807482</v>
      </c>
      <c r="AE204" s="228"/>
      <c r="AF204" s="226">
        <v>27811203.02649999</v>
      </c>
      <c r="AG204" s="227">
        <v>888646.8387000002</v>
      </c>
      <c r="AH204" s="228"/>
      <c r="AI204" s="67">
        <v>6367520.9400000013</v>
      </c>
      <c r="AJ204" s="65">
        <v>2205334.6761531495</v>
      </c>
      <c r="AK204" s="65">
        <v>482734395</v>
      </c>
      <c r="AL204" s="67">
        <v>27861262</v>
      </c>
      <c r="AM204" s="67">
        <v>640042.42939064885</v>
      </c>
      <c r="AN204" s="67">
        <v>16080700.900000002</v>
      </c>
      <c r="AO204" s="67">
        <v>1956157.33</v>
      </c>
      <c r="AP204" s="226">
        <v>284791</v>
      </c>
      <c r="AQ204" s="226">
        <v>263933910.98990074</v>
      </c>
      <c r="AR204" s="227">
        <v>65775571.010099284</v>
      </c>
      <c r="AS204" s="226">
        <v>329994273</v>
      </c>
      <c r="AT204" s="226">
        <v>329709482</v>
      </c>
      <c r="AU204" s="226">
        <v>10061524.27</v>
      </c>
      <c r="AV204" s="226">
        <v>373442167.83881348</v>
      </c>
      <c r="AW204" s="227">
        <v>1814532769.331187</v>
      </c>
      <c r="AX204">
        <v>2198036461.4400005</v>
      </c>
      <c r="AY204">
        <v>2187974937.1700006</v>
      </c>
    </row>
    <row r="205" spans="1:51" x14ac:dyDescent="0.3">
      <c r="A205" s="587">
        <v>43800</v>
      </c>
      <c r="B205" s="275">
        <v>31</v>
      </c>
      <c r="C205" s="106">
        <v>183425350</v>
      </c>
      <c r="D205" s="107">
        <v>17487057</v>
      </c>
      <c r="E205" s="108">
        <v>292299320</v>
      </c>
      <c r="F205" s="317">
        <v>570623433.79761958</v>
      </c>
      <c r="G205" s="107">
        <v>32725116</v>
      </c>
      <c r="H205" s="108">
        <v>542101719.52523458</v>
      </c>
      <c r="I205" s="317">
        <v>558538098.91226149</v>
      </c>
      <c r="J205" s="277">
        <v>32830341.803999998</v>
      </c>
      <c r="K205" s="277">
        <v>19565377.233599834</v>
      </c>
      <c r="L205" s="278">
        <v>610933817.94986129</v>
      </c>
      <c r="M205" s="317">
        <v>367294793.68536127</v>
      </c>
      <c r="N205" s="277">
        <v>203328640.11225826</v>
      </c>
      <c r="O205" s="318">
        <v>68450751.827894285</v>
      </c>
      <c r="P205" s="319">
        <v>121342648</v>
      </c>
      <c r="Q205" s="319">
        <v>51879908</v>
      </c>
      <c r="R205" s="329">
        <v>134877888.28436399</v>
      </c>
      <c r="S205" s="329"/>
      <c r="T205" s="278"/>
      <c r="U205" s="318">
        <v>273901753.46812236</v>
      </c>
      <c r="V205" s="277">
        <v>284636345.44413906</v>
      </c>
      <c r="W205" s="318">
        <v>29410294.669060979</v>
      </c>
      <c r="X205" s="277"/>
      <c r="Y205" s="277"/>
      <c r="Z205" s="318">
        <v>255226050.77507806</v>
      </c>
      <c r="AA205" s="277"/>
      <c r="AB205" s="278"/>
      <c r="AC205" s="277">
        <v>31924609</v>
      </c>
      <c r="AD205" s="277">
        <v>800507</v>
      </c>
      <c r="AE205" s="278"/>
      <c r="AF205" s="277">
        <v>31907298.679100003</v>
      </c>
      <c r="AG205" s="277">
        <v>923043.12490000005</v>
      </c>
      <c r="AH205" s="278"/>
      <c r="AI205" s="113">
        <v>6142712.0099999998</v>
      </c>
      <c r="AJ205" s="110">
        <v>2410313.525234553</v>
      </c>
      <c r="AK205" s="110">
        <v>515195069</v>
      </c>
      <c r="AL205" s="112">
        <v>24496337</v>
      </c>
      <c r="AM205" s="112">
        <v>805769.86359983217</v>
      </c>
      <c r="AN205" s="112">
        <v>16970132.84</v>
      </c>
      <c r="AO205" s="112">
        <v>1789474.5299999998</v>
      </c>
      <c r="AP205" s="277">
        <v>240392</v>
      </c>
      <c r="AQ205" s="277">
        <v>293055825.92817575</v>
      </c>
      <c r="AR205" s="284">
        <v>69942262.071824268</v>
      </c>
      <c r="AS205" s="277">
        <v>363238480</v>
      </c>
      <c r="AT205" s="277">
        <v>362998088</v>
      </c>
      <c r="AU205" s="277">
        <v>11241653.24</v>
      </c>
      <c r="AV205" s="277">
        <v>423505738.67394739</v>
      </c>
      <c r="AW205" s="284">
        <v>2012114229.1060526</v>
      </c>
      <c r="AX205">
        <v>2446861621.02</v>
      </c>
      <c r="AY205">
        <v>2435619967.7800002</v>
      </c>
    </row>
    <row r="206" spans="1:51" x14ac:dyDescent="0.3">
      <c r="A206" s="588">
        <v>43831</v>
      </c>
      <c r="B206" s="77">
        <v>31</v>
      </c>
      <c r="C206" s="61">
        <v>185292594</v>
      </c>
      <c r="D206" s="62">
        <v>17538911</v>
      </c>
      <c r="E206" s="63">
        <v>313785298</v>
      </c>
      <c r="F206" s="290">
        <v>531940463.851861</v>
      </c>
      <c r="G206" s="62">
        <v>29984988</v>
      </c>
      <c r="H206" s="63">
        <v>477707934.72563457</v>
      </c>
      <c r="I206" s="291">
        <v>518663036.5023514</v>
      </c>
      <c r="J206" s="226">
        <v>28590793.020699993</v>
      </c>
      <c r="K206" s="226">
        <v>17995474.033996105</v>
      </c>
      <c r="L206" s="235">
        <v>565249303.55704749</v>
      </c>
      <c r="M206" s="291">
        <v>343449171.7465198</v>
      </c>
      <c r="N206" s="226">
        <v>188491292.10534126</v>
      </c>
      <c r="O206" s="292">
        <v>62539281.577337943</v>
      </c>
      <c r="P206" s="332">
        <v>111462220</v>
      </c>
      <c r="Q206" s="332">
        <v>48801675</v>
      </c>
      <c r="R206" s="292">
        <v>125952010.52800331</v>
      </c>
      <c r="S206" s="292"/>
      <c r="T206" s="228"/>
      <c r="U206" s="292">
        <v>254628566.37052572</v>
      </c>
      <c r="V206" s="226">
        <v>264034470.13182569</v>
      </c>
      <c r="W206" s="292">
        <v>26283298.645843267</v>
      </c>
      <c r="X206" s="226"/>
      <c r="Y206" s="226"/>
      <c r="Z206" s="292">
        <v>237751171.48598242</v>
      </c>
      <c r="AA206" s="227"/>
      <c r="AB206" s="228"/>
      <c r="AC206" s="226">
        <v>29149284</v>
      </c>
      <c r="AD206" s="226">
        <v>835704</v>
      </c>
      <c r="AE206" s="228"/>
      <c r="AF206" s="226">
        <v>27656001.066199996</v>
      </c>
      <c r="AG206" s="227">
        <v>934791.95449999988</v>
      </c>
      <c r="AH206" s="228"/>
      <c r="AI206" s="123">
        <v>6823723.1600000001</v>
      </c>
      <c r="AJ206" s="118">
        <v>2178256.7256345623</v>
      </c>
      <c r="AK206" s="118">
        <v>457944919</v>
      </c>
      <c r="AL206" s="122">
        <v>17584759</v>
      </c>
      <c r="AM206" s="67">
        <v>704083.47399610491</v>
      </c>
      <c r="AN206" s="67">
        <v>15872433.34</v>
      </c>
      <c r="AO206" s="67">
        <v>1418957.22</v>
      </c>
      <c r="AP206" s="226">
        <v>119157</v>
      </c>
      <c r="AQ206" s="226">
        <v>277886816.68279058</v>
      </c>
      <c r="AR206" s="227">
        <v>62309078.317209408</v>
      </c>
      <c r="AS206" s="226">
        <v>340315052</v>
      </c>
      <c r="AT206" s="226">
        <v>340195895</v>
      </c>
      <c r="AU206" s="226">
        <v>10696422.890000001</v>
      </c>
      <c r="AV206" s="226">
        <v>404225069.05021</v>
      </c>
      <c r="AW206" s="227">
        <v>1830122493.7697895</v>
      </c>
      <c r="AX206">
        <v>2245043985.7099996</v>
      </c>
      <c r="AY206">
        <v>2234347562.8199997</v>
      </c>
    </row>
    <row r="207" spans="1:51" x14ac:dyDescent="0.3">
      <c r="A207" s="588">
        <v>43862</v>
      </c>
      <c r="B207" s="77">
        <v>29</v>
      </c>
      <c r="C207" s="61">
        <v>186573803</v>
      </c>
      <c r="D207" s="62">
        <v>17613455</v>
      </c>
      <c r="E207" s="63">
        <v>319294014</v>
      </c>
      <c r="F207" s="290">
        <v>528539672.81898141</v>
      </c>
      <c r="G207" s="62">
        <v>27379481</v>
      </c>
      <c r="H207" s="63">
        <v>451536977.15244859</v>
      </c>
      <c r="I207" s="334">
        <v>517268859.75319642</v>
      </c>
      <c r="J207" s="293">
        <v>25869956.278400008</v>
      </c>
      <c r="K207" s="293">
        <v>17161001.298603762</v>
      </c>
      <c r="L207" s="235">
        <v>560299817.3302002</v>
      </c>
      <c r="M207" s="291">
        <v>340998129.22437447</v>
      </c>
      <c r="N207" s="226">
        <v>187541543.59460691</v>
      </c>
      <c r="O207" s="292">
        <v>64014655.545935564</v>
      </c>
      <c r="P207" s="332">
        <v>106511589</v>
      </c>
      <c r="Q207" s="332">
        <v>46031226</v>
      </c>
      <c r="R207" s="292">
        <v>123526888.04867133</v>
      </c>
      <c r="S207" s="292"/>
      <c r="T207" s="228"/>
      <c r="U207" s="335">
        <v>252568204.94940019</v>
      </c>
      <c r="V207" s="226">
        <v>264700654.80379623</v>
      </c>
      <c r="W207" s="292">
        <v>27095534.587585568</v>
      </c>
      <c r="X207" s="226"/>
      <c r="Y207" s="226"/>
      <c r="Z207" s="292">
        <v>237605120.21621066</v>
      </c>
      <c r="AA207" s="226"/>
      <c r="AB207" s="228"/>
      <c r="AC207" s="226">
        <v>26592304</v>
      </c>
      <c r="AD207" s="227">
        <v>787177</v>
      </c>
      <c r="AE207" s="228"/>
      <c r="AF207" s="226">
        <v>25004517.309199996</v>
      </c>
      <c r="AG207" s="227">
        <v>865438.9692000004</v>
      </c>
      <c r="AH207" s="228"/>
      <c r="AI207" s="78">
        <v>7277218.8300000001</v>
      </c>
      <c r="AJ207" s="65">
        <v>2070574.1524486146</v>
      </c>
      <c r="AK207" s="65">
        <v>431467690</v>
      </c>
      <c r="AL207" s="67">
        <v>17998713</v>
      </c>
      <c r="AM207" s="67">
        <v>680820.21860376303</v>
      </c>
      <c r="AN207" s="67">
        <v>15178625.209999997</v>
      </c>
      <c r="AO207" s="67">
        <v>1301555.8699999999</v>
      </c>
      <c r="AP207" s="226">
        <v>108186</v>
      </c>
      <c r="AQ207" s="226">
        <v>278644807.62193882</v>
      </c>
      <c r="AR207" s="227">
        <v>63437860.378061175</v>
      </c>
      <c r="AS207" s="226">
        <v>342190854</v>
      </c>
      <c r="AT207" s="226">
        <v>342082668</v>
      </c>
      <c r="AU207" s="226">
        <v>8111913.5099999988</v>
      </c>
      <c r="AV207" s="226">
        <v>402048451.02216148</v>
      </c>
      <c r="AW207" s="227">
        <v>1677758466.5078387</v>
      </c>
      <c r="AX207">
        <v>2087918831.0400002</v>
      </c>
      <c r="AY207">
        <v>2079806917.5300002</v>
      </c>
    </row>
    <row r="208" spans="1:51" x14ac:dyDescent="0.3">
      <c r="A208" s="590">
        <v>43910</v>
      </c>
      <c r="B208" s="337">
        <v>31</v>
      </c>
      <c r="C208" s="61">
        <v>189430692</v>
      </c>
      <c r="D208" s="62">
        <v>17603573</v>
      </c>
      <c r="E208" s="63">
        <v>330391364</v>
      </c>
      <c r="F208" s="338">
        <v>538194547.37158012</v>
      </c>
      <c r="G208" s="62">
        <v>27168332</v>
      </c>
      <c r="H208" s="63">
        <v>423077894.22041869</v>
      </c>
      <c r="I208" s="339">
        <v>524677976.98490065</v>
      </c>
      <c r="J208" s="340">
        <v>24158165.722200003</v>
      </c>
      <c r="K208" s="340">
        <v>17195004.006265309</v>
      </c>
      <c r="L208" s="341">
        <v>566031146.71336591</v>
      </c>
      <c r="M208" s="347">
        <v>346413789.27065951</v>
      </c>
      <c r="N208" s="345">
        <v>191780758.10092062</v>
      </c>
      <c r="O208" s="348">
        <v>64085336.059851252</v>
      </c>
      <c r="P208" s="332">
        <v>108978640</v>
      </c>
      <c r="Q208" s="332">
        <v>47852512</v>
      </c>
      <c r="R208" s="348">
        <v>127695422.04106936</v>
      </c>
      <c r="S208" s="348"/>
      <c r="T208" s="349"/>
      <c r="U208" s="348">
        <v>256030637.59368795</v>
      </c>
      <c r="V208" s="345">
        <v>268647339.3912127</v>
      </c>
      <c r="W208" s="350">
        <v>26575713.522689961</v>
      </c>
      <c r="X208" s="345"/>
      <c r="Y208" s="345"/>
      <c r="Z208" s="348">
        <v>242071625.86852276</v>
      </c>
      <c r="AA208" s="351"/>
      <c r="AB208" s="349"/>
      <c r="AC208" s="345">
        <v>26376140</v>
      </c>
      <c r="AD208" s="351">
        <v>792192</v>
      </c>
      <c r="AE208" s="349"/>
      <c r="AF208" s="345">
        <v>23265306.530200001</v>
      </c>
      <c r="AG208" s="351">
        <v>892859.19200000027</v>
      </c>
      <c r="AH208" s="349"/>
      <c r="AI208" s="82">
        <v>7688777.3099999996</v>
      </c>
      <c r="AJ208" s="83">
        <v>2967206.2204186907</v>
      </c>
      <c r="AK208" s="83">
        <v>401008518</v>
      </c>
      <c r="AL208" s="84">
        <v>19102170</v>
      </c>
      <c r="AM208" s="85">
        <v>802796.75626530719</v>
      </c>
      <c r="AN208" s="84">
        <v>15036069.580000002</v>
      </c>
      <c r="AO208" s="84">
        <v>1356137.67</v>
      </c>
      <c r="AP208" s="345">
        <v>125689</v>
      </c>
      <c r="AQ208" s="345">
        <v>319058983.71906066</v>
      </c>
      <c r="AR208" s="351">
        <v>69520963.280939311</v>
      </c>
      <c r="AS208" s="345">
        <v>388705636</v>
      </c>
      <c r="AT208" s="345">
        <v>388579947</v>
      </c>
      <c r="AU208" s="345">
        <v>9760785.8699999992</v>
      </c>
      <c r="AV208" s="345">
        <v>451059817.57670271</v>
      </c>
      <c r="AW208" s="351">
        <v>1941818898.9032972</v>
      </c>
      <c r="AX208">
        <v>2402639502.3499999</v>
      </c>
      <c r="AY208">
        <v>2392878716.48</v>
      </c>
    </row>
    <row r="209" spans="1:51" x14ac:dyDescent="0.3">
      <c r="A209" s="584">
        <v>43941</v>
      </c>
      <c r="B209" s="77">
        <v>30</v>
      </c>
      <c r="C209" s="92">
        <v>192743493</v>
      </c>
      <c r="D209" s="93">
        <v>17783248</v>
      </c>
      <c r="E209" s="94">
        <v>412055870</v>
      </c>
      <c r="F209" s="290">
        <v>494367508.75613058</v>
      </c>
      <c r="G209" s="93">
        <v>19364889</v>
      </c>
      <c r="H209" s="94">
        <v>342533627.90824527</v>
      </c>
      <c r="I209" s="291">
        <v>478796950.57011676</v>
      </c>
      <c r="J209" s="226">
        <v>15962613.470099999</v>
      </c>
      <c r="K209" s="226">
        <v>19357523.862457614</v>
      </c>
      <c r="L209" s="235">
        <v>514117087.90267438</v>
      </c>
      <c r="M209" s="291">
        <v>304205980.20796752</v>
      </c>
      <c r="N209" s="226">
        <v>190161528.54816306</v>
      </c>
      <c r="O209" s="292">
        <v>60037452.502658017</v>
      </c>
      <c r="P209" s="332">
        <v>104993314</v>
      </c>
      <c r="Q209" s="332">
        <v>46766022</v>
      </c>
      <c r="R209" s="292">
        <v>130124076.04550505</v>
      </c>
      <c r="S209" s="292"/>
      <c r="T209" s="228"/>
      <c r="U209" s="292">
        <v>227706166.62982619</v>
      </c>
      <c r="V209" s="226">
        <v>251090783.94029057</v>
      </c>
      <c r="W209" s="360">
        <v>24186238.401618615</v>
      </c>
      <c r="X209" s="226"/>
      <c r="Y209" s="226"/>
      <c r="Z209" s="292">
        <v>226904545.53867197</v>
      </c>
      <c r="AA209" s="226"/>
      <c r="AB209" s="228"/>
      <c r="AC209" s="226">
        <v>18759278</v>
      </c>
      <c r="AD209" s="226">
        <v>605611</v>
      </c>
      <c r="AE209" s="228"/>
      <c r="AF209" s="226">
        <v>15264928.690700002</v>
      </c>
      <c r="AG209" s="226">
        <v>697684.77940000023</v>
      </c>
      <c r="AH209" s="228"/>
      <c r="AI209" s="78">
        <v>8106938.4199999999</v>
      </c>
      <c r="AJ209" s="65">
        <v>1883251.9082452501</v>
      </c>
      <c r="AK209" s="65">
        <v>324878568</v>
      </c>
      <c r="AL209" s="67">
        <v>15771808</v>
      </c>
      <c r="AM209" s="67">
        <v>579061.27245760988</v>
      </c>
      <c r="AN209" s="67">
        <v>17552119.310000002</v>
      </c>
      <c r="AO209" s="67">
        <v>1226343.2799999998</v>
      </c>
      <c r="AP209" s="226">
        <v>144076</v>
      </c>
      <c r="AQ209" s="226">
        <v>296694599.61664844</v>
      </c>
      <c r="AR209" s="227">
        <v>60749090.383351579</v>
      </c>
      <c r="AS209" s="226">
        <v>357587766</v>
      </c>
      <c r="AT209" s="226">
        <v>357443690</v>
      </c>
      <c r="AU209" s="226">
        <v>10837473.4</v>
      </c>
      <c r="AV209" s="226">
        <v>399106954.4659577</v>
      </c>
      <c r="AW209" s="227">
        <v>1728950869.1740422</v>
      </c>
      <c r="AX209">
        <v>2138895297.04</v>
      </c>
      <c r="AY209">
        <v>2128057823.6399999</v>
      </c>
    </row>
    <row r="210" spans="1:51" x14ac:dyDescent="0.3">
      <c r="A210" s="584">
        <v>43971</v>
      </c>
      <c r="B210" s="77">
        <v>31</v>
      </c>
      <c r="C210" s="61">
        <v>195515805</v>
      </c>
      <c r="D210" s="62">
        <v>17469264</v>
      </c>
      <c r="E210" s="63">
        <v>346881617</v>
      </c>
      <c r="F210" s="290">
        <v>584426987.05715322</v>
      </c>
      <c r="G210" s="62">
        <v>18601624</v>
      </c>
      <c r="H210" s="63">
        <v>314140989.80395526</v>
      </c>
      <c r="I210" s="291">
        <v>576993634.65323913</v>
      </c>
      <c r="J210" s="226">
        <v>15088735.838999998</v>
      </c>
      <c r="K210" s="226">
        <v>17033253.879687268</v>
      </c>
      <c r="L210" s="235">
        <v>609115624.37192643</v>
      </c>
      <c r="M210" s="291">
        <v>356610892.76049614</v>
      </c>
      <c r="N210" s="226">
        <v>227816094.29665712</v>
      </c>
      <c r="O210" s="292">
        <v>83795690.071804285</v>
      </c>
      <c r="P210" s="332">
        <v>112045818</v>
      </c>
      <c r="Q210" s="332">
        <v>52881868</v>
      </c>
      <c r="R210" s="292">
        <v>144020404.22485283</v>
      </c>
      <c r="S210" s="292"/>
      <c r="T210" s="228"/>
      <c r="U210" s="292">
        <v>281014666.41014123</v>
      </c>
      <c r="V210" s="226">
        <v>295978968.2430979</v>
      </c>
      <c r="W210" s="360">
        <v>37827100.249922335</v>
      </c>
      <c r="X210" s="226"/>
      <c r="Y210" s="226"/>
      <c r="Z210" s="292">
        <v>258151867.99317557</v>
      </c>
      <c r="AA210" s="226"/>
      <c r="AB210" s="228"/>
      <c r="AC210" s="226">
        <v>18215328</v>
      </c>
      <c r="AD210" s="226">
        <v>386296</v>
      </c>
      <c r="AE210" s="228"/>
      <c r="AF210" s="226">
        <v>14596843.212500002</v>
      </c>
      <c r="AG210" s="226">
        <v>491892.62649999995</v>
      </c>
      <c r="AH210" s="228"/>
      <c r="AI210" s="78">
        <v>8721138.8999999985</v>
      </c>
      <c r="AJ210" s="65">
        <v>2654740.8039552337</v>
      </c>
      <c r="AK210" s="65">
        <v>298187348</v>
      </c>
      <c r="AL210" s="67">
        <v>13298901</v>
      </c>
      <c r="AM210" s="67">
        <v>804003.38968726841</v>
      </c>
      <c r="AN210" s="67">
        <v>15033707.949999999</v>
      </c>
      <c r="AO210" s="67">
        <v>1195542.54</v>
      </c>
      <c r="AP210" s="226">
        <v>174596</v>
      </c>
      <c r="AQ210" s="226">
        <v>321484724.61015809</v>
      </c>
      <c r="AR210" s="227">
        <v>62694890.389841907</v>
      </c>
      <c r="AS210" s="226">
        <v>384354211</v>
      </c>
      <c r="AT210" s="226">
        <v>384179615</v>
      </c>
      <c r="AU210" s="226">
        <v>14368363.67</v>
      </c>
      <c r="AV210" s="226">
        <v>402733380.05056572</v>
      </c>
      <c r="AW210" s="227">
        <v>1470940875.1294339</v>
      </c>
      <c r="AX210">
        <v>1888042618.8499997</v>
      </c>
      <c r="AY210">
        <v>1873674255.1799996</v>
      </c>
    </row>
    <row r="211" spans="1:51" x14ac:dyDescent="0.3">
      <c r="A211" s="590">
        <v>44002</v>
      </c>
      <c r="B211" s="337">
        <v>30</v>
      </c>
      <c r="C211" s="101">
        <v>197710472</v>
      </c>
      <c r="D211" s="102">
        <v>17321671</v>
      </c>
      <c r="E211" s="103">
        <v>353587670</v>
      </c>
      <c r="F211" s="338">
        <v>499837111.49000025</v>
      </c>
      <c r="G211" s="102">
        <v>20890310</v>
      </c>
      <c r="H211" s="103">
        <v>359427313.58380854</v>
      </c>
      <c r="I211" s="347">
        <v>483804308.34788889</v>
      </c>
      <c r="J211" s="345">
        <v>17101803.917299997</v>
      </c>
      <c r="K211" s="345">
        <v>16910494.582450204</v>
      </c>
      <c r="L211" s="341">
        <v>517816606.84763908</v>
      </c>
      <c r="M211" s="347">
        <v>302956762.04604405</v>
      </c>
      <c r="N211" s="345">
        <v>196880349.44395623</v>
      </c>
      <c r="O211" s="348">
        <v>76035726.163508624</v>
      </c>
      <c r="P211" s="332">
        <v>96936716</v>
      </c>
      <c r="Q211" s="332">
        <v>44899077</v>
      </c>
      <c r="R211" s="348">
        <v>120844623.2804476</v>
      </c>
      <c r="S211" s="348"/>
      <c r="T211" s="349"/>
      <c r="U211" s="348">
        <v>222879618.79298377</v>
      </c>
      <c r="V211" s="345">
        <v>260924689.55490512</v>
      </c>
      <c r="W211" s="350">
        <v>34821952.771763787</v>
      </c>
      <c r="X211" s="345"/>
      <c r="Y211" s="345"/>
      <c r="Z211" s="348">
        <v>226102736.78314131</v>
      </c>
      <c r="AA211" s="345"/>
      <c r="AB211" s="349"/>
      <c r="AC211" s="345">
        <v>20448369</v>
      </c>
      <c r="AD211" s="345">
        <v>441941</v>
      </c>
      <c r="AE211" s="349"/>
      <c r="AF211" s="345">
        <v>16586776.822100002</v>
      </c>
      <c r="AG211" s="345">
        <v>515027.09520000004</v>
      </c>
      <c r="AH211" s="349"/>
      <c r="AI211" s="82">
        <v>9274088.4800000004</v>
      </c>
      <c r="AJ211" s="83">
        <v>2074750.5838085287</v>
      </c>
      <c r="AK211" s="83">
        <v>339894945</v>
      </c>
      <c r="AL211" s="84">
        <v>17457618</v>
      </c>
      <c r="AM211" s="85">
        <v>626166.34245020396</v>
      </c>
      <c r="AN211" s="84">
        <v>14955261.010000002</v>
      </c>
      <c r="AO211" s="84">
        <v>1329067.23</v>
      </c>
      <c r="AP211" s="345">
        <v>146696</v>
      </c>
      <c r="AQ211" s="345">
        <v>333052209.16937977</v>
      </c>
      <c r="AR211" s="351">
        <v>62753779.830620229</v>
      </c>
      <c r="AS211" s="345">
        <v>395952685</v>
      </c>
      <c r="AT211" s="345">
        <v>395805989</v>
      </c>
      <c r="AU211" s="345">
        <v>11628791.040000001</v>
      </c>
      <c r="AV211" s="345">
        <v>441908095.60459447</v>
      </c>
      <c r="AW211" s="351">
        <v>1699511667.2954051</v>
      </c>
      <c r="AX211">
        <v>2153048553.9399996</v>
      </c>
      <c r="AY211">
        <v>2141419762.8999996</v>
      </c>
    </row>
    <row r="212" spans="1:51" x14ac:dyDescent="0.3">
      <c r="A212" s="584">
        <v>44032</v>
      </c>
      <c r="B212" s="77">
        <v>31</v>
      </c>
      <c r="C212" s="61">
        <v>200011629</v>
      </c>
      <c r="D212" s="62">
        <v>17189950</v>
      </c>
      <c r="E212" s="63">
        <v>359670019</v>
      </c>
      <c r="F212" s="290">
        <v>579408704.27021396</v>
      </c>
      <c r="G212" s="62">
        <v>21561749</v>
      </c>
      <c r="H212" s="63">
        <v>404797890.32593602</v>
      </c>
      <c r="I212" s="291">
        <v>569565903.2878089</v>
      </c>
      <c r="J212" s="226">
        <v>18070359.297899999</v>
      </c>
      <c r="K212" s="226">
        <v>18264918.581284463</v>
      </c>
      <c r="L212" s="235">
        <v>605901181.16699338</v>
      </c>
      <c r="M212" s="291">
        <v>356495016.11757845</v>
      </c>
      <c r="N212" s="226">
        <v>222913688.15263554</v>
      </c>
      <c r="O212" s="292">
        <v>75744815.878404111</v>
      </c>
      <c r="P212" s="332">
        <v>120955398</v>
      </c>
      <c r="Q212" s="332">
        <v>50466332</v>
      </c>
      <c r="R212" s="292">
        <v>147168872.27423143</v>
      </c>
      <c r="S212" s="292"/>
      <c r="T212" s="228"/>
      <c r="U212" s="292">
        <v>273804178.61286819</v>
      </c>
      <c r="V212" s="226">
        <v>295761724.67494059</v>
      </c>
      <c r="W212" s="360">
        <v>33075565.560056537</v>
      </c>
      <c r="X212" s="226"/>
      <c r="Y212" s="226"/>
      <c r="Z212" s="292">
        <v>262686159.11488408</v>
      </c>
      <c r="AA212" s="226"/>
      <c r="AB212" s="228"/>
      <c r="AC212" s="226">
        <v>21090413</v>
      </c>
      <c r="AD212" s="226">
        <v>471336</v>
      </c>
      <c r="AE212" s="228"/>
      <c r="AF212" s="226">
        <v>17538064.051299997</v>
      </c>
      <c r="AG212" s="226">
        <v>532295.24659999995</v>
      </c>
      <c r="AH212" s="228"/>
      <c r="AI212" s="78">
        <v>6608325.1499999985</v>
      </c>
      <c r="AJ212" s="65">
        <v>2398387.3259360255</v>
      </c>
      <c r="AK212" s="65">
        <v>381575295</v>
      </c>
      <c r="AL212" s="67">
        <v>20824208</v>
      </c>
      <c r="AM212" s="67">
        <v>723667.26128446741</v>
      </c>
      <c r="AN212" s="67">
        <v>16099555.909999996</v>
      </c>
      <c r="AO212" s="67">
        <v>1441695.4099999997</v>
      </c>
      <c r="AP212" s="226">
        <v>165239</v>
      </c>
      <c r="AQ212" s="226">
        <v>350806734.24868745</v>
      </c>
      <c r="AR212" s="227">
        <v>65578536.751312561</v>
      </c>
      <c r="AS212" s="226">
        <v>416550510</v>
      </c>
      <c r="AT212" s="226">
        <v>416385271</v>
      </c>
      <c r="AU212" s="226">
        <v>20118299.830000002</v>
      </c>
      <c r="AV212" s="226">
        <v>479065307.95065087</v>
      </c>
      <c r="AW212" s="227">
        <v>1748907122.2393486</v>
      </c>
      <c r="AX212">
        <v>2248090730.0199995</v>
      </c>
      <c r="AY212">
        <v>2227972430.1899996</v>
      </c>
    </row>
    <row r="213" spans="1:51" x14ac:dyDescent="0.3">
      <c r="A213" s="584">
        <v>44063</v>
      </c>
      <c r="B213" s="77">
        <v>31</v>
      </c>
      <c r="C213" s="61">
        <v>202108613</v>
      </c>
      <c r="D213" s="62">
        <v>17202860</v>
      </c>
      <c r="E213" s="63">
        <v>376142547</v>
      </c>
      <c r="F213" s="290">
        <v>559131605.00830519</v>
      </c>
      <c r="G213" s="62">
        <v>22494850</v>
      </c>
      <c r="H213" s="63">
        <v>411460342.7701956</v>
      </c>
      <c r="I213" s="291">
        <v>545173841.34218872</v>
      </c>
      <c r="J213" s="226">
        <v>18236805.3607</v>
      </c>
      <c r="K213" s="226">
        <v>19475975.315110967</v>
      </c>
      <c r="L213" s="235">
        <v>582886622.01799965</v>
      </c>
      <c r="M213" s="291">
        <v>346342549.26792717</v>
      </c>
      <c r="N213" s="226">
        <v>212789055.74037802</v>
      </c>
      <c r="O213" s="292">
        <v>68067836.976414829</v>
      </c>
      <c r="P213" s="332">
        <v>120137395</v>
      </c>
      <c r="Q213" s="332">
        <v>50042439</v>
      </c>
      <c r="R213" s="292">
        <v>144721218.76396319</v>
      </c>
      <c r="S213" s="292"/>
      <c r="T213" s="228"/>
      <c r="U213" s="292">
        <v>262001568.84288323</v>
      </c>
      <c r="V213" s="226">
        <v>283172272.49930549</v>
      </c>
      <c r="W213" s="360">
        <v>29695661.151332617</v>
      </c>
      <c r="X213" s="226"/>
      <c r="Y213" s="226"/>
      <c r="Z213" s="292">
        <v>253476611.3479729</v>
      </c>
      <c r="AA213" s="226"/>
      <c r="AB213" s="228"/>
      <c r="AC213" s="226">
        <v>22010067</v>
      </c>
      <c r="AD213" s="226">
        <v>484783</v>
      </c>
      <c r="AE213" s="228"/>
      <c r="AF213" s="226">
        <v>17702162.479700003</v>
      </c>
      <c r="AG213" s="226">
        <v>534642.88099999994</v>
      </c>
      <c r="AH213" s="228"/>
      <c r="AI213" s="78">
        <v>6683833.1600000001</v>
      </c>
      <c r="AJ213" s="65">
        <v>2403345.770195582</v>
      </c>
      <c r="AK213" s="65">
        <v>386709282</v>
      </c>
      <c r="AL213" s="67">
        <v>22347715</v>
      </c>
      <c r="AM213" s="67">
        <v>728235.18511096539</v>
      </c>
      <c r="AN213" s="67">
        <v>17230546.810000002</v>
      </c>
      <c r="AO213" s="67">
        <v>1517193.3199999998</v>
      </c>
      <c r="AP213" s="226">
        <v>178998</v>
      </c>
      <c r="AQ213" s="226">
        <v>369161560.39657784</v>
      </c>
      <c r="AR213" s="227">
        <v>69067850.603422165</v>
      </c>
      <c r="AS213" s="226">
        <v>438408409</v>
      </c>
      <c r="AT213" s="226">
        <v>438229411</v>
      </c>
      <c r="AU213" s="226">
        <v>20879160.41</v>
      </c>
      <c r="AV213" s="226">
        <v>496926281.13734186</v>
      </c>
      <c r="AW213" s="227">
        <v>1646684828.1326578</v>
      </c>
      <c r="AX213">
        <v>2164490269.6799998</v>
      </c>
      <c r="AY213">
        <v>2143611109.2699995</v>
      </c>
    </row>
    <row r="214" spans="1:51" x14ac:dyDescent="0.3">
      <c r="A214" s="590">
        <v>44094</v>
      </c>
      <c r="B214" s="337">
        <v>30</v>
      </c>
      <c r="C214" s="61">
        <v>205241821</v>
      </c>
      <c r="D214" s="62">
        <v>17021557</v>
      </c>
      <c r="E214" s="63">
        <v>393904001</v>
      </c>
      <c r="F214" s="338">
        <v>556867666.51456034</v>
      </c>
      <c r="G214" s="62">
        <v>20345622</v>
      </c>
      <c r="H214" s="63">
        <v>392489077.59499377</v>
      </c>
      <c r="I214" s="347">
        <v>537375640.76010203</v>
      </c>
      <c r="J214" s="345">
        <v>17527238.908799995</v>
      </c>
      <c r="K214" s="345">
        <v>20333537.945612028</v>
      </c>
      <c r="L214" s="341">
        <v>575236417.61451411</v>
      </c>
      <c r="M214" s="347">
        <v>340815398.48699665</v>
      </c>
      <c r="N214" s="345">
        <v>216052268.02756372</v>
      </c>
      <c r="O214" s="348">
        <v>65127409.791255862</v>
      </c>
      <c r="P214" s="361">
        <v>124659602</v>
      </c>
      <c r="Q214" s="361">
        <v>50640590</v>
      </c>
      <c r="R214" s="348">
        <v>150924858.23630786</v>
      </c>
      <c r="S214" s="348"/>
      <c r="T214" s="349"/>
      <c r="U214" s="348">
        <v>254314707.18396664</v>
      </c>
      <c r="V214" s="345">
        <v>283060933.57613534</v>
      </c>
      <c r="W214" s="350">
        <v>28589076.351215646</v>
      </c>
      <c r="X214" s="345"/>
      <c r="Y214" s="345"/>
      <c r="Z214" s="348">
        <v>254471857.22491968</v>
      </c>
      <c r="AA214" s="345"/>
      <c r="AB214" s="349"/>
      <c r="AC214" s="345">
        <v>19918548</v>
      </c>
      <c r="AD214" s="345">
        <v>427074</v>
      </c>
      <c r="AE214" s="349"/>
      <c r="AF214" s="345">
        <v>17053400.351100005</v>
      </c>
      <c r="AG214" s="345">
        <v>473838.55770000006</v>
      </c>
      <c r="AH214" s="349"/>
      <c r="AI214" s="82">
        <v>6838255.6199999992</v>
      </c>
      <c r="AJ214" s="83">
        <v>2963576.594993745</v>
      </c>
      <c r="AK214" s="83">
        <v>366785803</v>
      </c>
      <c r="AL214" s="84">
        <v>22739698</v>
      </c>
      <c r="AM214" s="85">
        <v>964934.19561202952</v>
      </c>
      <c r="AN214" s="84">
        <v>17681855.759999998</v>
      </c>
      <c r="AO214" s="84">
        <v>1686747.9900000002</v>
      </c>
      <c r="AP214" s="345">
        <v>175926</v>
      </c>
      <c r="AQ214" s="345">
        <v>370521094.03403223</v>
      </c>
      <c r="AR214" s="351">
        <v>71012543.965967745</v>
      </c>
      <c r="AS214" s="345">
        <v>441709564</v>
      </c>
      <c r="AT214" s="345">
        <v>441533638</v>
      </c>
      <c r="AU214" s="345">
        <v>20717937.849999998</v>
      </c>
      <c r="AV214" s="345">
        <v>507864085.61121148</v>
      </c>
      <c r="AW214" s="351">
        <v>1829300109.9152689</v>
      </c>
      <c r="AX214">
        <v>2357882133.3764806</v>
      </c>
      <c r="AY214">
        <v>2337164195.5264802</v>
      </c>
    </row>
    <row r="215" spans="1:51" x14ac:dyDescent="0.3">
      <c r="A215" s="588">
        <v>44105</v>
      </c>
      <c r="B215" s="362">
        <v>31</v>
      </c>
      <c r="C215" s="92">
        <v>208231272</v>
      </c>
      <c r="D215" s="93">
        <v>16951496</v>
      </c>
      <c r="E215" s="94">
        <v>410656671</v>
      </c>
      <c r="F215" s="315">
        <v>580988066.29697275</v>
      </c>
      <c r="G215" s="93">
        <v>20266879</v>
      </c>
      <c r="H215" s="94">
        <v>421559826.9526338</v>
      </c>
      <c r="I215" s="291">
        <v>567883584.76418364</v>
      </c>
      <c r="J215" s="255">
        <v>17212000.797999997</v>
      </c>
      <c r="K215" s="255">
        <v>21861221.60902803</v>
      </c>
      <c r="L215" s="235">
        <v>606956807.1712116</v>
      </c>
      <c r="M215" s="315">
        <v>352569587.5850355</v>
      </c>
      <c r="N215" s="255">
        <v>228418478.71193719</v>
      </c>
      <c r="O215" s="316">
        <v>69840865.430663705</v>
      </c>
      <c r="P215" s="332">
        <v>132751176</v>
      </c>
      <c r="Q215" s="332">
        <v>51598977</v>
      </c>
      <c r="R215" s="292">
        <v>158577613.28127348</v>
      </c>
      <c r="S215" s="292"/>
      <c r="T215" s="256"/>
      <c r="U215" s="364">
        <v>268091074.83808285</v>
      </c>
      <c r="V215" s="234">
        <v>299792509.92610079</v>
      </c>
      <c r="W215" s="364">
        <v>30856100.380679391</v>
      </c>
      <c r="X215" s="234"/>
      <c r="Y215" s="234"/>
      <c r="Z215" s="364">
        <v>268936409.54542142</v>
      </c>
      <c r="AA215" s="234"/>
      <c r="AB215" s="235"/>
      <c r="AC215" s="255">
        <v>19854612</v>
      </c>
      <c r="AD215" s="255">
        <v>412267</v>
      </c>
      <c r="AE215" s="256"/>
      <c r="AF215" s="255">
        <v>16751664.872699995</v>
      </c>
      <c r="AG215" s="255">
        <v>460335.9253</v>
      </c>
      <c r="AH215" s="256"/>
      <c r="AI215" s="67">
        <v>7509438.6500000022</v>
      </c>
      <c r="AJ215" s="65">
        <v>3676887.9526338172</v>
      </c>
      <c r="AK215" s="65">
        <v>392881322</v>
      </c>
      <c r="AL215" s="67">
        <v>25001617</v>
      </c>
      <c r="AM215" s="67">
        <v>1239279.1990280268</v>
      </c>
      <c r="AN215" s="67">
        <v>18793006.080000002</v>
      </c>
      <c r="AO215" s="67">
        <v>1828936.3300000005</v>
      </c>
      <c r="AP215" s="255">
        <v>177772</v>
      </c>
      <c r="AQ215" s="226">
        <v>365223067.87217808</v>
      </c>
      <c r="AR215" s="227">
        <v>68619758.127821937</v>
      </c>
      <c r="AS215" s="234">
        <v>434020598</v>
      </c>
      <c r="AT215" s="234">
        <v>433842826</v>
      </c>
      <c r="AU215" s="234">
        <v>23635906.359999999</v>
      </c>
      <c r="AV215" s="226">
        <v>491052883.20687217</v>
      </c>
      <c r="AW215" s="227">
        <v>1903363897.6708772</v>
      </c>
      <c r="AX215">
        <v>2418052687.2377496</v>
      </c>
      <c r="AY215">
        <v>2394416780.8777494</v>
      </c>
    </row>
    <row r="216" spans="1:51" x14ac:dyDescent="0.3">
      <c r="A216" s="588">
        <v>44136</v>
      </c>
      <c r="B216" s="362">
        <v>30</v>
      </c>
      <c r="C216" s="61">
        <v>213409171</v>
      </c>
      <c r="D216" s="62">
        <v>16945952</v>
      </c>
      <c r="E216" s="63">
        <v>420412942</v>
      </c>
      <c r="F216" s="315">
        <v>566397456.03554344</v>
      </c>
      <c r="G216" s="62">
        <v>23027926</v>
      </c>
      <c r="H216" s="63">
        <v>434139975.62780607</v>
      </c>
      <c r="I216" s="290">
        <v>553141729.9616735</v>
      </c>
      <c r="J216" s="255">
        <v>19893394.769000005</v>
      </c>
      <c r="K216" s="255">
        <v>22583967.931729145</v>
      </c>
      <c r="L216" s="235">
        <v>595619092.66240275</v>
      </c>
      <c r="M216" s="315">
        <v>341932868.94704282</v>
      </c>
      <c r="N216" s="255">
        <v>224464587.08850062</v>
      </c>
      <c r="O216" s="316">
        <v>66040190.247564472</v>
      </c>
      <c r="P216" s="332">
        <v>134208452</v>
      </c>
      <c r="Q216" s="332">
        <v>51072904</v>
      </c>
      <c r="R216" s="292">
        <v>158424396.84093615</v>
      </c>
      <c r="S216" s="292"/>
      <c r="T216" s="256"/>
      <c r="U216" s="364">
        <v>258522758.31002063</v>
      </c>
      <c r="V216" s="234">
        <v>294618971.65165281</v>
      </c>
      <c r="W216" s="364">
        <v>29440109.832630128</v>
      </c>
      <c r="X216" s="234"/>
      <c r="Y216" s="234"/>
      <c r="Z216" s="364">
        <v>265178861.81902272</v>
      </c>
      <c r="AA216" s="234"/>
      <c r="AB216" s="235"/>
      <c r="AC216" s="255">
        <v>22587109</v>
      </c>
      <c r="AD216" s="255">
        <v>440817</v>
      </c>
      <c r="AE216" s="256"/>
      <c r="AF216" s="255">
        <v>19393076.204999991</v>
      </c>
      <c r="AG216" s="255">
        <v>500318.56400000001</v>
      </c>
      <c r="AH216" s="256"/>
      <c r="AI216" s="67">
        <v>7365566.0643000025</v>
      </c>
      <c r="AJ216" s="65">
        <v>3910284.6278060749</v>
      </c>
      <c r="AK216" s="65">
        <v>406322079</v>
      </c>
      <c r="AL216" s="67">
        <v>23907612</v>
      </c>
      <c r="AM216" s="67">
        <v>1324567.1520031514</v>
      </c>
      <c r="AN216" s="67">
        <v>19340829.531917997</v>
      </c>
      <c r="AO216" s="67">
        <v>1918571.2478079998</v>
      </c>
      <c r="AP216" s="255">
        <v>189247</v>
      </c>
      <c r="AQ216" s="226">
        <v>424599781.01027268</v>
      </c>
      <c r="AR216" s="227">
        <v>83802852.989727288</v>
      </c>
      <c r="AS216" s="255">
        <v>508591881</v>
      </c>
      <c r="AT216" s="255">
        <v>508402634</v>
      </c>
      <c r="AU216" s="255">
        <v>21969032.370000001</v>
      </c>
      <c r="AV216" s="226">
        <v>579607443.36691427</v>
      </c>
      <c r="AW216" s="227">
        <v>2056663065.553086</v>
      </c>
      <c r="AX216">
        <v>2658239541.2900004</v>
      </c>
      <c r="AY216">
        <v>2636270508.9200001</v>
      </c>
    </row>
    <row r="217" spans="1:51" x14ac:dyDescent="0.3">
      <c r="A217" s="587">
        <v>44166</v>
      </c>
      <c r="B217" s="275">
        <v>31</v>
      </c>
      <c r="C217" s="106">
        <v>213607269</v>
      </c>
      <c r="D217" s="107">
        <v>16940040</v>
      </c>
      <c r="E217" s="108">
        <v>432281380</v>
      </c>
      <c r="F217" s="317">
        <v>605925175.22362387</v>
      </c>
      <c r="G217" s="107">
        <v>23595782</v>
      </c>
      <c r="H217" s="108">
        <v>470976881.86457145</v>
      </c>
      <c r="I217" s="317">
        <v>602065381.24513423</v>
      </c>
      <c r="J217" s="277">
        <v>21191741.195799991</v>
      </c>
      <c r="K217" s="277">
        <v>25662229.654223524</v>
      </c>
      <c r="L217" s="278">
        <v>648919352.09515774</v>
      </c>
      <c r="M217" s="317">
        <v>371000341.1297875</v>
      </c>
      <c r="N217" s="277">
        <v>234924834.09383637</v>
      </c>
      <c r="O217" s="318">
        <v>68708225.503938571</v>
      </c>
      <c r="P217" s="365">
        <v>142226933</v>
      </c>
      <c r="Q217" s="365">
        <v>55378890</v>
      </c>
      <c r="R217" s="329">
        <v>166216608.58989781</v>
      </c>
      <c r="S217" s="329"/>
      <c r="T217" s="278"/>
      <c r="U217" s="318">
        <v>286595112.62963027</v>
      </c>
      <c r="V217" s="277">
        <v>315470268.61550397</v>
      </c>
      <c r="W217" s="318">
        <v>31092951.159675423</v>
      </c>
      <c r="X217" s="277"/>
      <c r="Y217" s="277"/>
      <c r="Z217" s="318">
        <v>284377317.45582855</v>
      </c>
      <c r="AA217" s="277"/>
      <c r="AB217" s="278"/>
      <c r="AC217" s="277">
        <v>23208273</v>
      </c>
      <c r="AD217" s="277">
        <v>387509</v>
      </c>
      <c r="AE217" s="278"/>
      <c r="AF217" s="277">
        <v>20740369.310600001</v>
      </c>
      <c r="AG217" s="277">
        <v>451371.88520000002</v>
      </c>
      <c r="AH217" s="278"/>
      <c r="AI217" s="113">
        <v>7893321.3100000005</v>
      </c>
      <c r="AJ217" s="110">
        <v>4359906.8645714279</v>
      </c>
      <c r="AK217" s="110">
        <v>438047792</v>
      </c>
      <c r="AL217" s="112">
        <v>28569183</v>
      </c>
      <c r="AM217" s="112">
        <v>1411534.4442235231</v>
      </c>
      <c r="AN217" s="112">
        <v>22135159.530000001</v>
      </c>
      <c r="AO217" s="112">
        <v>2115535.6799999997</v>
      </c>
      <c r="AP217" s="277">
        <v>213621</v>
      </c>
      <c r="AQ217" s="277">
        <v>432090875.91130227</v>
      </c>
      <c r="AR217" s="284">
        <v>81659669.088697776</v>
      </c>
      <c r="AS217" s="277">
        <v>513964166.00000006</v>
      </c>
      <c r="AT217" s="277">
        <v>513750545.00000006</v>
      </c>
      <c r="AU217" s="277">
        <v>18875762.93</v>
      </c>
      <c r="AV217" s="277">
        <v>595091953.48214161</v>
      </c>
      <c r="AW217" s="284">
        <v>2179389390.4678588</v>
      </c>
      <c r="AX217">
        <v>2793357106.8800001</v>
      </c>
      <c r="AY217">
        <v>2774481343.9500003</v>
      </c>
    </row>
    <row r="218" spans="1:51" x14ac:dyDescent="0.3">
      <c r="A218" s="588">
        <v>44197</v>
      </c>
      <c r="B218" s="77">
        <v>31</v>
      </c>
      <c r="C218" s="61">
        <v>206610443</v>
      </c>
      <c r="D218" s="62">
        <v>16836892</v>
      </c>
      <c r="E218" s="63">
        <v>442612567</v>
      </c>
      <c r="F218" s="315">
        <v>546654942.38174689</v>
      </c>
      <c r="G218" s="62">
        <v>21367824</v>
      </c>
      <c r="H218" s="63">
        <v>409585055.97126096</v>
      </c>
      <c r="I218" s="315">
        <v>535354351.30949259</v>
      </c>
      <c r="J218" s="255">
        <v>18219770.342099991</v>
      </c>
      <c r="K218" s="255">
        <v>24099420.903655268</v>
      </c>
      <c r="L218" s="235">
        <v>577673542.5552479</v>
      </c>
      <c r="M218" s="315">
        <v>330142630.09519058</v>
      </c>
      <c r="N218" s="255">
        <v>216512312.2865563</v>
      </c>
      <c r="O218" s="316">
        <v>60736014.205504373</v>
      </c>
      <c r="P218" s="255">
        <v>133956231</v>
      </c>
      <c r="Q218" s="62">
        <v>51196623</v>
      </c>
      <c r="R218" s="292">
        <v>155776298.08105195</v>
      </c>
      <c r="S218" s="292"/>
      <c r="T218" s="256"/>
      <c r="U218" s="364">
        <v>247808904.54632509</v>
      </c>
      <c r="V218" s="234">
        <v>287545446.76316756</v>
      </c>
      <c r="W218" s="364">
        <v>26618284.5136698</v>
      </c>
      <c r="X218" s="234"/>
      <c r="Y218" s="234"/>
      <c r="Z218" s="364">
        <v>260927162.24949777</v>
      </c>
      <c r="AA218" s="234"/>
      <c r="AB218" s="235"/>
      <c r="AC218" s="255">
        <v>20964719</v>
      </c>
      <c r="AD218" s="255">
        <v>403105</v>
      </c>
      <c r="AE218" s="256"/>
      <c r="AF218" s="255">
        <v>17757187.417599991</v>
      </c>
      <c r="AG218" s="255">
        <v>462582.92450000002</v>
      </c>
      <c r="AH218" s="256"/>
      <c r="AI218" s="123">
        <v>7657345.7400000021</v>
      </c>
      <c r="AJ218" s="118">
        <v>4197596.9712609891</v>
      </c>
      <c r="AK218" s="118">
        <v>381705947</v>
      </c>
      <c r="AL218" s="122">
        <v>23681512</v>
      </c>
      <c r="AM218" s="67">
        <v>1388287.1336552808</v>
      </c>
      <c r="AN218" s="67">
        <v>20746479.379999988</v>
      </c>
      <c r="AO218" s="67">
        <v>1964654.39</v>
      </c>
      <c r="AP218" s="255">
        <v>181678</v>
      </c>
      <c r="AQ218" s="226">
        <v>396383941.71971619</v>
      </c>
      <c r="AR218" s="227">
        <v>78678030.280283779</v>
      </c>
      <c r="AS218" s="255">
        <v>475243650</v>
      </c>
      <c r="AT218" s="255">
        <v>475061972</v>
      </c>
      <c r="AU218" s="255">
        <v>17448179.330000002</v>
      </c>
      <c r="AV218" s="226">
        <v>545019297.2191534</v>
      </c>
      <c r="AW218" s="227">
        <v>2104718748.0808465</v>
      </c>
      <c r="AX218">
        <v>2667186224.6300001</v>
      </c>
      <c r="AY218">
        <v>2649738045.3000002</v>
      </c>
    </row>
    <row r="219" spans="1:51" x14ac:dyDescent="0.3">
      <c r="A219" s="591">
        <v>44228</v>
      </c>
      <c r="B219" s="362">
        <v>28</v>
      </c>
      <c r="C219" s="61">
        <v>207957703</v>
      </c>
      <c r="D219" s="62">
        <v>16796543</v>
      </c>
      <c r="E219" s="63">
        <v>456736475</v>
      </c>
      <c r="F219" s="369">
        <v>499083730</v>
      </c>
      <c r="G219" s="62">
        <v>20542765</v>
      </c>
      <c r="H219" s="63">
        <v>387523168.31557357</v>
      </c>
      <c r="I219" s="369">
        <v>489601747.69052792</v>
      </c>
      <c r="J219" s="255">
        <v>17197725.576499999</v>
      </c>
      <c r="K219" s="255">
        <v>21982818.589149568</v>
      </c>
      <c r="L219" s="235">
        <v>528782291.85617751</v>
      </c>
      <c r="M219" s="369">
        <v>305761621</v>
      </c>
      <c r="N219" s="255">
        <v>193322109</v>
      </c>
      <c r="O219" s="370">
        <v>53843093</v>
      </c>
      <c r="P219" s="370">
        <v>93355406</v>
      </c>
      <c r="Q219" s="371">
        <v>45882635</v>
      </c>
      <c r="R219" s="65">
        <v>139238041</v>
      </c>
      <c r="S219" s="370">
        <v>240975</v>
      </c>
      <c r="T219" s="256"/>
      <c r="U219" s="371">
        <v>228425071.83859596</v>
      </c>
      <c r="V219" s="234">
        <v>261176675.85193202</v>
      </c>
      <c r="W219" s="371">
        <v>23484503.188457999</v>
      </c>
      <c r="X219" s="371">
        <v>141777417.01474598</v>
      </c>
      <c r="Y219" s="371">
        <v>95842054.658728018</v>
      </c>
      <c r="Z219" s="234">
        <v>237619471.67347401</v>
      </c>
      <c r="AA219" s="371">
        <v>72700.990000000005</v>
      </c>
      <c r="AB219" s="235"/>
      <c r="AC219" s="255">
        <v>20156074</v>
      </c>
      <c r="AD219" s="255">
        <v>386691</v>
      </c>
      <c r="AE219" s="256"/>
      <c r="AF219" s="255">
        <v>16754408.328</v>
      </c>
      <c r="AG219" s="255">
        <v>443317.24849999993</v>
      </c>
      <c r="AH219" s="256"/>
      <c r="AI219" s="78">
        <v>7706479.4900000021</v>
      </c>
      <c r="AJ219" s="65">
        <v>3135986.3155735983</v>
      </c>
      <c r="AK219" s="65">
        <v>360064302</v>
      </c>
      <c r="AL219" s="67">
        <v>24322880</v>
      </c>
      <c r="AM219" s="67">
        <v>964616.11914956593</v>
      </c>
      <c r="AN219" s="67">
        <v>19189083.100000001</v>
      </c>
      <c r="AO219" s="67">
        <v>1829119.37</v>
      </c>
      <c r="AP219" s="255">
        <v>164832</v>
      </c>
      <c r="AQ219" s="226">
        <v>387657185.75684559</v>
      </c>
      <c r="AR219" s="227">
        <v>77201597.243154421</v>
      </c>
      <c r="AS219" s="255">
        <v>465023615</v>
      </c>
      <c r="AT219" s="372">
        <v>464858783</v>
      </c>
      <c r="AU219" s="372">
        <v>13959939.969999999</v>
      </c>
      <c r="AV219" s="226">
        <v>551587193.32689428</v>
      </c>
      <c r="AW219" s="227">
        <v>1995959458.5231044</v>
      </c>
      <c r="AX219">
        <v>2561506591.8199987</v>
      </c>
      <c r="AY219">
        <v>2547546651.8499985</v>
      </c>
    </row>
    <row r="220" spans="1:51" x14ac:dyDescent="0.3">
      <c r="A220" s="592">
        <v>44256</v>
      </c>
      <c r="B220" s="374">
        <v>31</v>
      </c>
      <c r="C220" s="61">
        <v>210239281</v>
      </c>
      <c r="D220" s="62">
        <v>16761663</v>
      </c>
      <c r="E220" s="63">
        <v>470811351</v>
      </c>
      <c r="F220" s="375">
        <v>575553609</v>
      </c>
      <c r="G220" s="62">
        <v>24315456</v>
      </c>
      <c r="H220" s="63">
        <v>452910458.42128515</v>
      </c>
      <c r="I220" s="375">
        <v>563185648.24930859</v>
      </c>
      <c r="J220" s="358">
        <v>21434978.516899996</v>
      </c>
      <c r="K220" s="358">
        <v>24910528.107471723</v>
      </c>
      <c r="L220" s="341">
        <v>609531154.87368023</v>
      </c>
      <c r="M220" s="375">
        <v>353978591</v>
      </c>
      <c r="N220" s="358">
        <v>221575018</v>
      </c>
      <c r="O220" s="377">
        <v>62143360</v>
      </c>
      <c r="P220" s="377">
        <v>107706360</v>
      </c>
      <c r="Q220" s="378">
        <v>51446059</v>
      </c>
      <c r="R220" s="379">
        <v>159152419</v>
      </c>
      <c r="S220" s="377">
        <v>279239</v>
      </c>
      <c r="T220" s="380"/>
      <c r="U220" s="378">
        <v>263616678.59583002</v>
      </c>
      <c r="V220" s="346">
        <v>299568969.65347898</v>
      </c>
      <c r="W220" s="378">
        <v>27108795.517238006</v>
      </c>
      <c r="X220" s="378">
        <v>166518900.46776298</v>
      </c>
      <c r="Y220" s="378">
        <v>105853112.68847799</v>
      </c>
      <c r="Z220" s="346">
        <v>272372013.15624094</v>
      </c>
      <c r="AA220" s="378">
        <v>88160.98000000001</v>
      </c>
      <c r="AB220" s="341"/>
      <c r="AC220" s="358">
        <v>23859304</v>
      </c>
      <c r="AD220" s="358">
        <v>456152</v>
      </c>
      <c r="AE220" s="380"/>
      <c r="AF220" s="358">
        <v>20780924.570499994</v>
      </c>
      <c r="AG220" s="358">
        <v>654053.94640000002</v>
      </c>
      <c r="AH220" s="380"/>
      <c r="AI220" s="82">
        <v>7438291.6400000006</v>
      </c>
      <c r="AJ220" s="83">
        <v>3983322.421285124</v>
      </c>
      <c r="AK220" s="83">
        <v>420510643</v>
      </c>
      <c r="AL220" s="84">
        <v>28416493</v>
      </c>
      <c r="AM220" s="85">
        <v>1325460.4974717277</v>
      </c>
      <c r="AN220" s="84">
        <v>21420774.889999997</v>
      </c>
      <c r="AO220" s="84">
        <v>2164292.7199999997</v>
      </c>
      <c r="AP220" s="358">
        <v>11347</v>
      </c>
      <c r="AQ220" s="345">
        <v>462124219.85439408</v>
      </c>
      <c r="AR220" s="351">
        <v>91485627.145605952</v>
      </c>
      <c r="AS220" s="358">
        <v>553621194</v>
      </c>
      <c r="AT220" s="382">
        <v>553609847</v>
      </c>
      <c r="AU220" s="382">
        <v>194519.107437</v>
      </c>
      <c r="AV220" s="345">
        <v>695418289.53855228</v>
      </c>
      <c r="AW220" s="351">
        <v>2330228925.7696118</v>
      </c>
      <c r="AX220">
        <v>3025841734.4156013</v>
      </c>
      <c r="AY220">
        <v>3025647215.3081641</v>
      </c>
    </row>
    <row r="221" spans="1:51" x14ac:dyDescent="0.3">
      <c r="A221" s="591">
        <v>44287</v>
      </c>
      <c r="B221" s="362">
        <v>30</v>
      </c>
      <c r="C221" s="92">
        <v>210852364</v>
      </c>
      <c r="D221" s="93">
        <v>16713107</v>
      </c>
      <c r="E221" s="94">
        <v>483354024</v>
      </c>
      <c r="F221" s="369">
        <v>557966097</v>
      </c>
      <c r="G221" s="93">
        <v>23250939</v>
      </c>
      <c r="H221" s="94">
        <v>451815775.58387673</v>
      </c>
      <c r="I221" s="369">
        <v>565398240.2973932</v>
      </c>
      <c r="J221" s="255">
        <v>20028523.326600004</v>
      </c>
      <c r="K221" s="255">
        <v>26702295.899007507</v>
      </c>
      <c r="L221" s="235">
        <v>612129059.52300072</v>
      </c>
      <c r="M221" s="369">
        <v>338418292</v>
      </c>
      <c r="N221" s="255">
        <v>219547805</v>
      </c>
      <c r="O221" s="370">
        <v>63748936</v>
      </c>
      <c r="P221" s="370">
        <v>105835479</v>
      </c>
      <c r="Q221" s="371">
        <v>49690669</v>
      </c>
      <c r="R221" s="65">
        <v>155526148</v>
      </c>
      <c r="S221" s="370">
        <v>272721</v>
      </c>
      <c r="T221" s="256"/>
      <c r="U221" s="370">
        <v>266596261.20452893</v>
      </c>
      <c r="V221" s="255">
        <v>298801979.09286404</v>
      </c>
      <c r="W221" s="370">
        <v>28679786.452391997</v>
      </c>
      <c r="X221" s="370">
        <v>165904573.89259106</v>
      </c>
      <c r="Y221" s="370">
        <v>104124480.94788098</v>
      </c>
      <c r="Z221" s="234">
        <v>270029054.84047204</v>
      </c>
      <c r="AA221" s="370">
        <v>93137.8</v>
      </c>
      <c r="AB221" s="256"/>
      <c r="AC221" s="255">
        <v>22844714</v>
      </c>
      <c r="AD221" s="255">
        <v>406225</v>
      </c>
      <c r="AE221" s="256"/>
      <c r="AF221" s="255">
        <v>19434713.670900006</v>
      </c>
      <c r="AG221" s="255">
        <v>593809.65569999989</v>
      </c>
      <c r="AH221" s="256"/>
      <c r="AI221" s="78">
        <v>7690106.120000001</v>
      </c>
      <c r="AJ221" s="65">
        <v>4321851.5838767579</v>
      </c>
      <c r="AK221" s="65">
        <v>421606419</v>
      </c>
      <c r="AL221" s="67">
        <v>25887505</v>
      </c>
      <c r="AM221" s="67">
        <v>1552647.0790075092</v>
      </c>
      <c r="AN221" s="67">
        <v>22848143.589999996</v>
      </c>
      <c r="AO221" s="67">
        <v>2301505.2300000004</v>
      </c>
      <c r="AP221" s="255">
        <v>10896</v>
      </c>
      <c r="AQ221" s="226">
        <v>484519216.05473942</v>
      </c>
      <c r="AR221" s="227">
        <v>88327775.945260614</v>
      </c>
      <c r="AS221" s="255">
        <v>572857888</v>
      </c>
      <c r="AT221" s="372">
        <v>572846992</v>
      </c>
      <c r="AU221" s="372">
        <v>169057.00999999998</v>
      </c>
      <c r="AV221" s="226">
        <v>741995408.06132114</v>
      </c>
      <c r="AW221" s="227">
        <v>2372093372.9986787</v>
      </c>
      <c r="AX221">
        <v>3114257838.0699997</v>
      </c>
      <c r="AY221">
        <v>3114088781.0599999</v>
      </c>
    </row>
    <row r="222" spans="1:51" x14ac:dyDescent="0.3">
      <c r="A222" s="591">
        <v>44317</v>
      </c>
      <c r="B222" s="362">
        <v>31</v>
      </c>
      <c r="C222" s="61">
        <v>211780022</v>
      </c>
      <c r="D222" s="62">
        <v>16674377</v>
      </c>
      <c r="E222" s="63">
        <v>498202416</v>
      </c>
      <c r="F222" s="369">
        <v>574797544</v>
      </c>
      <c r="G222" s="62">
        <v>23451934</v>
      </c>
      <c r="H222" s="63">
        <v>487944468.50528693</v>
      </c>
      <c r="I222" s="369">
        <v>578693875.48174024</v>
      </c>
      <c r="J222" s="255">
        <v>19706987.575100001</v>
      </c>
      <c r="K222" s="255">
        <v>28062633.816420596</v>
      </c>
      <c r="L222" s="235">
        <v>626463496.87326074</v>
      </c>
      <c r="M222" s="369">
        <v>346091823</v>
      </c>
      <c r="N222" s="255">
        <v>228705721</v>
      </c>
      <c r="O222" s="370">
        <v>73997695</v>
      </c>
      <c r="P222" s="370">
        <v>103600692</v>
      </c>
      <c r="Q222" s="371">
        <v>50802641</v>
      </c>
      <c r="R222" s="65">
        <v>154403333</v>
      </c>
      <c r="S222" s="370">
        <v>304693</v>
      </c>
      <c r="T222" s="256"/>
      <c r="U222" s="370">
        <v>282259168.45855319</v>
      </c>
      <c r="V222" s="255">
        <v>296434707.02318698</v>
      </c>
      <c r="W222" s="370">
        <v>31509192.777855996</v>
      </c>
      <c r="X222" s="370">
        <v>160741302.863518</v>
      </c>
      <c r="Y222" s="370">
        <v>104084583.61181299</v>
      </c>
      <c r="Z222" s="234">
        <v>264825886.47533101</v>
      </c>
      <c r="AA222" s="370">
        <v>99627.770000000019</v>
      </c>
      <c r="AB222" s="256"/>
      <c r="AC222" s="255">
        <v>23110137</v>
      </c>
      <c r="AD222" s="255">
        <v>341797</v>
      </c>
      <c r="AE222" s="256"/>
      <c r="AF222" s="255">
        <v>19210811.626499999</v>
      </c>
      <c r="AG222" s="255">
        <v>496175.94860000006</v>
      </c>
      <c r="AH222" s="256"/>
      <c r="AI222" s="78">
        <v>7945791.5900000008</v>
      </c>
      <c r="AJ222" s="65">
        <v>4439735.5052869581</v>
      </c>
      <c r="AK222" s="65">
        <v>450414342</v>
      </c>
      <c r="AL222" s="67">
        <v>33090391</v>
      </c>
      <c r="AM222" s="67">
        <v>1629519.566420601</v>
      </c>
      <c r="AN222" s="67">
        <v>23659837.709999997</v>
      </c>
      <c r="AO222" s="67">
        <v>2773276.54</v>
      </c>
      <c r="AP222" s="255">
        <v>10638</v>
      </c>
      <c r="AQ222" s="226">
        <v>506295279.87360799</v>
      </c>
      <c r="AR222" s="227">
        <v>94918320.126392007</v>
      </c>
      <c r="AS222" s="255">
        <v>601224238</v>
      </c>
      <c r="AT222" s="372">
        <v>601213600</v>
      </c>
      <c r="AU222" s="372">
        <v>124996.38999999998</v>
      </c>
      <c r="AV222" s="226">
        <v>685331816.76346087</v>
      </c>
      <c r="AW222" s="227">
        <v>2432138343.1865382</v>
      </c>
      <c r="AX222">
        <v>3117595156.3399992</v>
      </c>
      <c r="AY222">
        <v>3117470159.9499989</v>
      </c>
    </row>
    <row r="223" spans="1:51" x14ac:dyDescent="0.3">
      <c r="A223" s="592">
        <v>44348</v>
      </c>
      <c r="B223" s="374">
        <v>30</v>
      </c>
      <c r="C223" s="101">
        <v>204579570</v>
      </c>
      <c r="D223" s="102">
        <v>16559576</v>
      </c>
      <c r="E223" s="103">
        <v>511254525</v>
      </c>
      <c r="F223" s="375">
        <v>554510517</v>
      </c>
      <c r="G223" s="102">
        <v>23221819</v>
      </c>
      <c r="H223" s="103">
        <v>493874292.93062192</v>
      </c>
      <c r="I223" s="375">
        <v>547339379.43692636</v>
      </c>
      <c r="J223" s="358">
        <v>19811448.450899996</v>
      </c>
      <c r="K223" s="358">
        <v>28584293.799601071</v>
      </c>
      <c r="L223" s="341">
        <v>595735121.6874274</v>
      </c>
      <c r="M223" s="375">
        <v>335516846</v>
      </c>
      <c r="N223" s="358">
        <v>218993671</v>
      </c>
      <c r="O223" s="377">
        <v>64715578</v>
      </c>
      <c r="P223" s="377">
        <v>106306070</v>
      </c>
      <c r="Q223" s="378">
        <v>47682453</v>
      </c>
      <c r="R223" s="379">
        <v>153988523</v>
      </c>
      <c r="S223" s="377">
        <v>289570</v>
      </c>
      <c r="T223" s="380"/>
      <c r="U223" s="384">
        <v>260915958.84515285</v>
      </c>
      <c r="V223" s="385">
        <v>286423420.59177291</v>
      </c>
      <c r="W223" s="384">
        <v>26820843.611414999</v>
      </c>
      <c r="X223" s="384">
        <v>159696318.115812</v>
      </c>
      <c r="Y223" s="384">
        <v>99812236.71454595</v>
      </c>
      <c r="Z223" s="346">
        <v>259508554.83035797</v>
      </c>
      <c r="AA223" s="386">
        <v>94022.150000000009</v>
      </c>
      <c r="AB223" s="387"/>
      <c r="AC223" s="358">
        <v>22827538</v>
      </c>
      <c r="AD223" s="358">
        <v>394281</v>
      </c>
      <c r="AE223" s="380"/>
      <c r="AF223" s="358">
        <v>19235850.260599997</v>
      </c>
      <c r="AG223" s="358">
        <v>575598.1902999999</v>
      </c>
      <c r="AH223" s="380"/>
      <c r="AI223" s="82">
        <v>8091829.3899999969</v>
      </c>
      <c r="AJ223" s="83">
        <v>4513675.9306218931</v>
      </c>
      <c r="AK223" s="83">
        <v>444336707</v>
      </c>
      <c r="AL223" s="84">
        <v>45023910</v>
      </c>
      <c r="AM223" s="85">
        <v>1587302.3696010699</v>
      </c>
      <c r="AN223" s="84">
        <v>24160774.800000001</v>
      </c>
      <c r="AO223" s="84">
        <v>2836216.6299999994</v>
      </c>
      <c r="AP223" s="358">
        <v>10916</v>
      </c>
      <c r="AQ223" s="345">
        <v>531191764.46696103</v>
      </c>
      <c r="AR223" s="351">
        <v>99679464.533038914</v>
      </c>
      <c r="AS223" s="388">
        <v>630882145</v>
      </c>
      <c r="AT223" s="382">
        <v>630871229</v>
      </c>
      <c r="AU223" s="382">
        <v>130605.21</v>
      </c>
      <c r="AV223" s="345">
        <v>752573499.79285705</v>
      </c>
      <c r="AW223" s="351">
        <v>2694694851.1971421</v>
      </c>
      <c r="AX223">
        <v>3447398956.1999993</v>
      </c>
      <c r="AY223">
        <v>3447268350.9899993</v>
      </c>
    </row>
    <row r="224" spans="1:51" x14ac:dyDescent="0.3">
      <c r="A224" s="591">
        <v>44378</v>
      </c>
      <c r="B224" s="362">
        <v>31</v>
      </c>
      <c r="C224" s="61">
        <v>204857447</v>
      </c>
      <c r="D224" s="62">
        <v>17177380</v>
      </c>
      <c r="E224" s="63">
        <v>495280424</v>
      </c>
      <c r="F224" s="369">
        <v>551379019</v>
      </c>
      <c r="G224" s="62">
        <v>20867400</v>
      </c>
      <c r="H224" s="63">
        <v>455128817.42093104</v>
      </c>
      <c r="I224" s="369">
        <v>531135470.99332833</v>
      </c>
      <c r="J224" s="255">
        <v>17124440.957400002</v>
      </c>
      <c r="K224" s="255">
        <v>29791420.346726902</v>
      </c>
      <c r="L224" s="235">
        <v>578051332.29745519</v>
      </c>
      <c r="M224" s="369">
        <v>332294697</v>
      </c>
      <c r="N224" s="255">
        <v>219084322</v>
      </c>
      <c r="O224" s="370">
        <v>50846892</v>
      </c>
      <c r="P224" s="370">
        <v>117124375</v>
      </c>
      <c r="Q224" s="371">
        <v>49884234</v>
      </c>
      <c r="R224" s="65">
        <v>167008609</v>
      </c>
      <c r="S224" s="370">
        <v>1228821</v>
      </c>
      <c r="T224" s="256"/>
      <c r="U224" s="370">
        <v>260159444.4904961</v>
      </c>
      <c r="V224" s="255">
        <v>270976026.50283194</v>
      </c>
      <c r="W224" s="370">
        <v>19375026.380024999</v>
      </c>
      <c r="X224" s="370">
        <v>160671160.49750787</v>
      </c>
      <c r="Y224" s="370">
        <v>89993290.155299008</v>
      </c>
      <c r="Z224" s="234">
        <v>250664450.65280688</v>
      </c>
      <c r="AA224" s="370">
        <v>936549.47000000009</v>
      </c>
      <c r="AB224" s="256"/>
      <c r="AC224" s="255">
        <v>20486484</v>
      </c>
      <c r="AD224" s="255">
        <v>380916</v>
      </c>
      <c r="AE224" s="256"/>
      <c r="AF224" s="255">
        <v>16591048.1096</v>
      </c>
      <c r="AG224" s="255">
        <v>533392.84779999987</v>
      </c>
      <c r="AH224" s="256"/>
      <c r="AI224" s="78">
        <v>8296167.2699999996</v>
      </c>
      <c r="AJ224" s="65">
        <v>4563659.4209310282</v>
      </c>
      <c r="AK224" s="65">
        <v>415258589</v>
      </c>
      <c r="AL224" s="67">
        <v>35306569</v>
      </c>
      <c r="AM224" s="67">
        <v>1455457.6967269038</v>
      </c>
      <c r="AN224" s="67">
        <v>25390247.199999999</v>
      </c>
      <c r="AO224" s="67">
        <v>2945715.4499999997</v>
      </c>
      <c r="AP224" s="255">
        <v>9968</v>
      </c>
      <c r="AQ224" s="226">
        <v>553485162.45728505</v>
      </c>
      <c r="AR224" s="227">
        <v>96340558.542714924</v>
      </c>
      <c r="AS224" s="255">
        <v>649835689</v>
      </c>
      <c r="AT224" s="255">
        <v>649825721</v>
      </c>
      <c r="AU224" s="255">
        <v>156571.06</v>
      </c>
      <c r="AV224" s="226">
        <v>769500130.01361561</v>
      </c>
      <c r="AW224" s="227">
        <v>2641180319.9792943</v>
      </c>
      <c r="AX224">
        <v>3410837021.0529099</v>
      </c>
      <c r="AY224">
        <v>3410680449.9929099</v>
      </c>
    </row>
    <row r="225" spans="1:51" x14ac:dyDescent="0.3">
      <c r="A225" s="584">
        <v>44409</v>
      </c>
      <c r="B225" s="77">
        <v>31</v>
      </c>
      <c r="C225" s="61">
        <v>209745750</v>
      </c>
      <c r="D225" s="62">
        <v>17014797</v>
      </c>
      <c r="E225" s="63">
        <v>513968693</v>
      </c>
      <c r="F225" s="369">
        <v>539863819</v>
      </c>
      <c r="G225" s="62">
        <v>22738002</v>
      </c>
      <c r="H225" s="63">
        <v>482686206.7444669</v>
      </c>
      <c r="I225" s="369">
        <v>516589754.26087713</v>
      </c>
      <c r="J225" s="255">
        <v>19699172.931800004</v>
      </c>
      <c r="K225" s="255">
        <v>29395335.52801653</v>
      </c>
      <c r="L225" s="235">
        <v>565684262.72069371</v>
      </c>
      <c r="M225" s="369">
        <v>321758921</v>
      </c>
      <c r="N225" s="255">
        <v>218104898</v>
      </c>
      <c r="O225" s="370">
        <v>56292655</v>
      </c>
      <c r="P225" s="370">
        <v>115611420</v>
      </c>
      <c r="Q225" s="371">
        <v>43386549</v>
      </c>
      <c r="R225" s="65">
        <v>158997969</v>
      </c>
      <c r="S225" s="370">
        <v>2814274</v>
      </c>
      <c r="T225" s="256"/>
      <c r="U225" s="370">
        <v>248270538.53117698</v>
      </c>
      <c r="V225" s="255">
        <v>268319215.72969997</v>
      </c>
      <c r="W225" s="370">
        <v>22972415.234377995</v>
      </c>
      <c r="X225" s="370">
        <v>158763485.17187196</v>
      </c>
      <c r="Y225" s="370">
        <v>85926211.573449999</v>
      </c>
      <c r="Z225" s="234">
        <v>244689696.74532196</v>
      </c>
      <c r="AA225" s="370">
        <v>657103.75</v>
      </c>
      <c r="AB225" s="256"/>
      <c r="AC225" s="255">
        <v>22314589</v>
      </c>
      <c r="AD225" s="255">
        <v>423413</v>
      </c>
      <c r="AE225" s="256"/>
      <c r="AF225" s="255">
        <v>19106806.227500003</v>
      </c>
      <c r="AG225" s="255">
        <v>592366.7043000001</v>
      </c>
      <c r="AH225" s="256"/>
      <c r="AI225" s="78">
        <v>7842986.1000000015</v>
      </c>
      <c r="AJ225" s="65">
        <v>4329872.7444669185</v>
      </c>
      <c r="AK225" s="65">
        <v>439015177</v>
      </c>
      <c r="AL225" s="67">
        <v>39341157</v>
      </c>
      <c r="AM225" s="67">
        <v>1385774.1180165324</v>
      </c>
      <c r="AN225" s="67">
        <v>24754101.869999997</v>
      </c>
      <c r="AO225" s="67">
        <v>3255459.5399999991</v>
      </c>
      <c r="AP225" s="255">
        <v>10675</v>
      </c>
      <c r="AQ225" s="226">
        <v>588266167.59751117</v>
      </c>
      <c r="AR225" s="227">
        <v>104555975.40248884</v>
      </c>
      <c r="AS225" s="255">
        <v>692832818</v>
      </c>
      <c r="AT225" s="255">
        <v>692822143</v>
      </c>
      <c r="AU225" s="255">
        <v>124865.60000000001</v>
      </c>
      <c r="AV225" s="226">
        <v>821992688.34240508</v>
      </c>
      <c r="AW225" s="227">
        <v>2646419893.6205053</v>
      </c>
      <c r="AX225">
        <v>3468537447.5629106</v>
      </c>
      <c r="AY225">
        <v>3468412581.9629107</v>
      </c>
    </row>
    <row r="226" spans="1:51" x14ac:dyDescent="0.3">
      <c r="A226" s="590">
        <v>44440</v>
      </c>
      <c r="B226" s="337">
        <v>30</v>
      </c>
      <c r="C226" s="61">
        <v>211222698</v>
      </c>
      <c r="D226" s="62">
        <v>16520839</v>
      </c>
      <c r="E226" s="63">
        <v>530664510</v>
      </c>
      <c r="F226" s="375">
        <v>551810800</v>
      </c>
      <c r="G226" s="62">
        <v>23133248</v>
      </c>
      <c r="H226" s="63">
        <v>518500573.86283106</v>
      </c>
      <c r="I226" s="375">
        <v>537711815.09971094</v>
      </c>
      <c r="J226" s="358">
        <v>20468645.987700004</v>
      </c>
      <c r="K226" s="381">
        <v>30908599.14235238</v>
      </c>
      <c r="L226" s="341">
        <v>589089060.22976327</v>
      </c>
      <c r="M226" s="375">
        <v>318836005</v>
      </c>
      <c r="N226" s="358">
        <v>232974795</v>
      </c>
      <c r="O226" s="377">
        <v>63714350</v>
      </c>
      <c r="P226" s="377">
        <v>117116123</v>
      </c>
      <c r="Q226" s="378">
        <v>50184094</v>
      </c>
      <c r="R226" s="379">
        <v>167300217</v>
      </c>
      <c r="S226" s="377">
        <v>1960228</v>
      </c>
      <c r="T226" s="380"/>
      <c r="U226" s="377">
        <v>246919098.240888</v>
      </c>
      <c r="V226" s="358">
        <v>290792716.85882288</v>
      </c>
      <c r="W226" s="377">
        <v>26586642.104869001</v>
      </c>
      <c r="X226" s="377">
        <v>158394106.06063098</v>
      </c>
      <c r="Y226" s="377">
        <v>105329312.63332289</v>
      </c>
      <c r="Z226" s="346">
        <v>263723418.69395387</v>
      </c>
      <c r="AA226" s="377">
        <v>482656.06</v>
      </c>
      <c r="AB226" s="380"/>
      <c r="AC226" s="358">
        <v>22720796</v>
      </c>
      <c r="AD226" s="358">
        <v>412452</v>
      </c>
      <c r="AE226" s="380"/>
      <c r="AF226" s="358">
        <v>19856499.999800004</v>
      </c>
      <c r="AG226" s="358">
        <v>612145.98790000018</v>
      </c>
      <c r="AH226" s="380"/>
      <c r="AI226" s="82">
        <v>8216982.0399999963</v>
      </c>
      <c r="AJ226" s="83">
        <v>4924263.8628310701</v>
      </c>
      <c r="AK226" s="83">
        <v>470906025</v>
      </c>
      <c r="AL226" s="84">
        <v>42670285</v>
      </c>
      <c r="AM226" s="85">
        <v>1701286.4097963753</v>
      </c>
      <c r="AN226" s="381">
        <v>25512948.862556003</v>
      </c>
      <c r="AO226" s="84">
        <v>3694363.87</v>
      </c>
      <c r="AP226" s="358">
        <v>10744</v>
      </c>
      <c r="AQ226" s="345">
        <v>641621779.73521543</v>
      </c>
      <c r="AR226" s="351">
        <v>109219974.26478471</v>
      </c>
      <c r="AS226" s="358">
        <v>750852498.00000012</v>
      </c>
      <c r="AT226" s="358">
        <v>750841754.00000012</v>
      </c>
      <c r="AU226" s="358">
        <v>110066.04000000001</v>
      </c>
      <c r="AV226" s="345">
        <v>951158107.66420579</v>
      </c>
      <c r="AW226" s="351">
        <v>2953467823.7750378</v>
      </c>
      <c r="AX226">
        <v>3904735997.4792433</v>
      </c>
      <c r="AY226">
        <v>3904625931.4392433</v>
      </c>
    </row>
    <row r="227" spans="1:51" x14ac:dyDescent="0.3">
      <c r="A227" s="584">
        <v>44470</v>
      </c>
      <c r="B227" s="77">
        <v>31</v>
      </c>
      <c r="C227" s="92">
        <v>214157800</v>
      </c>
      <c r="D227" s="93">
        <v>16545925</v>
      </c>
      <c r="E227" s="94">
        <v>544192781</v>
      </c>
      <c r="F227" s="369">
        <v>546279994</v>
      </c>
      <c r="G227" s="93">
        <v>24764344</v>
      </c>
      <c r="H227" s="94">
        <v>569322816.41569352</v>
      </c>
      <c r="I227" s="369">
        <v>538519275.38765693</v>
      </c>
      <c r="J227" s="255">
        <v>21428798.487299997</v>
      </c>
      <c r="K227" s="316">
        <v>33734016.433758527</v>
      </c>
      <c r="L227" s="235">
        <v>593682090.30871546</v>
      </c>
      <c r="M227" s="369">
        <v>331055245</v>
      </c>
      <c r="N227" s="255">
        <v>215224749</v>
      </c>
      <c r="O227" s="370">
        <v>73281541</v>
      </c>
      <c r="P227" s="370">
        <v>90417798</v>
      </c>
      <c r="Q227" s="370">
        <v>51149809</v>
      </c>
      <c r="R227" s="65">
        <v>141567607</v>
      </c>
      <c r="S227" s="370">
        <v>375601</v>
      </c>
      <c r="T227" s="256"/>
      <c r="U227" s="370">
        <v>253060129.38659298</v>
      </c>
      <c r="V227" s="255">
        <v>285459146.00106394</v>
      </c>
      <c r="W227" s="370">
        <v>30507436.206607997</v>
      </c>
      <c r="X227" s="370">
        <v>152372538.08386099</v>
      </c>
      <c r="Y227" s="370">
        <v>102465451.31059499</v>
      </c>
      <c r="Z227" s="234">
        <v>254837989.39445597</v>
      </c>
      <c r="AA227" s="370">
        <v>113720.40000000001</v>
      </c>
      <c r="AB227" s="256"/>
      <c r="AC227" s="255">
        <v>24344801</v>
      </c>
      <c r="AD227" s="255">
        <v>419543</v>
      </c>
      <c r="AE227" s="256"/>
      <c r="AF227" s="255">
        <v>20823733.489399996</v>
      </c>
      <c r="AG227" s="255">
        <v>605064.99789999996</v>
      </c>
      <c r="AH227" s="256"/>
      <c r="AI227" s="67">
        <v>8390372.3900000006</v>
      </c>
      <c r="AJ227" s="65">
        <v>5934602.4156934638</v>
      </c>
      <c r="AK227" s="65">
        <v>514266736</v>
      </c>
      <c r="AL227" s="67">
        <v>49121478</v>
      </c>
      <c r="AM227" s="67">
        <v>1991064.1300565349</v>
      </c>
      <c r="AN227" s="316">
        <v>27441044.483701997</v>
      </c>
      <c r="AO227" s="67">
        <v>4301907.82</v>
      </c>
      <c r="AP227" s="255">
        <v>10802</v>
      </c>
      <c r="AQ227" s="226">
        <v>628122052.93415439</v>
      </c>
      <c r="AR227" s="227">
        <v>116190922.06584556</v>
      </c>
      <c r="AS227" s="255">
        <v>744323777</v>
      </c>
      <c r="AT227" s="255">
        <v>744312975</v>
      </c>
      <c r="AU227" s="255">
        <v>138094.57</v>
      </c>
      <c r="AV227" s="226">
        <v>880182820.54698491</v>
      </c>
      <c r="AW227" s="227">
        <v>2865998702.4598079</v>
      </c>
      <c r="AX227">
        <v>3746319617.5767927</v>
      </c>
      <c r="AY227">
        <v>3746181523.006793</v>
      </c>
    </row>
    <row r="228" spans="1:51" x14ac:dyDescent="0.3">
      <c r="A228" s="584">
        <v>44501</v>
      </c>
      <c r="B228" s="77">
        <v>30</v>
      </c>
      <c r="C228" s="61">
        <v>216308770</v>
      </c>
      <c r="D228" s="62">
        <v>16608890</v>
      </c>
      <c r="E228" s="63">
        <v>558959664</v>
      </c>
      <c r="F228" s="369">
        <v>547686298</v>
      </c>
      <c r="G228" s="62">
        <v>26389765</v>
      </c>
      <c r="H228" s="63">
        <v>591334689.55664468</v>
      </c>
      <c r="I228" s="369">
        <v>545601760.24821508</v>
      </c>
      <c r="J228" s="255">
        <v>23476698.758000001</v>
      </c>
      <c r="K228" s="316">
        <v>34899977.629782677</v>
      </c>
      <c r="L228" s="235">
        <v>603978436.63599777</v>
      </c>
      <c r="M228" s="369">
        <v>327981583</v>
      </c>
      <c r="N228" s="255">
        <v>219704715</v>
      </c>
      <c r="O228" s="370">
        <v>72222298</v>
      </c>
      <c r="P228" s="370">
        <v>94559396</v>
      </c>
      <c r="Q228" s="370">
        <v>52578288</v>
      </c>
      <c r="R228" s="65">
        <v>147137684</v>
      </c>
      <c r="S228" s="370">
        <v>344733</v>
      </c>
      <c r="T228" s="256"/>
      <c r="U228" s="370">
        <v>250557399.19940299</v>
      </c>
      <c r="V228" s="255">
        <v>295044361.04881191</v>
      </c>
      <c r="W228" s="370">
        <v>31988434.752777003</v>
      </c>
      <c r="X228" s="370">
        <v>159137886.04756701</v>
      </c>
      <c r="Y228" s="370">
        <v>103799253.12846792</v>
      </c>
      <c r="Z228" s="234">
        <v>262937139.17603493</v>
      </c>
      <c r="AA228" s="370">
        <v>118787.12000000001</v>
      </c>
      <c r="AB228" s="256"/>
      <c r="AC228" s="255">
        <v>25968946</v>
      </c>
      <c r="AD228" s="255">
        <v>420819</v>
      </c>
      <c r="AE228" s="256"/>
      <c r="AF228" s="255">
        <v>22867397.731200002</v>
      </c>
      <c r="AG228" s="255">
        <v>609301.02679999988</v>
      </c>
      <c r="AH228" s="256"/>
      <c r="AI228" s="67">
        <v>8399024.5800000001</v>
      </c>
      <c r="AJ228" s="65">
        <v>5041908.5566447228</v>
      </c>
      <c r="AK228" s="65">
        <v>530022350</v>
      </c>
      <c r="AL228" s="67">
        <v>56270431</v>
      </c>
      <c r="AM228" s="67">
        <v>1763424.5029186739</v>
      </c>
      <c r="AN228" s="316">
        <v>28309332.916864</v>
      </c>
      <c r="AO228" s="67">
        <v>4827220.21</v>
      </c>
      <c r="AP228" s="255">
        <v>10651</v>
      </c>
      <c r="AQ228" s="226">
        <v>704284301.7599709</v>
      </c>
      <c r="AR228" s="227">
        <v>116626689.24002902</v>
      </c>
      <c r="AS228" s="255">
        <v>820921641.99999988</v>
      </c>
      <c r="AT228" s="255">
        <v>820910990.99999988</v>
      </c>
      <c r="AU228" s="255">
        <v>140891.67000000001</v>
      </c>
      <c r="AV228" s="226">
        <v>951167549.72994959</v>
      </c>
      <c r="AW228" s="227">
        <v>3054002222.3545847</v>
      </c>
      <c r="AX228">
        <v>4005310663.7545342</v>
      </c>
      <c r="AY228">
        <v>4005169772.0845342</v>
      </c>
    </row>
    <row r="229" spans="1:51" x14ac:dyDescent="0.3">
      <c r="A229" s="584">
        <v>44531</v>
      </c>
      <c r="B229" s="105">
        <v>31</v>
      </c>
      <c r="C229" s="106">
        <v>221299848</v>
      </c>
      <c r="D229" s="107">
        <v>16513623</v>
      </c>
      <c r="E229" s="108">
        <v>575323419</v>
      </c>
      <c r="F229" s="391">
        <v>589423104</v>
      </c>
      <c r="G229" s="107">
        <v>27857966</v>
      </c>
      <c r="H229" s="108">
        <v>673898049.23105466</v>
      </c>
      <c r="I229" s="391">
        <v>606360581.01044297</v>
      </c>
      <c r="J229" s="277">
        <v>25918793.359500006</v>
      </c>
      <c r="K229" s="318">
        <v>37987051.548388764</v>
      </c>
      <c r="L229" s="392">
        <v>670266425.91833174</v>
      </c>
      <c r="M229" s="391">
        <v>352500878</v>
      </c>
      <c r="N229" s="277">
        <v>236922226</v>
      </c>
      <c r="O229" s="397">
        <v>83071794</v>
      </c>
      <c r="P229" s="397">
        <v>98908354</v>
      </c>
      <c r="Q229" s="397">
        <v>54550124</v>
      </c>
      <c r="R229" s="110">
        <v>153458478</v>
      </c>
      <c r="S229" s="397">
        <v>391954</v>
      </c>
      <c r="T229" s="278"/>
      <c r="U229" s="397">
        <v>274377481.76364017</v>
      </c>
      <c r="V229" s="277">
        <v>331983099.24680305</v>
      </c>
      <c r="W229" s="397">
        <v>37372111.330670007</v>
      </c>
      <c r="X229" s="397">
        <v>169027376.10304603</v>
      </c>
      <c r="Y229" s="397">
        <v>125441680.71308699</v>
      </c>
      <c r="Z229" s="279">
        <v>294469056.81613302</v>
      </c>
      <c r="AA229" s="397">
        <v>141931.1</v>
      </c>
      <c r="AB229" s="278"/>
      <c r="AC229" s="277">
        <v>27453130</v>
      </c>
      <c r="AD229" s="277">
        <v>404836</v>
      </c>
      <c r="AE229" s="278">
        <v>0</v>
      </c>
      <c r="AF229" s="277">
        <v>25329128.099500004</v>
      </c>
      <c r="AG229" s="277">
        <v>589665.26000000013</v>
      </c>
      <c r="AH229" s="278">
        <v>0</v>
      </c>
      <c r="AI229" s="113">
        <v>11111525.670000002</v>
      </c>
      <c r="AJ229" s="110">
        <v>4830016.2310546562</v>
      </c>
      <c r="AK229" s="110">
        <v>602293039</v>
      </c>
      <c r="AL229" s="112">
        <v>66774994</v>
      </c>
      <c r="AM229" s="112">
        <v>1836532.3211867579</v>
      </c>
      <c r="AN229" s="318">
        <v>30327302.837202005</v>
      </c>
      <c r="AO229" s="112">
        <v>5823216.3899999997</v>
      </c>
      <c r="AP229" s="277">
        <v>55268</v>
      </c>
      <c r="AQ229" s="395">
        <v>690550077.90830314</v>
      </c>
      <c r="AR229" s="401">
        <v>124488156.09169683</v>
      </c>
      <c r="AS229" s="277">
        <v>815093502</v>
      </c>
      <c r="AT229" s="277">
        <v>815038234</v>
      </c>
      <c r="AU229" s="277">
        <v>163413.24</v>
      </c>
      <c r="AV229" s="395">
        <v>971715099.36261475</v>
      </c>
      <c r="AW229" s="401">
        <v>3411711992.1073852</v>
      </c>
      <c r="AX229">
        <v>4383590504.71</v>
      </c>
      <c r="AY229">
        <v>4383427091.4700003</v>
      </c>
    </row>
    <row r="230" spans="1:51" x14ac:dyDescent="0.3">
      <c r="A230" s="584">
        <v>44562</v>
      </c>
      <c r="B230" s="77">
        <v>31</v>
      </c>
      <c r="C230" s="61">
        <v>224660153</v>
      </c>
      <c r="D230" s="62">
        <v>16549026</v>
      </c>
      <c r="E230" s="63">
        <v>583341612</v>
      </c>
      <c r="F230" s="61">
        <v>615999703</v>
      </c>
      <c r="G230" s="62">
        <v>27595841</v>
      </c>
      <c r="H230" s="63">
        <v>613405876</v>
      </c>
      <c r="I230" s="258">
        <v>628906642.10802794</v>
      </c>
      <c r="J230" s="255">
        <v>24745638.458352003</v>
      </c>
      <c r="K230" s="255">
        <v>36413998.854123667</v>
      </c>
      <c r="L230" s="235">
        <v>690066279.42050362</v>
      </c>
      <c r="M230" s="258">
        <v>350015129</v>
      </c>
      <c r="N230" s="255">
        <v>229307573</v>
      </c>
      <c r="O230" s="255">
        <v>78547658</v>
      </c>
      <c r="P230" s="255">
        <v>98265797</v>
      </c>
      <c r="Q230" s="255">
        <v>44224640</v>
      </c>
      <c r="R230" s="65">
        <v>142490437</v>
      </c>
      <c r="S230" s="255">
        <v>8269478</v>
      </c>
      <c r="T230" s="256">
        <v>36677001</v>
      </c>
      <c r="U230" s="255">
        <v>264813912.50310001</v>
      </c>
      <c r="V230" s="255">
        <v>293125453.22945893</v>
      </c>
      <c r="W230" s="255">
        <v>32713162.779456016</v>
      </c>
      <c r="X230" s="255">
        <v>164919818.63087896</v>
      </c>
      <c r="Y230" s="255">
        <v>89763746.595911935</v>
      </c>
      <c r="Z230" s="255">
        <v>254683565.2267909</v>
      </c>
      <c r="AA230" s="255">
        <v>5728725.2232120009</v>
      </c>
      <c r="AB230" s="256">
        <v>70967276.375469029</v>
      </c>
      <c r="AC230" s="255">
        <v>25558099</v>
      </c>
      <c r="AD230" s="255">
        <v>431893</v>
      </c>
      <c r="AE230" s="256">
        <v>1605849</v>
      </c>
      <c r="AF230" s="255">
        <v>22985648.717303004</v>
      </c>
      <c r="AG230" s="255">
        <v>605490.89592100005</v>
      </c>
      <c r="AH230" s="256">
        <v>1154498.845128</v>
      </c>
      <c r="AI230" s="123">
        <v>10644548.556764001</v>
      </c>
      <c r="AJ230" s="118">
        <v>3822058</v>
      </c>
      <c r="AK230" s="118">
        <v>536220213</v>
      </c>
      <c r="AL230" s="122">
        <v>73363605</v>
      </c>
      <c r="AM230" s="67">
        <v>1356384.1109156648</v>
      </c>
      <c r="AN230" s="316">
        <v>29005592.925726999</v>
      </c>
      <c r="AO230" s="67">
        <v>6052021.8174810018</v>
      </c>
      <c r="AP230" s="255">
        <v>10264</v>
      </c>
      <c r="AQ230" s="226">
        <v>685497661.90830314</v>
      </c>
      <c r="AR230" s="227">
        <v>122134055.09169683</v>
      </c>
      <c r="AS230" s="255">
        <v>807641981</v>
      </c>
      <c r="AT230" s="255">
        <v>807631717</v>
      </c>
      <c r="AU230" s="255">
        <v>132391.04126599999</v>
      </c>
      <c r="AV230" s="226">
        <v>900545869.00296235</v>
      </c>
      <c r="AW230" s="227">
        <v>2929339431.326992</v>
      </c>
      <c r="AX230">
        <v>3830017691.3712206</v>
      </c>
      <c r="AY230">
        <v>3829885300.3299541</v>
      </c>
    </row>
    <row r="231" spans="1:51" x14ac:dyDescent="0.3">
      <c r="A231" s="584">
        <v>44593</v>
      </c>
      <c r="B231" s="362">
        <v>28</v>
      </c>
      <c r="C231" s="61">
        <v>226798257</v>
      </c>
      <c r="D231" s="62">
        <v>16526544</v>
      </c>
      <c r="E231" s="63">
        <v>594170222</v>
      </c>
      <c r="F231" s="61">
        <v>551260389</v>
      </c>
      <c r="G231" s="62">
        <v>24170959</v>
      </c>
      <c r="H231" s="63">
        <v>554136808</v>
      </c>
      <c r="I231" s="258">
        <v>577176349.79936695</v>
      </c>
      <c r="J231" s="255">
        <v>20244973.34137401</v>
      </c>
      <c r="K231" s="255">
        <v>34236859.072527148</v>
      </c>
      <c r="L231" s="235">
        <v>631658182.21326816</v>
      </c>
      <c r="M231" s="258">
        <v>310780952</v>
      </c>
      <c r="N231" s="255">
        <v>206508903</v>
      </c>
      <c r="O231" s="255">
        <v>68593800</v>
      </c>
      <c r="P231" s="255">
        <v>86738349</v>
      </c>
      <c r="Q231" s="255">
        <v>43462876</v>
      </c>
      <c r="R231" s="65">
        <v>130201225</v>
      </c>
      <c r="S231" s="255">
        <v>7713878</v>
      </c>
      <c r="T231" s="256">
        <v>33970534</v>
      </c>
      <c r="U231" s="255">
        <v>230860325.65643191</v>
      </c>
      <c r="V231" s="255">
        <v>280772092.25606894</v>
      </c>
      <c r="W231" s="255">
        <v>27217928.391277991</v>
      </c>
      <c r="X231" s="255">
        <v>163477336.21918699</v>
      </c>
      <c r="Y231" s="255">
        <v>84909389.695627019</v>
      </c>
      <c r="Z231" s="255">
        <v>248386725.914814</v>
      </c>
      <c r="AA231" s="255">
        <v>5167437.9499769984</v>
      </c>
      <c r="AB231" s="256">
        <v>65543931.886866011</v>
      </c>
      <c r="AC231" s="255">
        <v>21951975</v>
      </c>
      <c r="AD231" s="255">
        <v>391395</v>
      </c>
      <c r="AE231" s="256">
        <v>1827589</v>
      </c>
      <c r="AF231" s="255">
        <v>18484045.938003007</v>
      </c>
      <c r="AG231" s="255">
        <v>543499.24111200008</v>
      </c>
      <c r="AH231" s="256">
        <v>1217428.1622590001</v>
      </c>
      <c r="AI231" s="78">
        <v>13441673.510998003</v>
      </c>
      <c r="AJ231" s="65">
        <v>3232702</v>
      </c>
      <c r="AK231" s="65">
        <v>477599945</v>
      </c>
      <c r="AL231" s="67">
        <v>73304161</v>
      </c>
      <c r="AM231" s="67">
        <v>1082091.6778641376</v>
      </c>
      <c r="AN231" s="255">
        <v>27251386.313717011</v>
      </c>
      <c r="AO231" s="67">
        <v>5903381.0809460003</v>
      </c>
      <c r="AP231" s="255">
        <v>551109</v>
      </c>
      <c r="AQ231" s="226">
        <v>654313130.20077705</v>
      </c>
      <c r="AR231" s="227">
        <v>114219094.79922295</v>
      </c>
      <c r="AS231" s="255">
        <v>769083334</v>
      </c>
      <c r="AT231" s="255">
        <v>768532225</v>
      </c>
      <c r="AU231" s="255">
        <v>1024290.656821</v>
      </c>
      <c r="AV231" s="226">
        <v>812865517.21809983</v>
      </c>
      <c r="AW231" s="227">
        <v>2563555452.2584081</v>
      </c>
      <c r="AX231">
        <v>3377445260.1333289</v>
      </c>
      <c r="AY231">
        <v>3376420969.4765081</v>
      </c>
    </row>
    <row r="232" spans="1:51" x14ac:dyDescent="0.3">
      <c r="A232" s="590">
        <v>44621</v>
      </c>
      <c r="B232" s="374">
        <v>31</v>
      </c>
      <c r="C232" s="61">
        <v>228592586</v>
      </c>
      <c r="D232" s="62">
        <v>16545160</v>
      </c>
      <c r="E232" s="63">
        <v>604413623</v>
      </c>
      <c r="F232" s="61">
        <v>637264927</v>
      </c>
      <c r="G232" s="62">
        <v>29034372</v>
      </c>
      <c r="H232" s="63">
        <v>630062736</v>
      </c>
      <c r="I232" s="342">
        <v>677587017.65765691</v>
      </c>
      <c r="J232" s="358">
        <v>26319096.620748993</v>
      </c>
      <c r="K232" s="358">
        <v>39006756.883935191</v>
      </c>
      <c r="L232" s="341">
        <v>742912871.16234112</v>
      </c>
      <c r="M232" s="342">
        <v>345851570</v>
      </c>
      <c r="N232" s="358">
        <v>252421986</v>
      </c>
      <c r="O232" s="358">
        <v>98594050</v>
      </c>
      <c r="P232" s="358">
        <v>91963531</v>
      </c>
      <c r="Q232" s="358">
        <v>52692748</v>
      </c>
      <c r="R232" s="379">
        <v>144656279</v>
      </c>
      <c r="S232" s="358">
        <v>9171657</v>
      </c>
      <c r="T232" s="380">
        <v>38991371</v>
      </c>
      <c r="U232" s="358">
        <v>259975596.11910182</v>
      </c>
      <c r="V232" s="358">
        <v>340163504.81335503</v>
      </c>
      <c r="W232" s="358">
        <v>42917899.248150989</v>
      </c>
      <c r="X232" s="358">
        <v>184119774.72844297</v>
      </c>
      <c r="Y232" s="358">
        <v>107316181.38338104</v>
      </c>
      <c r="Z232" s="358">
        <v>291435956.11182404</v>
      </c>
      <c r="AA232" s="358">
        <v>5809649.4533800026</v>
      </c>
      <c r="AB232" s="380">
        <v>77447916.725200012</v>
      </c>
      <c r="AC232" s="358">
        <v>26907876</v>
      </c>
      <c r="AD232" s="358">
        <v>461867</v>
      </c>
      <c r="AE232" s="380">
        <v>1664629</v>
      </c>
      <c r="AF232" s="358">
        <v>24396979.406145994</v>
      </c>
      <c r="AG232" s="358">
        <v>666058.62238000007</v>
      </c>
      <c r="AH232" s="380">
        <v>1256058.592223</v>
      </c>
      <c r="AI232" s="82">
        <v>11179020.137613</v>
      </c>
      <c r="AJ232" s="83">
        <v>3587654</v>
      </c>
      <c r="AK232" s="83">
        <v>534026413</v>
      </c>
      <c r="AL232" s="84">
        <v>92448669</v>
      </c>
      <c r="AM232" s="85">
        <v>1211291.9949431864</v>
      </c>
      <c r="AN232" s="358">
        <v>30581254.065042</v>
      </c>
      <c r="AO232" s="84">
        <v>7214210.823950002</v>
      </c>
      <c r="AP232" s="358">
        <v>161855</v>
      </c>
      <c r="AQ232" s="345">
        <v>804387364.16152775</v>
      </c>
      <c r="AR232" s="351">
        <v>134566966.83847222</v>
      </c>
      <c r="AS232" s="358">
        <v>939116186</v>
      </c>
      <c r="AT232" s="358">
        <v>938954331</v>
      </c>
      <c r="AU232" s="358">
        <v>337325.33902000001</v>
      </c>
      <c r="AV232" s="345">
        <v>1012952208.5917522</v>
      </c>
      <c r="AW232" s="351">
        <v>3486575738.0635185</v>
      </c>
      <c r="AX232">
        <v>4499865271.9942904</v>
      </c>
      <c r="AY232">
        <v>4499527946.6552706</v>
      </c>
    </row>
    <row r="233" spans="1:51" x14ac:dyDescent="0.3">
      <c r="A233" s="584">
        <v>44652</v>
      </c>
      <c r="B233" s="362">
        <v>30</v>
      </c>
      <c r="C233" s="92">
        <v>232100446</v>
      </c>
      <c r="D233" s="93">
        <v>16557240</v>
      </c>
      <c r="E233" s="94">
        <v>620782075</v>
      </c>
      <c r="F233" s="92">
        <v>653620096</v>
      </c>
      <c r="G233" s="93">
        <v>26687561</v>
      </c>
      <c r="H233" s="411">
        <v>683005995.51868105</v>
      </c>
      <c r="I233" s="258">
        <v>738911073.18475688</v>
      </c>
      <c r="J233" s="255">
        <v>25606345.578983001</v>
      </c>
      <c r="K233" s="316">
        <v>43442968.162277609</v>
      </c>
      <c r="L233" s="235">
        <v>807960386.9260174</v>
      </c>
      <c r="M233" s="258">
        <v>356633248</v>
      </c>
      <c r="N233" s="255">
        <v>255789016</v>
      </c>
      <c r="O233" s="255">
        <v>102974600</v>
      </c>
      <c r="P233" s="255">
        <v>85582008</v>
      </c>
      <c r="Q233" s="255">
        <v>56435934</v>
      </c>
      <c r="R233" s="65">
        <v>142017942</v>
      </c>
      <c r="S233" s="255">
        <v>10796474</v>
      </c>
      <c r="T233" s="256">
        <v>41197832</v>
      </c>
      <c r="U233" s="255">
        <v>301025692.91813606</v>
      </c>
      <c r="V233" s="255">
        <v>349808950.59743887</v>
      </c>
      <c r="W233" s="255">
        <v>47064212.494329035</v>
      </c>
      <c r="X233" s="255">
        <v>178394798.2895779</v>
      </c>
      <c r="Y233" s="255">
        <v>118428611.04397699</v>
      </c>
      <c r="Z233" s="255">
        <v>296823409.33355486</v>
      </c>
      <c r="AA233" s="255">
        <v>5921328.7695549997</v>
      </c>
      <c r="AB233" s="256">
        <v>88076429.669181973</v>
      </c>
      <c r="AC233" s="255">
        <v>24778941</v>
      </c>
      <c r="AD233" s="255">
        <v>361332</v>
      </c>
      <c r="AE233" s="256">
        <v>1547288</v>
      </c>
      <c r="AF233" s="255">
        <v>23830270.863349002</v>
      </c>
      <c r="AG233" s="255">
        <v>619324.2872560001</v>
      </c>
      <c r="AH233" s="256">
        <v>1156750.4283779999</v>
      </c>
      <c r="AI233" s="78">
        <v>9940338.4732669983</v>
      </c>
      <c r="AJ233" s="65">
        <v>3686077</v>
      </c>
      <c r="AK233" s="411">
        <v>576948550.51868105</v>
      </c>
      <c r="AL233" s="67">
        <v>102371368</v>
      </c>
      <c r="AM233" s="67">
        <v>1459291.3563863181</v>
      </c>
      <c r="AN233" s="316">
        <v>33829573.094339289</v>
      </c>
      <c r="AO233" s="67">
        <v>8154103.7115520043</v>
      </c>
      <c r="AP233" s="255">
        <v>202907</v>
      </c>
      <c r="AQ233" s="226">
        <v>720268195.4497695</v>
      </c>
      <c r="AR233" s="227">
        <v>152571643.55023059</v>
      </c>
      <c r="AS233" s="255">
        <v>873042746.00000012</v>
      </c>
      <c r="AT233" s="255">
        <v>872839839.00000012</v>
      </c>
      <c r="AU233" s="255">
        <v>405234.84169700003</v>
      </c>
      <c r="AV233" s="226">
        <v>895628259.05237758</v>
      </c>
      <c r="AW233" s="153">
        <v>3426879998.0262442</v>
      </c>
      <c r="AX233">
        <v>4322913491.9203186</v>
      </c>
      <c r="AY233">
        <v>4322508257.0786219</v>
      </c>
    </row>
    <row r="234" spans="1:51" x14ac:dyDescent="0.3">
      <c r="A234" s="584">
        <v>44682</v>
      </c>
      <c r="B234" s="362">
        <v>31</v>
      </c>
      <c r="C234" s="61">
        <v>234174464</v>
      </c>
      <c r="D234" s="62">
        <v>16588263</v>
      </c>
      <c r="E234" s="63">
        <v>632955587</v>
      </c>
      <c r="F234" s="61">
        <v>586711348</v>
      </c>
      <c r="G234" s="62">
        <v>28359760</v>
      </c>
      <c r="H234" s="412">
        <v>669023475.4882952</v>
      </c>
      <c r="I234" s="258">
        <v>605275164.19785094</v>
      </c>
      <c r="J234" s="255">
        <v>25643878.577497996</v>
      </c>
      <c r="K234" s="316">
        <v>41399792.897955082</v>
      </c>
      <c r="L234" s="235">
        <v>672318835.67330396</v>
      </c>
      <c r="M234" s="258">
        <v>315147342</v>
      </c>
      <c r="N234" s="255">
        <v>233007043</v>
      </c>
      <c r="O234" s="255">
        <v>101275892</v>
      </c>
      <c r="P234" s="255">
        <v>78155054</v>
      </c>
      <c r="Q234" s="255">
        <v>45212321</v>
      </c>
      <c r="R234" s="65">
        <v>123367375</v>
      </c>
      <c r="S234" s="255">
        <v>8363776</v>
      </c>
      <c r="T234" s="256">
        <v>38556963</v>
      </c>
      <c r="U234" s="255">
        <v>237717743.78980896</v>
      </c>
      <c r="V234" s="255">
        <v>289458062.93804193</v>
      </c>
      <c r="W234" s="255">
        <v>41410055.654962026</v>
      </c>
      <c r="X234" s="255">
        <v>152183035.85790089</v>
      </c>
      <c r="Y234" s="255">
        <v>90693264.705124021</v>
      </c>
      <c r="Z234" s="255">
        <v>242876300.56302491</v>
      </c>
      <c r="AA234" s="255">
        <v>5171706.720054999</v>
      </c>
      <c r="AB234" s="256">
        <v>78099357.470000014</v>
      </c>
      <c r="AC234" s="255">
        <v>26434103</v>
      </c>
      <c r="AD234" s="255">
        <v>400214</v>
      </c>
      <c r="AE234" s="256">
        <v>1525443</v>
      </c>
      <c r="AF234" s="255">
        <v>23887136.161503997</v>
      </c>
      <c r="AG234" s="255">
        <v>607560.66138900002</v>
      </c>
      <c r="AH234" s="256">
        <v>1149181.7546049999</v>
      </c>
      <c r="AI234" s="78">
        <v>9413220.4806459993</v>
      </c>
      <c r="AJ234" s="65">
        <v>3348307</v>
      </c>
      <c r="AK234" s="412">
        <v>545485178.4882952</v>
      </c>
      <c r="AL234" s="67">
        <v>120189990</v>
      </c>
      <c r="AM234" s="67">
        <v>1273525.8595469433</v>
      </c>
      <c r="AN234" s="316">
        <v>31293442.739595138</v>
      </c>
      <c r="AO234" s="67">
        <v>8832824.2988130003</v>
      </c>
      <c r="AP234" s="255">
        <v>162515</v>
      </c>
      <c r="AQ234" s="226">
        <v>774462274.52542269</v>
      </c>
      <c r="AR234" s="227">
        <v>127427184.47457723</v>
      </c>
      <c r="AS234" s="255">
        <v>902051973.99999988</v>
      </c>
      <c r="AT234" s="255">
        <v>901889458.99999988</v>
      </c>
      <c r="AU234" s="255">
        <v>308787.62099999998</v>
      </c>
      <c r="AV234" s="226">
        <v>883994586.39959049</v>
      </c>
      <c r="AW234" s="227">
        <v>2882672292.5113144</v>
      </c>
      <c r="AX234">
        <v>3766975666.5319052</v>
      </c>
      <c r="AY234">
        <v>3766666878.9109049</v>
      </c>
    </row>
    <row r="235" spans="1:51" x14ac:dyDescent="0.3">
      <c r="A235" s="590">
        <v>44713</v>
      </c>
      <c r="B235" s="374">
        <v>30</v>
      </c>
      <c r="C235" s="101">
        <v>236047903</v>
      </c>
      <c r="D235" s="102">
        <v>16697988</v>
      </c>
      <c r="E235" s="103">
        <v>728372626</v>
      </c>
      <c r="F235" s="101">
        <v>597486344</v>
      </c>
      <c r="G235" s="102">
        <v>27926832</v>
      </c>
      <c r="H235" s="413">
        <v>716404412.67103696</v>
      </c>
      <c r="I235" s="342">
        <v>631219190.50178921</v>
      </c>
      <c r="J235" s="358">
        <v>26617701.275713008</v>
      </c>
      <c r="K235" s="381">
        <v>47112388.2373254</v>
      </c>
      <c r="L235" s="341">
        <v>704949280.01482761</v>
      </c>
      <c r="M235" s="414">
        <v>342370785</v>
      </c>
      <c r="N235" s="346">
        <v>216671522</v>
      </c>
      <c r="O235" s="346">
        <v>81556354</v>
      </c>
      <c r="P235" s="346">
        <v>78874500</v>
      </c>
      <c r="Q235" s="346">
        <v>47903589</v>
      </c>
      <c r="R235" s="346">
        <v>126778089</v>
      </c>
      <c r="S235" s="346">
        <v>8337079</v>
      </c>
      <c r="T235" s="341">
        <v>38444037</v>
      </c>
      <c r="U235" s="346">
        <v>259419488.24302828</v>
      </c>
      <c r="V235" s="346">
        <v>295182101.13212103</v>
      </c>
      <c r="W235" s="346">
        <v>32767940.520955008</v>
      </c>
      <c r="X235" s="346">
        <v>156820980.02745298</v>
      </c>
      <c r="Y235" s="346">
        <v>99762507.415482029</v>
      </c>
      <c r="Z235" s="346">
        <v>256583487.44293499</v>
      </c>
      <c r="AA235" s="346">
        <v>5830673.1682309993</v>
      </c>
      <c r="AB235" s="341">
        <v>76617601.126639992</v>
      </c>
      <c r="AC235" s="346">
        <v>25877719</v>
      </c>
      <c r="AD235" s="346">
        <v>425411</v>
      </c>
      <c r="AE235" s="341">
        <v>1623702</v>
      </c>
      <c r="AF235" s="346">
        <v>24723750.304939006</v>
      </c>
      <c r="AG235" s="346">
        <v>656670.85742699995</v>
      </c>
      <c r="AH235" s="341">
        <v>1237280.113347</v>
      </c>
      <c r="AI235" s="82">
        <v>9363952.6100399978</v>
      </c>
      <c r="AJ235" s="83">
        <v>3660050</v>
      </c>
      <c r="AK235" s="413">
        <v>561494885.67103696</v>
      </c>
      <c r="AL235" s="84">
        <v>151249477</v>
      </c>
      <c r="AM235" s="85">
        <v>1406159.5776929068</v>
      </c>
      <c r="AN235" s="381">
        <v>31858463.495813489</v>
      </c>
      <c r="AO235" s="84">
        <v>13847765.163819004</v>
      </c>
      <c r="AP235" s="346">
        <v>10028</v>
      </c>
      <c r="AQ235" s="345">
        <v>815178712.53315353</v>
      </c>
      <c r="AR235" s="351">
        <v>137487141.46684653</v>
      </c>
      <c r="AS235" s="358">
        <v>952675882</v>
      </c>
      <c r="AT235" s="346">
        <v>952665854</v>
      </c>
      <c r="AU235" s="346">
        <v>163410.98514400001</v>
      </c>
      <c r="AV235" s="345">
        <v>1003936755.5617483</v>
      </c>
      <c r="AW235" s="351">
        <v>3291218782.2145996</v>
      </c>
      <c r="AX235">
        <v>4295318948.7614918</v>
      </c>
      <c r="AY235">
        <v>4295155537.7763481</v>
      </c>
    </row>
    <row r="236" spans="1:51" x14ac:dyDescent="0.3">
      <c r="A236" s="584">
        <v>44743</v>
      </c>
      <c r="B236" s="362">
        <v>31</v>
      </c>
      <c r="C236" s="61">
        <v>239476765</v>
      </c>
      <c r="D236" s="62">
        <v>16727698</v>
      </c>
      <c r="E236" s="63">
        <v>715893784</v>
      </c>
      <c r="F236" s="61">
        <v>669154457</v>
      </c>
      <c r="G236" s="62">
        <v>28130124</v>
      </c>
      <c r="H236" s="63">
        <v>793161034</v>
      </c>
      <c r="I236" s="258">
        <v>712991164.34918988</v>
      </c>
      <c r="J236" s="255">
        <v>26429982.121800002</v>
      </c>
      <c r="K236" s="255">
        <v>54392662.178106256</v>
      </c>
      <c r="L236" s="235">
        <v>793813808.64909613</v>
      </c>
      <c r="M236" s="415">
        <v>364045245</v>
      </c>
      <c r="N236" s="234">
        <v>240915795</v>
      </c>
      <c r="O236" s="234">
        <v>95991379</v>
      </c>
      <c r="P236" s="234">
        <v>78297872</v>
      </c>
      <c r="Q236" s="234">
        <v>50277050</v>
      </c>
      <c r="R236" s="416">
        <v>128574922</v>
      </c>
      <c r="S236" s="234">
        <v>16349494</v>
      </c>
      <c r="T236" s="235">
        <v>64193417</v>
      </c>
      <c r="U236" s="234">
        <v>281787992.68041599</v>
      </c>
      <c r="V236" s="234">
        <v>311303434.09326887</v>
      </c>
      <c r="W236" s="234">
        <v>37157324.531256996</v>
      </c>
      <c r="X236" s="234">
        <v>156622652.28707692</v>
      </c>
      <c r="Y236" s="234">
        <v>106229344.77670498</v>
      </c>
      <c r="Z236" s="234">
        <v>262851997.06378192</v>
      </c>
      <c r="AA236" s="234">
        <v>11294112.498230001</v>
      </c>
      <c r="AB236" s="417">
        <v>119899737.575505</v>
      </c>
      <c r="AC236" s="234">
        <v>26114877</v>
      </c>
      <c r="AD236" s="234">
        <v>434684</v>
      </c>
      <c r="AE236" s="235">
        <v>1580563</v>
      </c>
      <c r="AF236" s="234">
        <v>24568247.781943001</v>
      </c>
      <c r="AG236" s="234">
        <v>655885.38394400012</v>
      </c>
      <c r="AH236" s="235">
        <v>1205848.9559129998</v>
      </c>
      <c r="AI236" s="78">
        <v>9861577.3138499986</v>
      </c>
      <c r="AJ236" s="65">
        <v>3735906</v>
      </c>
      <c r="AK236" s="63">
        <v>606896650</v>
      </c>
      <c r="AL236" s="67">
        <v>182528478</v>
      </c>
      <c r="AM236" s="67">
        <v>1444223.3518432423</v>
      </c>
      <c r="AN236" s="255">
        <v>35484550.546826005</v>
      </c>
      <c r="AO236" s="67">
        <v>17463888.279437006</v>
      </c>
      <c r="AP236" s="234">
        <v>9780</v>
      </c>
      <c r="AQ236" s="226">
        <v>901978978.31748247</v>
      </c>
      <c r="AR236" s="227">
        <v>143402574.68251741</v>
      </c>
      <c r="AS236" s="255">
        <v>1045391332.9999999</v>
      </c>
      <c r="AT236" s="234">
        <v>1045381552.9999999</v>
      </c>
      <c r="AU236" s="234">
        <v>140207.74039699999</v>
      </c>
      <c r="AV236" s="226">
        <v>1128090226.8183596</v>
      </c>
      <c r="AW236" s="227">
        <v>3231457809.0451837</v>
      </c>
      <c r="AX236">
        <v>4359688243.60394</v>
      </c>
      <c r="AY236">
        <v>4359548035.8635435</v>
      </c>
    </row>
    <row r="237" spans="1:51" x14ac:dyDescent="0.3">
      <c r="A237" s="584">
        <v>44774</v>
      </c>
      <c r="B237" s="362">
        <v>31</v>
      </c>
      <c r="C237" s="61">
        <v>242466568</v>
      </c>
      <c r="D237" s="62">
        <v>17058774</v>
      </c>
      <c r="E237" s="63">
        <v>729543621</v>
      </c>
      <c r="F237" s="61">
        <v>659060254</v>
      </c>
      <c r="G237" s="62">
        <v>29952766</v>
      </c>
      <c r="H237" s="63">
        <v>780791087</v>
      </c>
      <c r="I237" s="258">
        <v>694130020.89116895</v>
      </c>
      <c r="J237" s="255">
        <v>28377114.16445199</v>
      </c>
      <c r="K237" s="255">
        <v>54029012.591950029</v>
      </c>
      <c r="L237" s="235">
        <v>776536147.64757097</v>
      </c>
      <c r="M237" s="415">
        <v>357369362</v>
      </c>
      <c r="N237" s="234">
        <v>235957209</v>
      </c>
      <c r="O237" s="234">
        <v>91038156</v>
      </c>
      <c r="P237" s="234">
        <v>78397171</v>
      </c>
      <c r="Q237" s="234">
        <v>48237155</v>
      </c>
      <c r="R237" s="234">
        <v>126634326</v>
      </c>
      <c r="S237" s="234">
        <v>18284727</v>
      </c>
      <c r="T237" s="235">
        <v>65733683</v>
      </c>
      <c r="U237" s="234">
        <v>268006772.66886389</v>
      </c>
      <c r="V237" s="234">
        <v>308616653.837897</v>
      </c>
      <c r="W237" s="234">
        <v>35151168.98076199</v>
      </c>
      <c r="X237" s="234">
        <v>159967334.02348706</v>
      </c>
      <c r="Y237" s="234">
        <v>101283254.59188594</v>
      </c>
      <c r="Z237" s="234">
        <v>261250588.61537302</v>
      </c>
      <c r="AA237" s="234">
        <v>12214896.241761997</v>
      </c>
      <c r="AB237" s="419">
        <v>117506594.384408</v>
      </c>
      <c r="AC237" s="234">
        <v>27894983</v>
      </c>
      <c r="AD237" s="234">
        <v>471307</v>
      </c>
      <c r="AE237" s="235">
        <v>1586476</v>
      </c>
      <c r="AF237" s="234">
        <v>26418831.703635991</v>
      </c>
      <c r="AG237" s="234">
        <v>711088.13611499988</v>
      </c>
      <c r="AH237" s="235">
        <v>1247194.3247010002</v>
      </c>
      <c r="AI237" s="78">
        <v>9499601.0119210053</v>
      </c>
      <c r="AJ237" s="65">
        <v>3644315</v>
      </c>
      <c r="AK237" s="63">
        <v>597443720</v>
      </c>
      <c r="AL237" s="67">
        <v>179703052</v>
      </c>
      <c r="AM237" s="67">
        <v>1430053.0656200477</v>
      </c>
      <c r="AN237" s="255">
        <v>35456995.238894977</v>
      </c>
      <c r="AO237" s="67">
        <v>17141964.287435003</v>
      </c>
      <c r="AP237" s="234">
        <v>9638</v>
      </c>
      <c r="AQ237" s="226">
        <v>895993863.13397217</v>
      </c>
      <c r="AR237" s="227">
        <v>145033317.86602798</v>
      </c>
      <c r="AS237" s="255">
        <v>1041036819.0000001</v>
      </c>
      <c r="AT237" s="234">
        <v>1041027181.0000001</v>
      </c>
      <c r="AU237" s="234">
        <v>134597.427043</v>
      </c>
      <c r="AV237" s="226">
        <v>1151757075.0055923</v>
      </c>
      <c r="AW237" s="227">
        <v>3405607867.8847413</v>
      </c>
      <c r="AX237">
        <v>4557499540.3173771</v>
      </c>
      <c r="AY237">
        <v>4557364942.8903332</v>
      </c>
    </row>
    <row r="238" spans="1:51" x14ac:dyDescent="0.3">
      <c r="A238" s="586">
        <v>44805</v>
      </c>
      <c r="B238" s="420">
        <v>30</v>
      </c>
      <c r="C238" s="61">
        <v>245174921</v>
      </c>
      <c r="D238" s="62">
        <v>16888422</v>
      </c>
      <c r="E238" s="63">
        <v>759146866</v>
      </c>
      <c r="F238" s="61">
        <v>640407624</v>
      </c>
      <c r="G238" s="62">
        <v>28620417</v>
      </c>
      <c r="H238" s="63">
        <v>757427572</v>
      </c>
      <c r="I238" s="267">
        <v>657971476.95736992</v>
      </c>
      <c r="J238" s="265">
        <v>27823225.343793008</v>
      </c>
      <c r="K238" s="265">
        <v>54108184.210881561</v>
      </c>
      <c r="L238" s="244">
        <v>739902886.51204455</v>
      </c>
      <c r="M238" s="425">
        <v>350699440</v>
      </c>
      <c r="N238" s="243">
        <v>224876413</v>
      </c>
      <c r="O238" s="243">
        <v>90973801</v>
      </c>
      <c r="P238" s="243">
        <v>73572367</v>
      </c>
      <c r="Q238" s="243">
        <v>42559189</v>
      </c>
      <c r="R238" s="243">
        <v>116131556</v>
      </c>
      <c r="S238" s="243">
        <v>17771056</v>
      </c>
      <c r="T238" s="244">
        <v>64831771</v>
      </c>
      <c r="U238" s="243">
        <v>259871890.12037793</v>
      </c>
      <c r="V238" s="243">
        <v>286744282.13281</v>
      </c>
      <c r="W238" s="243">
        <v>35171807.914675012</v>
      </c>
      <c r="X238" s="243">
        <v>151911492.35305005</v>
      </c>
      <c r="Y238" s="243">
        <v>88376512.947463945</v>
      </c>
      <c r="Z238" s="243">
        <v>240288005.30051398</v>
      </c>
      <c r="AA238" s="243">
        <v>11284468.917621002</v>
      </c>
      <c r="AB238" s="426">
        <v>111355304.704182</v>
      </c>
      <c r="AC238" s="243">
        <v>26606383</v>
      </c>
      <c r="AD238" s="243">
        <v>460784</v>
      </c>
      <c r="AE238" s="426">
        <v>1553250</v>
      </c>
      <c r="AF238" s="243">
        <v>25875115.480667006</v>
      </c>
      <c r="AG238" s="243">
        <v>696093.7660790002</v>
      </c>
      <c r="AH238" s="426">
        <v>1252016.097047</v>
      </c>
      <c r="AI238" s="82">
        <v>9776948.1497269981</v>
      </c>
      <c r="AJ238" s="83">
        <v>3603413</v>
      </c>
      <c r="AK238" s="63">
        <v>580038722</v>
      </c>
      <c r="AL238" s="84">
        <v>173785437</v>
      </c>
      <c r="AM238" s="84">
        <v>1439884.6670605824</v>
      </c>
      <c r="AN238" s="265">
        <v>34682119.209277973</v>
      </c>
      <c r="AO238" s="84">
        <v>17986180.334543001</v>
      </c>
      <c r="AP238" s="243">
        <v>10287</v>
      </c>
      <c r="AQ238" s="242">
        <v>884151575.95791852</v>
      </c>
      <c r="AR238" s="250">
        <v>138875884.04208142</v>
      </c>
      <c r="AS238" s="265">
        <v>1023037747</v>
      </c>
      <c r="AT238" s="243">
        <v>1023027460</v>
      </c>
      <c r="AU238" s="243">
        <v>157849.09789</v>
      </c>
      <c r="AV238" s="242">
        <v>1119129035.8940649</v>
      </c>
      <c r="AW238" s="250">
        <v>3390492560.6784749</v>
      </c>
      <c r="AX238">
        <v>4509779445.6704292</v>
      </c>
      <c r="AY238">
        <v>4509621596.5725403</v>
      </c>
    </row>
    <row r="239" spans="1:51" x14ac:dyDescent="0.3">
      <c r="A239" s="584">
        <v>44835</v>
      </c>
      <c r="B239" s="362">
        <v>31</v>
      </c>
      <c r="C239" s="92">
        <v>248510779</v>
      </c>
      <c r="D239" s="93">
        <v>16958771</v>
      </c>
      <c r="E239" s="94">
        <v>759909923</v>
      </c>
      <c r="F239" s="92">
        <v>648646274</v>
      </c>
      <c r="G239" s="93">
        <v>29893452</v>
      </c>
      <c r="H239" s="94">
        <v>799398526</v>
      </c>
      <c r="I239" s="255">
        <v>660831026.07282293</v>
      </c>
      <c r="J239" s="255">
        <v>28339118.754754998</v>
      </c>
      <c r="K239" s="255">
        <v>57555468.900320828</v>
      </c>
      <c r="L239" s="430">
        <v>746725613.72789884</v>
      </c>
      <c r="M239" s="234">
        <v>357063777</v>
      </c>
      <c r="N239" s="234">
        <v>227526021</v>
      </c>
      <c r="O239" s="234">
        <v>95759434</v>
      </c>
      <c r="P239" s="234">
        <v>73474576</v>
      </c>
      <c r="Q239" s="234">
        <v>40790853</v>
      </c>
      <c r="R239" s="433">
        <v>114265429</v>
      </c>
      <c r="S239" s="234">
        <v>17501158</v>
      </c>
      <c r="T239" s="430">
        <v>64056476</v>
      </c>
      <c r="U239" s="234">
        <v>265574632.52429393</v>
      </c>
      <c r="V239" s="234">
        <v>284422827.88635796</v>
      </c>
      <c r="W239" s="234">
        <v>36972954.271936998</v>
      </c>
      <c r="X239" s="234">
        <v>152012310.10978398</v>
      </c>
      <c r="Y239" s="234">
        <v>84318728.730903983</v>
      </c>
      <c r="Z239" s="234">
        <v>236331038.84068796</v>
      </c>
      <c r="AA239" s="234">
        <v>11118834.773732999</v>
      </c>
      <c r="AB239" s="430">
        <v>110833565.66217098</v>
      </c>
      <c r="AC239" s="234">
        <v>27912649</v>
      </c>
      <c r="AD239" s="234">
        <v>494649</v>
      </c>
      <c r="AE239" s="430">
        <v>1486154</v>
      </c>
      <c r="AF239" s="234">
        <v>26335665.948510997</v>
      </c>
      <c r="AG239" s="234">
        <v>723931.76533300022</v>
      </c>
      <c r="AH239" s="430">
        <v>1279521.040911</v>
      </c>
      <c r="AI239" s="67">
        <v>9768811.5833569989</v>
      </c>
      <c r="AJ239" s="65">
        <v>3671532</v>
      </c>
      <c r="AK239" s="94">
        <v>601727824</v>
      </c>
      <c r="AL239" s="67">
        <v>193999170</v>
      </c>
      <c r="AM239" s="67">
        <v>1459608.2321478471</v>
      </c>
      <c r="AN239" s="255">
        <v>35448075.252082974</v>
      </c>
      <c r="AO239" s="67">
        <v>20647785.41609</v>
      </c>
      <c r="AP239" s="234">
        <v>10034</v>
      </c>
      <c r="AQ239" s="226">
        <v>939542493.96681476</v>
      </c>
      <c r="AR239" s="227">
        <v>146057870.0331853</v>
      </c>
      <c r="AS239" s="255">
        <v>1085610398</v>
      </c>
      <c r="AT239" s="234">
        <v>1085600364</v>
      </c>
      <c r="AU239" s="234">
        <v>114528.98438600001</v>
      </c>
      <c r="AV239" s="226">
        <v>1136851418.1549559</v>
      </c>
      <c r="AW239" s="227">
        <v>3292335426.5194931</v>
      </c>
      <c r="AX239">
        <v>4429301373.6588345</v>
      </c>
      <c r="AY239">
        <v>4429186844.674449</v>
      </c>
    </row>
    <row r="240" spans="1:51" x14ac:dyDescent="0.3">
      <c r="A240" s="584">
        <v>44866</v>
      </c>
      <c r="B240" s="362">
        <v>30</v>
      </c>
      <c r="C240" s="61">
        <v>249301751</v>
      </c>
      <c r="D240" s="62">
        <v>17048868</v>
      </c>
      <c r="E240" s="63">
        <v>772565666</v>
      </c>
      <c r="F240" s="61">
        <v>621842383</v>
      </c>
      <c r="G240" s="62">
        <v>30205708</v>
      </c>
      <c r="H240" s="63">
        <v>809413583</v>
      </c>
      <c r="I240" s="255">
        <v>635201058.16801417</v>
      </c>
      <c r="J240" s="255">
        <v>29773271.565369006</v>
      </c>
      <c r="K240" s="255">
        <v>58168813.052780867</v>
      </c>
      <c r="L240" s="419">
        <v>723143142.78616405</v>
      </c>
      <c r="M240" s="234">
        <v>343889637</v>
      </c>
      <c r="N240" s="234">
        <v>216670999</v>
      </c>
      <c r="O240" s="234">
        <v>91958378</v>
      </c>
      <c r="P240" s="234">
        <v>69350061</v>
      </c>
      <c r="Q240" s="234">
        <v>38356003</v>
      </c>
      <c r="R240" s="234">
        <v>107706064</v>
      </c>
      <c r="S240" s="234">
        <v>17006557</v>
      </c>
      <c r="T240" s="419">
        <v>61281747</v>
      </c>
      <c r="U240" s="234">
        <v>255671864.171812</v>
      </c>
      <c r="V240" s="234">
        <v>270914818.89786714</v>
      </c>
      <c r="W240" s="234">
        <v>36092765.388516016</v>
      </c>
      <c r="X240" s="234">
        <v>143954195.10708711</v>
      </c>
      <c r="Y240" s="234">
        <v>80474487.294081032</v>
      </c>
      <c r="Z240" s="234">
        <v>224428682.40116814</v>
      </c>
      <c r="AA240" s="234">
        <v>10393371.108182998</v>
      </c>
      <c r="AB240" s="419">
        <v>108614375.09833503</v>
      </c>
      <c r="AC240" s="234">
        <v>28294265</v>
      </c>
      <c r="AD240" s="234">
        <v>485091</v>
      </c>
      <c r="AE240" s="419">
        <v>1426352</v>
      </c>
      <c r="AF240" s="234">
        <v>27784829.493209004</v>
      </c>
      <c r="AG240" s="234">
        <v>710424.96436600015</v>
      </c>
      <c r="AH240" s="419">
        <v>1278017.1077940001</v>
      </c>
      <c r="AI240" s="67">
        <v>10135857.261596004</v>
      </c>
      <c r="AJ240" s="65">
        <v>3685470</v>
      </c>
      <c r="AK240" s="63">
        <v>599085339</v>
      </c>
      <c r="AL240" s="67">
        <v>206642774</v>
      </c>
      <c r="AM240" s="67">
        <v>1440597.6096448775</v>
      </c>
      <c r="AN240" s="255">
        <v>35316064.944682993</v>
      </c>
      <c r="AO240" s="67">
        <v>21412150.498452999</v>
      </c>
      <c r="AP240" s="234">
        <v>9842</v>
      </c>
      <c r="AQ240" s="226">
        <v>954477572.32346284</v>
      </c>
      <c r="AR240" s="227">
        <v>158308405.67653722</v>
      </c>
      <c r="AS240" s="255">
        <v>1112795820</v>
      </c>
      <c r="AT240" s="234">
        <v>1112785978</v>
      </c>
      <c r="AU240" s="234">
        <v>107484.84890899999</v>
      </c>
      <c r="AV240" s="226">
        <v>1160543389.2425241</v>
      </c>
      <c r="AW240" s="227">
        <v>3400698263.736928</v>
      </c>
      <c r="AX240">
        <v>4561349137.8283615</v>
      </c>
      <c r="AY240">
        <v>4561241652.9794521</v>
      </c>
    </row>
    <row r="241" spans="1:51" x14ac:dyDescent="0.3">
      <c r="A241" s="593">
        <v>44896</v>
      </c>
      <c r="B241" s="105">
        <v>31</v>
      </c>
      <c r="C241" s="106">
        <v>251463991</v>
      </c>
      <c r="D241" s="107">
        <v>17198882</v>
      </c>
      <c r="E241" s="108">
        <v>730701038</v>
      </c>
      <c r="F241" s="106">
        <v>676563913</v>
      </c>
      <c r="G241" s="438">
        <v>32188297</v>
      </c>
      <c r="H241" s="108">
        <v>875430296</v>
      </c>
      <c r="I241" s="255">
        <v>701426876.76838136</v>
      </c>
      <c r="J241" s="316">
        <v>33681265.516151994</v>
      </c>
      <c r="K241" s="255">
        <v>62805445.532899246</v>
      </c>
      <c r="L241" s="439">
        <v>797913587.81743264</v>
      </c>
      <c r="M241" s="234">
        <v>370667994</v>
      </c>
      <c r="N241" s="234">
        <v>240383895</v>
      </c>
      <c r="O241" s="234">
        <v>106481965</v>
      </c>
      <c r="P241" s="234">
        <v>74064283</v>
      </c>
      <c r="Q241" s="234">
        <v>41526162</v>
      </c>
      <c r="R241" s="279">
        <v>115590445</v>
      </c>
      <c r="S241" s="234">
        <v>18311485</v>
      </c>
      <c r="T241" s="439">
        <v>65512024</v>
      </c>
      <c r="U241" s="234">
        <v>284329760.0140183</v>
      </c>
      <c r="V241" s="234">
        <v>296752874.729496</v>
      </c>
      <c r="W241" s="234">
        <v>43445790.109221004</v>
      </c>
      <c r="X241" s="234">
        <v>153047457.67273504</v>
      </c>
      <c r="Y241" s="234">
        <v>89671362.56567502</v>
      </c>
      <c r="Z241" s="234">
        <v>242718820.23841006</v>
      </c>
      <c r="AA241" s="234">
        <v>10588264.381864995</v>
      </c>
      <c r="AB241" s="439">
        <v>120344242.024867</v>
      </c>
      <c r="AC241" s="234">
        <v>30242683</v>
      </c>
      <c r="AD241" s="234">
        <v>461203</v>
      </c>
      <c r="AE241" s="419">
        <v>1484411</v>
      </c>
      <c r="AF241" s="234">
        <v>31590728.361101992</v>
      </c>
      <c r="AG241" s="234">
        <v>709941.04242800013</v>
      </c>
      <c r="AH241" s="439">
        <v>1380596.1126220003</v>
      </c>
      <c r="AI241" s="113">
        <v>10606468.592904996</v>
      </c>
      <c r="AJ241" s="110">
        <v>3614440</v>
      </c>
      <c r="AK241" s="108">
        <v>636206611</v>
      </c>
      <c r="AL241" s="112">
        <v>235609245</v>
      </c>
      <c r="AM241" s="112">
        <v>1525797.0701542313</v>
      </c>
      <c r="AN241" s="255">
        <v>37590911.701089017</v>
      </c>
      <c r="AO241" s="112">
        <v>23688736.761655997</v>
      </c>
      <c r="AP241" s="398">
        <v>9961</v>
      </c>
      <c r="AQ241" s="398">
        <v>1045795666.4986302</v>
      </c>
      <c r="AR241" s="401">
        <v>170184129.5013698</v>
      </c>
      <c r="AS241" s="398">
        <v>1215989757</v>
      </c>
      <c r="AT241" s="398">
        <v>1215979796</v>
      </c>
      <c r="AU241" s="395">
        <v>105718.15908299999</v>
      </c>
      <c r="AV241" s="398">
        <v>1286371174.766819</v>
      </c>
      <c r="AW241" s="401">
        <v>3737611952.4984918</v>
      </c>
      <c r="AX241">
        <v>5024088845.4243937</v>
      </c>
      <c r="AY241">
        <v>5023983127.2653103</v>
      </c>
    </row>
    <row r="242" spans="1:51" x14ac:dyDescent="0.3">
      <c r="A242" s="584">
        <v>44927</v>
      </c>
      <c r="B242" s="77">
        <v>31</v>
      </c>
      <c r="C242" s="61">
        <v>253229249</v>
      </c>
      <c r="D242" s="62">
        <v>17212966</v>
      </c>
      <c r="E242" s="63">
        <v>709074721</v>
      </c>
      <c r="F242" s="61">
        <v>629178698</v>
      </c>
      <c r="G242" s="62">
        <v>32149776</v>
      </c>
      <c r="H242" s="412">
        <v>847539564.38967395</v>
      </c>
      <c r="I242" s="117">
        <v>642860097.14033699</v>
      </c>
      <c r="J242" s="118">
        <v>32034620.936083999</v>
      </c>
      <c r="K242" s="441">
        <v>60032069.312315598</v>
      </c>
      <c r="L242" s="120">
        <v>734926787.38873661</v>
      </c>
      <c r="M242" s="117">
        <v>349788717</v>
      </c>
      <c r="N242" s="118">
        <v>220067490</v>
      </c>
      <c r="O242" s="118">
        <v>98206439</v>
      </c>
      <c r="P242" s="118">
        <v>67108811</v>
      </c>
      <c r="Q242" s="118">
        <v>36995967</v>
      </c>
      <c r="R242" s="65">
        <v>104104778</v>
      </c>
      <c r="S242" s="118">
        <v>17756273</v>
      </c>
      <c r="T242" s="121">
        <v>59322491</v>
      </c>
      <c r="U242" s="118">
        <v>261701680.67716208</v>
      </c>
      <c r="V242" s="118">
        <v>267682859.67737803</v>
      </c>
      <c r="W242" s="118">
        <v>39427033.032013997</v>
      </c>
      <c r="X242" s="118">
        <v>140688718.11347896</v>
      </c>
      <c r="Y242" s="118">
        <v>76618537.802597031</v>
      </c>
      <c r="Z242" s="118">
        <v>217307255.916076</v>
      </c>
      <c r="AA242" s="118">
        <v>10948570.729288001</v>
      </c>
      <c r="AB242" s="121">
        <v>113475556.78579697</v>
      </c>
      <c r="AC242" s="118">
        <v>30154669</v>
      </c>
      <c r="AD242" s="118">
        <v>504937</v>
      </c>
      <c r="AE242" s="122">
        <v>1490170</v>
      </c>
      <c r="AF242" s="118">
        <v>29945389.346421</v>
      </c>
      <c r="AG242" s="118">
        <v>748083.54082000023</v>
      </c>
      <c r="AH242" s="121">
        <v>1341148.0488430001</v>
      </c>
      <c r="AI242" s="123">
        <v>10597536.993753003</v>
      </c>
      <c r="AJ242" s="118">
        <v>3195682.3896739734</v>
      </c>
      <c r="AK242" s="412">
        <v>603293793</v>
      </c>
      <c r="AL242" s="122">
        <v>241050089</v>
      </c>
      <c r="AM242" s="153">
        <v>1331551.4858035867</v>
      </c>
      <c r="AN242" s="441">
        <v>35284825.505520001</v>
      </c>
      <c r="AO242" s="67">
        <v>23415692.320992004</v>
      </c>
      <c r="AP242" s="234">
        <v>9113</v>
      </c>
      <c r="AQ242" s="226">
        <v>1006917679.0220702</v>
      </c>
      <c r="AR242" s="227">
        <v>163137758.97792986</v>
      </c>
      <c r="AS242" s="255">
        <v>1170064551</v>
      </c>
      <c r="AT242" s="234">
        <v>1170055438</v>
      </c>
      <c r="AU242" s="234">
        <v>102870.847414</v>
      </c>
      <c r="AV242" s="226">
        <v>1227394400.3664627</v>
      </c>
      <c r="AW242" s="227">
        <v>3325227540.0954762</v>
      </c>
      <c r="AX242">
        <v>4552724811.3093529</v>
      </c>
      <c r="AY242">
        <v>4552621940.4619389</v>
      </c>
    </row>
    <row r="243" spans="1:51" x14ac:dyDescent="0.3">
      <c r="A243" s="584">
        <v>44958</v>
      </c>
      <c r="B243" s="362">
        <v>28</v>
      </c>
      <c r="C243" s="61">
        <v>256078188</v>
      </c>
      <c r="D243" s="62">
        <v>17294419</v>
      </c>
      <c r="E243" s="63">
        <v>742926784</v>
      </c>
      <c r="F243" s="61">
        <v>577349265</v>
      </c>
      <c r="G243" s="62">
        <v>29188226</v>
      </c>
      <c r="H243" s="412">
        <v>781795978.78215659</v>
      </c>
      <c r="I243" s="64">
        <v>590221058.72438705</v>
      </c>
      <c r="J243" s="65">
        <v>31195994.569102999</v>
      </c>
      <c r="K243" s="364">
        <v>55483311.696889065</v>
      </c>
      <c r="L243" s="63">
        <v>676900364.9903791</v>
      </c>
      <c r="M243" s="64">
        <v>322658211</v>
      </c>
      <c r="N243" s="65">
        <v>202103207</v>
      </c>
      <c r="O243" s="65">
        <v>86623235</v>
      </c>
      <c r="P243" s="65">
        <v>62171529</v>
      </c>
      <c r="Q243" s="65">
        <v>35658943</v>
      </c>
      <c r="R243" s="65">
        <v>97830472</v>
      </c>
      <c r="S243" s="65">
        <v>17649500</v>
      </c>
      <c r="T243" s="66">
        <v>52587847</v>
      </c>
      <c r="U243" s="65">
        <v>241492709.87986207</v>
      </c>
      <c r="V243" s="65">
        <v>247335536.27425104</v>
      </c>
      <c r="W243" s="65">
        <v>33954426.226491995</v>
      </c>
      <c r="X243" s="65">
        <v>132328041.40300001</v>
      </c>
      <c r="Y243" s="65">
        <v>71094756.037543029</v>
      </c>
      <c r="Z243" s="65">
        <v>203422797.44054306</v>
      </c>
      <c r="AA243" s="65">
        <v>9958312.6072160006</v>
      </c>
      <c r="AB243" s="66">
        <v>101392812.57027397</v>
      </c>
      <c r="AC243" s="65">
        <v>27251713</v>
      </c>
      <c r="AD243" s="65">
        <v>447865</v>
      </c>
      <c r="AE243" s="66">
        <v>1488648</v>
      </c>
      <c r="AF243" s="65">
        <v>29123899.523491997</v>
      </c>
      <c r="AG243" s="65">
        <v>687698.70024200005</v>
      </c>
      <c r="AH243" s="66">
        <v>1384396.345369</v>
      </c>
      <c r="AI243" s="78">
        <v>10788741.423151001</v>
      </c>
      <c r="AJ243" s="65">
        <v>2776198.7821565317</v>
      </c>
      <c r="AK243" s="412">
        <v>548615280</v>
      </c>
      <c r="AL243" s="67">
        <v>230404500</v>
      </c>
      <c r="AM243" s="67">
        <v>1131358.4413620611</v>
      </c>
      <c r="AN243" s="364">
        <v>31955740.960103001</v>
      </c>
      <c r="AO243" s="67">
        <v>22396212.295424003</v>
      </c>
      <c r="AP243" s="234">
        <v>9030</v>
      </c>
      <c r="AQ243" s="226">
        <v>936127031.28195381</v>
      </c>
      <c r="AR243" s="227">
        <v>158959476.71804625</v>
      </c>
      <c r="AS243" s="255">
        <v>1095095538</v>
      </c>
      <c r="AT243" s="234">
        <v>1095086508</v>
      </c>
      <c r="AU243" s="234">
        <v>132656.05769799999</v>
      </c>
      <c r="AV243" s="226">
        <v>1133309551.5915594</v>
      </c>
      <c r="AW243" s="227">
        <v>3129309797.4836946</v>
      </c>
      <c r="AX243">
        <v>4262752005.1329517</v>
      </c>
      <c r="AY243">
        <v>4262619349.075254</v>
      </c>
    </row>
    <row r="244" spans="1:51" x14ac:dyDescent="0.3">
      <c r="A244" s="590">
        <v>44986</v>
      </c>
      <c r="B244" s="374">
        <v>31</v>
      </c>
      <c r="C244" s="61">
        <v>259555105</v>
      </c>
      <c r="D244" s="62">
        <v>17381097</v>
      </c>
      <c r="E244" s="63">
        <v>745813419</v>
      </c>
      <c r="F244" s="61">
        <v>649407136</v>
      </c>
      <c r="G244" s="62">
        <v>32185792</v>
      </c>
      <c r="H244" s="412">
        <v>887146386.24025595</v>
      </c>
      <c r="I244" s="88">
        <v>671114358.64518392</v>
      </c>
      <c r="J244" s="83">
        <v>34373154.017035</v>
      </c>
      <c r="K244" s="443">
        <v>63307612.867472254</v>
      </c>
      <c r="L244" s="103">
        <v>768795125.52969122</v>
      </c>
      <c r="M244" s="88">
        <v>361934240</v>
      </c>
      <c r="N244" s="83">
        <v>229360116</v>
      </c>
      <c r="O244" s="83">
        <v>96727360</v>
      </c>
      <c r="P244" s="83">
        <v>72179541</v>
      </c>
      <c r="Q244" s="83">
        <v>41669472</v>
      </c>
      <c r="R244" s="83">
        <v>113849013</v>
      </c>
      <c r="S244" s="83">
        <v>18783743</v>
      </c>
      <c r="T244" s="86">
        <v>58112780</v>
      </c>
      <c r="U244" s="83">
        <v>275159934.96895903</v>
      </c>
      <c r="V244" s="83">
        <v>279113023.37904602</v>
      </c>
      <c r="W244" s="83">
        <v>38758195.48262199</v>
      </c>
      <c r="X244" s="83">
        <v>149803063.49871507</v>
      </c>
      <c r="Y244" s="83">
        <v>79483256.583594948</v>
      </c>
      <c r="Z244" s="83">
        <v>229286320.08231002</v>
      </c>
      <c r="AA244" s="83">
        <v>11068507.814113999</v>
      </c>
      <c r="AB244" s="86">
        <v>116841400.297179</v>
      </c>
      <c r="AC244" s="83">
        <v>30251556</v>
      </c>
      <c r="AD244" s="83">
        <v>467180</v>
      </c>
      <c r="AE244" s="86">
        <v>1467056</v>
      </c>
      <c r="AF244" s="83">
        <v>32216956.999740995</v>
      </c>
      <c r="AG244" s="83">
        <v>734693.45085299981</v>
      </c>
      <c r="AH244" s="86">
        <v>1421503.566441</v>
      </c>
      <c r="AI244" s="82">
        <v>11433829.694503002</v>
      </c>
      <c r="AJ244" s="83">
        <v>3082768.2402559523</v>
      </c>
      <c r="AK244" s="412">
        <v>618723444</v>
      </c>
      <c r="AL244" s="84">
        <v>265340174</v>
      </c>
      <c r="AM244" s="85">
        <v>1245575.7306262655</v>
      </c>
      <c r="AN244" s="443">
        <v>36638743.650699988</v>
      </c>
      <c r="AO244" s="84">
        <v>25423293.486146003</v>
      </c>
      <c r="AP244" s="292">
        <v>9384</v>
      </c>
      <c r="AQ244" s="226">
        <v>1047612011</v>
      </c>
      <c r="AR244" s="153">
        <v>186277085</v>
      </c>
      <c r="AS244" s="255">
        <v>1233898480</v>
      </c>
      <c r="AT244" s="364">
        <v>1233889096</v>
      </c>
      <c r="AU244" s="364">
        <v>135723.16679400002</v>
      </c>
      <c r="AV244" s="226">
        <v>1306376515.1190012</v>
      </c>
      <c r="AW244" s="153">
        <v>3551167422.7860923</v>
      </c>
      <c r="AX244">
        <v>4857679661.071888</v>
      </c>
      <c r="AY244">
        <v>4857543937.9050932</v>
      </c>
    </row>
    <row r="245" spans="1:51" x14ac:dyDescent="0.3">
      <c r="A245" s="584">
        <v>45017</v>
      </c>
      <c r="B245" s="362">
        <v>30</v>
      </c>
      <c r="C245" s="92">
        <v>260553050</v>
      </c>
      <c r="D245" s="93">
        <v>17416384</v>
      </c>
      <c r="E245" s="94">
        <v>744589565</v>
      </c>
      <c r="F245" s="92">
        <v>659958213</v>
      </c>
      <c r="G245" s="93">
        <v>30467521</v>
      </c>
      <c r="H245" s="411">
        <v>918139029.54712355</v>
      </c>
      <c r="I245" s="64">
        <v>707542259.19813097</v>
      </c>
      <c r="J245" s="65">
        <v>30792195.894599993</v>
      </c>
      <c r="K245" s="364">
        <v>67494316.727679387</v>
      </c>
      <c r="L245" s="63">
        <v>805828771.82041037</v>
      </c>
      <c r="M245" s="64">
        <v>363457908</v>
      </c>
      <c r="N245" s="65">
        <v>236903476</v>
      </c>
      <c r="O245" s="65">
        <v>108141360</v>
      </c>
      <c r="P245" s="65">
        <v>67757690</v>
      </c>
      <c r="Q245" s="65">
        <v>43453871</v>
      </c>
      <c r="R245" s="65">
        <v>111211561</v>
      </c>
      <c r="S245" s="65">
        <v>17550555</v>
      </c>
      <c r="T245" s="66">
        <v>59596829</v>
      </c>
      <c r="U245" s="65">
        <v>304755403.39333403</v>
      </c>
      <c r="V245" s="65">
        <v>276131379.33913589</v>
      </c>
      <c r="W245" s="65">
        <v>43829460.573106982</v>
      </c>
      <c r="X245" s="65">
        <v>139453699.9112469</v>
      </c>
      <c r="Y245" s="65">
        <v>83292685.347252995</v>
      </c>
      <c r="Z245" s="65">
        <v>222746385.25849989</v>
      </c>
      <c r="AA245" s="65">
        <v>9555533.507528998</v>
      </c>
      <c r="AB245" s="66">
        <v>126655476.46566102</v>
      </c>
      <c r="AC245" s="65">
        <v>28743008</v>
      </c>
      <c r="AD245" s="65">
        <v>341227</v>
      </c>
      <c r="AE245" s="66">
        <v>1383286</v>
      </c>
      <c r="AF245" s="65">
        <v>28900631.581843995</v>
      </c>
      <c r="AG245" s="65">
        <v>578381.92052100005</v>
      </c>
      <c r="AH245" s="66">
        <v>1313182.3922349999</v>
      </c>
      <c r="AI245" s="78">
        <v>11106522.982434999</v>
      </c>
      <c r="AJ245" s="65">
        <v>2874737.5471236035</v>
      </c>
      <c r="AK245" s="411">
        <v>609024516</v>
      </c>
      <c r="AL245" s="67">
        <v>306239776</v>
      </c>
      <c r="AM245" s="67">
        <v>1148003.2983123872</v>
      </c>
      <c r="AN245" s="364">
        <v>37439009.894446</v>
      </c>
      <c r="AO245" s="67">
        <v>28907303.534920998</v>
      </c>
      <c r="AP245" s="447">
        <v>8704</v>
      </c>
      <c r="AQ245" s="448">
        <v>1113512124</v>
      </c>
      <c r="AR245" s="449">
        <v>183647932</v>
      </c>
      <c r="AS245" s="257">
        <v>1297168760</v>
      </c>
      <c r="AT245" s="450">
        <v>1297160056</v>
      </c>
      <c r="AU245" s="450">
        <v>109111.60344600001</v>
      </c>
      <c r="AV245" s="448">
        <v>1290346297.3213983</v>
      </c>
      <c r="AW245" s="449">
        <v>3194717228.110785</v>
      </c>
      <c r="AX245">
        <v>4485172637.0356293</v>
      </c>
      <c r="AY245">
        <v>4485063525.4321833</v>
      </c>
    </row>
    <row r="246" spans="1:51" x14ac:dyDescent="0.3">
      <c r="A246" s="584">
        <v>45047</v>
      </c>
      <c r="B246" s="362">
        <v>31</v>
      </c>
      <c r="C246" s="61">
        <v>263626188</v>
      </c>
      <c r="D246" s="62">
        <v>17516037</v>
      </c>
      <c r="E246" s="63">
        <v>754634318</v>
      </c>
      <c r="F246" s="61">
        <v>627746830</v>
      </c>
      <c r="G246" s="62">
        <v>32199494</v>
      </c>
      <c r="H246" s="412">
        <v>967775966.96798551</v>
      </c>
      <c r="I246" s="155">
        <v>650335413.65518379</v>
      </c>
      <c r="J246" s="65">
        <v>32998106.231675003</v>
      </c>
      <c r="K246" s="364">
        <v>68610124.257837117</v>
      </c>
      <c r="L246" s="63">
        <v>751943644.144696</v>
      </c>
      <c r="M246" s="155">
        <v>348143105</v>
      </c>
      <c r="N246" s="65">
        <v>220280523</v>
      </c>
      <c r="O246" s="65">
        <v>95683969</v>
      </c>
      <c r="P246" s="65">
        <v>66076862</v>
      </c>
      <c r="Q246" s="65">
        <v>40939684</v>
      </c>
      <c r="R246" s="65">
        <v>107016546</v>
      </c>
      <c r="S246" s="65">
        <v>17580008</v>
      </c>
      <c r="T246" s="66">
        <v>59323202</v>
      </c>
      <c r="U246" s="65">
        <v>264604216.14071193</v>
      </c>
      <c r="V246" s="65">
        <v>267502203.2100479</v>
      </c>
      <c r="W246" s="65">
        <v>36209500.420050971</v>
      </c>
      <c r="X246" s="65">
        <v>143340672.46954992</v>
      </c>
      <c r="Y246" s="65">
        <v>77537643.653860003</v>
      </c>
      <c r="Z246" s="65">
        <v>220878316.12340993</v>
      </c>
      <c r="AA246" s="65">
        <v>10414386.666586999</v>
      </c>
      <c r="AB246" s="66">
        <v>118228994.30442399</v>
      </c>
      <c r="AC246" s="65">
        <v>30400681</v>
      </c>
      <c r="AD246" s="65">
        <v>448243</v>
      </c>
      <c r="AE246" s="66">
        <v>1350570</v>
      </c>
      <c r="AF246" s="65">
        <v>30895019.945559002</v>
      </c>
      <c r="AG246" s="65">
        <v>734552.1910450001</v>
      </c>
      <c r="AH246" s="66">
        <v>1368534.095071</v>
      </c>
      <c r="AI246" s="78">
        <v>11196051.784249002</v>
      </c>
      <c r="AJ246" s="65">
        <v>2900136.7913500215</v>
      </c>
      <c r="AK246" s="412">
        <v>637913189.1766355</v>
      </c>
      <c r="AL246" s="67">
        <v>326962641</v>
      </c>
      <c r="AM246" s="67">
        <v>1039996.0405365345</v>
      </c>
      <c r="AN246" s="364">
        <v>37732618.14135959</v>
      </c>
      <c r="AO246" s="67">
        <v>29837510.075940996</v>
      </c>
      <c r="AP246" s="234">
        <v>9160</v>
      </c>
      <c r="AQ246" s="226">
        <v>1123351118</v>
      </c>
      <c r="AR246" s="227">
        <v>205617074</v>
      </c>
      <c r="AS246" s="255">
        <v>1328977352</v>
      </c>
      <c r="AT246" s="364">
        <v>1328968192</v>
      </c>
      <c r="AU246" s="364">
        <v>140202.08091999998</v>
      </c>
      <c r="AV246" s="226">
        <v>1363861637.8704307</v>
      </c>
      <c r="AW246" s="153">
        <v>3662680863.5824103</v>
      </c>
      <c r="AX246">
        <v>5026682703.533761</v>
      </c>
      <c r="AY246">
        <v>5026542501.4528408</v>
      </c>
    </row>
    <row r="247" spans="1:51" x14ac:dyDescent="0.3">
      <c r="A247" s="590">
        <v>45078</v>
      </c>
      <c r="B247" s="374">
        <v>30</v>
      </c>
      <c r="C247" s="101">
        <v>266054764</v>
      </c>
      <c r="D247" s="102">
        <v>17585938</v>
      </c>
      <c r="E247" s="103">
        <v>756193282</v>
      </c>
      <c r="F247" s="101">
        <v>634003164</v>
      </c>
      <c r="G247" s="102">
        <v>31870823</v>
      </c>
      <c r="H247" s="413">
        <v>957036040.48647594</v>
      </c>
      <c r="I247" s="157">
        <v>660231529.40784085</v>
      </c>
      <c r="J247" s="156">
        <v>33670988.098819986</v>
      </c>
      <c r="K247" s="316">
        <v>67928863.606805056</v>
      </c>
      <c r="L247" s="159">
        <v>761831381.11346591</v>
      </c>
      <c r="M247" s="157">
        <v>355372973</v>
      </c>
      <c r="N247" s="156">
        <v>220104318</v>
      </c>
      <c r="O247" s="156">
        <v>98459682</v>
      </c>
      <c r="P247" s="156">
        <v>64354164</v>
      </c>
      <c r="Q247" s="156">
        <v>39773202</v>
      </c>
      <c r="R247" s="83">
        <v>104127366</v>
      </c>
      <c r="S247" s="156">
        <v>17517270</v>
      </c>
      <c r="T247" s="160">
        <v>58525873</v>
      </c>
      <c r="U247" s="156">
        <v>276851290.47305989</v>
      </c>
      <c r="V247" s="156">
        <v>263254624.40156192</v>
      </c>
      <c r="W247" s="156">
        <v>37084134.904826015</v>
      </c>
      <c r="X247" s="156">
        <v>139666883.05624992</v>
      </c>
      <c r="Y247" s="156">
        <v>76934227.065366983</v>
      </c>
      <c r="Z247" s="156">
        <v>216601110.1216169</v>
      </c>
      <c r="AA247" s="156">
        <v>9569379.3751190007</v>
      </c>
      <c r="AB247" s="160">
        <v>120125614.53321898</v>
      </c>
      <c r="AC247" s="156">
        <v>30126346</v>
      </c>
      <c r="AD247" s="156">
        <v>416822</v>
      </c>
      <c r="AE247" s="160">
        <v>1327655</v>
      </c>
      <c r="AF247" s="156">
        <v>31637126.48184799</v>
      </c>
      <c r="AG247" s="156">
        <v>654724.56082199991</v>
      </c>
      <c r="AH247" s="160">
        <v>1379137.0561500001</v>
      </c>
      <c r="AI247" s="82">
        <v>11455552.024475001</v>
      </c>
      <c r="AJ247" s="83">
        <v>2795192.4772758661</v>
      </c>
      <c r="AK247" s="413">
        <v>613188716.0092001</v>
      </c>
      <c r="AL247" s="84">
        <v>341052132</v>
      </c>
      <c r="AM247" s="84">
        <v>992700.10516619531</v>
      </c>
      <c r="AN247" s="316">
        <v>36181472.387878858</v>
      </c>
      <c r="AO247" s="84">
        <v>30754691.113760002</v>
      </c>
      <c r="AP247" s="243">
        <v>8327</v>
      </c>
      <c r="AQ247" s="242">
        <v>1157491201</v>
      </c>
      <c r="AR247" s="250">
        <v>204054366</v>
      </c>
      <c r="AS247" s="265">
        <v>1361553894</v>
      </c>
      <c r="AT247" s="243">
        <v>1361545567</v>
      </c>
      <c r="AU247" s="243">
        <v>105294.519248</v>
      </c>
      <c r="AV247" s="242">
        <v>1361470326.6055412</v>
      </c>
      <c r="AW247" s="250">
        <v>3254720281.469645</v>
      </c>
      <c r="AX247">
        <v>4616295902.5944347</v>
      </c>
      <c r="AY247">
        <v>4616190608.0751858</v>
      </c>
    </row>
    <row r="248" spans="1:51" x14ac:dyDescent="0.3">
      <c r="A248" s="584">
        <v>45108</v>
      </c>
      <c r="B248" s="362">
        <v>31</v>
      </c>
      <c r="C248" s="61">
        <v>269956489</v>
      </c>
      <c r="D248" s="62">
        <v>17693269</v>
      </c>
      <c r="E248" s="63">
        <v>769150800</v>
      </c>
      <c r="F248" s="61">
        <v>646855949</v>
      </c>
      <c r="G248" s="62">
        <v>34529726</v>
      </c>
      <c r="H248" s="63">
        <v>1037734959</v>
      </c>
      <c r="I248" s="169">
        <v>671771599.74537683</v>
      </c>
      <c r="J248" s="170">
        <v>36132965.367260002</v>
      </c>
      <c r="K248" s="171">
        <v>72916722.881160006</v>
      </c>
      <c r="L248" s="172">
        <v>780821287.99379683</v>
      </c>
      <c r="M248" s="169">
        <v>363644008</v>
      </c>
      <c r="N248" s="170">
        <v>222831106</v>
      </c>
      <c r="O248" s="170">
        <v>100469919</v>
      </c>
      <c r="P248" s="170">
        <v>67767247</v>
      </c>
      <c r="Q248" s="170">
        <v>38702238</v>
      </c>
      <c r="R248" s="65">
        <v>106469485</v>
      </c>
      <c r="S248" s="170">
        <v>15891702</v>
      </c>
      <c r="T248" s="172">
        <v>60380835</v>
      </c>
      <c r="U248" s="170">
        <v>279058253.41964698</v>
      </c>
      <c r="V248" s="170">
        <v>270513063.50239998</v>
      </c>
      <c r="W248" s="170">
        <v>38299372.613025986</v>
      </c>
      <c r="X248" s="170">
        <v>144899487.07912403</v>
      </c>
      <c r="Y248" s="170">
        <v>77268921.174672976</v>
      </c>
      <c r="Z248" s="170">
        <v>222168408.25379699</v>
      </c>
      <c r="AA248" s="170">
        <v>10045282.635576997</v>
      </c>
      <c r="AB248" s="172">
        <v>122200282.82332999</v>
      </c>
      <c r="AC248" s="170">
        <v>32681392</v>
      </c>
      <c r="AD248" s="170">
        <v>462096</v>
      </c>
      <c r="AE248" s="172">
        <v>1386238</v>
      </c>
      <c r="AF248" s="170">
        <v>33944325.450101003</v>
      </c>
      <c r="AG248" s="170">
        <v>725632.8212779999</v>
      </c>
      <c r="AH248" s="172">
        <v>1463007.0958809999</v>
      </c>
      <c r="AI248" s="78">
        <v>11303990.529528003</v>
      </c>
      <c r="AJ248" s="65">
        <v>2904041</v>
      </c>
      <c r="AK248" s="63">
        <v>671591080</v>
      </c>
      <c r="AL248" s="153">
        <v>363239837.99999994</v>
      </c>
      <c r="AM248" s="67">
        <v>1046077.7775000001</v>
      </c>
      <c r="AN248" s="171">
        <v>39209101.270210996</v>
      </c>
      <c r="AO248" s="67">
        <v>32661543.833449006</v>
      </c>
      <c r="AP248" s="433">
        <v>8329</v>
      </c>
      <c r="AQ248" s="448">
        <v>1198324157</v>
      </c>
      <c r="AR248" s="325">
        <v>215725091</v>
      </c>
      <c r="AS248" s="257">
        <v>1414057577</v>
      </c>
      <c r="AT248" s="433">
        <v>1414049248</v>
      </c>
      <c r="AU248" s="433">
        <v>142115.51084800001</v>
      </c>
      <c r="AV248" s="448">
        <v>1435513530.92273</v>
      </c>
      <c r="AW248" s="325">
        <v>3622507795.4808674</v>
      </c>
      <c r="AX248">
        <v>5058163441.9144459</v>
      </c>
      <c r="AY248">
        <v>5058021326.4035969</v>
      </c>
    </row>
    <row r="249" spans="1:51" x14ac:dyDescent="0.3">
      <c r="A249" s="584">
        <v>45139</v>
      </c>
      <c r="B249" s="362">
        <v>31</v>
      </c>
      <c r="C249" s="61">
        <v>273671870</v>
      </c>
      <c r="D249" s="62">
        <v>17816860</v>
      </c>
      <c r="E249" s="63">
        <v>777358573</v>
      </c>
      <c r="F249" s="61">
        <v>635226827</v>
      </c>
      <c r="G249" s="62">
        <v>33875020</v>
      </c>
      <c r="H249" s="63">
        <v>1025750202</v>
      </c>
      <c r="I249" s="180">
        <v>644778032.52056885</v>
      </c>
      <c r="J249" s="158">
        <v>34378964.285429001</v>
      </c>
      <c r="K249" s="158">
        <v>71659532.678876981</v>
      </c>
      <c r="L249" s="159">
        <v>750816529.48487484</v>
      </c>
      <c r="M249" s="180">
        <v>358942755</v>
      </c>
      <c r="N249" s="158">
        <v>217015822</v>
      </c>
      <c r="O249" s="158">
        <v>97284056</v>
      </c>
      <c r="P249" s="158">
        <v>64903525</v>
      </c>
      <c r="Q249" s="158">
        <v>38606387</v>
      </c>
      <c r="R249" s="65">
        <v>103509912</v>
      </c>
      <c r="S249" s="158">
        <v>16221854</v>
      </c>
      <c r="T249" s="159">
        <v>59268250</v>
      </c>
      <c r="U249" s="158">
        <v>268229930.79299685</v>
      </c>
      <c r="V249" s="158">
        <v>259272439.16734794</v>
      </c>
      <c r="W249" s="158">
        <v>36505874.79895702</v>
      </c>
      <c r="X249" s="158">
        <v>138666899.14512089</v>
      </c>
      <c r="Y249" s="158">
        <v>74868345.253802046</v>
      </c>
      <c r="Z249" s="158">
        <v>213535244.39892292</v>
      </c>
      <c r="AA249" s="158">
        <v>9231319.969467992</v>
      </c>
      <c r="AB249" s="159">
        <v>117275662.56022401</v>
      </c>
      <c r="AC249" s="158">
        <v>32023010</v>
      </c>
      <c r="AD249" s="158">
        <v>459911</v>
      </c>
      <c r="AE249" s="159">
        <v>1392099</v>
      </c>
      <c r="AF249" s="158">
        <v>32112670.735686</v>
      </c>
      <c r="AG249" s="158">
        <v>711837.12408700015</v>
      </c>
      <c r="AH249" s="159">
        <v>1554456.4256559999</v>
      </c>
      <c r="AI249" s="78">
        <v>11327143.920412999</v>
      </c>
      <c r="AJ249" s="65">
        <v>2899798</v>
      </c>
      <c r="AK249" s="63">
        <v>669738328</v>
      </c>
      <c r="AL249" s="67">
        <v>353112076</v>
      </c>
      <c r="AM249" s="67">
        <v>1065490.71346</v>
      </c>
      <c r="AN249" s="158">
        <v>38513186.093603998</v>
      </c>
      <c r="AO249" s="67">
        <v>32080855.871812988</v>
      </c>
      <c r="AP249" s="234">
        <v>7116</v>
      </c>
      <c r="AQ249" s="226">
        <v>1219044284</v>
      </c>
      <c r="AR249" s="227">
        <v>208166975</v>
      </c>
      <c r="AS249" s="255">
        <v>1427218375</v>
      </c>
      <c r="AT249" s="234">
        <v>1427211259</v>
      </c>
      <c r="AU249" s="234">
        <v>143699.55787299998</v>
      </c>
      <c r="AV249" s="226">
        <v>1443839592.1717644</v>
      </c>
      <c r="AW249" s="227">
        <v>3607118656.9565716</v>
      </c>
      <c r="AX249">
        <v>5051101948.6862087</v>
      </c>
      <c r="AY249">
        <v>5050958249.128336</v>
      </c>
    </row>
    <row r="250" spans="1:51" x14ac:dyDescent="0.3">
      <c r="A250" s="586">
        <v>45170</v>
      </c>
      <c r="B250" s="420">
        <v>30</v>
      </c>
      <c r="C250" s="62">
        <v>277110299</v>
      </c>
      <c r="D250" s="62">
        <v>17906138</v>
      </c>
      <c r="E250" s="63">
        <v>782859101</v>
      </c>
      <c r="F250" s="61">
        <v>619731477</v>
      </c>
      <c r="G250" s="364">
        <v>33447827</v>
      </c>
      <c r="H250" s="63">
        <v>1035433587</v>
      </c>
      <c r="I250" s="180">
        <v>621227010.06149793</v>
      </c>
      <c r="J250" s="158">
        <v>33394443.174511991</v>
      </c>
      <c r="K250" s="189">
        <v>72510005.133596003</v>
      </c>
      <c r="L250" s="190">
        <v>727131458.36960602</v>
      </c>
      <c r="M250" s="188">
        <v>349896650</v>
      </c>
      <c r="N250" s="189">
        <v>212071998</v>
      </c>
      <c r="O250" s="189">
        <v>96318267</v>
      </c>
      <c r="P250" s="189">
        <v>62466145</v>
      </c>
      <c r="Q250" s="189">
        <v>38355006</v>
      </c>
      <c r="R250" s="83">
        <v>100821151</v>
      </c>
      <c r="S250" s="189">
        <v>14932580</v>
      </c>
      <c r="T250" s="190">
        <v>57762829</v>
      </c>
      <c r="U250" s="189">
        <v>260163263.88903788</v>
      </c>
      <c r="V250" s="189">
        <v>247459992.43937701</v>
      </c>
      <c r="W250" s="189">
        <v>35668087.577936001</v>
      </c>
      <c r="X250" s="189">
        <v>130991600.17196907</v>
      </c>
      <c r="Y250" s="189">
        <v>72360342.175131947</v>
      </c>
      <c r="Z250" s="189">
        <v>203351942.34710103</v>
      </c>
      <c r="AA250" s="189">
        <v>8439962.5143399984</v>
      </c>
      <c r="AB250" s="190">
        <v>113603753.73308299</v>
      </c>
      <c r="AC250" s="456">
        <v>31653505</v>
      </c>
      <c r="AD250" s="189">
        <v>448982</v>
      </c>
      <c r="AE250" s="190">
        <v>1345340</v>
      </c>
      <c r="AF250" s="456">
        <v>31159048.509696994</v>
      </c>
      <c r="AG250" s="456">
        <v>689486.38529800007</v>
      </c>
      <c r="AH250" s="190">
        <v>1545908.2795170003</v>
      </c>
      <c r="AI250" s="82">
        <v>11527063.957587004</v>
      </c>
      <c r="AJ250" s="83">
        <v>2704567</v>
      </c>
      <c r="AK250" s="63">
        <v>679576233</v>
      </c>
      <c r="AL250" s="84">
        <v>353152787</v>
      </c>
      <c r="AM250" s="84">
        <v>1018125.3210560001</v>
      </c>
      <c r="AN250" s="189">
        <v>39207639.409964003</v>
      </c>
      <c r="AO250" s="84">
        <v>32284240.402576003</v>
      </c>
      <c r="AP250" s="243">
        <v>6839</v>
      </c>
      <c r="AQ250" s="242">
        <v>1210955701</v>
      </c>
      <c r="AR250" s="250">
        <v>162671211</v>
      </c>
      <c r="AS250" s="265">
        <v>1373633751</v>
      </c>
      <c r="AT250" s="243">
        <v>1373626912</v>
      </c>
      <c r="AU250" s="243">
        <v>111370.598835</v>
      </c>
      <c r="AV250" s="242">
        <v>1439193606.9252017</v>
      </c>
      <c r="AW250" s="250">
        <v>3398260546.7889829</v>
      </c>
      <c r="AX250">
        <v>4837565524.3130198</v>
      </c>
      <c r="AY250">
        <v>4837454153.7141848</v>
      </c>
    </row>
    <row r="251" spans="1:51" x14ac:dyDescent="0.3">
      <c r="A251" s="584">
        <v>45200</v>
      </c>
      <c r="B251" s="362">
        <v>31</v>
      </c>
      <c r="C251" s="92">
        <v>280475281</v>
      </c>
      <c r="D251" s="93">
        <v>18001708</v>
      </c>
      <c r="E251" s="94">
        <v>794643692</v>
      </c>
      <c r="F251" s="92">
        <v>630375529</v>
      </c>
      <c r="G251" s="93">
        <v>33198865</v>
      </c>
      <c r="H251" s="94">
        <v>1075180154</v>
      </c>
      <c r="I251" s="211">
        <v>630795417.85048091</v>
      </c>
      <c r="J251" s="171">
        <v>34076320.410175003</v>
      </c>
      <c r="K251" s="158">
        <v>76703960.828577012</v>
      </c>
      <c r="L251" s="159">
        <v>741575699.08923292</v>
      </c>
      <c r="M251" s="258">
        <v>358739617</v>
      </c>
      <c r="N251" s="255">
        <v>211309962</v>
      </c>
      <c r="O251" s="255">
        <v>98532841</v>
      </c>
      <c r="P251" s="255">
        <v>59903711</v>
      </c>
      <c r="Q251" s="255">
        <v>37564220</v>
      </c>
      <c r="R251" s="226">
        <v>97467931</v>
      </c>
      <c r="S251" s="255">
        <v>15309190</v>
      </c>
      <c r="T251" s="256">
        <v>60325950</v>
      </c>
      <c r="U251" s="255">
        <v>264025334.91264886</v>
      </c>
      <c r="V251" s="255">
        <v>249411818.89724198</v>
      </c>
      <c r="W251" s="255">
        <v>36298123.60603296</v>
      </c>
      <c r="X251" s="255">
        <v>132248702.14777705</v>
      </c>
      <c r="Y251" s="255">
        <v>72266408.383339956</v>
      </c>
      <c r="Z251" s="255">
        <v>204515110.53111702</v>
      </c>
      <c r="AA251" s="255">
        <v>8598584.7600919995</v>
      </c>
      <c r="AB251" s="256">
        <v>117358264.04059</v>
      </c>
      <c r="AC251" s="255">
        <v>31645938</v>
      </c>
      <c r="AD251" s="255">
        <v>469130</v>
      </c>
      <c r="AE251" s="256">
        <v>1083797</v>
      </c>
      <c r="AF251" s="255">
        <v>32252001.008244</v>
      </c>
      <c r="AG251" s="255">
        <v>733278.055635</v>
      </c>
      <c r="AH251" s="256">
        <v>1091041.3462959996</v>
      </c>
      <c r="AI251" s="78">
        <v>11660274.465357002</v>
      </c>
      <c r="AJ251" s="143">
        <v>2784883</v>
      </c>
      <c r="AK251" s="94">
        <v>705478558</v>
      </c>
      <c r="AL251" s="98">
        <v>366916713</v>
      </c>
      <c r="AM251" s="98">
        <v>988433.09720399999</v>
      </c>
      <c r="AN251" s="158">
        <v>41712385.86486201</v>
      </c>
      <c r="AO251" s="98">
        <v>34003141.866510995</v>
      </c>
      <c r="AP251" s="234">
        <v>6758</v>
      </c>
      <c r="AQ251" s="226">
        <v>1264093914</v>
      </c>
      <c r="AR251" s="459">
        <v>166325116</v>
      </c>
      <c r="AS251" s="255">
        <v>1430425788</v>
      </c>
      <c r="AT251" s="234">
        <v>1430419030</v>
      </c>
      <c r="AU251" s="234">
        <v>125672.74115700001</v>
      </c>
      <c r="AV251" s="226">
        <v>1478569223.5863543</v>
      </c>
      <c r="AW251" s="459">
        <v>3640325762.7043548</v>
      </c>
      <c r="AX251">
        <v>5119020659.0318661</v>
      </c>
      <c r="AY251">
        <v>5118894986.2907085</v>
      </c>
    </row>
    <row r="252" spans="1:51" x14ac:dyDescent="0.3">
      <c r="A252" s="584">
        <v>45231</v>
      </c>
      <c r="B252" s="362">
        <v>30</v>
      </c>
      <c r="C252" s="61">
        <v>277874038</v>
      </c>
      <c r="D252" s="62">
        <v>17865407</v>
      </c>
      <c r="E252" s="63">
        <v>801003871</v>
      </c>
      <c r="F252" s="61">
        <v>631652599</v>
      </c>
      <c r="G252" s="62">
        <v>33977398</v>
      </c>
      <c r="H252" s="63">
        <v>1083118526</v>
      </c>
      <c r="I252" s="180">
        <v>628025257.58040226</v>
      </c>
      <c r="J252" s="158">
        <v>34364501.193871997</v>
      </c>
      <c r="K252" s="158">
        <v>77681786.680933431</v>
      </c>
      <c r="L252" s="159">
        <v>740071545.45520771</v>
      </c>
      <c r="M252" s="258">
        <v>356406873</v>
      </c>
      <c r="N252" s="255">
        <v>217702592</v>
      </c>
      <c r="O252" s="255">
        <v>93282221</v>
      </c>
      <c r="P252" s="255">
        <v>68141240</v>
      </c>
      <c r="Q252" s="255">
        <v>41931677</v>
      </c>
      <c r="R252" s="226">
        <v>110072917</v>
      </c>
      <c r="S252" s="255">
        <v>14347454</v>
      </c>
      <c r="T252" s="256">
        <v>57543134</v>
      </c>
      <c r="U252" s="255">
        <v>262854883.39568725</v>
      </c>
      <c r="V252" s="255">
        <v>252321209.00700203</v>
      </c>
      <c r="W252" s="255">
        <v>35347033.535682991</v>
      </c>
      <c r="X252" s="255">
        <v>131983949.74545</v>
      </c>
      <c r="Y252" s="255">
        <v>76887989.107487008</v>
      </c>
      <c r="Z252" s="255">
        <v>208871938.85293701</v>
      </c>
      <c r="AA252" s="255">
        <v>8102236.6183820013</v>
      </c>
      <c r="AB252" s="263">
        <v>112849165.17771307</v>
      </c>
      <c r="AC252" s="255">
        <v>32196176</v>
      </c>
      <c r="AD252" s="255">
        <v>443101</v>
      </c>
      <c r="AE252" s="263">
        <v>1338121</v>
      </c>
      <c r="AF252" s="264">
        <v>32515507.134967998</v>
      </c>
      <c r="AG252" s="255">
        <v>566088.73250000004</v>
      </c>
      <c r="AH252" s="263">
        <v>1282905.3264039997</v>
      </c>
      <c r="AI252" s="78">
        <v>11887189.537505001</v>
      </c>
      <c r="AJ252" s="461">
        <v>2714943</v>
      </c>
      <c r="AK252" s="63">
        <v>697529340</v>
      </c>
      <c r="AL252" s="153">
        <v>382874242.99999994</v>
      </c>
      <c r="AM252" s="462">
        <v>973448.8781819999</v>
      </c>
      <c r="AN252" s="158">
        <v>41301536.458950013</v>
      </c>
      <c r="AO252" s="153">
        <v>35406801.343801416</v>
      </c>
      <c r="AP252" s="234">
        <v>5975</v>
      </c>
      <c r="AQ252" s="226">
        <v>1296141669</v>
      </c>
      <c r="AR252" s="235">
        <v>161262735</v>
      </c>
      <c r="AS252" s="255">
        <v>1457410379</v>
      </c>
      <c r="AT252" s="234">
        <v>1457404404</v>
      </c>
      <c r="AU252" s="234">
        <v>126105.40261700001</v>
      </c>
      <c r="AV252" s="226">
        <v>1527628342.3346117</v>
      </c>
      <c r="AW252" s="63">
        <v>3636127817.5925221</v>
      </c>
      <c r="AX252">
        <v>5163882265.329751</v>
      </c>
      <c r="AY252">
        <v>5163756159.9271336</v>
      </c>
    </row>
    <row r="253" spans="1:51" x14ac:dyDescent="0.3">
      <c r="A253" s="593">
        <v>45261</v>
      </c>
      <c r="B253" s="105">
        <v>31</v>
      </c>
      <c r="C253" s="106">
        <v>281473660</v>
      </c>
      <c r="D253" s="107">
        <v>17727481</v>
      </c>
      <c r="E253" s="108">
        <v>809783312</v>
      </c>
      <c r="F253" s="106">
        <v>664505580</v>
      </c>
      <c r="G253" s="107">
        <v>36609893</v>
      </c>
      <c r="H253" s="108">
        <v>1156620734</v>
      </c>
      <c r="I253" s="199">
        <v>686722158.83363402</v>
      </c>
      <c r="J253" s="200">
        <v>37917824.045032986</v>
      </c>
      <c r="K253" s="200">
        <v>83427376.120250031</v>
      </c>
      <c r="L253" s="201">
        <v>808067358.99891698</v>
      </c>
      <c r="M253" s="463">
        <v>373932091</v>
      </c>
      <c r="N253" s="279">
        <v>228411420</v>
      </c>
      <c r="O253" s="279">
        <v>107345168</v>
      </c>
      <c r="P253" s="279">
        <v>64300832</v>
      </c>
      <c r="Q253" s="279">
        <v>41654632</v>
      </c>
      <c r="R253" s="107">
        <v>105955464</v>
      </c>
      <c r="S253" s="279">
        <v>15110788</v>
      </c>
      <c r="T253" s="392">
        <v>62162069</v>
      </c>
      <c r="U253" s="279">
        <v>287229576.04968607</v>
      </c>
      <c r="V253" s="279">
        <v>270402039.62204194</v>
      </c>
      <c r="W253" s="279">
        <v>42178672.307870023</v>
      </c>
      <c r="X253" s="279">
        <v>138274899.76194698</v>
      </c>
      <c r="Y253" s="279">
        <v>81644541.857335955</v>
      </c>
      <c r="Z253" s="107">
        <v>219919441.61928293</v>
      </c>
      <c r="AA253" s="279">
        <v>8303925.6948889997</v>
      </c>
      <c r="AB253" s="392">
        <v>129090543.16190599</v>
      </c>
      <c r="AC253" s="279">
        <v>34787032</v>
      </c>
      <c r="AD253" s="279">
        <v>449261</v>
      </c>
      <c r="AE253" s="392">
        <v>1373600</v>
      </c>
      <c r="AF253" s="277">
        <v>35915961.414287992</v>
      </c>
      <c r="AG253" s="277">
        <v>708964.17692899995</v>
      </c>
      <c r="AH253" s="278">
        <v>1292898.4538160001</v>
      </c>
      <c r="AI253" s="113">
        <v>12388835.920042001</v>
      </c>
      <c r="AJ253" s="110">
        <v>2803900</v>
      </c>
      <c r="AK253" s="108">
        <v>731088155</v>
      </c>
      <c r="AL253" s="112">
        <v>422728679</v>
      </c>
      <c r="AM253" s="112">
        <v>1028083.5125039999</v>
      </c>
      <c r="AN253" s="200">
        <v>43259410.404326007</v>
      </c>
      <c r="AO253" s="112">
        <v>39139882.203420028</v>
      </c>
      <c r="AP253" s="465">
        <v>5488</v>
      </c>
      <c r="AQ253" s="464">
        <v>1405413948</v>
      </c>
      <c r="AR253" s="108">
        <v>174491448</v>
      </c>
      <c r="AS253" s="464">
        <v>1579910884</v>
      </c>
      <c r="AT253" s="465">
        <v>1579905396</v>
      </c>
      <c r="AU253" s="465">
        <v>99255.946895000001</v>
      </c>
      <c r="AV253" s="107">
        <v>1640293947.4973764</v>
      </c>
      <c r="AW253" s="108">
        <v>3947744195.7910142</v>
      </c>
      <c r="AX253">
        <v>5588137399.2352858</v>
      </c>
      <c r="AY253">
        <v>5588038143.2883911</v>
      </c>
    </row>
    <row r="254" spans="1:51" x14ac:dyDescent="0.3">
      <c r="A254" s="584">
        <v>45292</v>
      </c>
      <c r="B254" s="77">
        <v>31</v>
      </c>
      <c r="C254" s="62">
        <v>292531902</v>
      </c>
      <c r="D254" s="62">
        <v>17792687</v>
      </c>
      <c r="E254" s="62">
        <v>820203680</v>
      </c>
      <c r="F254" s="62">
        <v>583024753</v>
      </c>
      <c r="G254" s="62">
        <v>36097254</v>
      </c>
      <c r="H254" s="62">
        <v>1139331766</v>
      </c>
      <c r="I254" s="158">
        <v>593433051.15757668</v>
      </c>
      <c r="J254" s="158">
        <v>35902487.545198992</v>
      </c>
      <c r="K254" s="158">
        <v>81499600.132883012</v>
      </c>
      <c r="L254" s="158">
        <v>710835138.83565879</v>
      </c>
      <c r="M254" s="234">
        <v>329753989</v>
      </c>
      <c r="N254" s="234">
        <v>195416522</v>
      </c>
      <c r="O254" s="234">
        <v>94609103</v>
      </c>
      <c r="P254" s="234">
        <v>53920286</v>
      </c>
      <c r="Q254" s="234">
        <v>32260520</v>
      </c>
      <c r="R254" s="62">
        <v>86180806</v>
      </c>
      <c r="S254" s="234">
        <v>14626613</v>
      </c>
      <c r="T254" s="234">
        <v>57854242</v>
      </c>
      <c r="U254" s="234">
        <v>247278298.81369671</v>
      </c>
      <c r="V254" s="234">
        <v>230626175.53797793</v>
      </c>
      <c r="W254" s="234">
        <v>36669929.954709031</v>
      </c>
      <c r="X254" s="209">
        <v>120068249.35666592</v>
      </c>
      <c r="Y254" s="234">
        <v>65957803.179933973</v>
      </c>
      <c r="Z254" s="234">
        <v>186026052.5365999</v>
      </c>
      <c r="AA254" s="234">
        <v>7930193.046668997</v>
      </c>
      <c r="AB254" s="234">
        <v>115528576.80590203</v>
      </c>
      <c r="AC254" s="234">
        <v>34298028</v>
      </c>
      <c r="AD254" s="234">
        <v>470302</v>
      </c>
      <c r="AE254" s="234">
        <v>1328924</v>
      </c>
      <c r="AF254" s="255">
        <v>33919694.932481997</v>
      </c>
      <c r="AG254" s="255">
        <v>751396.95452299993</v>
      </c>
      <c r="AH254" s="255">
        <v>1231395.6581940001</v>
      </c>
      <c r="AI254" s="65">
        <v>12078991.192996003</v>
      </c>
      <c r="AJ254" s="65">
        <v>2790506</v>
      </c>
      <c r="AK254" s="62">
        <v>717887485</v>
      </c>
      <c r="AL254" s="65">
        <v>418653775</v>
      </c>
      <c r="AM254" s="292">
        <v>1035273.1666770001</v>
      </c>
      <c r="AN254" s="158">
        <v>42381133.823508009</v>
      </c>
      <c r="AO254" s="65">
        <v>38083193.142697997</v>
      </c>
      <c r="AP254" s="469">
        <v>5330</v>
      </c>
      <c r="AQ254" s="467">
        <v>1406520263</v>
      </c>
      <c r="AR254" s="62">
        <v>168758807</v>
      </c>
      <c r="AS254" s="467">
        <v>1575284400</v>
      </c>
      <c r="AT254" s="468">
        <v>1575279070</v>
      </c>
      <c r="AU254" s="469">
        <v>84871.181851999994</v>
      </c>
      <c r="AV254" s="62">
        <v>1691682374.7721372</v>
      </c>
      <c r="AW254" s="62">
        <v>3709624573.5480585</v>
      </c>
      <c r="AX254">
        <v>5401391819.5020475</v>
      </c>
      <c r="AY254">
        <v>5401306948.3201962</v>
      </c>
    </row>
    <row r="255" spans="1:51" x14ac:dyDescent="0.3">
      <c r="A255" s="584">
        <v>45323</v>
      </c>
      <c r="B255" s="77">
        <v>29</v>
      </c>
      <c r="C255" s="62">
        <v>296854280</v>
      </c>
      <c r="D255" s="62">
        <v>17935350</v>
      </c>
      <c r="E255" s="62">
        <v>828402568</v>
      </c>
      <c r="F255" s="62">
        <v>569621418</v>
      </c>
      <c r="G255" s="62">
        <v>34079930</v>
      </c>
      <c r="H255" s="62">
        <v>1128349557</v>
      </c>
      <c r="I255" s="158">
        <v>583367666.69576299</v>
      </c>
      <c r="J255" s="158">
        <v>33107233.745040998</v>
      </c>
      <c r="K255" s="158">
        <v>81397175.298107013</v>
      </c>
      <c r="L255" s="158">
        <v>697872075.73891103</v>
      </c>
      <c r="M255" s="234">
        <v>317244524</v>
      </c>
      <c r="N255" s="234">
        <v>194910021</v>
      </c>
      <c r="O255" s="234">
        <v>90832025</v>
      </c>
      <c r="P255" s="234">
        <v>56130362</v>
      </c>
      <c r="Q255" s="234">
        <v>33379013</v>
      </c>
      <c r="R255" s="234">
        <v>89509375</v>
      </c>
      <c r="S255" s="234">
        <v>14568621</v>
      </c>
      <c r="T255" s="234">
        <v>57466873</v>
      </c>
      <c r="U255" s="234">
        <v>242062348.35317299</v>
      </c>
      <c r="V255" s="234">
        <v>224883324.80478603</v>
      </c>
      <c r="W255" s="234">
        <v>34181423.650543973</v>
      </c>
      <c r="X255" s="234">
        <v>116691988.00993003</v>
      </c>
      <c r="Y255" s="234">
        <v>66101512.327507012</v>
      </c>
      <c r="Z255" s="234">
        <v>182793500.33743703</v>
      </c>
      <c r="AA255" s="234">
        <v>7908400.8168050004</v>
      </c>
      <c r="AB255" s="234">
        <v>116421993.53780399</v>
      </c>
      <c r="AC255" s="234">
        <v>32366777</v>
      </c>
      <c r="AD255" s="234">
        <v>439790</v>
      </c>
      <c r="AE255" s="234">
        <v>1273363</v>
      </c>
      <c r="AF255" s="234">
        <v>31247853.274922997</v>
      </c>
      <c r="AG255" s="234">
        <v>685149.91200300015</v>
      </c>
      <c r="AH255" s="234">
        <v>1174230.5581149999</v>
      </c>
      <c r="AI255" s="65">
        <v>12356422.733050004</v>
      </c>
      <c r="AJ255" s="65">
        <v>2684464</v>
      </c>
      <c r="AK255" s="62">
        <v>692803472</v>
      </c>
      <c r="AL255" s="65">
        <v>432861621</v>
      </c>
      <c r="AM255" s="226">
        <v>1001433.7897380001</v>
      </c>
      <c r="AN255" s="158">
        <v>41364638.009118006</v>
      </c>
      <c r="AO255" s="65">
        <v>39031103.499251008</v>
      </c>
      <c r="AP255" s="469">
        <v>5053</v>
      </c>
      <c r="AQ255" s="467">
        <v>1381402764</v>
      </c>
      <c r="AR255" s="62">
        <v>164943582</v>
      </c>
      <c r="AS255" s="467">
        <v>1546351399</v>
      </c>
      <c r="AT255" s="468">
        <v>1546346346</v>
      </c>
      <c r="AU255" s="469">
        <v>95650.299849999996</v>
      </c>
      <c r="AV255" s="62">
        <v>1657208457.934932</v>
      </c>
      <c r="AW255" s="62">
        <v>3342291456.2293115</v>
      </c>
      <c r="AX255">
        <v>4999595564.4640932</v>
      </c>
      <c r="AY255">
        <v>4999499914.1642437</v>
      </c>
    </row>
    <row r="256" spans="1:51" x14ac:dyDescent="0.3">
      <c r="A256" s="584">
        <v>45352</v>
      </c>
      <c r="B256" s="77">
        <v>31</v>
      </c>
      <c r="C256" s="62">
        <v>299025147</v>
      </c>
      <c r="D256" s="62">
        <v>18127534</v>
      </c>
      <c r="E256" s="62">
        <v>843360894</v>
      </c>
      <c r="F256" s="62">
        <v>620719391</v>
      </c>
      <c r="G256" s="62">
        <v>36735337</v>
      </c>
      <c r="H256" s="62">
        <v>1247246122</v>
      </c>
      <c r="I256" s="158">
        <v>654964881.83544588</v>
      </c>
      <c r="J256" s="158">
        <v>36122926.097371005</v>
      </c>
      <c r="K256" s="158">
        <v>90498047.097625032</v>
      </c>
      <c r="L256" s="158">
        <v>781585855.03044188</v>
      </c>
      <c r="M256" s="234">
        <v>353285204</v>
      </c>
      <c r="N256" s="234">
        <v>208163542</v>
      </c>
      <c r="O256" s="234">
        <v>99932689</v>
      </c>
      <c r="P256" s="234">
        <v>58192819</v>
      </c>
      <c r="Q256" s="234">
        <v>35218217</v>
      </c>
      <c r="R256" s="234">
        <v>93411036</v>
      </c>
      <c r="S256" s="234">
        <v>14819817</v>
      </c>
      <c r="T256" s="234">
        <v>59270645</v>
      </c>
      <c r="U256" s="234">
        <v>281428002.78662699</v>
      </c>
      <c r="V256" s="234">
        <v>248400350.14632991</v>
      </c>
      <c r="W256" s="234">
        <v>40829216.967880979</v>
      </c>
      <c r="X256" s="234">
        <v>126468331.87000395</v>
      </c>
      <c r="Y256" s="234">
        <v>73186096.158176988</v>
      </c>
      <c r="Z256" s="234">
        <v>199654428.02818096</v>
      </c>
      <c r="AA256" s="234">
        <v>7916705.1502680006</v>
      </c>
      <c r="AB256" s="234">
        <v>125136528.90248899</v>
      </c>
      <c r="AC256" s="234">
        <v>34944779</v>
      </c>
      <c r="AD256" s="234">
        <v>432640</v>
      </c>
      <c r="AE256" s="234">
        <v>1357918</v>
      </c>
      <c r="AF256" s="234">
        <v>34197995.038205005</v>
      </c>
      <c r="AG256" s="234">
        <v>690669.67700499995</v>
      </c>
      <c r="AH256" s="234">
        <v>1234261.3821609998</v>
      </c>
      <c r="AI256" s="65">
        <v>12995421.789250001</v>
      </c>
      <c r="AJ256" s="65">
        <v>2877454</v>
      </c>
      <c r="AK256" s="62">
        <v>765298723</v>
      </c>
      <c r="AL256" s="65">
        <v>479069945</v>
      </c>
      <c r="AM256" s="226">
        <v>1105330.8399519997</v>
      </c>
      <c r="AN256" s="158">
        <v>45752754.007296003</v>
      </c>
      <c r="AO256" s="65">
        <v>43639962.250377029</v>
      </c>
      <c r="AP256" s="469">
        <v>4600</v>
      </c>
      <c r="AQ256" s="467">
        <v>1559480919</v>
      </c>
      <c r="AR256" s="62">
        <v>185453226</v>
      </c>
      <c r="AS256" s="467">
        <v>1744938745</v>
      </c>
      <c r="AT256" s="468">
        <v>1744934145</v>
      </c>
      <c r="AU256" s="469">
        <v>105592.113432</v>
      </c>
      <c r="AV256" s="62">
        <v>1876525459.0938988</v>
      </c>
      <c r="AW256" s="62">
        <v>3604202677.8875995</v>
      </c>
      <c r="AX256">
        <v>5480833729.0949306</v>
      </c>
      <c r="AY256">
        <v>5480728136.9814987</v>
      </c>
    </row>
    <row r="257" spans="1:51" x14ac:dyDescent="0.3">
      <c r="A257" s="584">
        <v>45383</v>
      </c>
      <c r="B257" s="77">
        <v>30</v>
      </c>
      <c r="C257" s="62">
        <v>301131823</v>
      </c>
      <c r="D257" s="62"/>
      <c r="E257" s="62"/>
      <c r="F257" s="62">
        <v>579974020</v>
      </c>
      <c r="G257" s="62">
        <v>36359519</v>
      </c>
      <c r="H257" s="62">
        <v>1266319105</v>
      </c>
      <c r="I257" s="158">
        <v>617074940.03675389</v>
      </c>
      <c r="J257" s="158">
        <v>34386666.653914005</v>
      </c>
      <c r="K257" s="158">
        <v>90438269.261340991</v>
      </c>
      <c r="L257" s="158">
        <v>741899875.95200884</v>
      </c>
      <c r="M257" s="255">
        <v>323611317</v>
      </c>
      <c r="N257" s="234">
        <v>197903914</v>
      </c>
      <c r="O257" s="255">
        <v>98037430</v>
      </c>
      <c r="P257" s="255">
        <v>53158260</v>
      </c>
      <c r="Q257" s="255">
        <v>32959615</v>
      </c>
      <c r="R257" s="234">
        <v>86117875</v>
      </c>
      <c r="S257" s="255">
        <v>13748609</v>
      </c>
      <c r="T257" s="255">
        <v>58458789</v>
      </c>
      <c r="U257" s="255">
        <v>264305010.26867494</v>
      </c>
      <c r="V257" s="234">
        <v>226008790.62891689</v>
      </c>
      <c r="W257" s="316">
        <v>38715873.584358022</v>
      </c>
      <c r="X257" s="255">
        <v>112081155.09081396</v>
      </c>
      <c r="Y257" s="255">
        <v>68202426.233049929</v>
      </c>
      <c r="Z257" s="234">
        <v>180283581.32386389</v>
      </c>
      <c r="AA257" s="255">
        <v>7009335.7206949992</v>
      </c>
      <c r="AB257" s="255">
        <v>126761139.139162</v>
      </c>
      <c r="AC257" s="474">
        <v>34630743</v>
      </c>
      <c r="AD257" s="474">
        <v>383614</v>
      </c>
      <c r="AE257" s="474">
        <v>1345162</v>
      </c>
      <c r="AF257" s="255">
        <v>32488776.001871005</v>
      </c>
      <c r="AG257" s="255">
        <v>643804.80352900003</v>
      </c>
      <c r="AH257" s="255">
        <v>1254085.848514</v>
      </c>
      <c r="AI257" s="65">
        <v>0</v>
      </c>
      <c r="AJ257" s="65">
        <v>2620001</v>
      </c>
      <c r="AK257" s="62">
        <v>742307801</v>
      </c>
      <c r="AL257" s="65">
        <v>521391303</v>
      </c>
      <c r="AM257" s="226">
        <v>1023221.2629520001</v>
      </c>
      <c r="AN257" s="158">
        <v>43696180.423652977</v>
      </c>
      <c r="AO257" s="65">
        <v>45718867.574736014</v>
      </c>
      <c r="AP257" s="316">
        <v>4452</v>
      </c>
      <c r="AQ257" s="467">
        <v>1483717818</v>
      </c>
      <c r="AR257" s="62">
        <v>192355247</v>
      </c>
      <c r="AS257" s="467">
        <v>1676077517</v>
      </c>
      <c r="AT257" s="255">
        <v>1676073065</v>
      </c>
      <c r="AU257" s="316">
        <v>86093.09928699999</v>
      </c>
      <c r="AV257" s="62">
        <v>1715078006.0957165</v>
      </c>
      <c r="AW257" s="62">
        <v>3625843555.3520746</v>
      </c>
      <c r="AX257">
        <v>5341007654.5470781</v>
      </c>
      <c r="AY257">
        <v>5340921561.4477911</v>
      </c>
    </row>
    <row r="258" spans="1:51" x14ac:dyDescent="0.3">
      <c r="A258" s="584">
        <v>45413</v>
      </c>
      <c r="B258" s="77"/>
      <c r="C258" s="62"/>
      <c r="D258" s="62"/>
      <c r="E258" s="62"/>
      <c r="F258" s="62"/>
      <c r="G258" s="62"/>
      <c r="H258" s="62">
        <v>1335760144</v>
      </c>
      <c r="I258" s="158"/>
      <c r="J258" s="158"/>
      <c r="K258" s="158">
        <v>94046551.739999995</v>
      </c>
      <c r="L258" s="158"/>
      <c r="M258" s="255"/>
      <c r="N258" s="234"/>
      <c r="O258" s="255"/>
      <c r="P258" s="255"/>
      <c r="Q258" s="255"/>
      <c r="R258" s="234"/>
      <c r="S258" s="255"/>
      <c r="T258" s="255"/>
      <c r="U258" s="255"/>
      <c r="V258" s="234"/>
      <c r="W258" s="316"/>
      <c r="X258" s="255"/>
      <c r="Y258" s="255"/>
      <c r="Z258" s="234"/>
      <c r="AA258" s="255"/>
      <c r="AB258" s="255"/>
      <c r="AC258" s="474"/>
      <c r="AD258" s="474"/>
      <c r="AE258" s="474"/>
      <c r="AF258" s="255"/>
      <c r="AG258" s="255"/>
      <c r="AH258" s="255"/>
      <c r="AI258" s="65"/>
      <c r="AJ258" s="65"/>
      <c r="AK258" s="62"/>
      <c r="AL258" s="65"/>
      <c r="AM258" s="226"/>
      <c r="AN258" s="158"/>
      <c r="AO258" s="65"/>
      <c r="AP258" s="316"/>
      <c r="AQ258" s="467"/>
      <c r="AR258" s="62"/>
      <c r="AS258" s="467"/>
      <c r="AT258" s="255"/>
      <c r="AU258" s="316"/>
      <c r="AV258" s="62"/>
      <c r="AW258" s="62"/>
    </row>
  </sheetData>
  <pageMargins left="0.7" right="0.7" top="0.75" bottom="0.75" header="0.3" footer="0.3"/>
  <pageSetup orientation="portrait" horizontalDpi="90" verticalDpi="9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5B4916120C284A9C55E88C4F8294D8" ma:contentTypeVersion="17" ma:contentTypeDescription="Create a new document." ma:contentTypeScope="" ma:versionID="1cdce2309191dc6498dc31531f2208db">
  <xsd:schema xmlns:xsd="http://www.w3.org/2001/XMLSchema" xmlns:xs="http://www.w3.org/2001/XMLSchema" xmlns:p="http://schemas.microsoft.com/office/2006/metadata/properties" xmlns:ns2="9781d1b7-5bfa-485c-a4d1-d630df2159fa" xmlns:ns3="ef67a232-25af-44c6-9cbd-8dc23ae2e12e" targetNamespace="http://schemas.microsoft.com/office/2006/metadata/properties" ma:root="true" ma:fieldsID="ee515f202abdb8caa1acfddc512e2cef" ns2:_="" ns3:_="">
    <xsd:import namespace="9781d1b7-5bfa-485c-a4d1-d630df2159fa"/>
    <xsd:import namespace="ef67a232-25af-44c6-9cbd-8dc23ae2e1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  <xsd:element ref="ns2:Sign_x002d_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81d1b7-5bfa-485c-a4d1-d630df2159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2386835-2d85-4694-8305-7762611b1c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2" nillable="true" ma:displayName="Sign-off status" ma:internalName="Sign_x002d_off_x0020_status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Sign_x002d_offStatus" ma:index="24" nillable="true" ma:displayName="Sign-off Status" ma:default="0" ma:format="Dropdown" ma:internalName="Sign_x002d_offStatus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67a232-25af-44c6-9cbd-8dc23ae2e12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47e4fc2-9653-4ff4-94b6-7f070c27d3d0}" ma:internalName="TaxCatchAll" ma:showField="CatchAllData" ma:web="ef67a232-25af-44c6-9cbd-8dc23ae2e1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781d1b7-5bfa-485c-a4d1-d630df2159fa" xsi:nil="true"/>
    <lcf76f155ced4ddcb4097134ff3c332f xmlns="9781d1b7-5bfa-485c-a4d1-d630df2159fa">
      <Terms xmlns="http://schemas.microsoft.com/office/infopath/2007/PartnerControls"/>
    </lcf76f155ced4ddcb4097134ff3c332f>
    <Sign_x002d_offStatus xmlns="9781d1b7-5bfa-485c-a4d1-d630df2159fa">false</Sign_x002d_offStatus>
    <TaxCatchAll xmlns="ef67a232-25af-44c6-9cbd-8dc23ae2e12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518299-4DD9-4344-9FB3-B8F2902693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81d1b7-5bfa-485c-a4d1-d630df2159fa"/>
    <ds:schemaRef ds:uri="ef67a232-25af-44c6-9cbd-8dc23ae2e1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9763E3-9D30-468D-9B2E-B8092A616D55}">
  <ds:schemaRefs>
    <ds:schemaRef ds:uri="http://schemas.microsoft.com/office/2006/metadata/properties"/>
    <ds:schemaRef ds:uri="http://schemas.microsoft.com/office/infopath/2007/PartnerControls"/>
    <ds:schemaRef ds:uri="9781d1b7-5bfa-485c-a4d1-d630df2159fa"/>
    <ds:schemaRef ds:uri="ef67a232-25af-44c6-9cbd-8dc23ae2e12e"/>
  </ds:schemaRefs>
</ds:datastoreItem>
</file>

<file path=customXml/itemProps3.xml><?xml version="1.0" encoding="utf-8"?>
<ds:datastoreItem xmlns:ds="http://schemas.openxmlformats.org/officeDocument/2006/customXml" ds:itemID="{D33A32B7-D3AD-4A96-BDCA-4D98027BF4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1.Transaksi Total</vt:lpstr>
      <vt:lpstr>Monthly_Transaction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Yara Syauqiyah</dc:creator>
  <cp:keywords/>
  <dc:description/>
  <cp:lastModifiedBy>ARNANDA PRABASWARA</cp:lastModifiedBy>
  <cp:revision/>
  <dcterms:created xsi:type="dcterms:W3CDTF">2024-06-04T09:28:01Z</dcterms:created>
  <dcterms:modified xsi:type="dcterms:W3CDTF">2024-06-27T02:19:41Z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0x010100295B4916120C284A9C55E88C4F8294D8</vt:lpwstr>
  </property>
  <property fmtid="{D5CDD505-2E9C-101B-9397-08002B2CF9AE}" pid="3" name="MediaServiceImageTags">
    <vt:lpwstr/>
  </property>
</Properties>
</file>