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arnaumas/Desktop/"/>
    </mc:Choice>
  </mc:AlternateContent>
  <bookViews>
    <workbookView xWindow="2320" yWindow="820" windowWidth="28160" windowHeight="16880" tabRatio="500" activeTab="4"/>
  </bookViews>
  <sheets>
    <sheet name="Part 1 - Freqüència referència" sheetId="1" r:id="rId1"/>
    <sheet name="Part 1 - Ona quadrada" sheetId="2" r:id="rId2"/>
    <sheet name="Part 1 - Video" sheetId="5" r:id="rId3"/>
    <sheet name="Part 1 - App" sheetId="7" r:id="rId4"/>
    <sheet name="Part 2 - Batiments" sheetId="8" r:id="rId5"/>
  </sheets>
  <externalReferences>
    <externalReference r:id="rId6"/>
  </externalReferences>
  <definedNames>
    <definedName name="Ref">'Part 1 - Freqüència referència'!$D$3</definedName>
    <definedName name="uRef">'Part 1 - Freqüència referència'!$D$4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8" l="1"/>
  <c r="A22" i="8"/>
  <c r="D18" i="8"/>
  <c r="D17" i="8"/>
  <c r="E18" i="8"/>
  <c r="E17" i="8"/>
  <c r="E13" i="8"/>
  <c r="E12" i="8"/>
  <c r="D13" i="8"/>
  <c r="D12" i="8"/>
  <c r="D8" i="8"/>
  <c r="D7" i="8"/>
  <c r="B8" i="8"/>
  <c r="B7" i="8"/>
  <c r="E9" i="2"/>
  <c r="E10" i="2"/>
  <c r="E11" i="2"/>
  <c r="E12" i="2"/>
  <c r="E13" i="2"/>
  <c r="E14" i="2"/>
  <c r="E15" i="2"/>
  <c r="E16" i="2"/>
  <c r="E17" i="2"/>
  <c r="E8" i="2"/>
  <c r="C8" i="2"/>
  <c r="C9" i="2"/>
  <c r="C10" i="2"/>
  <c r="C11" i="2"/>
  <c r="C12" i="2"/>
  <c r="C13" i="2"/>
  <c r="C14" i="2"/>
  <c r="C15" i="2"/>
  <c r="C16" i="2"/>
  <c r="C17" i="2"/>
  <c r="K8" i="2"/>
  <c r="L8" i="2"/>
  <c r="AF9" i="7"/>
  <c r="AF10" i="7"/>
  <c r="AF11" i="7"/>
  <c r="AF12" i="7"/>
  <c r="AF13" i="7"/>
  <c r="AF14" i="7"/>
  <c r="AF15" i="7"/>
  <c r="AF16" i="7"/>
  <c r="AF17" i="7"/>
  <c r="AF8" i="7"/>
  <c r="AL9" i="7"/>
  <c r="AL10" i="7"/>
  <c r="AL11" i="7"/>
  <c r="AL12" i="7"/>
  <c r="AL13" i="7"/>
  <c r="AL14" i="7"/>
  <c r="AL15" i="7"/>
  <c r="AL16" i="7"/>
  <c r="AL17" i="7"/>
  <c r="AL8" i="7"/>
  <c r="AB9" i="7"/>
  <c r="AB10" i="7"/>
  <c r="AB11" i="7"/>
  <c r="AB12" i="7"/>
  <c r="AB13" i="7"/>
  <c r="AB14" i="7"/>
  <c r="AB15" i="7"/>
  <c r="AB16" i="7"/>
  <c r="AB17" i="7"/>
  <c r="AB8" i="7"/>
  <c r="V9" i="7"/>
  <c r="V10" i="7"/>
  <c r="V11" i="7"/>
  <c r="V12" i="7"/>
  <c r="V13" i="7"/>
  <c r="V14" i="7"/>
  <c r="V15" i="7"/>
  <c r="V16" i="7"/>
  <c r="V17" i="7"/>
  <c r="V8" i="7"/>
  <c r="R9" i="7"/>
  <c r="R10" i="7"/>
  <c r="R11" i="7"/>
  <c r="R12" i="7"/>
  <c r="R13" i="7"/>
  <c r="R14" i="7"/>
  <c r="R15" i="7"/>
  <c r="R16" i="7"/>
  <c r="R17" i="7"/>
  <c r="R8" i="7"/>
  <c r="L9" i="7"/>
  <c r="L10" i="7"/>
  <c r="L11" i="7"/>
  <c r="L12" i="7"/>
  <c r="L13" i="7"/>
  <c r="L14" i="7"/>
  <c r="L15" i="7"/>
  <c r="L16" i="7"/>
  <c r="L17" i="7"/>
  <c r="L8" i="7"/>
  <c r="AJ17" i="7"/>
  <c r="AK17" i="7"/>
  <c r="AM17" i="7"/>
  <c r="AJ16" i="7"/>
  <c r="AK16" i="7"/>
  <c r="AM16" i="7"/>
  <c r="AJ15" i="7"/>
  <c r="AK15" i="7"/>
  <c r="AM15" i="7"/>
  <c r="AJ14" i="7"/>
  <c r="AK14" i="7"/>
  <c r="AM14" i="7"/>
  <c r="AJ13" i="7"/>
  <c r="AK13" i="7"/>
  <c r="AM13" i="7"/>
  <c r="AJ12" i="7"/>
  <c r="AK12" i="7"/>
  <c r="AM12" i="7"/>
  <c r="AJ11" i="7"/>
  <c r="AK11" i="7"/>
  <c r="AM11" i="7"/>
  <c r="AJ10" i="7"/>
  <c r="AK10" i="7"/>
  <c r="AM10" i="7"/>
  <c r="AJ9" i="7"/>
  <c r="AK9" i="7"/>
  <c r="AM9" i="7"/>
  <c r="AJ8" i="7"/>
  <c r="AK8" i="7"/>
  <c r="AM8" i="7"/>
  <c r="Z17" i="7"/>
  <c r="AA17" i="7"/>
  <c r="AC17" i="7"/>
  <c r="Z16" i="7"/>
  <c r="AA16" i="7"/>
  <c r="AC16" i="7"/>
  <c r="Z15" i="7"/>
  <c r="AA15" i="7"/>
  <c r="AC15" i="7"/>
  <c r="Z14" i="7"/>
  <c r="AA14" i="7"/>
  <c r="AC14" i="7"/>
  <c r="Z13" i="7"/>
  <c r="AA13" i="7"/>
  <c r="AC13" i="7"/>
  <c r="Z12" i="7"/>
  <c r="AA12" i="7"/>
  <c r="AC12" i="7"/>
  <c r="Z11" i="7"/>
  <c r="AA11" i="7"/>
  <c r="AC11" i="7"/>
  <c r="Z10" i="7"/>
  <c r="AA10" i="7"/>
  <c r="AC10" i="7"/>
  <c r="Z9" i="7"/>
  <c r="AA9" i="7"/>
  <c r="AC9" i="7"/>
  <c r="Z8" i="7"/>
  <c r="AA8" i="7"/>
  <c r="AC8" i="7"/>
  <c r="P17" i="7"/>
  <c r="Q17" i="7"/>
  <c r="S17" i="7"/>
  <c r="P16" i="7"/>
  <c r="Q16" i="7"/>
  <c r="S16" i="7"/>
  <c r="P15" i="7"/>
  <c r="Q15" i="7"/>
  <c r="S15" i="7"/>
  <c r="P14" i="7"/>
  <c r="Q14" i="7"/>
  <c r="S14" i="7"/>
  <c r="P13" i="7"/>
  <c r="Q13" i="7"/>
  <c r="S13" i="7"/>
  <c r="P12" i="7"/>
  <c r="Q12" i="7"/>
  <c r="S12" i="7"/>
  <c r="P11" i="7"/>
  <c r="Q11" i="7"/>
  <c r="S11" i="7"/>
  <c r="P10" i="7"/>
  <c r="Q10" i="7"/>
  <c r="S10" i="7"/>
  <c r="P9" i="7"/>
  <c r="Q9" i="7"/>
  <c r="S9" i="7"/>
  <c r="P8" i="7"/>
  <c r="Q8" i="7"/>
  <c r="S8" i="7"/>
  <c r="F17" i="7"/>
  <c r="H17" i="7"/>
  <c r="D4" i="1"/>
  <c r="G17" i="7"/>
  <c r="I17" i="7"/>
  <c r="B17" i="7"/>
  <c r="F16" i="7"/>
  <c r="H16" i="7"/>
  <c r="G16" i="7"/>
  <c r="I16" i="7"/>
  <c r="B16" i="7"/>
  <c r="F15" i="7"/>
  <c r="H15" i="7"/>
  <c r="G15" i="7"/>
  <c r="I15" i="7"/>
  <c r="B15" i="7"/>
  <c r="F14" i="7"/>
  <c r="H14" i="7"/>
  <c r="G14" i="7"/>
  <c r="I14" i="7"/>
  <c r="B14" i="7"/>
  <c r="F13" i="7"/>
  <c r="H13" i="7"/>
  <c r="G13" i="7"/>
  <c r="I13" i="7"/>
  <c r="B13" i="7"/>
  <c r="F12" i="7"/>
  <c r="H12" i="7"/>
  <c r="G12" i="7"/>
  <c r="I12" i="7"/>
  <c r="B12" i="7"/>
  <c r="F11" i="7"/>
  <c r="H11" i="7"/>
  <c r="G11" i="7"/>
  <c r="I11" i="7"/>
  <c r="B11" i="7"/>
  <c r="F10" i="7"/>
  <c r="H10" i="7"/>
  <c r="G10" i="7"/>
  <c r="I10" i="7"/>
  <c r="B10" i="7"/>
  <c r="F9" i="7"/>
  <c r="H9" i="7"/>
  <c r="G9" i="7"/>
  <c r="I9" i="7"/>
  <c r="B9" i="7"/>
  <c r="F8" i="7"/>
  <c r="H8" i="7"/>
  <c r="G8" i="7"/>
  <c r="I8" i="7"/>
  <c r="B8" i="7"/>
  <c r="F11" i="5"/>
  <c r="H11" i="5"/>
  <c r="F17" i="5"/>
  <c r="H17" i="5"/>
  <c r="G17" i="5"/>
  <c r="I17" i="5"/>
  <c r="B17" i="5"/>
  <c r="F16" i="5"/>
  <c r="H16" i="5"/>
  <c r="G16" i="5"/>
  <c r="I16" i="5"/>
  <c r="B16" i="5"/>
  <c r="F15" i="5"/>
  <c r="H15" i="5"/>
  <c r="G15" i="5"/>
  <c r="I15" i="5"/>
  <c r="B15" i="5"/>
  <c r="F14" i="5"/>
  <c r="H14" i="5"/>
  <c r="G14" i="5"/>
  <c r="I14" i="5"/>
  <c r="B14" i="5"/>
  <c r="F13" i="5"/>
  <c r="H13" i="5"/>
  <c r="G13" i="5"/>
  <c r="I13" i="5"/>
  <c r="B13" i="5"/>
  <c r="F12" i="5"/>
  <c r="H12" i="5"/>
  <c r="G12" i="5"/>
  <c r="I12" i="5"/>
  <c r="B12" i="5"/>
  <c r="G11" i="5"/>
  <c r="I11" i="5"/>
  <c r="B11" i="5"/>
  <c r="F10" i="5"/>
  <c r="H10" i="5"/>
  <c r="G10" i="5"/>
  <c r="I10" i="5"/>
  <c r="B10" i="5"/>
  <c r="F9" i="5"/>
  <c r="H9" i="5"/>
  <c r="G9" i="5"/>
  <c r="I9" i="5"/>
  <c r="B9" i="5"/>
  <c r="F8" i="5"/>
  <c r="H8" i="5"/>
  <c r="G8" i="5"/>
  <c r="I8" i="5"/>
  <c r="B8" i="5"/>
  <c r="K9" i="2"/>
  <c r="M9" i="2"/>
  <c r="L9" i="2"/>
  <c r="N9" i="2"/>
  <c r="K10" i="2"/>
  <c r="M10" i="2"/>
  <c r="L10" i="2"/>
  <c r="N10" i="2"/>
  <c r="K11" i="2"/>
  <c r="M11" i="2"/>
  <c r="L11" i="2"/>
  <c r="N11" i="2"/>
  <c r="K12" i="2"/>
  <c r="M12" i="2"/>
  <c r="L12" i="2"/>
  <c r="N12" i="2"/>
  <c r="K13" i="2"/>
  <c r="M13" i="2"/>
  <c r="L13" i="2"/>
  <c r="N13" i="2"/>
  <c r="K14" i="2"/>
  <c r="M14" i="2"/>
  <c r="L14" i="2"/>
  <c r="N14" i="2"/>
  <c r="K15" i="2"/>
  <c r="M15" i="2"/>
  <c r="L15" i="2"/>
  <c r="N15" i="2"/>
  <c r="K16" i="2"/>
  <c r="M16" i="2"/>
  <c r="L16" i="2"/>
  <c r="N16" i="2"/>
  <c r="K17" i="2"/>
  <c r="M17" i="2"/>
  <c r="L17" i="2"/>
  <c r="N17" i="2"/>
  <c r="M8" i="2"/>
  <c r="N8" i="2"/>
  <c r="D9" i="2"/>
  <c r="D10" i="2"/>
  <c r="D11" i="2"/>
  <c r="D12" i="2"/>
  <c r="D13" i="2"/>
  <c r="D14" i="2"/>
  <c r="D15" i="2"/>
  <c r="D16" i="2"/>
  <c r="D17" i="2"/>
  <c r="D8" i="2"/>
  <c r="B9" i="2"/>
  <c r="B10" i="2"/>
  <c r="B11" i="2"/>
  <c r="B12" i="2"/>
  <c r="B13" i="2"/>
  <c r="B14" i="2"/>
  <c r="B15" i="2"/>
  <c r="B16" i="2"/>
  <c r="B17" i="2"/>
  <c r="B8" i="2"/>
  <c r="D3" i="1"/>
</calcChain>
</file>

<file path=xl/sharedStrings.xml><?xml version="1.0" encoding="utf-8"?>
<sst xmlns="http://schemas.openxmlformats.org/spreadsheetml/2006/main" count="134" uniqueCount="39">
  <si>
    <t>Valor</t>
  </si>
  <si>
    <t>Incertesa</t>
  </si>
  <si>
    <t>A entrada (V)</t>
  </si>
  <si>
    <t>A pic (dB)</t>
  </si>
  <si>
    <t>A ref (V)</t>
  </si>
  <si>
    <t>Ona sinusoidal de  freqüència 440 hz i amplitud 1 V</t>
  </si>
  <si>
    <t>Coeficients de Fourier calculats</t>
  </si>
  <si>
    <t>Ona quadrada de freqüència 440 Hz i amplitud 1V</t>
  </si>
  <si>
    <t>f_0 (Hz)</t>
  </si>
  <si>
    <t>A_0 (V)</t>
  </si>
  <si>
    <t>Harmònic</t>
  </si>
  <si>
    <t>A_n (V)</t>
  </si>
  <si>
    <t>f_n (Hz)</t>
  </si>
  <si>
    <t>A_n (dB)</t>
  </si>
  <si>
    <t>u(A_n) (dB)</t>
  </si>
  <si>
    <t>u(A_n) (V)</t>
  </si>
  <si>
    <t>A_n / A_0</t>
  </si>
  <si>
    <t>u(A_n / A_0)</t>
  </si>
  <si>
    <t>Coeficients de Fourier mesurats</t>
  </si>
  <si>
    <t>u(f_n) (Hz)</t>
  </si>
  <si>
    <t>Ona sinusoidal de freqüència 440 Hz i amplitud 1V</t>
  </si>
  <si>
    <t>Piano 2</t>
  </si>
  <si>
    <t>Flute (DNC)</t>
  </si>
  <si>
    <t>Accordion</t>
  </si>
  <si>
    <t>Sax (DNC)</t>
  </si>
  <si>
    <t>Taules pel full de respostes</t>
  </si>
  <si>
    <t>f_2 (Hz)</t>
  </si>
  <si>
    <t>f_1 (Hz)</t>
  </si>
  <si>
    <t>Freqüència de batiment teòrica</t>
  </si>
  <si>
    <t>Harmònics 8 i 9</t>
  </si>
  <si>
    <t>Freqüència modulada teòrica</t>
  </si>
  <si>
    <t>Freqüència de batiment mesurada</t>
  </si>
  <si>
    <t># Oscil·lacions</t>
  </si>
  <si>
    <t>Freqüència</t>
  </si>
  <si>
    <t>Temps (s)</t>
  </si>
  <si>
    <t>Període (s)</t>
  </si>
  <si>
    <t>Diferències</t>
  </si>
  <si>
    <t>Batiment</t>
  </si>
  <si>
    <t>Modulada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</si>
</sst>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8">
    <xf numFmtId="0" fontId="0" fillId="0" borderId="0"/>
    <xf numFmtId="0" fontId="1" fillId="2" borderId="1" applyNumberFormat="0" applyProtection="0">
      <alignment horizontal="center" vertical="center"/>
    </xf>
    <xf numFmtId="0" fontId="2" fillId="0" borderId="0" applyNumberFormat="0" applyFill="0" applyBorder="0" applyAlignment="0" applyProtection="0"/>
    <xf numFmtId="0" fontId="3" fillId="0" borderId="2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1" fillId="2" borderId="1" xfId="1">
      <alignment horizontal="center" vertical="center"/>
    </xf>
    <xf numFmtId="0" fontId="2" fillId="0" borderId="0" xfId="2"/>
    <xf numFmtId="0" fontId="1" fillId="2" borderId="3" xfId="1" applyBorder="1">
      <alignment horizontal="center" vertical="center"/>
    </xf>
    <xf numFmtId="0" fontId="1" fillId="2" borderId="4" xfId="1" applyBorder="1">
      <alignment horizontal="center" vertical="center"/>
    </xf>
    <xf numFmtId="0" fontId="3" fillId="0" borderId="2" xfId="3">
      <alignment vertical="center"/>
    </xf>
    <xf numFmtId="2" fontId="3" fillId="0" borderId="2" xfId="3" applyNumberFormat="1" applyAlignment="1">
      <alignment horizontal="center" vertical="center"/>
    </xf>
    <xf numFmtId="0" fontId="3" fillId="0" borderId="2" xfId="3" applyAlignment="1">
      <alignment horizontal="center" vertical="center"/>
    </xf>
  </cellXfs>
  <cellStyles count="8">
    <cellStyle name="Explanatory Text" xfId="2" builtinId="53"/>
    <cellStyle name="Followed Hyperlink" xfId="5" builtinId="9" hidden="1"/>
    <cellStyle name="Followed Hyperlink" xfId="7" builtinId="9" hidden="1"/>
    <cellStyle name="Hyperlink" xfId="4" builtinId="8" hidden="1"/>
    <cellStyle name="Hyperlink" xfId="6" builtinId="8" hidden="1"/>
    <cellStyle name="Normal" xfId="0" builtinId="0"/>
    <cellStyle name="Output" xfId="1" builtinId="21" customBuiltin="1"/>
    <cellStyle name="Table Entry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charset="0"/>
                <a:ea typeface="Consolas" charset="0"/>
                <a:cs typeface="Consolas" charset="0"/>
              </a:defRPr>
            </a:pPr>
            <a:r>
              <a:rPr lang="en-US"/>
              <a:t>Amplitud relativa per</a:t>
            </a:r>
            <a:r>
              <a:rPr lang="en-US" baseline="0"/>
              <a:t> harmònic</a:t>
            </a:r>
            <a:endParaRPr lang="en-US"/>
          </a:p>
        </c:rich>
      </c:tx>
      <c:layout>
        <c:manualLayout>
          <c:xMode val="edge"/>
          <c:yMode val="edge"/>
          <c:x val="0.269931078391139"/>
          <c:y val="0.0225776172258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nsolas" charset="0"/>
              <a:ea typeface="Consolas" charset="0"/>
              <a:cs typeface="Consolas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720796529757"/>
          <c:y val="0.131089077822327"/>
          <c:w val="0.837987811192378"/>
          <c:h val="0.716932273803198"/>
        </c:manualLayout>
      </c:layout>
      <c:barChart>
        <c:barDir val="col"/>
        <c:grouping val="clustered"/>
        <c:varyColors val="0"/>
        <c:ser>
          <c:idx val="1"/>
          <c:order val="0"/>
          <c:tx>
            <c:v>Amplitud relativa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'Part 1 - Ona quadrada'!$N$8:$N$17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</c:numCache>
              </c:numRef>
            </c:plus>
            <c:minus>
              <c:numRef>
                <c:f>'Part 1 - Ona quadrada'!$N$8:$N$17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'Part 1 - Ona quadrada'!$D$8:$D$17</c:f>
              <c:numCache>
                <c:formatCode>General</c:formatCode>
                <c:ptCount val="10"/>
                <c:pt idx="0">
                  <c:v>440.0</c:v>
                </c:pt>
                <c:pt idx="1">
                  <c:v>1320.0</c:v>
                </c:pt>
                <c:pt idx="2">
                  <c:v>2200.0</c:v>
                </c:pt>
                <c:pt idx="3">
                  <c:v>3080.0</c:v>
                </c:pt>
                <c:pt idx="4">
                  <c:v>3960.0</c:v>
                </c:pt>
                <c:pt idx="5">
                  <c:v>4840.0</c:v>
                </c:pt>
                <c:pt idx="6">
                  <c:v>5720.0</c:v>
                </c:pt>
                <c:pt idx="7">
                  <c:v>6600.0</c:v>
                </c:pt>
                <c:pt idx="8">
                  <c:v>7480.0</c:v>
                </c:pt>
                <c:pt idx="9">
                  <c:v>8360.0</c:v>
                </c:pt>
              </c:numCache>
            </c:numRef>
          </c:cat>
          <c:val>
            <c:numRef>
              <c:f>'Part 1 - Ona quadrada'!$M$8:$M$17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21421024"/>
        <c:axId val="1491649680"/>
      </c:barChart>
      <c:catAx>
        <c:axId val="152142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onsolas" charset="0"/>
                    <a:ea typeface="Consolas" charset="0"/>
                    <a:cs typeface="Consolas" charset="0"/>
                  </a:defRPr>
                </a:pPr>
                <a:r>
                  <a:rPr lang="is-IS"/>
                  <a:t>f (Hz)</a:t>
                </a:r>
              </a:p>
            </c:rich>
          </c:tx>
          <c:layout>
            <c:manualLayout>
              <c:xMode val="edge"/>
              <c:yMode val="edge"/>
              <c:x val="0.506614936954413"/>
              <c:y val="0.938496932515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onsolas" charset="0"/>
                  <a:ea typeface="Consolas" charset="0"/>
                  <a:cs typeface="Consolas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charset="0"/>
                <a:ea typeface="Consolas" charset="0"/>
                <a:cs typeface="Consolas" charset="0"/>
              </a:defRPr>
            </a:pPr>
            <a:endParaRPr lang="en-US"/>
          </a:p>
        </c:txPr>
        <c:crossAx val="1491649680"/>
        <c:crossesAt val="0.0"/>
        <c:auto val="1"/>
        <c:lblAlgn val="ctr"/>
        <c:lblOffset val="100"/>
        <c:noMultiLvlLbl val="0"/>
      </c:catAx>
      <c:valAx>
        <c:axId val="14916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onsolas" charset="0"/>
                    <a:ea typeface="Consolas" charset="0"/>
                    <a:cs typeface="Consolas" charset="0"/>
                  </a:defRPr>
                </a:pPr>
                <a:r>
                  <a:rPr lang="ca-ES"/>
                  <a:t>Amplitud relativa</a:t>
                </a:r>
                <a:endParaRPr lang="el-GR"/>
              </a:p>
            </c:rich>
          </c:tx>
          <c:layout>
            <c:manualLayout>
              <c:xMode val="edge"/>
              <c:yMode val="edge"/>
              <c:x val="0.0232494026410362"/>
              <c:y val="0.30094630438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onsolas" charset="0"/>
                  <a:ea typeface="Consolas" charset="0"/>
                  <a:cs typeface="Consolas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12700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charset="0"/>
                <a:ea typeface="Consolas" charset="0"/>
                <a:cs typeface="Consolas" charset="0"/>
              </a:defRPr>
            </a:pPr>
            <a:endParaRPr lang="en-US"/>
          </a:p>
        </c:txPr>
        <c:crossAx val="1521421024"/>
        <c:crosses val="autoZero"/>
        <c:crossBetween val="between"/>
      </c:valAx>
      <c:spPr>
        <a:noFill/>
        <a:ln w="12700">
          <a:solidFill>
            <a:schemeClr val="tx1">
              <a:lumMod val="75000"/>
              <a:lumOff val="2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onsolas" charset="0"/>
          <a:ea typeface="Consolas" charset="0"/>
          <a:cs typeface="Consola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charset="0"/>
                <a:ea typeface="Consolas" charset="0"/>
                <a:cs typeface="Consolas" charset="0"/>
              </a:defRPr>
            </a:pPr>
            <a:r>
              <a:rPr lang="en-US"/>
              <a:t>Amplitud relativa per</a:t>
            </a:r>
            <a:r>
              <a:rPr lang="en-US" baseline="0"/>
              <a:t> harmònic</a:t>
            </a:r>
            <a:endParaRPr lang="en-US"/>
          </a:p>
        </c:rich>
      </c:tx>
      <c:layout>
        <c:manualLayout>
          <c:xMode val="edge"/>
          <c:yMode val="edge"/>
          <c:x val="0.269931078391139"/>
          <c:y val="0.0225776172258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nsolas" charset="0"/>
              <a:ea typeface="Consolas" charset="0"/>
              <a:cs typeface="Consolas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720796529757"/>
          <c:y val="0.131089077822327"/>
          <c:w val="0.837987811192378"/>
          <c:h val="0.716932273803198"/>
        </c:manualLayout>
      </c:layout>
      <c:barChart>
        <c:barDir val="col"/>
        <c:grouping val="clustered"/>
        <c:varyColors val="0"/>
        <c:ser>
          <c:idx val="1"/>
          <c:order val="0"/>
          <c:tx>
            <c:v>Amplitud relativa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'Part 1 - Video'!$I$8:$I$17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</c:numCache>
              </c:numRef>
            </c:plus>
            <c:minus>
              <c:numRef>
                <c:f>'Part 1 - Video'!$I$8:$I$17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'Part 1 - Video'!$B$8:$B$17</c:f>
              <c:numCache>
                <c:formatCode>General</c:formatCode>
                <c:ptCount val="10"/>
                <c:pt idx="0">
                  <c:v>440.0</c:v>
                </c:pt>
                <c:pt idx="1">
                  <c:v>880.0</c:v>
                </c:pt>
                <c:pt idx="2">
                  <c:v>1320.0</c:v>
                </c:pt>
                <c:pt idx="3">
                  <c:v>1760.0</c:v>
                </c:pt>
                <c:pt idx="4">
                  <c:v>2200.0</c:v>
                </c:pt>
                <c:pt idx="5">
                  <c:v>2640.0</c:v>
                </c:pt>
                <c:pt idx="6">
                  <c:v>3080.0</c:v>
                </c:pt>
                <c:pt idx="7">
                  <c:v>3520.0</c:v>
                </c:pt>
                <c:pt idx="8">
                  <c:v>3960.0</c:v>
                </c:pt>
                <c:pt idx="9">
                  <c:v>4400.0</c:v>
                </c:pt>
              </c:numCache>
            </c:numRef>
          </c:cat>
          <c:val>
            <c:numRef>
              <c:f>'Part 1 - Video'!$H$8:$H$17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79458592"/>
        <c:axId val="1459630432"/>
      </c:barChart>
      <c:catAx>
        <c:axId val="157945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onsolas" charset="0"/>
                    <a:ea typeface="Consolas" charset="0"/>
                    <a:cs typeface="Consolas" charset="0"/>
                  </a:defRPr>
                </a:pPr>
                <a:r>
                  <a:rPr lang="is-IS"/>
                  <a:t>f (Hz)</a:t>
                </a:r>
              </a:p>
            </c:rich>
          </c:tx>
          <c:layout>
            <c:manualLayout>
              <c:xMode val="edge"/>
              <c:yMode val="edge"/>
              <c:x val="0.506614936954413"/>
              <c:y val="0.938496932515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onsolas" charset="0"/>
                  <a:ea typeface="Consolas" charset="0"/>
                  <a:cs typeface="Consolas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charset="0"/>
                <a:ea typeface="Consolas" charset="0"/>
                <a:cs typeface="Consolas" charset="0"/>
              </a:defRPr>
            </a:pPr>
            <a:endParaRPr lang="en-US"/>
          </a:p>
        </c:txPr>
        <c:crossAx val="1459630432"/>
        <c:crossesAt val="0.0"/>
        <c:auto val="1"/>
        <c:lblAlgn val="ctr"/>
        <c:lblOffset val="100"/>
        <c:noMultiLvlLbl val="0"/>
      </c:catAx>
      <c:valAx>
        <c:axId val="14596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onsolas" charset="0"/>
                    <a:ea typeface="Consolas" charset="0"/>
                    <a:cs typeface="Consolas" charset="0"/>
                  </a:defRPr>
                </a:pPr>
                <a:r>
                  <a:rPr lang="ca-ES"/>
                  <a:t>Amplitud relativa</a:t>
                </a:r>
                <a:endParaRPr lang="el-GR"/>
              </a:p>
            </c:rich>
          </c:tx>
          <c:layout>
            <c:manualLayout>
              <c:xMode val="edge"/>
              <c:yMode val="edge"/>
              <c:x val="0.0232494026410362"/>
              <c:y val="0.30094630438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onsolas" charset="0"/>
                  <a:ea typeface="Consolas" charset="0"/>
                  <a:cs typeface="Consolas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12700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charset="0"/>
                <a:ea typeface="Consolas" charset="0"/>
                <a:cs typeface="Consolas" charset="0"/>
              </a:defRPr>
            </a:pPr>
            <a:endParaRPr lang="en-US"/>
          </a:p>
        </c:txPr>
        <c:crossAx val="1579458592"/>
        <c:crosses val="autoZero"/>
        <c:crossBetween val="between"/>
      </c:valAx>
      <c:spPr>
        <a:noFill/>
        <a:ln w="12700">
          <a:solidFill>
            <a:schemeClr val="tx1">
              <a:lumMod val="75000"/>
              <a:lumOff val="2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onsolas" charset="0"/>
          <a:ea typeface="Consolas" charset="0"/>
          <a:cs typeface="Consola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charset="0"/>
                <a:ea typeface="Consolas" charset="0"/>
                <a:cs typeface="Consolas" charset="0"/>
              </a:defRPr>
            </a:pPr>
            <a:r>
              <a:rPr lang="en-US"/>
              <a:t>Amplitud relativa per</a:t>
            </a:r>
            <a:r>
              <a:rPr lang="en-US" baseline="0"/>
              <a:t> harmònic</a:t>
            </a:r>
            <a:endParaRPr lang="en-US"/>
          </a:p>
        </c:rich>
      </c:tx>
      <c:layout>
        <c:manualLayout>
          <c:xMode val="edge"/>
          <c:yMode val="edge"/>
          <c:x val="0.269931078391139"/>
          <c:y val="0.0225776172258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nsolas" charset="0"/>
              <a:ea typeface="Consolas" charset="0"/>
              <a:cs typeface="Consolas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720796529757"/>
          <c:y val="0.131089077822327"/>
          <c:w val="0.837987811192378"/>
          <c:h val="0.716932273803198"/>
        </c:manualLayout>
      </c:layout>
      <c:barChart>
        <c:barDir val="col"/>
        <c:grouping val="clustered"/>
        <c:varyColors val="0"/>
        <c:ser>
          <c:idx val="1"/>
          <c:order val="0"/>
          <c:tx>
            <c:v>Amplitud relativa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'Part 1 - App'!$S$8:$S$17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</c:numCache>
              </c:numRef>
            </c:plus>
            <c:minus>
              <c:numRef>
                <c:f>'Part 1 - App'!$S$8:$S$17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'Part 1 - App'!$L$8:$L$17</c:f>
              <c:numCache>
                <c:formatCode>General</c:formatCode>
                <c:ptCount val="10"/>
                <c:pt idx="0">
                  <c:v>440.0</c:v>
                </c:pt>
                <c:pt idx="1">
                  <c:v>880.0</c:v>
                </c:pt>
                <c:pt idx="2">
                  <c:v>1320.0</c:v>
                </c:pt>
                <c:pt idx="3">
                  <c:v>1760.0</c:v>
                </c:pt>
                <c:pt idx="4">
                  <c:v>2200.0</c:v>
                </c:pt>
                <c:pt idx="5">
                  <c:v>2640.0</c:v>
                </c:pt>
                <c:pt idx="6">
                  <c:v>3080.0</c:v>
                </c:pt>
                <c:pt idx="7">
                  <c:v>3520.0</c:v>
                </c:pt>
                <c:pt idx="8">
                  <c:v>3960.0</c:v>
                </c:pt>
                <c:pt idx="9">
                  <c:v>4400.0</c:v>
                </c:pt>
              </c:numCache>
            </c:numRef>
          </c:cat>
          <c:val>
            <c:numRef>
              <c:f>'Part 1 - App'!$R$8:$R$17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79469168"/>
        <c:axId val="1584749696"/>
      </c:barChart>
      <c:catAx>
        <c:axId val="157946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onsolas" charset="0"/>
                    <a:ea typeface="Consolas" charset="0"/>
                    <a:cs typeface="Consolas" charset="0"/>
                  </a:defRPr>
                </a:pPr>
                <a:r>
                  <a:rPr lang="is-IS"/>
                  <a:t>f (Hz)</a:t>
                </a:r>
              </a:p>
            </c:rich>
          </c:tx>
          <c:layout>
            <c:manualLayout>
              <c:xMode val="edge"/>
              <c:yMode val="edge"/>
              <c:x val="0.506614936954413"/>
              <c:y val="0.938496932515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onsolas" charset="0"/>
                  <a:ea typeface="Consolas" charset="0"/>
                  <a:cs typeface="Consolas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charset="0"/>
                <a:ea typeface="Consolas" charset="0"/>
                <a:cs typeface="Consolas" charset="0"/>
              </a:defRPr>
            </a:pPr>
            <a:endParaRPr lang="en-US"/>
          </a:p>
        </c:txPr>
        <c:crossAx val="1584749696"/>
        <c:crossesAt val="0.0"/>
        <c:auto val="1"/>
        <c:lblAlgn val="ctr"/>
        <c:lblOffset val="100"/>
        <c:noMultiLvlLbl val="0"/>
      </c:catAx>
      <c:valAx>
        <c:axId val="15847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onsolas" charset="0"/>
                    <a:ea typeface="Consolas" charset="0"/>
                    <a:cs typeface="Consolas" charset="0"/>
                  </a:defRPr>
                </a:pPr>
                <a:r>
                  <a:rPr lang="ca-ES"/>
                  <a:t>Amplitud relativa</a:t>
                </a:r>
                <a:endParaRPr lang="el-GR"/>
              </a:p>
            </c:rich>
          </c:tx>
          <c:layout>
            <c:manualLayout>
              <c:xMode val="edge"/>
              <c:yMode val="edge"/>
              <c:x val="0.0232494026410362"/>
              <c:y val="0.30094630438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onsolas" charset="0"/>
                  <a:ea typeface="Consolas" charset="0"/>
                  <a:cs typeface="Consolas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12700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charset="0"/>
                <a:ea typeface="Consolas" charset="0"/>
                <a:cs typeface="Consolas" charset="0"/>
              </a:defRPr>
            </a:pPr>
            <a:endParaRPr lang="en-US"/>
          </a:p>
        </c:txPr>
        <c:crossAx val="1579469168"/>
        <c:crosses val="autoZero"/>
        <c:crossBetween val="between"/>
      </c:valAx>
      <c:spPr>
        <a:noFill/>
        <a:ln w="12700">
          <a:solidFill>
            <a:schemeClr val="tx1">
              <a:lumMod val="75000"/>
              <a:lumOff val="2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onsolas" charset="0"/>
          <a:ea typeface="Consolas" charset="0"/>
          <a:cs typeface="Consola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charset="0"/>
                <a:ea typeface="Consolas" charset="0"/>
                <a:cs typeface="Consolas" charset="0"/>
              </a:defRPr>
            </a:pPr>
            <a:r>
              <a:rPr lang="en-US"/>
              <a:t>Amplitud relativa per</a:t>
            </a:r>
            <a:r>
              <a:rPr lang="en-US" baseline="0"/>
              <a:t> harmònic</a:t>
            </a:r>
            <a:endParaRPr lang="en-US"/>
          </a:p>
        </c:rich>
      </c:tx>
      <c:layout>
        <c:manualLayout>
          <c:xMode val="edge"/>
          <c:yMode val="edge"/>
          <c:x val="0.269931078391139"/>
          <c:y val="0.0225776172258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nsolas" charset="0"/>
              <a:ea typeface="Consolas" charset="0"/>
              <a:cs typeface="Consolas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720796529757"/>
          <c:y val="0.131089077822327"/>
          <c:w val="0.837987811192378"/>
          <c:h val="0.716932273803198"/>
        </c:manualLayout>
      </c:layout>
      <c:barChart>
        <c:barDir val="col"/>
        <c:grouping val="clustered"/>
        <c:varyColors val="0"/>
        <c:ser>
          <c:idx val="1"/>
          <c:order val="0"/>
          <c:tx>
            <c:v>Amplitud relativa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'Part 1 - App'!$I$8:$I$17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</c:numCache>
              </c:numRef>
            </c:plus>
            <c:minus>
              <c:numRef>
                <c:f>'Part 1 - App'!$I$8:$I$17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'Part 1 - App'!$B$8:$B$17</c:f>
              <c:numCache>
                <c:formatCode>General</c:formatCode>
                <c:ptCount val="10"/>
                <c:pt idx="0">
                  <c:v>440.0</c:v>
                </c:pt>
                <c:pt idx="1">
                  <c:v>880.0</c:v>
                </c:pt>
                <c:pt idx="2">
                  <c:v>1320.0</c:v>
                </c:pt>
                <c:pt idx="3">
                  <c:v>1760.0</c:v>
                </c:pt>
                <c:pt idx="4">
                  <c:v>2200.0</c:v>
                </c:pt>
                <c:pt idx="5">
                  <c:v>2640.0</c:v>
                </c:pt>
                <c:pt idx="6">
                  <c:v>3080.0</c:v>
                </c:pt>
                <c:pt idx="7">
                  <c:v>3520.0</c:v>
                </c:pt>
                <c:pt idx="8">
                  <c:v>3960.0</c:v>
                </c:pt>
                <c:pt idx="9">
                  <c:v>4400.0</c:v>
                </c:pt>
              </c:numCache>
            </c:numRef>
          </c:cat>
          <c:val>
            <c:numRef>
              <c:f>'Part 1 - App'!$H$8:$H$17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02551680"/>
        <c:axId val="1577928320"/>
      </c:barChart>
      <c:catAx>
        <c:axId val="160255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onsolas" charset="0"/>
                    <a:ea typeface="Consolas" charset="0"/>
                    <a:cs typeface="Consolas" charset="0"/>
                  </a:defRPr>
                </a:pPr>
                <a:r>
                  <a:rPr lang="is-IS"/>
                  <a:t>f (Hz)</a:t>
                </a:r>
              </a:p>
            </c:rich>
          </c:tx>
          <c:layout>
            <c:manualLayout>
              <c:xMode val="edge"/>
              <c:yMode val="edge"/>
              <c:x val="0.506614936954413"/>
              <c:y val="0.938496932515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onsolas" charset="0"/>
                  <a:ea typeface="Consolas" charset="0"/>
                  <a:cs typeface="Consolas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charset="0"/>
                <a:ea typeface="Consolas" charset="0"/>
                <a:cs typeface="Consolas" charset="0"/>
              </a:defRPr>
            </a:pPr>
            <a:endParaRPr lang="en-US"/>
          </a:p>
        </c:txPr>
        <c:crossAx val="1577928320"/>
        <c:crossesAt val="0.0"/>
        <c:auto val="1"/>
        <c:lblAlgn val="ctr"/>
        <c:lblOffset val="100"/>
        <c:noMultiLvlLbl val="0"/>
      </c:catAx>
      <c:valAx>
        <c:axId val="157792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onsolas" charset="0"/>
                    <a:ea typeface="Consolas" charset="0"/>
                    <a:cs typeface="Consolas" charset="0"/>
                  </a:defRPr>
                </a:pPr>
                <a:r>
                  <a:rPr lang="ca-ES"/>
                  <a:t>Amplitud relativa</a:t>
                </a:r>
                <a:endParaRPr lang="el-GR"/>
              </a:p>
            </c:rich>
          </c:tx>
          <c:layout>
            <c:manualLayout>
              <c:xMode val="edge"/>
              <c:yMode val="edge"/>
              <c:x val="0.0232494026410362"/>
              <c:y val="0.30094630438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onsolas" charset="0"/>
                  <a:ea typeface="Consolas" charset="0"/>
                  <a:cs typeface="Consolas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12700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charset="0"/>
                <a:ea typeface="Consolas" charset="0"/>
                <a:cs typeface="Consolas" charset="0"/>
              </a:defRPr>
            </a:pPr>
            <a:endParaRPr lang="en-US"/>
          </a:p>
        </c:txPr>
        <c:crossAx val="1602551680"/>
        <c:crosses val="autoZero"/>
        <c:crossBetween val="between"/>
      </c:valAx>
      <c:spPr>
        <a:noFill/>
        <a:ln w="12700">
          <a:solidFill>
            <a:schemeClr val="tx1">
              <a:lumMod val="75000"/>
              <a:lumOff val="2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onsolas" charset="0"/>
          <a:ea typeface="Consolas" charset="0"/>
          <a:cs typeface="Consola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charset="0"/>
                <a:ea typeface="Consolas" charset="0"/>
                <a:cs typeface="Consolas" charset="0"/>
              </a:defRPr>
            </a:pPr>
            <a:r>
              <a:rPr lang="en-US"/>
              <a:t>Amplitud relativa per</a:t>
            </a:r>
            <a:r>
              <a:rPr lang="en-US" baseline="0"/>
              <a:t> harmònic</a:t>
            </a:r>
            <a:endParaRPr lang="en-US"/>
          </a:p>
        </c:rich>
      </c:tx>
      <c:layout>
        <c:manualLayout>
          <c:xMode val="edge"/>
          <c:yMode val="edge"/>
          <c:x val="0.269931078391139"/>
          <c:y val="0.0225776172258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nsolas" charset="0"/>
              <a:ea typeface="Consolas" charset="0"/>
              <a:cs typeface="Consolas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720796529757"/>
          <c:y val="0.131089077822327"/>
          <c:w val="0.837987811192378"/>
          <c:h val="0.716932273803198"/>
        </c:manualLayout>
      </c:layout>
      <c:barChart>
        <c:barDir val="col"/>
        <c:grouping val="clustered"/>
        <c:varyColors val="0"/>
        <c:ser>
          <c:idx val="1"/>
          <c:order val="0"/>
          <c:tx>
            <c:v>Amplitud relativa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'Part 1 - App'!$AC$8:$AC$17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</c:numCache>
              </c:numRef>
            </c:plus>
            <c:minus>
              <c:numRef>
                <c:f>'Part 1 - App'!$AC$8:$AC$17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'Part 1 - App'!$V$8:$V$17</c:f>
              <c:numCache>
                <c:formatCode>General</c:formatCode>
                <c:ptCount val="10"/>
                <c:pt idx="0">
                  <c:v>440.0</c:v>
                </c:pt>
                <c:pt idx="1">
                  <c:v>880.0</c:v>
                </c:pt>
                <c:pt idx="2">
                  <c:v>1320.0</c:v>
                </c:pt>
                <c:pt idx="3">
                  <c:v>1760.0</c:v>
                </c:pt>
                <c:pt idx="4">
                  <c:v>2200.0</c:v>
                </c:pt>
                <c:pt idx="5">
                  <c:v>2640.0</c:v>
                </c:pt>
                <c:pt idx="6">
                  <c:v>3080.0</c:v>
                </c:pt>
                <c:pt idx="7">
                  <c:v>3520.0</c:v>
                </c:pt>
                <c:pt idx="8">
                  <c:v>3960.0</c:v>
                </c:pt>
                <c:pt idx="9">
                  <c:v>4400.0</c:v>
                </c:pt>
              </c:numCache>
            </c:numRef>
          </c:cat>
          <c:val>
            <c:numRef>
              <c:f>'Part 1 - App'!$AB$8:$AB$17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463302608"/>
        <c:axId val="1578821808"/>
      </c:barChart>
      <c:catAx>
        <c:axId val="146330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onsolas" charset="0"/>
                    <a:ea typeface="Consolas" charset="0"/>
                    <a:cs typeface="Consolas" charset="0"/>
                  </a:defRPr>
                </a:pPr>
                <a:r>
                  <a:rPr lang="is-IS"/>
                  <a:t>f (Hz)</a:t>
                </a:r>
              </a:p>
            </c:rich>
          </c:tx>
          <c:layout>
            <c:manualLayout>
              <c:xMode val="edge"/>
              <c:yMode val="edge"/>
              <c:x val="0.506614936954413"/>
              <c:y val="0.938496932515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onsolas" charset="0"/>
                  <a:ea typeface="Consolas" charset="0"/>
                  <a:cs typeface="Consolas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charset="0"/>
                <a:ea typeface="Consolas" charset="0"/>
                <a:cs typeface="Consolas" charset="0"/>
              </a:defRPr>
            </a:pPr>
            <a:endParaRPr lang="en-US"/>
          </a:p>
        </c:txPr>
        <c:crossAx val="1578821808"/>
        <c:crossesAt val="0.0"/>
        <c:auto val="1"/>
        <c:lblAlgn val="ctr"/>
        <c:lblOffset val="100"/>
        <c:noMultiLvlLbl val="0"/>
      </c:catAx>
      <c:valAx>
        <c:axId val="157882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onsolas" charset="0"/>
                    <a:ea typeface="Consolas" charset="0"/>
                    <a:cs typeface="Consolas" charset="0"/>
                  </a:defRPr>
                </a:pPr>
                <a:r>
                  <a:rPr lang="ca-ES"/>
                  <a:t>Amplitud relativa</a:t>
                </a:r>
                <a:endParaRPr lang="el-GR"/>
              </a:p>
            </c:rich>
          </c:tx>
          <c:layout>
            <c:manualLayout>
              <c:xMode val="edge"/>
              <c:yMode val="edge"/>
              <c:x val="0.0232494026410362"/>
              <c:y val="0.30094630438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onsolas" charset="0"/>
                  <a:ea typeface="Consolas" charset="0"/>
                  <a:cs typeface="Consolas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12700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charset="0"/>
                <a:ea typeface="Consolas" charset="0"/>
                <a:cs typeface="Consolas" charset="0"/>
              </a:defRPr>
            </a:pPr>
            <a:endParaRPr lang="en-US"/>
          </a:p>
        </c:txPr>
        <c:crossAx val="1463302608"/>
        <c:crosses val="autoZero"/>
        <c:crossBetween val="between"/>
      </c:valAx>
      <c:spPr>
        <a:noFill/>
        <a:ln w="12700">
          <a:solidFill>
            <a:schemeClr val="tx1">
              <a:lumMod val="75000"/>
              <a:lumOff val="2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onsolas" charset="0"/>
          <a:ea typeface="Consolas" charset="0"/>
          <a:cs typeface="Consola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charset="0"/>
                <a:ea typeface="Consolas" charset="0"/>
                <a:cs typeface="Consolas" charset="0"/>
              </a:defRPr>
            </a:pPr>
            <a:r>
              <a:rPr lang="en-US"/>
              <a:t>Amplitud relativa per</a:t>
            </a:r>
            <a:r>
              <a:rPr lang="en-US" baseline="0"/>
              <a:t> harmònic</a:t>
            </a:r>
            <a:endParaRPr lang="en-US"/>
          </a:p>
        </c:rich>
      </c:tx>
      <c:layout>
        <c:manualLayout>
          <c:xMode val="edge"/>
          <c:yMode val="edge"/>
          <c:x val="0.269931078391139"/>
          <c:y val="0.0225776172258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nsolas" charset="0"/>
              <a:ea typeface="Consolas" charset="0"/>
              <a:cs typeface="Consolas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720796529757"/>
          <c:y val="0.131089077822327"/>
          <c:w val="0.837987811192378"/>
          <c:h val="0.716932273803198"/>
        </c:manualLayout>
      </c:layout>
      <c:barChart>
        <c:barDir val="col"/>
        <c:grouping val="clustered"/>
        <c:varyColors val="0"/>
        <c:ser>
          <c:idx val="1"/>
          <c:order val="0"/>
          <c:tx>
            <c:v>Amplitud relativa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'Part 1 - App'!$AM$8:$AM$17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</c:numCache>
              </c:numRef>
            </c:plus>
            <c:minus>
              <c:numRef>
                <c:f>'Part 1 - App'!$AM$8:$AM$17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'Part 1 - App'!$AF$8:$AF$17</c:f>
              <c:numCache>
                <c:formatCode>General</c:formatCode>
                <c:ptCount val="10"/>
                <c:pt idx="0">
                  <c:v>440.0</c:v>
                </c:pt>
                <c:pt idx="1">
                  <c:v>880.0</c:v>
                </c:pt>
                <c:pt idx="2">
                  <c:v>1320.0</c:v>
                </c:pt>
                <c:pt idx="3">
                  <c:v>1760.0</c:v>
                </c:pt>
                <c:pt idx="4">
                  <c:v>2200.0</c:v>
                </c:pt>
                <c:pt idx="5">
                  <c:v>2640.0</c:v>
                </c:pt>
                <c:pt idx="6">
                  <c:v>3080.0</c:v>
                </c:pt>
                <c:pt idx="7">
                  <c:v>3520.0</c:v>
                </c:pt>
                <c:pt idx="8">
                  <c:v>3960.0</c:v>
                </c:pt>
                <c:pt idx="9">
                  <c:v>4400.0</c:v>
                </c:pt>
              </c:numCache>
            </c:numRef>
          </c:cat>
          <c:val>
            <c:numRef>
              <c:f>'Part 1 - App'!$AL$8:$AL$17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06911488"/>
        <c:axId val="1605779776"/>
      </c:barChart>
      <c:catAx>
        <c:axId val="160691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onsolas" charset="0"/>
                    <a:ea typeface="Consolas" charset="0"/>
                    <a:cs typeface="Consolas" charset="0"/>
                  </a:defRPr>
                </a:pPr>
                <a:r>
                  <a:rPr lang="is-IS"/>
                  <a:t>f (Hz)</a:t>
                </a:r>
              </a:p>
            </c:rich>
          </c:tx>
          <c:layout>
            <c:manualLayout>
              <c:xMode val="edge"/>
              <c:yMode val="edge"/>
              <c:x val="0.506614936954413"/>
              <c:y val="0.938496932515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onsolas" charset="0"/>
                  <a:ea typeface="Consolas" charset="0"/>
                  <a:cs typeface="Consolas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charset="0"/>
                <a:ea typeface="Consolas" charset="0"/>
                <a:cs typeface="Consolas" charset="0"/>
              </a:defRPr>
            </a:pPr>
            <a:endParaRPr lang="en-US"/>
          </a:p>
        </c:txPr>
        <c:crossAx val="1605779776"/>
        <c:crossesAt val="0.0"/>
        <c:auto val="1"/>
        <c:lblAlgn val="ctr"/>
        <c:lblOffset val="100"/>
        <c:noMultiLvlLbl val="0"/>
      </c:catAx>
      <c:valAx>
        <c:axId val="16057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onsolas" charset="0"/>
                    <a:ea typeface="Consolas" charset="0"/>
                    <a:cs typeface="Consolas" charset="0"/>
                  </a:defRPr>
                </a:pPr>
                <a:r>
                  <a:rPr lang="ca-ES"/>
                  <a:t>Amplitud relativa</a:t>
                </a:r>
                <a:endParaRPr lang="el-GR"/>
              </a:p>
            </c:rich>
          </c:tx>
          <c:layout>
            <c:manualLayout>
              <c:xMode val="edge"/>
              <c:yMode val="edge"/>
              <c:x val="0.0232494026410362"/>
              <c:y val="0.30094630438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onsolas" charset="0"/>
                  <a:ea typeface="Consolas" charset="0"/>
                  <a:cs typeface="Consolas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12700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charset="0"/>
                <a:ea typeface="Consolas" charset="0"/>
                <a:cs typeface="Consolas" charset="0"/>
              </a:defRPr>
            </a:pPr>
            <a:endParaRPr lang="en-US"/>
          </a:p>
        </c:txPr>
        <c:crossAx val="1606911488"/>
        <c:crosses val="autoZero"/>
        <c:crossBetween val="between"/>
      </c:valAx>
      <c:spPr>
        <a:noFill/>
        <a:ln w="12700">
          <a:solidFill>
            <a:schemeClr val="tx1">
              <a:lumMod val="75000"/>
              <a:lumOff val="2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onsolas" charset="0"/>
          <a:ea typeface="Consolas" charset="0"/>
          <a:cs typeface="Consola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20</xdr:row>
      <xdr:rowOff>12700</xdr:rowOff>
    </xdr:from>
    <xdr:to>
      <xdr:col>8</xdr:col>
      <xdr:colOff>241299</xdr:colOff>
      <xdr:row>36</xdr:row>
      <xdr:rowOff>136524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46C8077F-DC2D-49AF-B751-6FDAAD493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20</xdr:row>
      <xdr:rowOff>12700</xdr:rowOff>
    </xdr:from>
    <xdr:to>
      <xdr:col>7</xdr:col>
      <xdr:colOff>409575</xdr:colOff>
      <xdr:row>36</xdr:row>
      <xdr:rowOff>136524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46C8077F-DC2D-49AF-B751-6FDAAD493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18</xdr:row>
      <xdr:rowOff>0</xdr:rowOff>
    </xdr:from>
    <xdr:to>
      <xdr:col>16</xdr:col>
      <xdr:colOff>739775</xdr:colOff>
      <xdr:row>34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46C8077F-DC2D-49AF-B751-6FDAAD493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6</xdr:col>
      <xdr:colOff>739775</xdr:colOff>
      <xdr:row>34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46C8077F-DC2D-49AF-B751-6FDAAD493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18</xdr:row>
      <xdr:rowOff>0</xdr:rowOff>
    </xdr:from>
    <xdr:to>
      <xdr:col>26</xdr:col>
      <xdr:colOff>739775</xdr:colOff>
      <xdr:row>34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46C8077F-DC2D-49AF-B751-6FDAAD493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18</xdr:row>
      <xdr:rowOff>0</xdr:rowOff>
    </xdr:from>
    <xdr:to>
      <xdr:col>36</xdr:col>
      <xdr:colOff>739775</xdr:colOff>
      <xdr:row>34</xdr:row>
      <xdr:rowOff>123824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46C8077F-DC2D-49AF-B751-6FDAAD493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a&#768;ctica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 refreshError="1"/>
      <sheetData sheetId="2">
        <row r="4">
          <cell r="Q4">
            <v>2.1991148575128552</v>
          </cell>
          <cell r="R4">
            <v>0.18325957145940461</v>
          </cell>
          <cell r="U4">
            <v>-3.5082352941176675E-2</v>
          </cell>
          <cell r="V4">
            <v>2.3529518356541816E-2</v>
          </cell>
        </row>
        <row r="5">
          <cell r="Q5">
            <v>2.8274333882308138</v>
          </cell>
          <cell r="R5">
            <v>0.23561944901923448</v>
          </cell>
          <cell r="U5">
            <v>-2.8664351851852038E-2</v>
          </cell>
          <cell r="V5">
            <v>3.0092728787429503E-2</v>
          </cell>
        </row>
        <row r="6">
          <cell r="Q6">
            <v>3.7699111843077517</v>
          </cell>
          <cell r="R6">
            <v>0.31415926535897931</v>
          </cell>
          <cell r="U6">
            <v>-1.6806866952789407E-2</v>
          </cell>
          <cell r="V6">
            <v>1.2047272644430192E-4</v>
          </cell>
        </row>
        <row r="7">
          <cell r="Q7">
            <v>5.026548245743669</v>
          </cell>
          <cell r="R7">
            <v>0.41887902047863906</v>
          </cell>
          <cell r="U7">
            <v>0.9540476190476187</v>
          </cell>
          <cell r="V7">
            <v>2.13246678027312E-4</v>
          </cell>
        </row>
        <row r="8">
          <cell r="Q8">
            <v>5.6548667764616276</v>
          </cell>
          <cell r="R8">
            <v>0.47123889803846897</v>
          </cell>
          <cell r="U8">
            <v>0.97054000000000085</v>
          </cell>
          <cell r="V8">
            <v>1.806117457345729E-4</v>
          </cell>
        </row>
        <row r="9">
          <cell r="Q9">
            <v>6.2831853071795862</v>
          </cell>
          <cell r="R9">
            <v>0.52359877559829882</v>
          </cell>
          <cell r="U9">
            <v>0.90059999999999929</v>
          </cell>
          <cell r="V9">
            <v>2.0052515305816381E-4</v>
          </cell>
        </row>
        <row r="10">
          <cell r="Q10">
            <v>4.5867252742410978</v>
          </cell>
          <cell r="R10">
            <v>0.38222710618675815</v>
          </cell>
          <cell r="U10">
            <v>0.58153934191702428</v>
          </cell>
          <cell r="V10">
            <v>4.3671252428954595E-2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baseColWidth="10" defaultRowHeight="16" x14ac:dyDescent="0.2"/>
  <cols>
    <col min="1" max="1" width="10.83203125" style="1"/>
    <col min="2" max="2" width="13" style="1" customWidth="1"/>
    <col min="3" max="16384" width="10.83203125" style="1"/>
  </cols>
  <sheetData>
    <row r="1" spans="1:4" x14ac:dyDescent="0.2">
      <c r="B1" s="3" t="s">
        <v>5</v>
      </c>
    </row>
    <row r="2" spans="1:4" x14ac:dyDescent="0.2">
      <c r="B2" s="5" t="s">
        <v>2</v>
      </c>
      <c r="C2" s="5" t="s">
        <v>3</v>
      </c>
      <c r="D2" s="5" t="s">
        <v>4</v>
      </c>
    </row>
    <row r="3" spans="1:4" x14ac:dyDescent="0.2">
      <c r="A3" s="4" t="s">
        <v>0</v>
      </c>
      <c r="B3" s="6">
        <v>1</v>
      </c>
      <c r="C3" s="6"/>
      <c r="D3" s="6">
        <f>B3*10^(-C3/20)</f>
        <v>1</v>
      </c>
    </row>
    <row r="4" spans="1:4" x14ac:dyDescent="0.2">
      <c r="A4" s="4" t="s">
        <v>1</v>
      </c>
      <c r="B4" s="6"/>
      <c r="C4" s="6"/>
      <c r="D4" s="6">
        <f>SQRT((B4/B3)^2+(C4*LN(10)/20)^2)*Ref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workbookViewId="0">
      <selection activeCell="R16" sqref="R16"/>
    </sheetView>
  </sheetViews>
  <sheetFormatPr baseColWidth="10" defaultRowHeight="16" x14ac:dyDescent="0.2"/>
  <cols>
    <col min="17" max="17" width="16.83203125" customWidth="1"/>
  </cols>
  <sheetData>
    <row r="1" spans="1:22" x14ac:dyDescent="0.2">
      <c r="A1" s="3" t="s">
        <v>7</v>
      </c>
      <c r="P1" s="3" t="s">
        <v>25</v>
      </c>
    </row>
    <row r="2" spans="1:22" x14ac:dyDescent="0.2">
      <c r="B2" s="2" t="s">
        <v>8</v>
      </c>
      <c r="C2" s="2" t="s">
        <v>9</v>
      </c>
    </row>
    <row r="3" spans="1:22" x14ac:dyDescent="0.2">
      <c r="A3" s="2" t="s">
        <v>0</v>
      </c>
      <c r="B3" s="6">
        <v>440</v>
      </c>
      <c r="C3" s="6">
        <v>1</v>
      </c>
      <c r="P3" s="2" t="s">
        <v>10</v>
      </c>
      <c r="Q3" s="2" t="s">
        <v>11</v>
      </c>
      <c r="R3" s="2" t="s">
        <v>12</v>
      </c>
      <c r="T3" s="2" t="s">
        <v>10</v>
      </c>
      <c r="U3" s="2" t="s">
        <v>11</v>
      </c>
      <c r="V3" s="2" t="s">
        <v>12</v>
      </c>
    </row>
    <row r="4" spans="1:22" x14ac:dyDescent="0.2">
      <c r="A4" s="2" t="s">
        <v>1</v>
      </c>
      <c r="B4" s="6"/>
      <c r="C4" s="6"/>
      <c r="P4" s="2">
        <v>1</v>
      </c>
      <c r="Q4" s="7">
        <v>1.2732395447351628</v>
      </c>
      <c r="R4" s="8">
        <v>440</v>
      </c>
      <c r="T4" s="2">
        <v>1</v>
      </c>
      <c r="U4" s="7">
        <v>1</v>
      </c>
      <c r="V4" s="8">
        <v>1</v>
      </c>
    </row>
    <row r="5" spans="1:22" x14ac:dyDescent="0.2">
      <c r="P5" s="2">
        <v>3</v>
      </c>
      <c r="Q5" s="7">
        <v>0.42441318157838759</v>
      </c>
      <c r="R5" s="8">
        <v>1320</v>
      </c>
      <c r="T5" s="2">
        <v>3</v>
      </c>
      <c r="U5" s="7">
        <v>1</v>
      </c>
      <c r="V5" s="8">
        <v>1</v>
      </c>
    </row>
    <row r="6" spans="1:22" x14ac:dyDescent="0.2">
      <c r="A6" s="3" t="s">
        <v>6</v>
      </c>
      <c r="G6" s="3" t="s">
        <v>18</v>
      </c>
      <c r="P6" s="2">
        <v>5</v>
      </c>
      <c r="Q6" s="7">
        <v>0.25464790894703254</v>
      </c>
      <c r="R6" s="8">
        <v>2200</v>
      </c>
      <c r="T6" s="2">
        <v>5</v>
      </c>
      <c r="U6" s="7">
        <v>1</v>
      </c>
      <c r="V6" s="8">
        <v>1</v>
      </c>
    </row>
    <row r="7" spans="1:22" x14ac:dyDescent="0.2">
      <c r="A7" s="2" t="s">
        <v>10</v>
      </c>
      <c r="B7" s="2" t="s">
        <v>11</v>
      </c>
      <c r="C7" s="2" t="s">
        <v>15</v>
      </c>
      <c r="D7" s="2" t="s">
        <v>12</v>
      </c>
      <c r="E7" s="2" t="s">
        <v>19</v>
      </c>
      <c r="G7" s="2" t="s">
        <v>12</v>
      </c>
      <c r="H7" s="2" t="s">
        <v>19</v>
      </c>
      <c r="I7" s="2" t="s">
        <v>13</v>
      </c>
      <c r="J7" s="2" t="s">
        <v>14</v>
      </c>
      <c r="K7" s="2" t="s">
        <v>11</v>
      </c>
      <c r="L7" s="2" t="s">
        <v>15</v>
      </c>
      <c r="M7" s="2" t="s">
        <v>16</v>
      </c>
      <c r="N7" s="2" t="s">
        <v>17</v>
      </c>
      <c r="P7" s="2">
        <v>7</v>
      </c>
      <c r="Q7" s="7">
        <v>0.18189136353359467</v>
      </c>
      <c r="R7" s="8">
        <v>3080</v>
      </c>
      <c r="T7" s="2">
        <v>7</v>
      </c>
      <c r="U7" s="7">
        <v>1</v>
      </c>
      <c r="V7" s="8">
        <v>1</v>
      </c>
    </row>
    <row r="8" spans="1:22" x14ac:dyDescent="0.2">
      <c r="A8" s="2">
        <v>1</v>
      </c>
      <c r="B8" s="6">
        <f>(2*$C$3/(PI()*A8))*(1-(-1)^A8)</f>
        <v>1.2732395447351628</v>
      </c>
      <c r="C8" s="6">
        <f>(4*PI()/A8)*$C$4</f>
        <v>0</v>
      </c>
      <c r="D8" s="6">
        <f>$B$3*A8</f>
        <v>440</v>
      </c>
      <c r="E8" s="6">
        <f>A8*$B$4</f>
        <v>0</v>
      </c>
      <c r="G8" s="6">
        <v>1</v>
      </c>
      <c r="H8" s="6"/>
      <c r="I8" s="6"/>
      <c r="J8" s="6"/>
      <c r="K8" s="6">
        <f xml:space="preserve"> Ref * 10^(I8/20)</f>
        <v>1</v>
      </c>
      <c r="L8" s="6">
        <f>K8*SQRT((Ref*uRef)^2 + (J8*LN(10)/20)^2)</f>
        <v>0</v>
      </c>
      <c r="M8" s="6">
        <f>K8 / $C$3</f>
        <v>1</v>
      </c>
      <c r="N8" s="6">
        <f>M8*SQRT((L8/K8)^2 + ($C$4/$C$3)^2)</f>
        <v>0</v>
      </c>
      <c r="P8" s="2">
        <v>9</v>
      </c>
      <c r="Q8" s="7">
        <v>0.14147106052612921</v>
      </c>
      <c r="R8" s="8">
        <v>3960</v>
      </c>
      <c r="T8" s="2">
        <v>9</v>
      </c>
      <c r="U8" s="7">
        <v>1</v>
      </c>
      <c r="V8" s="8">
        <v>1</v>
      </c>
    </row>
    <row r="9" spans="1:22" x14ac:dyDescent="0.2">
      <c r="A9" s="2">
        <v>3</v>
      </c>
      <c r="B9" s="6">
        <f>(2*$C$3/(PI()*A9))*(1-(-1)^A9)</f>
        <v>0.42441318157838759</v>
      </c>
      <c r="C9" s="6">
        <f t="shared" ref="C9:C17" si="0">(4*PI()/A9)*$C$4</f>
        <v>0</v>
      </c>
      <c r="D9" s="6">
        <f t="shared" ref="D9:D17" si="1">$B$3*A9</f>
        <v>1320</v>
      </c>
      <c r="E9" s="6">
        <f t="shared" ref="E9:E17" si="2">A9*$B$4</f>
        <v>0</v>
      </c>
      <c r="G9" s="6">
        <v>1</v>
      </c>
      <c r="H9" s="6"/>
      <c r="I9" s="6"/>
      <c r="J9" s="6"/>
      <c r="K9" s="6">
        <f xml:space="preserve"> Ref * 10^(I9/20)</f>
        <v>1</v>
      </c>
      <c r="L9" s="6">
        <f>K9*SQRT((Ref*uRef)^2 + (J9*LN(10)/20)^2)</f>
        <v>0</v>
      </c>
      <c r="M9" s="6">
        <f>K9 / $C$3</f>
        <v>1</v>
      </c>
      <c r="N9" s="6">
        <f>M9*SQRT((L9/K9)^2 + ($C$4/$C$3)^2)</f>
        <v>0</v>
      </c>
      <c r="P9" s="2">
        <v>11</v>
      </c>
      <c r="Q9" s="7">
        <v>0.11574904952137845</v>
      </c>
      <c r="R9" s="8">
        <v>4840</v>
      </c>
      <c r="T9" s="2">
        <v>11</v>
      </c>
      <c r="U9" s="7">
        <v>1</v>
      </c>
      <c r="V9" s="8">
        <v>1</v>
      </c>
    </row>
    <row r="10" spans="1:22" x14ac:dyDescent="0.2">
      <c r="A10" s="2">
        <v>5</v>
      </c>
      <c r="B10" s="6">
        <f>(2*$C$3/(PI()*A10))*(1-(-1)^A10)</f>
        <v>0.25464790894703254</v>
      </c>
      <c r="C10" s="6">
        <f t="shared" si="0"/>
        <v>0</v>
      </c>
      <c r="D10" s="6">
        <f t="shared" si="1"/>
        <v>2200</v>
      </c>
      <c r="E10" s="6">
        <f t="shared" si="2"/>
        <v>0</v>
      </c>
      <c r="G10" s="6">
        <v>1</v>
      </c>
      <c r="H10" s="6"/>
      <c r="I10" s="6"/>
      <c r="J10" s="6"/>
      <c r="K10" s="6">
        <f xml:space="preserve"> Ref * 10^(I10/20)</f>
        <v>1</v>
      </c>
      <c r="L10" s="6">
        <f>K10*SQRT((Ref*uRef)^2 + (J10*LN(10)/20)^2)</f>
        <v>0</v>
      </c>
      <c r="M10" s="6">
        <f>K10 / $C$3</f>
        <v>1</v>
      </c>
      <c r="N10" s="6">
        <f>M10*SQRT((L10/K10)^2 + ($C$4/$C$3)^2)</f>
        <v>0</v>
      </c>
      <c r="P10" s="2">
        <v>13</v>
      </c>
      <c r="Q10" s="7">
        <v>9.7941503441166353E-2</v>
      </c>
      <c r="R10" s="8">
        <v>5720</v>
      </c>
      <c r="T10" s="2">
        <v>13</v>
      </c>
      <c r="U10" s="7">
        <v>1</v>
      </c>
      <c r="V10" s="8">
        <v>1</v>
      </c>
    </row>
    <row r="11" spans="1:22" x14ac:dyDescent="0.2">
      <c r="A11" s="2">
        <v>7</v>
      </c>
      <c r="B11" s="6">
        <f>(2*$C$3/(PI()*A11))*(1-(-1)^A11)</f>
        <v>0.18189136353359467</v>
      </c>
      <c r="C11" s="6">
        <f t="shared" si="0"/>
        <v>0</v>
      </c>
      <c r="D11" s="6">
        <f t="shared" si="1"/>
        <v>3080</v>
      </c>
      <c r="E11" s="6">
        <f t="shared" si="2"/>
        <v>0</v>
      </c>
      <c r="G11" s="6">
        <v>1</v>
      </c>
      <c r="H11" s="6"/>
      <c r="I11" s="6"/>
      <c r="J11" s="6"/>
      <c r="K11" s="6">
        <f xml:space="preserve"> Ref * 10^(I11/20)</f>
        <v>1</v>
      </c>
      <c r="L11" s="6">
        <f>K11*SQRT((Ref*uRef)^2 + (J11*LN(10)/20)^2)</f>
        <v>0</v>
      </c>
      <c r="M11" s="6">
        <f>K11 / $C$3</f>
        <v>1</v>
      </c>
      <c r="N11" s="6">
        <f>M11*SQRT((L11/K11)^2 + ($C$4/$C$3)^2)</f>
        <v>0</v>
      </c>
      <c r="P11" s="2">
        <v>15</v>
      </c>
      <c r="Q11" s="7">
        <v>8.4882636315677523E-2</v>
      </c>
      <c r="R11" s="8">
        <v>6600</v>
      </c>
      <c r="T11" s="2">
        <v>15</v>
      </c>
      <c r="U11" s="7">
        <v>1</v>
      </c>
      <c r="V11" s="8">
        <v>1</v>
      </c>
    </row>
    <row r="12" spans="1:22" x14ac:dyDescent="0.2">
      <c r="A12" s="2">
        <v>9</v>
      </c>
      <c r="B12" s="6">
        <f>(2*$C$3/(PI()*A12))*(1-(-1)^A12)</f>
        <v>0.14147106052612921</v>
      </c>
      <c r="C12" s="6">
        <f t="shared" si="0"/>
        <v>0</v>
      </c>
      <c r="D12" s="6">
        <f t="shared" si="1"/>
        <v>3960</v>
      </c>
      <c r="E12" s="6">
        <f t="shared" si="2"/>
        <v>0</v>
      </c>
      <c r="G12" s="6">
        <v>1</v>
      </c>
      <c r="H12" s="6"/>
      <c r="I12" s="6"/>
      <c r="J12" s="6"/>
      <c r="K12" s="6">
        <f xml:space="preserve"> Ref * 10^(I12/20)</f>
        <v>1</v>
      </c>
      <c r="L12" s="6">
        <f>K12*SQRT((Ref*uRef)^2 + (J12*LN(10)/20)^2)</f>
        <v>0</v>
      </c>
      <c r="M12" s="6">
        <f>K12 / $C$3</f>
        <v>1</v>
      </c>
      <c r="N12" s="6">
        <f>M12*SQRT((L12/K12)^2 + ($C$4/$C$3)^2)</f>
        <v>0</v>
      </c>
      <c r="P12" s="2">
        <v>17</v>
      </c>
      <c r="Q12" s="7">
        <v>7.4896443807950741E-2</v>
      </c>
      <c r="R12" s="8">
        <v>7480</v>
      </c>
      <c r="T12" s="2">
        <v>17</v>
      </c>
      <c r="U12" s="7">
        <v>1</v>
      </c>
      <c r="V12" s="8">
        <v>1</v>
      </c>
    </row>
    <row r="13" spans="1:22" x14ac:dyDescent="0.2">
      <c r="A13" s="2">
        <v>11</v>
      </c>
      <c r="B13" s="6">
        <f>(2*$C$3/(PI()*A13))*(1-(-1)^A13)</f>
        <v>0.11574904952137845</v>
      </c>
      <c r="C13" s="6">
        <f t="shared" si="0"/>
        <v>0</v>
      </c>
      <c r="D13" s="6">
        <f t="shared" si="1"/>
        <v>4840</v>
      </c>
      <c r="E13" s="6">
        <f t="shared" si="2"/>
        <v>0</v>
      </c>
      <c r="G13" s="6">
        <v>1</v>
      </c>
      <c r="H13" s="6"/>
      <c r="I13" s="6"/>
      <c r="J13" s="6"/>
      <c r="K13" s="6">
        <f xml:space="preserve"> Ref * 10^(I13/20)</f>
        <v>1</v>
      </c>
      <c r="L13" s="6">
        <f>K13*SQRT((Ref*uRef)^2 + (J13*LN(10)/20)^2)</f>
        <v>0</v>
      </c>
      <c r="M13" s="6">
        <f>K13 / $C$3</f>
        <v>1</v>
      </c>
      <c r="N13" s="6">
        <f>M13*SQRT((L13/K13)^2 + ($C$4/$C$3)^2)</f>
        <v>0</v>
      </c>
      <c r="P13" s="2">
        <v>19</v>
      </c>
      <c r="Q13" s="7">
        <v>6.7012607617640149E-2</v>
      </c>
      <c r="R13" s="8">
        <v>8360</v>
      </c>
      <c r="T13" s="2">
        <v>19</v>
      </c>
      <c r="U13" s="7">
        <v>1</v>
      </c>
      <c r="V13" s="8">
        <v>1</v>
      </c>
    </row>
    <row r="14" spans="1:22" x14ac:dyDescent="0.2">
      <c r="A14" s="2">
        <v>13</v>
      </c>
      <c r="B14" s="6">
        <f>(2*$C$3/(PI()*A14))*(1-(-1)^A14)</f>
        <v>9.7941503441166353E-2</v>
      </c>
      <c r="C14" s="6">
        <f t="shared" si="0"/>
        <v>0</v>
      </c>
      <c r="D14" s="6">
        <f t="shared" si="1"/>
        <v>5720</v>
      </c>
      <c r="E14" s="6">
        <f t="shared" si="2"/>
        <v>0</v>
      </c>
      <c r="G14" s="6">
        <v>1</v>
      </c>
      <c r="H14" s="6"/>
      <c r="I14" s="6"/>
      <c r="J14" s="6"/>
      <c r="K14" s="6">
        <f xml:space="preserve"> Ref * 10^(I14/20)</f>
        <v>1</v>
      </c>
      <c r="L14" s="6">
        <f>K14*SQRT((Ref*uRef)^2 + (J14*LN(10)/20)^2)</f>
        <v>0</v>
      </c>
      <c r="M14" s="6">
        <f>K14 / $C$3</f>
        <v>1</v>
      </c>
      <c r="N14" s="6">
        <f>M14*SQRT((L14/K14)^2 + ($C$4/$C$3)^2)</f>
        <v>0</v>
      </c>
    </row>
    <row r="15" spans="1:22" x14ac:dyDescent="0.2">
      <c r="A15" s="2">
        <v>15</v>
      </c>
      <c r="B15" s="6">
        <f>(2*$C$3/(PI()*A15))*(1-(-1)^A15)</f>
        <v>8.4882636315677523E-2</v>
      </c>
      <c r="C15" s="6">
        <f t="shared" si="0"/>
        <v>0</v>
      </c>
      <c r="D15" s="6">
        <f t="shared" si="1"/>
        <v>6600</v>
      </c>
      <c r="E15" s="6">
        <f t="shared" si="2"/>
        <v>0</v>
      </c>
      <c r="G15" s="6">
        <v>1</v>
      </c>
      <c r="H15" s="6"/>
      <c r="I15" s="6"/>
      <c r="J15" s="6"/>
      <c r="K15" s="6">
        <f xml:space="preserve"> Ref * 10^(I15/20)</f>
        <v>1</v>
      </c>
      <c r="L15" s="6">
        <f>K15*SQRT((Ref*uRef)^2 + (J15*LN(10)/20)^2)</f>
        <v>0</v>
      </c>
      <c r="M15" s="6">
        <f>K15 / $C$3</f>
        <v>1</v>
      </c>
      <c r="N15" s="6">
        <f>M15*SQRT((L15/K15)^2 + ($C$4/$C$3)^2)</f>
        <v>0</v>
      </c>
    </row>
    <row r="16" spans="1:22" x14ac:dyDescent="0.2">
      <c r="A16" s="2">
        <v>17</v>
      </c>
      <c r="B16" s="6">
        <f>(2*$C$3/(PI()*A16))*(1-(-1)^A16)</f>
        <v>7.4896443807950741E-2</v>
      </c>
      <c r="C16" s="6">
        <f t="shared" si="0"/>
        <v>0</v>
      </c>
      <c r="D16" s="6">
        <f t="shared" si="1"/>
        <v>7480</v>
      </c>
      <c r="E16" s="6">
        <f t="shared" si="2"/>
        <v>0</v>
      </c>
      <c r="G16" s="6">
        <v>1</v>
      </c>
      <c r="H16" s="6"/>
      <c r="I16" s="6"/>
      <c r="J16" s="6"/>
      <c r="K16" s="6">
        <f xml:space="preserve"> Ref * 10^(I16/20)</f>
        <v>1</v>
      </c>
      <c r="L16" s="6">
        <f>K16*SQRT((Ref*uRef)^2 + (J16*LN(10)/20)^2)</f>
        <v>0</v>
      </c>
      <c r="M16" s="6">
        <f>K16 / $C$3</f>
        <v>1</v>
      </c>
      <c r="N16" s="6">
        <f>M16*SQRT((L16/K16)^2 + ($C$4/$C$3)^2)</f>
        <v>0</v>
      </c>
    </row>
    <row r="17" spans="1:14" x14ac:dyDescent="0.2">
      <c r="A17" s="2">
        <v>19</v>
      </c>
      <c r="B17" s="6">
        <f>(2*$C$3/(PI()*A17))*(1-(-1)^A17)</f>
        <v>6.7012607617640149E-2</v>
      </c>
      <c r="C17" s="6">
        <f t="shared" si="0"/>
        <v>0</v>
      </c>
      <c r="D17" s="6">
        <f t="shared" si="1"/>
        <v>8360</v>
      </c>
      <c r="E17" s="6">
        <f t="shared" si="2"/>
        <v>0</v>
      </c>
      <c r="G17" s="6">
        <v>1</v>
      </c>
      <c r="H17" s="6"/>
      <c r="I17" s="6"/>
      <c r="J17" s="6"/>
      <c r="K17" s="6">
        <f xml:space="preserve"> Ref * 10^(I17/20)</f>
        <v>1</v>
      </c>
      <c r="L17" s="6">
        <f>K17*SQRT((Ref*uRef)^2 + (J17*LN(10)/20)^2)</f>
        <v>0</v>
      </c>
      <c r="M17" s="6">
        <f>K17 / $C$3</f>
        <v>1</v>
      </c>
      <c r="N17" s="6">
        <f>M17*SQRT((L17/K17)^2 + ($C$4/$C$3)^2)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K26" sqref="K26"/>
    </sheetView>
  </sheetViews>
  <sheetFormatPr baseColWidth="10" defaultRowHeight="16" x14ac:dyDescent="0.2"/>
  <sheetData>
    <row r="1" spans="1:9" x14ac:dyDescent="0.2">
      <c r="A1" s="3" t="s">
        <v>20</v>
      </c>
    </row>
    <row r="2" spans="1:9" x14ac:dyDescent="0.2">
      <c r="B2" s="2" t="s">
        <v>8</v>
      </c>
      <c r="C2" s="2" t="s">
        <v>9</v>
      </c>
    </row>
    <row r="3" spans="1:9" x14ac:dyDescent="0.2">
      <c r="A3" s="2" t="s">
        <v>0</v>
      </c>
      <c r="B3" s="6">
        <v>440</v>
      </c>
      <c r="C3" s="6">
        <v>1</v>
      </c>
    </row>
    <row r="4" spans="1:9" x14ac:dyDescent="0.2">
      <c r="A4" s="2" t="s">
        <v>1</v>
      </c>
      <c r="B4" s="6"/>
      <c r="C4" s="6"/>
    </row>
    <row r="6" spans="1:9" x14ac:dyDescent="0.2">
      <c r="A6" s="3" t="s">
        <v>18</v>
      </c>
    </row>
    <row r="7" spans="1:9" x14ac:dyDescent="0.2">
      <c r="A7" s="2" t="s">
        <v>10</v>
      </c>
      <c r="B7" s="2" t="s">
        <v>12</v>
      </c>
      <c r="C7" s="2" t="s">
        <v>19</v>
      </c>
      <c r="D7" s="2" t="s">
        <v>13</v>
      </c>
      <c r="E7" s="2" t="s">
        <v>14</v>
      </c>
      <c r="F7" s="2" t="s">
        <v>11</v>
      </c>
      <c r="G7" s="2" t="s">
        <v>15</v>
      </c>
      <c r="H7" s="2" t="s">
        <v>16</v>
      </c>
      <c r="I7" s="2" t="s">
        <v>17</v>
      </c>
    </row>
    <row r="8" spans="1:9" x14ac:dyDescent="0.2">
      <c r="A8" s="2">
        <v>1</v>
      </c>
      <c r="B8" s="6">
        <f>$B$3*A8</f>
        <v>440</v>
      </c>
      <c r="C8" s="6"/>
      <c r="D8" s="6"/>
      <c r="E8" s="6"/>
      <c r="F8" s="6">
        <f xml:space="preserve"> Ref * 10^(D8/20)</f>
        <v>1</v>
      </c>
      <c r="G8" s="6">
        <f>F8*SQRT((Ref*uRef)^2 + (E8*LN(10)/20)^2)</f>
        <v>0</v>
      </c>
      <c r="H8" s="6">
        <f>F8 / $C$3</f>
        <v>1</v>
      </c>
      <c r="I8" s="6">
        <f>H8*SQRT((G8/F8)^2 + ($C$4/$C$3)^2)</f>
        <v>0</v>
      </c>
    </row>
    <row r="9" spans="1:9" x14ac:dyDescent="0.2">
      <c r="A9" s="2">
        <v>2</v>
      </c>
      <c r="B9" s="6">
        <f>$B$3*A9</f>
        <v>880</v>
      </c>
      <c r="C9" s="6"/>
      <c r="D9" s="6"/>
      <c r="E9" s="6"/>
      <c r="F9" s="6">
        <f xml:space="preserve"> Ref * 10^(D9/20)</f>
        <v>1</v>
      </c>
      <c r="G9" s="6">
        <f>F9*SQRT((Ref*uRef)^2 + (E9*LN(10)/20)^2)</f>
        <v>0</v>
      </c>
      <c r="H9" s="6">
        <f t="shared" ref="H9:H17" si="0">F9 / $C$3</f>
        <v>1</v>
      </c>
      <c r="I9" s="6">
        <f t="shared" ref="I9:I17" si="1">H9*SQRT((G9/F9)^2 + ($C$4/$C$3)^2)</f>
        <v>0</v>
      </c>
    </row>
    <row r="10" spans="1:9" x14ac:dyDescent="0.2">
      <c r="A10" s="2">
        <v>3</v>
      </c>
      <c r="B10" s="6">
        <f>$B$3*A10</f>
        <v>1320</v>
      </c>
      <c r="C10" s="6"/>
      <c r="D10" s="6"/>
      <c r="E10" s="6"/>
      <c r="F10" s="6">
        <f xml:space="preserve"> Ref * 10^(D10/20)</f>
        <v>1</v>
      </c>
      <c r="G10" s="6">
        <f>F10*SQRT((Ref*uRef)^2 + (E10*LN(10)/20)^2)</f>
        <v>0</v>
      </c>
      <c r="H10" s="6">
        <f t="shared" si="0"/>
        <v>1</v>
      </c>
      <c r="I10" s="6">
        <f t="shared" si="1"/>
        <v>0</v>
      </c>
    </row>
    <row r="11" spans="1:9" x14ac:dyDescent="0.2">
      <c r="A11" s="2">
        <v>4</v>
      </c>
      <c r="B11" s="6">
        <f>$B$3*A11</f>
        <v>1760</v>
      </c>
      <c r="C11" s="6"/>
      <c r="D11" s="6"/>
      <c r="E11" s="6"/>
      <c r="F11" s="6">
        <f xml:space="preserve"> Ref * 10^(D11/20)</f>
        <v>1</v>
      </c>
      <c r="G11" s="6">
        <f>F11*SQRT((Ref*uRef)^2 + (E11*LN(10)/20)^2)</f>
        <v>0</v>
      </c>
      <c r="H11" s="6">
        <f t="shared" si="0"/>
        <v>1</v>
      </c>
      <c r="I11" s="6">
        <f t="shared" si="1"/>
        <v>0</v>
      </c>
    </row>
    <row r="12" spans="1:9" x14ac:dyDescent="0.2">
      <c r="A12" s="2">
        <v>5</v>
      </c>
      <c r="B12" s="6">
        <f>$B$3*A12</f>
        <v>2200</v>
      </c>
      <c r="C12" s="6"/>
      <c r="D12" s="6"/>
      <c r="E12" s="6"/>
      <c r="F12" s="6">
        <f xml:space="preserve"> Ref * 10^(D12/20)</f>
        <v>1</v>
      </c>
      <c r="G12" s="6">
        <f>F12*SQRT((Ref*uRef)^2 + (E12*LN(10)/20)^2)</f>
        <v>0</v>
      </c>
      <c r="H12" s="6">
        <f t="shared" si="0"/>
        <v>1</v>
      </c>
      <c r="I12" s="6">
        <f t="shared" si="1"/>
        <v>0</v>
      </c>
    </row>
    <row r="13" spans="1:9" x14ac:dyDescent="0.2">
      <c r="A13" s="2">
        <v>6</v>
      </c>
      <c r="B13" s="6">
        <f>$B$3*A13</f>
        <v>2640</v>
      </c>
      <c r="C13" s="6"/>
      <c r="D13" s="6"/>
      <c r="E13" s="6"/>
      <c r="F13" s="6">
        <f xml:space="preserve"> Ref * 10^(D13/20)</f>
        <v>1</v>
      </c>
      <c r="G13" s="6">
        <f>F13*SQRT((Ref*uRef)^2 + (E13*LN(10)/20)^2)</f>
        <v>0</v>
      </c>
      <c r="H13" s="6">
        <f t="shared" si="0"/>
        <v>1</v>
      </c>
      <c r="I13" s="6">
        <f t="shared" si="1"/>
        <v>0</v>
      </c>
    </row>
    <row r="14" spans="1:9" x14ac:dyDescent="0.2">
      <c r="A14" s="2">
        <v>7</v>
      </c>
      <c r="B14" s="6">
        <f>$B$3*A14</f>
        <v>3080</v>
      </c>
      <c r="C14" s="6"/>
      <c r="D14" s="6"/>
      <c r="E14" s="6"/>
      <c r="F14" s="6">
        <f xml:space="preserve"> Ref * 10^(D14/20)</f>
        <v>1</v>
      </c>
      <c r="G14" s="6">
        <f>F14*SQRT((Ref*uRef)^2 + (E14*LN(10)/20)^2)</f>
        <v>0</v>
      </c>
      <c r="H14" s="6">
        <f t="shared" si="0"/>
        <v>1</v>
      </c>
      <c r="I14" s="6">
        <f t="shared" si="1"/>
        <v>0</v>
      </c>
    </row>
    <row r="15" spans="1:9" x14ac:dyDescent="0.2">
      <c r="A15" s="2">
        <v>8</v>
      </c>
      <c r="B15" s="6">
        <f>$B$3*A15</f>
        <v>3520</v>
      </c>
      <c r="C15" s="6"/>
      <c r="D15" s="6"/>
      <c r="E15" s="6"/>
      <c r="F15" s="6">
        <f xml:space="preserve"> Ref * 10^(D15/20)</f>
        <v>1</v>
      </c>
      <c r="G15" s="6">
        <f>F15*SQRT((Ref*uRef)^2 + (E15*LN(10)/20)^2)</f>
        <v>0</v>
      </c>
      <c r="H15" s="6">
        <f t="shared" si="0"/>
        <v>1</v>
      </c>
      <c r="I15" s="6">
        <f t="shared" si="1"/>
        <v>0</v>
      </c>
    </row>
    <row r="16" spans="1:9" x14ac:dyDescent="0.2">
      <c r="A16" s="2">
        <v>9</v>
      </c>
      <c r="B16" s="6">
        <f>$B$3*A16</f>
        <v>3960</v>
      </c>
      <c r="C16" s="6"/>
      <c r="D16" s="6"/>
      <c r="E16" s="6"/>
      <c r="F16" s="6">
        <f xml:space="preserve"> Ref * 10^(D16/20)</f>
        <v>1</v>
      </c>
      <c r="G16" s="6">
        <f>F16*SQRT((Ref*uRef)^2 + (E16*LN(10)/20)^2)</f>
        <v>0</v>
      </c>
      <c r="H16" s="6">
        <f t="shared" si="0"/>
        <v>1</v>
      </c>
      <c r="I16" s="6">
        <f t="shared" si="1"/>
        <v>0</v>
      </c>
    </row>
    <row r="17" spans="1:9" x14ac:dyDescent="0.2">
      <c r="A17" s="2">
        <v>10</v>
      </c>
      <c r="B17" s="6">
        <f>$B$3*A17</f>
        <v>4400</v>
      </c>
      <c r="C17" s="6"/>
      <c r="D17" s="6"/>
      <c r="E17" s="6"/>
      <c r="F17" s="6">
        <f xml:space="preserve"> Ref * 10^(D17/20)</f>
        <v>1</v>
      </c>
      <c r="G17" s="6">
        <f>F17*SQRT((Ref*uRef)^2 + (E17*LN(10)/20)^2)</f>
        <v>0</v>
      </c>
      <c r="H17" s="6">
        <f t="shared" si="0"/>
        <v>1</v>
      </c>
      <c r="I17" s="6">
        <f t="shared" si="1"/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7"/>
  <sheetViews>
    <sheetView workbookViewId="0">
      <selection activeCell="D13" sqref="D13"/>
    </sheetView>
  </sheetViews>
  <sheetFormatPr baseColWidth="10" defaultRowHeight="16" x14ac:dyDescent="0.2"/>
  <sheetData>
    <row r="1" spans="1:39" x14ac:dyDescent="0.2">
      <c r="A1" s="3" t="s">
        <v>21</v>
      </c>
      <c r="K1" s="3" t="s">
        <v>22</v>
      </c>
      <c r="U1" s="3" t="s">
        <v>23</v>
      </c>
      <c r="AE1" s="3" t="s">
        <v>24</v>
      </c>
    </row>
    <row r="2" spans="1:39" x14ac:dyDescent="0.2">
      <c r="B2" s="2" t="s">
        <v>8</v>
      </c>
      <c r="C2" s="2" t="s">
        <v>9</v>
      </c>
      <c r="L2" s="2" t="s">
        <v>8</v>
      </c>
      <c r="M2" s="2" t="s">
        <v>9</v>
      </c>
      <c r="V2" s="2" t="s">
        <v>8</v>
      </c>
      <c r="W2" s="2" t="s">
        <v>9</v>
      </c>
      <c r="AF2" s="2" t="s">
        <v>8</v>
      </c>
      <c r="AG2" s="2" t="s">
        <v>9</v>
      </c>
    </row>
    <row r="3" spans="1:39" x14ac:dyDescent="0.2">
      <c r="A3" s="2" t="s">
        <v>0</v>
      </c>
      <c r="B3" s="6">
        <v>440</v>
      </c>
      <c r="C3" s="6">
        <v>1</v>
      </c>
      <c r="K3" s="2" t="s">
        <v>0</v>
      </c>
      <c r="L3" s="6">
        <v>440</v>
      </c>
      <c r="M3" s="6">
        <v>1</v>
      </c>
      <c r="U3" s="2" t="s">
        <v>0</v>
      </c>
      <c r="V3" s="6">
        <v>440</v>
      </c>
      <c r="W3" s="6">
        <v>1</v>
      </c>
      <c r="AE3" s="2" t="s">
        <v>0</v>
      </c>
      <c r="AF3" s="6">
        <v>440</v>
      </c>
      <c r="AG3" s="6">
        <v>1</v>
      </c>
    </row>
    <row r="4" spans="1:39" x14ac:dyDescent="0.2">
      <c r="A4" s="2" t="s">
        <v>1</v>
      </c>
      <c r="B4" s="6"/>
      <c r="C4" s="6"/>
      <c r="K4" s="2" t="s">
        <v>1</v>
      </c>
      <c r="L4" s="6"/>
      <c r="M4" s="6"/>
      <c r="U4" s="2" t="s">
        <v>1</v>
      </c>
      <c r="V4" s="6"/>
      <c r="W4" s="6"/>
      <c r="AE4" s="2" t="s">
        <v>1</v>
      </c>
      <c r="AF4" s="6"/>
      <c r="AG4" s="6"/>
    </row>
    <row r="6" spans="1:39" x14ac:dyDescent="0.2">
      <c r="A6" s="3" t="s">
        <v>18</v>
      </c>
      <c r="K6" s="3" t="s">
        <v>18</v>
      </c>
      <c r="U6" s="3" t="s">
        <v>18</v>
      </c>
      <c r="AE6" s="3" t="s">
        <v>18</v>
      </c>
    </row>
    <row r="7" spans="1:39" x14ac:dyDescent="0.2">
      <c r="A7" s="2" t="s">
        <v>10</v>
      </c>
      <c r="B7" s="2" t="s">
        <v>12</v>
      </c>
      <c r="C7" s="2" t="s">
        <v>19</v>
      </c>
      <c r="D7" s="2" t="s">
        <v>13</v>
      </c>
      <c r="E7" s="2" t="s">
        <v>14</v>
      </c>
      <c r="F7" s="2" t="s">
        <v>11</v>
      </c>
      <c r="G7" s="2" t="s">
        <v>15</v>
      </c>
      <c r="H7" s="2" t="s">
        <v>16</v>
      </c>
      <c r="I7" s="2" t="s">
        <v>17</v>
      </c>
      <c r="K7" s="2" t="s">
        <v>10</v>
      </c>
      <c r="L7" s="2" t="s">
        <v>12</v>
      </c>
      <c r="M7" s="2" t="s">
        <v>19</v>
      </c>
      <c r="N7" s="2" t="s">
        <v>13</v>
      </c>
      <c r="O7" s="2" t="s">
        <v>14</v>
      </c>
      <c r="P7" s="2" t="s">
        <v>11</v>
      </c>
      <c r="Q7" s="2" t="s">
        <v>15</v>
      </c>
      <c r="R7" s="2" t="s">
        <v>16</v>
      </c>
      <c r="S7" s="2" t="s">
        <v>17</v>
      </c>
      <c r="U7" s="2" t="s">
        <v>10</v>
      </c>
      <c r="V7" s="2" t="s">
        <v>12</v>
      </c>
      <c r="W7" s="2" t="s">
        <v>19</v>
      </c>
      <c r="X7" s="2" t="s">
        <v>13</v>
      </c>
      <c r="Y7" s="2" t="s">
        <v>14</v>
      </c>
      <c r="Z7" s="2" t="s">
        <v>11</v>
      </c>
      <c r="AA7" s="2" t="s">
        <v>15</v>
      </c>
      <c r="AB7" s="2" t="s">
        <v>16</v>
      </c>
      <c r="AC7" s="2" t="s">
        <v>17</v>
      </c>
      <c r="AE7" s="2" t="s">
        <v>10</v>
      </c>
      <c r="AF7" s="2" t="s">
        <v>12</v>
      </c>
      <c r="AG7" s="2" t="s">
        <v>19</v>
      </c>
      <c r="AH7" s="2" t="s">
        <v>13</v>
      </c>
      <c r="AI7" s="2" t="s">
        <v>14</v>
      </c>
      <c r="AJ7" s="2" t="s">
        <v>11</v>
      </c>
      <c r="AK7" s="2" t="s">
        <v>15</v>
      </c>
      <c r="AL7" s="2" t="s">
        <v>16</v>
      </c>
      <c r="AM7" s="2" t="s">
        <v>17</v>
      </c>
    </row>
    <row r="8" spans="1:39" x14ac:dyDescent="0.2">
      <c r="A8" s="2">
        <v>1</v>
      </c>
      <c r="B8" s="6">
        <f>$B$3*A8</f>
        <v>440</v>
      </c>
      <c r="C8" s="6"/>
      <c r="D8" s="6"/>
      <c r="E8" s="6"/>
      <c r="F8" s="6">
        <f xml:space="preserve"> Ref * 10^(D8/20)</f>
        <v>1</v>
      </c>
      <c r="G8" s="6">
        <f>F8*SQRT((Ref*uRef)^2 + (E8*LN(10)/20)^2)</f>
        <v>0</v>
      </c>
      <c r="H8" s="6">
        <f>F8 / $C$3</f>
        <v>1</v>
      </c>
      <c r="I8" s="6">
        <f>H8*SQRT((G8/F8)^2 + ($C$4/$C$3)^2)</f>
        <v>0</v>
      </c>
      <c r="K8" s="2">
        <v>1</v>
      </c>
      <c r="L8" s="6">
        <f>$L$3*K8</f>
        <v>440</v>
      </c>
      <c r="M8" s="6"/>
      <c r="N8" s="6"/>
      <c r="O8" s="6"/>
      <c r="P8" s="6">
        <f xml:space="preserve"> Ref * 10^(N8/20)</f>
        <v>1</v>
      </c>
      <c r="Q8" s="6">
        <f>P8*SQRT((Ref*uRef)^2 + (O8*LN(10)/20)^2)</f>
        <v>0</v>
      </c>
      <c r="R8" s="6">
        <f>P8 / $M$3</f>
        <v>1</v>
      </c>
      <c r="S8" s="6">
        <f>R8*SQRT((Q8/P8)^2 + ($C$4/$C$3)^2)</f>
        <v>0</v>
      </c>
      <c r="U8" s="2">
        <v>1</v>
      </c>
      <c r="V8" s="6">
        <f>$V$3*U8</f>
        <v>440</v>
      </c>
      <c r="W8" s="6"/>
      <c r="X8" s="6"/>
      <c r="Y8" s="6"/>
      <c r="Z8" s="6">
        <f xml:space="preserve"> Ref * 10^(X8/20)</f>
        <v>1</v>
      </c>
      <c r="AA8" s="6">
        <f>Z8*SQRT((Ref*uRef)^2 + (Y8*LN(10)/20)^2)</f>
        <v>0</v>
      </c>
      <c r="AB8" s="6">
        <f>Z8 / $W$3</f>
        <v>1</v>
      </c>
      <c r="AC8" s="6">
        <f>AB8*SQRT((AA8/Z8)^2 + ($C$4/$C$3)^2)</f>
        <v>0</v>
      </c>
      <c r="AE8" s="2">
        <v>1</v>
      </c>
      <c r="AF8" s="6">
        <f>$AF$3*AE8</f>
        <v>440</v>
      </c>
      <c r="AG8" s="6"/>
      <c r="AH8" s="6"/>
      <c r="AI8" s="6"/>
      <c r="AJ8" s="6">
        <f xml:space="preserve"> Ref * 10^(AH8/20)</f>
        <v>1</v>
      </c>
      <c r="AK8" s="6">
        <f>AJ8*SQRT((Ref*uRef)^2 + (AI8*LN(10)/20)^2)</f>
        <v>0</v>
      </c>
      <c r="AL8" s="6">
        <f>AJ8 / $AG$3</f>
        <v>1</v>
      </c>
      <c r="AM8" s="6">
        <f>AL8*SQRT((AK8/AJ8)^2 + ($C$4/$C$3)^2)</f>
        <v>0</v>
      </c>
    </row>
    <row r="9" spans="1:39" x14ac:dyDescent="0.2">
      <c r="A9" s="2">
        <v>2</v>
      </c>
      <c r="B9" s="6">
        <f>$B$3*A9</f>
        <v>880</v>
      </c>
      <c r="C9" s="6"/>
      <c r="D9" s="6"/>
      <c r="E9" s="6"/>
      <c r="F9" s="6">
        <f xml:space="preserve"> Ref * 10^(D9/20)</f>
        <v>1</v>
      </c>
      <c r="G9" s="6">
        <f>F9*SQRT((Ref*uRef)^2 + (E9*LN(10)/20)^2)</f>
        <v>0</v>
      </c>
      <c r="H9" s="6">
        <f t="shared" ref="H9:H17" si="0">F9 / $C$3</f>
        <v>1</v>
      </c>
      <c r="I9" s="6">
        <f t="shared" ref="I9:I17" si="1">H9*SQRT((G9/F9)^2 + ($C$4/$C$3)^2)</f>
        <v>0</v>
      </c>
      <c r="K9" s="2">
        <v>2</v>
      </c>
      <c r="L9" s="6">
        <f t="shared" ref="L9:L17" si="2">$L$3*K9</f>
        <v>880</v>
      </c>
      <c r="M9" s="6"/>
      <c r="N9" s="6"/>
      <c r="O9" s="6"/>
      <c r="P9" s="6">
        <f xml:space="preserve"> Ref * 10^(N9/20)</f>
        <v>1</v>
      </c>
      <c r="Q9" s="6">
        <f>P9*SQRT((Ref*uRef)^2 + (O9*LN(10)/20)^2)</f>
        <v>0</v>
      </c>
      <c r="R9" s="6">
        <f t="shared" ref="R9:R17" si="3">P9 / $C$3</f>
        <v>1</v>
      </c>
      <c r="S9" s="6">
        <f t="shared" ref="S9:S17" si="4">R9*SQRT((Q9/P9)^2 + ($C$4/$C$3)^2)</f>
        <v>0</v>
      </c>
      <c r="U9" s="2">
        <v>2</v>
      </c>
      <c r="V9" s="6">
        <f t="shared" ref="V9:V17" si="5">$V$3*U9</f>
        <v>880</v>
      </c>
      <c r="W9" s="6"/>
      <c r="X9" s="6"/>
      <c r="Y9" s="6"/>
      <c r="Z9" s="6">
        <f xml:space="preserve"> Ref * 10^(X9/20)</f>
        <v>1</v>
      </c>
      <c r="AA9" s="6">
        <f>Z9*SQRT((Ref*uRef)^2 + (Y9*LN(10)/20)^2)</f>
        <v>0</v>
      </c>
      <c r="AB9" s="6">
        <f t="shared" ref="AB9:AB17" si="6">Z9 / $W$3</f>
        <v>1</v>
      </c>
      <c r="AC9" s="6">
        <f t="shared" ref="AC9:AC17" si="7">AB9*SQRT((AA9/Z9)^2 + ($C$4/$C$3)^2)</f>
        <v>0</v>
      </c>
      <c r="AE9" s="2">
        <v>2</v>
      </c>
      <c r="AF9" s="6">
        <f t="shared" ref="AF9:AF17" si="8">$AF$3*AE9</f>
        <v>880</v>
      </c>
      <c r="AG9" s="6"/>
      <c r="AH9" s="6"/>
      <c r="AI9" s="6"/>
      <c r="AJ9" s="6">
        <f xml:space="preserve"> Ref * 10^(AH9/20)</f>
        <v>1</v>
      </c>
      <c r="AK9" s="6">
        <f>AJ9*SQRT((Ref*uRef)^2 + (AI9*LN(10)/20)^2)</f>
        <v>0</v>
      </c>
      <c r="AL9" s="6">
        <f t="shared" ref="AL9:AL17" si="9">AJ9 / $AG$3</f>
        <v>1</v>
      </c>
      <c r="AM9" s="6">
        <f t="shared" ref="AM9:AM17" si="10">AL9*SQRT((AK9/AJ9)^2 + ($C$4/$C$3)^2)</f>
        <v>0</v>
      </c>
    </row>
    <row r="10" spans="1:39" x14ac:dyDescent="0.2">
      <c r="A10" s="2">
        <v>3</v>
      </c>
      <c r="B10" s="6">
        <f>$B$3*A10</f>
        <v>1320</v>
      </c>
      <c r="C10" s="6"/>
      <c r="D10" s="6"/>
      <c r="E10" s="6"/>
      <c r="F10" s="6">
        <f xml:space="preserve"> Ref * 10^(D10/20)</f>
        <v>1</v>
      </c>
      <c r="G10" s="6">
        <f>F10*SQRT((Ref*uRef)^2 + (E10*LN(10)/20)^2)</f>
        <v>0</v>
      </c>
      <c r="H10" s="6">
        <f t="shared" si="0"/>
        <v>1</v>
      </c>
      <c r="I10" s="6">
        <f t="shared" si="1"/>
        <v>0</v>
      </c>
      <c r="K10" s="2">
        <v>3</v>
      </c>
      <c r="L10" s="6">
        <f t="shared" si="2"/>
        <v>1320</v>
      </c>
      <c r="M10" s="6"/>
      <c r="N10" s="6"/>
      <c r="O10" s="6"/>
      <c r="P10" s="6">
        <f xml:space="preserve"> Ref * 10^(N10/20)</f>
        <v>1</v>
      </c>
      <c r="Q10" s="6">
        <f>P10*SQRT((Ref*uRef)^2 + (O10*LN(10)/20)^2)</f>
        <v>0</v>
      </c>
      <c r="R10" s="6">
        <f t="shared" si="3"/>
        <v>1</v>
      </c>
      <c r="S10" s="6">
        <f t="shared" si="4"/>
        <v>0</v>
      </c>
      <c r="U10" s="2">
        <v>3</v>
      </c>
      <c r="V10" s="6">
        <f t="shared" si="5"/>
        <v>1320</v>
      </c>
      <c r="W10" s="6"/>
      <c r="X10" s="6"/>
      <c r="Y10" s="6"/>
      <c r="Z10" s="6">
        <f xml:space="preserve"> Ref * 10^(X10/20)</f>
        <v>1</v>
      </c>
      <c r="AA10" s="6">
        <f>Z10*SQRT((Ref*uRef)^2 + (Y10*LN(10)/20)^2)</f>
        <v>0</v>
      </c>
      <c r="AB10" s="6">
        <f t="shared" si="6"/>
        <v>1</v>
      </c>
      <c r="AC10" s="6">
        <f t="shared" si="7"/>
        <v>0</v>
      </c>
      <c r="AE10" s="2">
        <v>3</v>
      </c>
      <c r="AF10" s="6">
        <f t="shared" si="8"/>
        <v>1320</v>
      </c>
      <c r="AG10" s="6"/>
      <c r="AH10" s="6"/>
      <c r="AI10" s="6"/>
      <c r="AJ10" s="6">
        <f xml:space="preserve"> Ref * 10^(AH10/20)</f>
        <v>1</v>
      </c>
      <c r="AK10" s="6">
        <f>AJ10*SQRT((Ref*uRef)^2 + (AI10*LN(10)/20)^2)</f>
        <v>0</v>
      </c>
      <c r="AL10" s="6">
        <f t="shared" si="9"/>
        <v>1</v>
      </c>
      <c r="AM10" s="6">
        <f t="shared" si="10"/>
        <v>0</v>
      </c>
    </row>
    <row r="11" spans="1:39" x14ac:dyDescent="0.2">
      <c r="A11" s="2">
        <v>4</v>
      </c>
      <c r="B11" s="6">
        <f>$B$3*A11</f>
        <v>1760</v>
      </c>
      <c r="C11" s="6"/>
      <c r="D11" s="6"/>
      <c r="E11" s="6"/>
      <c r="F11" s="6">
        <f xml:space="preserve"> Ref * 10^(D11/20)</f>
        <v>1</v>
      </c>
      <c r="G11" s="6">
        <f>F11*SQRT((Ref*uRef)^2 + (E11*LN(10)/20)^2)</f>
        <v>0</v>
      </c>
      <c r="H11" s="6">
        <f t="shared" si="0"/>
        <v>1</v>
      </c>
      <c r="I11" s="6">
        <f t="shared" si="1"/>
        <v>0</v>
      </c>
      <c r="K11" s="2">
        <v>4</v>
      </c>
      <c r="L11" s="6">
        <f t="shared" si="2"/>
        <v>1760</v>
      </c>
      <c r="M11" s="6"/>
      <c r="N11" s="6"/>
      <c r="O11" s="6"/>
      <c r="P11" s="6">
        <f xml:space="preserve"> Ref * 10^(N11/20)</f>
        <v>1</v>
      </c>
      <c r="Q11" s="6">
        <f>P11*SQRT((Ref*uRef)^2 + (O11*LN(10)/20)^2)</f>
        <v>0</v>
      </c>
      <c r="R11" s="6">
        <f t="shared" si="3"/>
        <v>1</v>
      </c>
      <c r="S11" s="6">
        <f t="shared" si="4"/>
        <v>0</v>
      </c>
      <c r="U11" s="2">
        <v>4</v>
      </c>
      <c r="V11" s="6">
        <f t="shared" si="5"/>
        <v>1760</v>
      </c>
      <c r="W11" s="6"/>
      <c r="X11" s="6"/>
      <c r="Y11" s="6"/>
      <c r="Z11" s="6">
        <f xml:space="preserve"> Ref * 10^(X11/20)</f>
        <v>1</v>
      </c>
      <c r="AA11" s="6">
        <f>Z11*SQRT((Ref*uRef)^2 + (Y11*LN(10)/20)^2)</f>
        <v>0</v>
      </c>
      <c r="AB11" s="6">
        <f t="shared" si="6"/>
        <v>1</v>
      </c>
      <c r="AC11" s="6">
        <f t="shared" si="7"/>
        <v>0</v>
      </c>
      <c r="AE11" s="2">
        <v>4</v>
      </c>
      <c r="AF11" s="6">
        <f t="shared" si="8"/>
        <v>1760</v>
      </c>
      <c r="AG11" s="6"/>
      <c r="AH11" s="6"/>
      <c r="AI11" s="6"/>
      <c r="AJ11" s="6">
        <f xml:space="preserve"> Ref * 10^(AH11/20)</f>
        <v>1</v>
      </c>
      <c r="AK11" s="6">
        <f>AJ11*SQRT((Ref*uRef)^2 + (AI11*LN(10)/20)^2)</f>
        <v>0</v>
      </c>
      <c r="AL11" s="6">
        <f t="shared" si="9"/>
        <v>1</v>
      </c>
      <c r="AM11" s="6">
        <f t="shared" si="10"/>
        <v>0</v>
      </c>
    </row>
    <row r="12" spans="1:39" x14ac:dyDescent="0.2">
      <c r="A12" s="2">
        <v>5</v>
      </c>
      <c r="B12" s="6">
        <f>$B$3*A12</f>
        <v>2200</v>
      </c>
      <c r="C12" s="6"/>
      <c r="D12" s="6"/>
      <c r="E12" s="6"/>
      <c r="F12" s="6">
        <f xml:space="preserve"> Ref * 10^(D12/20)</f>
        <v>1</v>
      </c>
      <c r="G12" s="6">
        <f>F12*SQRT((Ref*uRef)^2 + (E12*LN(10)/20)^2)</f>
        <v>0</v>
      </c>
      <c r="H12" s="6">
        <f t="shared" si="0"/>
        <v>1</v>
      </c>
      <c r="I12" s="6">
        <f t="shared" si="1"/>
        <v>0</v>
      </c>
      <c r="K12" s="2">
        <v>5</v>
      </c>
      <c r="L12" s="6">
        <f t="shared" si="2"/>
        <v>2200</v>
      </c>
      <c r="M12" s="6"/>
      <c r="N12" s="6"/>
      <c r="O12" s="6"/>
      <c r="P12" s="6">
        <f xml:space="preserve"> Ref * 10^(N12/20)</f>
        <v>1</v>
      </c>
      <c r="Q12" s="6">
        <f>P12*SQRT((Ref*uRef)^2 + (O12*LN(10)/20)^2)</f>
        <v>0</v>
      </c>
      <c r="R12" s="6">
        <f t="shared" si="3"/>
        <v>1</v>
      </c>
      <c r="S12" s="6">
        <f t="shared" si="4"/>
        <v>0</v>
      </c>
      <c r="U12" s="2">
        <v>5</v>
      </c>
      <c r="V12" s="6">
        <f t="shared" si="5"/>
        <v>2200</v>
      </c>
      <c r="W12" s="6"/>
      <c r="X12" s="6"/>
      <c r="Y12" s="6"/>
      <c r="Z12" s="6">
        <f xml:space="preserve"> Ref * 10^(X12/20)</f>
        <v>1</v>
      </c>
      <c r="AA12" s="6">
        <f>Z12*SQRT((Ref*uRef)^2 + (Y12*LN(10)/20)^2)</f>
        <v>0</v>
      </c>
      <c r="AB12" s="6">
        <f t="shared" si="6"/>
        <v>1</v>
      </c>
      <c r="AC12" s="6">
        <f t="shared" si="7"/>
        <v>0</v>
      </c>
      <c r="AE12" s="2">
        <v>5</v>
      </c>
      <c r="AF12" s="6">
        <f t="shared" si="8"/>
        <v>2200</v>
      </c>
      <c r="AG12" s="6"/>
      <c r="AH12" s="6"/>
      <c r="AI12" s="6"/>
      <c r="AJ12" s="6">
        <f xml:space="preserve"> Ref * 10^(AH12/20)</f>
        <v>1</v>
      </c>
      <c r="AK12" s="6">
        <f>AJ12*SQRT((Ref*uRef)^2 + (AI12*LN(10)/20)^2)</f>
        <v>0</v>
      </c>
      <c r="AL12" s="6">
        <f t="shared" si="9"/>
        <v>1</v>
      </c>
      <c r="AM12" s="6">
        <f t="shared" si="10"/>
        <v>0</v>
      </c>
    </row>
    <row r="13" spans="1:39" x14ac:dyDescent="0.2">
      <c r="A13" s="2">
        <v>6</v>
      </c>
      <c r="B13" s="6">
        <f>$B$3*A13</f>
        <v>2640</v>
      </c>
      <c r="C13" s="6"/>
      <c r="D13" s="6"/>
      <c r="E13" s="6"/>
      <c r="F13" s="6">
        <f xml:space="preserve"> Ref * 10^(D13/20)</f>
        <v>1</v>
      </c>
      <c r="G13" s="6">
        <f>F13*SQRT((Ref*uRef)^2 + (E13*LN(10)/20)^2)</f>
        <v>0</v>
      </c>
      <c r="H13" s="6">
        <f t="shared" si="0"/>
        <v>1</v>
      </c>
      <c r="I13" s="6">
        <f t="shared" si="1"/>
        <v>0</v>
      </c>
      <c r="K13" s="2">
        <v>6</v>
      </c>
      <c r="L13" s="6">
        <f t="shared" si="2"/>
        <v>2640</v>
      </c>
      <c r="M13" s="6"/>
      <c r="N13" s="6"/>
      <c r="O13" s="6"/>
      <c r="P13" s="6">
        <f xml:space="preserve"> Ref * 10^(N13/20)</f>
        <v>1</v>
      </c>
      <c r="Q13" s="6">
        <f>P13*SQRT((Ref*uRef)^2 + (O13*LN(10)/20)^2)</f>
        <v>0</v>
      </c>
      <c r="R13" s="6">
        <f t="shared" si="3"/>
        <v>1</v>
      </c>
      <c r="S13" s="6">
        <f t="shared" si="4"/>
        <v>0</v>
      </c>
      <c r="U13" s="2">
        <v>6</v>
      </c>
      <c r="V13" s="6">
        <f t="shared" si="5"/>
        <v>2640</v>
      </c>
      <c r="W13" s="6"/>
      <c r="X13" s="6"/>
      <c r="Y13" s="6"/>
      <c r="Z13" s="6">
        <f xml:space="preserve"> Ref * 10^(X13/20)</f>
        <v>1</v>
      </c>
      <c r="AA13" s="6">
        <f>Z13*SQRT((Ref*uRef)^2 + (Y13*LN(10)/20)^2)</f>
        <v>0</v>
      </c>
      <c r="AB13" s="6">
        <f t="shared" si="6"/>
        <v>1</v>
      </c>
      <c r="AC13" s="6">
        <f t="shared" si="7"/>
        <v>0</v>
      </c>
      <c r="AE13" s="2">
        <v>6</v>
      </c>
      <c r="AF13" s="6">
        <f t="shared" si="8"/>
        <v>2640</v>
      </c>
      <c r="AG13" s="6"/>
      <c r="AH13" s="6"/>
      <c r="AI13" s="6"/>
      <c r="AJ13" s="6">
        <f xml:space="preserve"> Ref * 10^(AH13/20)</f>
        <v>1</v>
      </c>
      <c r="AK13" s="6">
        <f>AJ13*SQRT((Ref*uRef)^2 + (AI13*LN(10)/20)^2)</f>
        <v>0</v>
      </c>
      <c r="AL13" s="6">
        <f t="shared" si="9"/>
        <v>1</v>
      </c>
      <c r="AM13" s="6">
        <f t="shared" si="10"/>
        <v>0</v>
      </c>
    </row>
    <row r="14" spans="1:39" x14ac:dyDescent="0.2">
      <c r="A14" s="2">
        <v>7</v>
      </c>
      <c r="B14" s="6">
        <f>$B$3*A14</f>
        <v>3080</v>
      </c>
      <c r="C14" s="6"/>
      <c r="D14" s="6"/>
      <c r="E14" s="6"/>
      <c r="F14" s="6">
        <f xml:space="preserve"> Ref * 10^(D14/20)</f>
        <v>1</v>
      </c>
      <c r="G14" s="6">
        <f>F14*SQRT((Ref*uRef)^2 + (E14*LN(10)/20)^2)</f>
        <v>0</v>
      </c>
      <c r="H14" s="6">
        <f t="shared" si="0"/>
        <v>1</v>
      </c>
      <c r="I14" s="6">
        <f t="shared" si="1"/>
        <v>0</v>
      </c>
      <c r="K14" s="2">
        <v>7</v>
      </c>
      <c r="L14" s="6">
        <f t="shared" si="2"/>
        <v>3080</v>
      </c>
      <c r="M14" s="6"/>
      <c r="N14" s="6"/>
      <c r="O14" s="6"/>
      <c r="P14" s="6">
        <f xml:space="preserve"> Ref * 10^(N14/20)</f>
        <v>1</v>
      </c>
      <c r="Q14" s="6">
        <f>P14*SQRT((Ref*uRef)^2 + (O14*LN(10)/20)^2)</f>
        <v>0</v>
      </c>
      <c r="R14" s="6">
        <f t="shared" si="3"/>
        <v>1</v>
      </c>
      <c r="S14" s="6">
        <f t="shared" si="4"/>
        <v>0</v>
      </c>
      <c r="U14" s="2">
        <v>7</v>
      </c>
      <c r="V14" s="6">
        <f t="shared" si="5"/>
        <v>3080</v>
      </c>
      <c r="W14" s="6"/>
      <c r="X14" s="6"/>
      <c r="Y14" s="6"/>
      <c r="Z14" s="6">
        <f xml:space="preserve"> Ref * 10^(X14/20)</f>
        <v>1</v>
      </c>
      <c r="AA14" s="6">
        <f>Z14*SQRT((Ref*uRef)^2 + (Y14*LN(10)/20)^2)</f>
        <v>0</v>
      </c>
      <c r="AB14" s="6">
        <f t="shared" si="6"/>
        <v>1</v>
      </c>
      <c r="AC14" s="6">
        <f t="shared" si="7"/>
        <v>0</v>
      </c>
      <c r="AE14" s="2">
        <v>7</v>
      </c>
      <c r="AF14" s="6">
        <f t="shared" si="8"/>
        <v>3080</v>
      </c>
      <c r="AG14" s="6"/>
      <c r="AH14" s="6"/>
      <c r="AI14" s="6"/>
      <c r="AJ14" s="6">
        <f xml:space="preserve"> Ref * 10^(AH14/20)</f>
        <v>1</v>
      </c>
      <c r="AK14" s="6">
        <f>AJ14*SQRT((Ref*uRef)^2 + (AI14*LN(10)/20)^2)</f>
        <v>0</v>
      </c>
      <c r="AL14" s="6">
        <f t="shared" si="9"/>
        <v>1</v>
      </c>
      <c r="AM14" s="6">
        <f t="shared" si="10"/>
        <v>0</v>
      </c>
    </row>
    <row r="15" spans="1:39" x14ac:dyDescent="0.2">
      <c r="A15" s="2">
        <v>8</v>
      </c>
      <c r="B15" s="6">
        <f>$B$3*A15</f>
        <v>3520</v>
      </c>
      <c r="C15" s="6"/>
      <c r="D15" s="6"/>
      <c r="E15" s="6"/>
      <c r="F15" s="6">
        <f xml:space="preserve"> Ref * 10^(D15/20)</f>
        <v>1</v>
      </c>
      <c r="G15" s="6">
        <f>F15*SQRT((Ref*uRef)^2 + (E15*LN(10)/20)^2)</f>
        <v>0</v>
      </c>
      <c r="H15" s="6">
        <f t="shared" si="0"/>
        <v>1</v>
      </c>
      <c r="I15" s="6">
        <f t="shared" si="1"/>
        <v>0</v>
      </c>
      <c r="K15" s="2">
        <v>8</v>
      </c>
      <c r="L15" s="6">
        <f t="shared" si="2"/>
        <v>3520</v>
      </c>
      <c r="M15" s="6"/>
      <c r="N15" s="6"/>
      <c r="O15" s="6"/>
      <c r="P15" s="6">
        <f xml:space="preserve"> Ref * 10^(N15/20)</f>
        <v>1</v>
      </c>
      <c r="Q15" s="6">
        <f>P15*SQRT((Ref*uRef)^2 + (O15*LN(10)/20)^2)</f>
        <v>0</v>
      </c>
      <c r="R15" s="6">
        <f t="shared" si="3"/>
        <v>1</v>
      </c>
      <c r="S15" s="6">
        <f t="shared" si="4"/>
        <v>0</v>
      </c>
      <c r="U15" s="2">
        <v>8</v>
      </c>
      <c r="V15" s="6">
        <f t="shared" si="5"/>
        <v>3520</v>
      </c>
      <c r="W15" s="6"/>
      <c r="X15" s="6"/>
      <c r="Y15" s="6"/>
      <c r="Z15" s="6">
        <f xml:space="preserve"> Ref * 10^(X15/20)</f>
        <v>1</v>
      </c>
      <c r="AA15" s="6">
        <f>Z15*SQRT((Ref*uRef)^2 + (Y15*LN(10)/20)^2)</f>
        <v>0</v>
      </c>
      <c r="AB15" s="6">
        <f t="shared" si="6"/>
        <v>1</v>
      </c>
      <c r="AC15" s="6">
        <f t="shared" si="7"/>
        <v>0</v>
      </c>
      <c r="AE15" s="2">
        <v>8</v>
      </c>
      <c r="AF15" s="6">
        <f t="shared" si="8"/>
        <v>3520</v>
      </c>
      <c r="AG15" s="6"/>
      <c r="AH15" s="6"/>
      <c r="AI15" s="6"/>
      <c r="AJ15" s="6">
        <f xml:space="preserve"> Ref * 10^(AH15/20)</f>
        <v>1</v>
      </c>
      <c r="AK15" s="6">
        <f>AJ15*SQRT((Ref*uRef)^2 + (AI15*LN(10)/20)^2)</f>
        <v>0</v>
      </c>
      <c r="AL15" s="6">
        <f t="shared" si="9"/>
        <v>1</v>
      </c>
      <c r="AM15" s="6">
        <f t="shared" si="10"/>
        <v>0</v>
      </c>
    </row>
    <row r="16" spans="1:39" x14ac:dyDescent="0.2">
      <c r="A16" s="2">
        <v>9</v>
      </c>
      <c r="B16" s="6">
        <f>$B$3*A16</f>
        <v>3960</v>
      </c>
      <c r="C16" s="6"/>
      <c r="D16" s="6"/>
      <c r="E16" s="6"/>
      <c r="F16" s="6">
        <f xml:space="preserve"> Ref * 10^(D16/20)</f>
        <v>1</v>
      </c>
      <c r="G16" s="6">
        <f>F16*SQRT((Ref*uRef)^2 + (E16*LN(10)/20)^2)</f>
        <v>0</v>
      </c>
      <c r="H16" s="6">
        <f t="shared" si="0"/>
        <v>1</v>
      </c>
      <c r="I16" s="6">
        <f t="shared" si="1"/>
        <v>0</v>
      </c>
      <c r="K16" s="2">
        <v>9</v>
      </c>
      <c r="L16" s="6">
        <f t="shared" si="2"/>
        <v>3960</v>
      </c>
      <c r="M16" s="6"/>
      <c r="N16" s="6"/>
      <c r="O16" s="6"/>
      <c r="P16" s="6">
        <f xml:space="preserve"> Ref * 10^(N16/20)</f>
        <v>1</v>
      </c>
      <c r="Q16" s="6">
        <f>P16*SQRT((Ref*uRef)^2 + (O16*LN(10)/20)^2)</f>
        <v>0</v>
      </c>
      <c r="R16" s="6">
        <f t="shared" si="3"/>
        <v>1</v>
      </c>
      <c r="S16" s="6">
        <f t="shared" si="4"/>
        <v>0</v>
      </c>
      <c r="U16" s="2">
        <v>9</v>
      </c>
      <c r="V16" s="6">
        <f t="shared" si="5"/>
        <v>3960</v>
      </c>
      <c r="W16" s="6"/>
      <c r="X16" s="6"/>
      <c r="Y16" s="6"/>
      <c r="Z16" s="6">
        <f xml:space="preserve"> Ref * 10^(X16/20)</f>
        <v>1</v>
      </c>
      <c r="AA16" s="6">
        <f>Z16*SQRT((Ref*uRef)^2 + (Y16*LN(10)/20)^2)</f>
        <v>0</v>
      </c>
      <c r="AB16" s="6">
        <f t="shared" si="6"/>
        <v>1</v>
      </c>
      <c r="AC16" s="6">
        <f t="shared" si="7"/>
        <v>0</v>
      </c>
      <c r="AE16" s="2">
        <v>9</v>
      </c>
      <c r="AF16" s="6">
        <f t="shared" si="8"/>
        <v>3960</v>
      </c>
      <c r="AG16" s="6"/>
      <c r="AH16" s="6"/>
      <c r="AI16" s="6"/>
      <c r="AJ16" s="6">
        <f xml:space="preserve"> Ref * 10^(AH16/20)</f>
        <v>1</v>
      </c>
      <c r="AK16" s="6">
        <f>AJ16*SQRT((Ref*uRef)^2 + (AI16*LN(10)/20)^2)</f>
        <v>0</v>
      </c>
      <c r="AL16" s="6">
        <f t="shared" si="9"/>
        <v>1</v>
      </c>
      <c r="AM16" s="6">
        <f t="shared" si="10"/>
        <v>0</v>
      </c>
    </row>
    <row r="17" spans="1:39" x14ac:dyDescent="0.2">
      <c r="A17" s="2">
        <v>10</v>
      </c>
      <c r="B17" s="6">
        <f>$B$3*A17</f>
        <v>4400</v>
      </c>
      <c r="C17" s="6"/>
      <c r="D17" s="6"/>
      <c r="E17" s="6"/>
      <c r="F17" s="6">
        <f xml:space="preserve"> Ref * 10^(D17/20)</f>
        <v>1</v>
      </c>
      <c r="G17" s="6">
        <f>F17*SQRT((Ref*uRef)^2 + (E17*LN(10)/20)^2)</f>
        <v>0</v>
      </c>
      <c r="H17" s="6">
        <f t="shared" si="0"/>
        <v>1</v>
      </c>
      <c r="I17" s="6">
        <f t="shared" si="1"/>
        <v>0</v>
      </c>
      <c r="K17" s="2">
        <v>10</v>
      </c>
      <c r="L17" s="6">
        <f t="shared" si="2"/>
        <v>4400</v>
      </c>
      <c r="M17" s="6"/>
      <c r="N17" s="6"/>
      <c r="O17" s="6"/>
      <c r="P17" s="6">
        <f xml:space="preserve"> Ref * 10^(N17/20)</f>
        <v>1</v>
      </c>
      <c r="Q17" s="6">
        <f>P17*SQRT((Ref*uRef)^2 + (O17*LN(10)/20)^2)</f>
        <v>0</v>
      </c>
      <c r="R17" s="6">
        <f t="shared" si="3"/>
        <v>1</v>
      </c>
      <c r="S17" s="6">
        <f t="shared" si="4"/>
        <v>0</v>
      </c>
      <c r="U17" s="2">
        <v>10</v>
      </c>
      <c r="V17" s="6">
        <f t="shared" si="5"/>
        <v>4400</v>
      </c>
      <c r="W17" s="6"/>
      <c r="X17" s="6"/>
      <c r="Y17" s="6"/>
      <c r="Z17" s="6">
        <f xml:space="preserve"> Ref * 10^(X17/20)</f>
        <v>1</v>
      </c>
      <c r="AA17" s="6">
        <f>Z17*SQRT((Ref*uRef)^2 + (Y17*LN(10)/20)^2)</f>
        <v>0</v>
      </c>
      <c r="AB17" s="6">
        <f t="shared" si="6"/>
        <v>1</v>
      </c>
      <c r="AC17" s="6">
        <f t="shared" si="7"/>
        <v>0</v>
      </c>
      <c r="AE17" s="2">
        <v>10</v>
      </c>
      <c r="AF17" s="6">
        <f t="shared" si="8"/>
        <v>4400</v>
      </c>
      <c r="AG17" s="6"/>
      <c r="AH17" s="6"/>
      <c r="AI17" s="6"/>
      <c r="AJ17" s="6">
        <f xml:space="preserve"> Ref * 10^(AH17/20)</f>
        <v>1</v>
      </c>
      <c r="AK17" s="6">
        <f>AJ17*SQRT((Ref*uRef)^2 + (AI17*LN(10)/20)^2)</f>
        <v>0</v>
      </c>
      <c r="AL17" s="6">
        <f t="shared" si="9"/>
        <v>1</v>
      </c>
      <c r="AM17" s="6">
        <f t="shared" si="10"/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G20" sqref="G20"/>
    </sheetView>
  </sheetViews>
  <sheetFormatPr baseColWidth="10" defaultRowHeight="16" x14ac:dyDescent="0.2"/>
  <cols>
    <col min="2" max="2" width="13.33203125" customWidth="1"/>
  </cols>
  <sheetData>
    <row r="1" spans="1:5" x14ac:dyDescent="0.2">
      <c r="A1" s="3" t="s">
        <v>29</v>
      </c>
    </row>
    <row r="2" spans="1:5" x14ac:dyDescent="0.2">
      <c r="B2" s="2" t="s">
        <v>27</v>
      </c>
      <c r="C2" s="2" t="s">
        <v>26</v>
      </c>
    </row>
    <row r="3" spans="1:5" x14ac:dyDescent="0.2">
      <c r="A3" s="2" t="s">
        <v>0</v>
      </c>
      <c r="B3" s="6"/>
      <c r="C3" s="6"/>
    </row>
    <row r="4" spans="1:5" x14ac:dyDescent="0.2">
      <c r="A4" s="2" t="s">
        <v>1</v>
      </c>
      <c r="B4" s="6"/>
      <c r="C4" s="6"/>
    </row>
    <row r="6" spans="1:5" x14ac:dyDescent="0.2">
      <c r="A6" s="3" t="s">
        <v>28</v>
      </c>
      <c r="D6" s="3" t="s">
        <v>30</v>
      </c>
    </row>
    <row r="7" spans="1:5" x14ac:dyDescent="0.2">
      <c r="A7" s="2" t="s">
        <v>0</v>
      </c>
      <c r="B7" s="6">
        <f>ABS(B3-C3)/2</f>
        <v>0</v>
      </c>
      <c r="D7" s="6">
        <f xml:space="preserve"> (B3+C3)/2</f>
        <v>0</v>
      </c>
    </row>
    <row r="8" spans="1:5" x14ac:dyDescent="0.2">
      <c r="A8" s="2" t="s">
        <v>1</v>
      </c>
      <c r="B8" s="6">
        <f xml:space="preserve"> SQRT(B3^2 + C3^2) / 2</f>
        <v>0</v>
      </c>
      <c r="D8" s="6">
        <f xml:space="preserve"> SQRT(B3^2 + C3^2) / 2</f>
        <v>0</v>
      </c>
    </row>
    <row r="10" spans="1:5" x14ac:dyDescent="0.2">
      <c r="A10" s="3" t="s">
        <v>31</v>
      </c>
      <c r="D10" s="3"/>
    </row>
    <row r="11" spans="1:5" x14ac:dyDescent="0.2">
      <c r="A11" s="3"/>
      <c r="B11" s="2" t="s">
        <v>32</v>
      </c>
      <c r="C11" s="2" t="s">
        <v>34</v>
      </c>
      <c r="D11" s="2" t="s">
        <v>35</v>
      </c>
      <c r="E11" s="2" t="s">
        <v>33</v>
      </c>
    </row>
    <row r="12" spans="1:5" x14ac:dyDescent="0.2">
      <c r="A12" s="2" t="s">
        <v>0</v>
      </c>
      <c r="B12" s="6"/>
      <c r="C12" s="6"/>
      <c r="D12" s="6" t="e">
        <f>C12/B12</f>
        <v>#DIV/0!</v>
      </c>
      <c r="E12" s="6" t="e">
        <f>1/D12</f>
        <v>#DIV/0!</v>
      </c>
    </row>
    <row r="13" spans="1:5" x14ac:dyDescent="0.2">
      <c r="A13" s="2" t="s">
        <v>1</v>
      </c>
      <c r="B13" s="6"/>
      <c r="C13" s="6"/>
      <c r="D13" s="6" t="e">
        <f>C13/B12</f>
        <v>#DIV/0!</v>
      </c>
      <c r="E13" s="6" t="e">
        <f>D13/(D12^2)</f>
        <v>#DIV/0!</v>
      </c>
    </row>
    <row r="15" spans="1:5" x14ac:dyDescent="0.2">
      <c r="A15" s="3" t="s">
        <v>30</v>
      </c>
    </row>
    <row r="16" spans="1:5" x14ac:dyDescent="0.2">
      <c r="A16" s="3"/>
      <c r="B16" s="2" t="s">
        <v>32</v>
      </c>
      <c r="C16" s="2" t="s">
        <v>34</v>
      </c>
      <c r="D16" s="2" t="s">
        <v>35</v>
      </c>
      <c r="E16" s="2" t="s">
        <v>33</v>
      </c>
    </row>
    <row r="17" spans="1:5" x14ac:dyDescent="0.2">
      <c r="A17" s="2" t="s">
        <v>0</v>
      </c>
      <c r="B17" s="6"/>
      <c r="C17" s="6"/>
      <c r="D17" s="6" t="e">
        <f>C17/B17</f>
        <v>#DIV/0!</v>
      </c>
      <c r="E17" s="6" t="e">
        <f>1/D17</f>
        <v>#DIV/0!</v>
      </c>
    </row>
    <row r="18" spans="1:5" x14ac:dyDescent="0.2">
      <c r="A18" s="2" t="s">
        <v>1</v>
      </c>
      <c r="B18" s="6"/>
      <c r="C18" s="6"/>
      <c r="D18" s="6" t="e">
        <f>C18/B17</f>
        <v>#DIV/0!</v>
      </c>
      <c r="E18" s="6" t="e">
        <f>D18/(D17^2)</f>
        <v>#DIV/0!</v>
      </c>
    </row>
    <row r="20" spans="1:5" x14ac:dyDescent="0.2">
      <c r="A20" s="3" t="s">
        <v>36</v>
      </c>
    </row>
    <row r="21" spans="1:5" x14ac:dyDescent="0.2">
      <c r="A21" s="2" t="s">
        <v>37</v>
      </c>
      <c r="B21" s="2" t="s">
        <v>38</v>
      </c>
    </row>
    <row r="22" spans="1:5" x14ac:dyDescent="0.2">
      <c r="A22" s="6" t="e">
        <f>100*ABS(E12-B7)/B7</f>
        <v>#DIV/0!</v>
      </c>
      <c r="B22" s="6" t="e">
        <f>100*ABS(E17-D7)/D7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 1 - Freqüència referència</vt:lpstr>
      <vt:lpstr>Part 1 - Ona quadrada</vt:lpstr>
      <vt:lpstr>Part 1 - Video</vt:lpstr>
      <vt:lpstr>Part 1 - App</vt:lpstr>
      <vt:lpstr>Part 2 - Batiments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2017-11-26T12:09:48Z</dcterms:created>
  <dcterms:modified xsi:type="dcterms:W3CDTF">2017-11-26T17:32:50Z</dcterms:modified>
</cp:coreProperties>
</file>