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adriamarin/Documents/Uni/2n/LaboratoriElectromagnetisme/Elecgit/excels/"/>
    </mc:Choice>
  </mc:AlternateContent>
  <xr:revisionPtr revIDLastSave="0" documentId="8_{14F3A4A9-4056-3A4B-ADBE-6D96B69482DF}" xr6:coauthVersionLast="33" xr6:coauthVersionMax="33" xr10:uidLastSave="{00000000-0000-0000-0000-000000000000}"/>
  <bookViews>
    <workbookView xWindow="0" yWindow="460" windowWidth="28800" windowHeight="16200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34" i="1"/>
  <c r="F60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34" i="1"/>
  <c r="H8" i="1" l="1" a="1"/>
  <c r="H8" i="1" s="1"/>
  <c r="K39" i="1" a="1"/>
  <c r="K39" i="1" s="1"/>
  <c r="E14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12" i="1"/>
  <c r="E16" i="1"/>
  <c r="E17" i="1"/>
  <c r="E19" i="1"/>
  <c r="E24" i="1"/>
  <c r="E32" i="1"/>
  <c r="E13" i="1"/>
  <c r="I11" i="1" l="1"/>
  <c r="I9" i="1"/>
  <c r="H11" i="1"/>
  <c r="H9" i="1"/>
  <c r="I12" i="1"/>
  <c r="I10" i="1"/>
  <c r="I8" i="1"/>
  <c r="I15" i="1" s="1"/>
  <c r="H12" i="1"/>
  <c r="H10" i="1"/>
  <c r="L42" i="1"/>
  <c r="L40" i="1"/>
  <c r="K42" i="1"/>
  <c r="K40" i="1"/>
  <c r="L43" i="1"/>
  <c r="L41" i="1"/>
  <c r="L39" i="1"/>
  <c r="K43" i="1"/>
  <c r="K41" i="1"/>
  <c r="E65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65" i="1"/>
  <c r="F12" i="1"/>
  <c r="E15" i="1"/>
  <c r="E18" i="1"/>
  <c r="E20" i="1"/>
  <c r="E21" i="1"/>
  <c r="E22" i="1"/>
  <c r="E23" i="1"/>
  <c r="E25" i="1"/>
  <c r="E26" i="1"/>
  <c r="E27" i="1"/>
  <c r="E28" i="1"/>
  <c r="E29" i="1"/>
  <c r="E30" i="1"/>
  <c r="E31" i="1"/>
  <c r="E33" i="1"/>
  <c r="E34" i="1"/>
  <c r="E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5" i="1"/>
  <c r="D12" i="1"/>
  <c r="C33" i="1"/>
  <c r="C65" i="1"/>
  <c r="H39" i="1" l="1" a="1"/>
  <c r="H39" i="1" l="1"/>
  <c r="I41" i="1"/>
  <c r="H43" i="1"/>
  <c r="I42" i="1"/>
  <c r="I39" i="1"/>
  <c r="H41" i="1"/>
  <c r="I40" i="1"/>
  <c r="H40" i="1"/>
  <c r="H42" i="1"/>
  <c r="I43" i="1"/>
  <c r="J16" i="1" l="1"/>
  <c r="I17" i="1"/>
  <c r="J17" i="1"/>
  <c r="I16" i="1"/>
  <c r="J15" i="1"/>
</calcChain>
</file>

<file path=xl/sharedStrings.xml><?xml version="1.0" encoding="utf-8"?>
<sst xmlns="http://schemas.openxmlformats.org/spreadsheetml/2006/main" count="33" uniqueCount="27">
  <si>
    <t>FORN</t>
  </si>
  <si>
    <t>NITROGEN</t>
  </si>
  <si>
    <t>AMBIENT</t>
  </si>
  <si>
    <t>TEMPERATURA (ºC)</t>
  </si>
  <si>
    <t>JJJJJJ</t>
  </si>
  <si>
    <r>
      <t>RESISTÈNCIA (</t>
    </r>
    <r>
      <rPr>
        <b/>
        <sz val="11"/>
        <color theme="1"/>
        <rFont val="Calibri"/>
        <family val="2"/>
      </rPr>
      <t>Ω)</t>
    </r>
  </si>
  <si>
    <t>ESTIMACIÓ LINEAL</t>
  </si>
  <si>
    <t>β</t>
  </si>
  <si>
    <t>u(β)</t>
  </si>
  <si>
    <r>
      <t>(Amb R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regressió)</t>
    </r>
  </si>
  <si>
    <t xml:space="preserve">                                        </t>
  </si>
  <si>
    <t>INCERTESA T (ºC)</t>
  </si>
  <si>
    <t>INCERTESA R (Ω)</t>
  </si>
  <si>
    <t>Incertesa resistència</t>
  </si>
  <si>
    <t>Incertesa temperatura</t>
  </si>
  <si>
    <r>
      <rPr>
        <b/>
        <sz val="11"/>
        <color theme="1"/>
        <rFont val="Calibri"/>
        <family val="2"/>
        <scheme val="minor"/>
      </rPr>
      <t>MÈTODE:</t>
    </r>
    <r>
      <rPr>
        <sz val="11"/>
        <color theme="1"/>
        <rFont val="Calibri"/>
        <family val="2"/>
        <scheme val="minor"/>
      </rPr>
      <t xml:space="preserve"> Una persona a les resistències, una altra al termòmetre, una tercera a l'amperímetre i l'última amb paper i boli. Es puja la resistència una mica, en el precís instant que la persona de l'amperímetre observa 0 de voltage crida fortament ja! I la persona del termòmetre indica la temperatura en aquell instant. És clar que la persona de paper i boli ha d'apuntar les dades de temperatura i resistència. </t>
    </r>
  </si>
  <si>
    <t xml:space="preserve">ES RECOMANA PORTAR ENTRETENIMENT. 9/10 PARTS DE LA PRÀCTICA ES PASSEN ESPERANT QUE L'AMPERÍMETRE MARQUI 0. </t>
  </si>
  <si>
    <t>Nitrogen</t>
  </si>
  <si>
    <t>Forn</t>
  </si>
  <si>
    <r>
      <t>(Amb R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regressió Cal)</t>
    </r>
  </si>
  <si>
    <r>
      <t>(Amb R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regressió Nit)</t>
    </r>
  </si>
  <si>
    <t>Aquest gràfic és orientatiu i en cap cas útil per l'entrega. Xoxo. #KLAS #ormaybeitis</t>
  </si>
  <si>
    <r>
      <rPr>
        <b/>
        <sz val="11"/>
        <color theme="1"/>
        <rFont val="Calibri"/>
        <family val="2"/>
        <scheme val="minor"/>
      </rPr>
      <t xml:space="preserve">COMPTE! </t>
    </r>
    <r>
      <rPr>
        <sz val="11"/>
        <color theme="1"/>
        <rFont val="Calibri"/>
        <family val="2"/>
        <scheme val="minor"/>
      </rPr>
      <t>La connexió que ha d'estar a la meitat del fil es troba a l'extrem esquerre de la peça, no al mig. Adjuntem fotografia.</t>
    </r>
  </si>
  <si>
    <t>Longitud (m)</t>
  </si>
  <si>
    <t>Incertesa longitud (m)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</si>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</sst>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Wingdings"/>
      <charset val="2"/>
    </font>
    <font>
      <b/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2" fillId="0" borderId="8" xfId="0" applyFont="1" applyBorder="1"/>
    <xf numFmtId="0" fontId="1" fillId="0" borderId="9" xfId="0" applyFont="1" applyBorder="1"/>
    <xf numFmtId="0" fontId="1" fillId="0" borderId="4" xfId="0" applyFont="1" applyBorder="1"/>
    <xf numFmtId="0" fontId="0" fillId="2" borderId="6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/>
    <xf numFmtId="0" fontId="0" fillId="4" borderId="10" xfId="0" applyFill="1" applyBorder="1"/>
    <xf numFmtId="0" fontId="0" fillId="4" borderId="2" xfId="0" applyFill="1" applyBorder="1"/>
    <xf numFmtId="0" fontId="0" fillId="3" borderId="10" xfId="0" applyFill="1" applyBorder="1"/>
    <xf numFmtId="0" fontId="0" fillId="2" borderId="7" xfId="0" applyFill="1" applyBorder="1"/>
    <xf numFmtId="0" fontId="0" fillId="2" borderId="10" xfId="0" applyFill="1" applyBorder="1"/>
    <xf numFmtId="0" fontId="1" fillId="5" borderId="10" xfId="0" applyFont="1" applyFill="1" applyBorder="1" applyAlignment="1">
      <alignment horizontal="center"/>
    </xf>
    <xf numFmtId="0" fontId="0" fillId="3" borderId="12" xfId="0" applyFill="1" applyBorder="1"/>
    <xf numFmtId="0" fontId="1" fillId="6" borderId="8" xfId="0" applyFont="1" applyFill="1" applyBorder="1"/>
    <xf numFmtId="0" fontId="0" fillId="6" borderId="8" xfId="0" applyFill="1" applyBorder="1"/>
    <xf numFmtId="0" fontId="0" fillId="6" borderId="9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5" xfId="0" applyBorder="1"/>
    <xf numFmtId="0" fontId="1" fillId="0" borderId="1" xfId="0" applyFont="1" applyBorder="1"/>
    <xf numFmtId="0" fontId="1" fillId="0" borderId="0" xfId="0" applyFont="1"/>
    <xf numFmtId="0" fontId="0" fillId="7" borderId="10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11" xfId="0" applyFill="1" applyBorder="1"/>
    <xf numFmtId="0" fontId="1" fillId="8" borderId="1" xfId="0" applyFont="1" applyFill="1" applyBorder="1" applyAlignment="1">
      <alignment horizontal="center" vertical="center"/>
    </xf>
    <xf numFmtId="0" fontId="0" fillId="8" borderId="10" xfId="0" applyFill="1" applyBorder="1"/>
    <xf numFmtId="0" fontId="0" fillId="8" borderId="7" xfId="0" applyFill="1" applyBorder="1"/>
    <xf numFmtId="0" fontId="0" fillId="8" borderId="6" xfId="0" applyFill="1" applyBorder="1"/>
    <xf numFmtId="0" fontId="0" fillId="4" borderId="7" xfId="0" applyFill="1" applyBorder="1"/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FF"/>
      <color rgb="FFFF33CC"/>
      <color rgb="FFFAFCC8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52861947519037"/>
          <c:y val="0.11595107027067933"/>
          <c:w val="0.80850183889943161"/>
          <c:h val="0.758269731987975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Hoja1!$C$12:$C$59</c:f>
              <c:numCache>
                <c:formatCode>General</c:formatCode>
                <c:ptCount val="48"/>
                <c:pt idx="0">
                  <c:v>-150</c:v>
                </c:pt>
                <c:pt idx="1">
                  <c:v>-115</c:v>
                </c:pt>
                <c:pt idx="2">
                  <c:v>-110</c:v>
                </c:pt>
                <c:pt idx="3">
                  <c:v>-105</c:v>
                </c:pt>
                <c:pt idx="4">
                  <c:v>-100</c:v>
                </c:pt>
                <c:pt idx="5">
                  <c:v>-95</c:v>
                </c:pt>
                <c:pt idx="6">
                  <c:v>-90</c:v>
                </c:pt>
                <c:pt idx="7">
                  <c:v>-85</c:v>
                </c:pt>
                <c:pt idx="8">
                  <c:v>-80</c:v>
                </c:pt>
                <c:pt idx="9">
                  <c:v>-75</c:v>
                </c:pt>
                <c:pt idx="10">
                  <c:v>-70</c:v>
                </c:pt>
                <c:pt idx="11">
                  <c:v>-65</c:v>
                </c:pt>
                <c:pt idx="12">
                  <c:v>-60</c:v>
                </c:pt>
                <c:pt idx="13">
                  <c:v>-55</c:v>
                </c:pt>
                <c:pt idx="14">
                  <c:v>-49</c:v>
                </c:pt>
                <c:pt idx="15">
                  <c:v>-45</c:v>
                </c:pt>
                <c:pt idx="16">
                  <c:v>-40</c:v>
                </c:pt>
                <c:pt idx="17">
                  <c:v>-35</c:v>
                </c:pt>
                <c:pt idx="18">
                  <c:v>-30</c:v>
                </c:pt>
                <c:pt idx="19">
                  <c:v>-25</c:v>
                </c:pt>
                <c:pt idx="20">
                  <c:v>-20</c:v>
                </c:pt>
                <c:pt idx="21">
                  <c:v>23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170</c:v>
                </c:pt>
                <c:pt idx="35">
                  <c:v>180</c:v>
                </c:pt>
                <c:pt idx="36">
                  <c:v>190</c:v>
                </c:pt>
                <c:pt idx="37">
                  <c:v>200</c:v>
                </c:pt>
                <c:pt idx="38">
                  <c:v>210</c:v>
                </c:pt>
                <c:pt idx="39">
                  <c:v>220</c:v>
                </c:pt>
                <c:pt idx="40">
                  <c:v>225</c:v>
                </c:pt>
                <c:pt idx="41">
                  <c:v>230</c:v>
                </c:pt>
                <c:pt idx="42">
                  <c:v>235</c:v>
                </c:pt>
                <c:pt idx="43">
                  <c:v>240</c:v>
                </c:pt>
                <c:pt idx="44">
                  <c:v>245</c:v>
                </c:pt>
                <c:pt idx="45">
                  <c:v>250</c:v>
                </c:pt>
                <c:pt idx="46">
                  <c:v>255</c:v>
                </c:pt>
                <c:pt idx="47">
                  <c:v>260</c:v>
                </c:pt>
              </c:numCache>
            </c:numRef>
          </c:xVal>
          <c:yVal>
            <c:numRef>
              <c:f>Hoja1!$E$12:$E$59</c:f>
              <c:numCache>
                <c:formatCode>General</c:formatCode>
                <c:ptCount val="48"/>
                <c:pt idx="0">
                  <c:v>57.480314960629919</c:v>
                </c:pt>
                <c:pt idx="1">
                  <c:v>66.112956810631246</c:v>
                </c:pt>
                <c:pt idx="2">
                  <c:v>69.204737732656525</c:v>
                </c:pt>
                <c:pt idx="3">
                  <c:v>71.526586620926253</c:v>
                </c:pt>
                <c:pt idx="4">
                  <c:v>73.6111111111111</c:v>
                </c:pt>
                <c:pt idx="5">
                  <c:v>75.74692442882251</c:v>
                </c:pt>
                <c:pt idx="6">
                  <c:v>77.304964539007088</c:v>
                </c:pt>
                <c:pt idx="7">
                  <c:v>78.890876565295173</c:v>
                </c:pt>
                <c:pt idx="8">
                  <c:v>80.180180180180187</c:v>
                </c:pt>
                <c:pt idx="9">
                  <c:v>80.831826401446662</c:v>
                </c:pt>
                <c:pt idx="10">
                  <c:v>82.481751824817522</c:v>
                </c:pt>
                <c:pt idx="11">
                  <c:v>84.162062615101306</c:v>
                </c:pt>
                <c:pt idx="12">
                  <c:v>84.84288354898338</c:v>
                </c:pt>
                <c:pt idx="13">
                  <c:v>86.567164179104466</c:v>
                </c:pt>
                <c:pt idx="14">
                  <c:v>87.969924812030072</c:v>
                </c:pt>
                <c:pt idx="15">
                  <c:v>88.679245283018858</c:v>
                </c:pt>
                <c:pt idx="16">
                  <c:v>90.114068441064632</c:v>
                </c:pt>
                <c:pt idx="17">
                  <c:v>91.570881226053629</c:v>
                </c:pt>
                <c:pt idx="18">
                  <c:v>92.67822736030827</c:v>
                </c:pt>
                <c:pt idx="19">
                  <c:v>93.798449612403104</c:v>
                </c:pt>
                <c:pt idx="20">
                  <c:v>94.174757281553383</c:v>
                </c:pt>
                <c:pt idx="21">
                  <c:v>108.33333333333334</c:v>
                </c:pt>
                <c:pt idx="22">
                  <c:v>140.96385542168673</c:v>
                </c:pt>
                <c:pt idx="23">
                  <c:v>145.70024570024569</c:v>
                </c:pt>
                <c:pt idx="24">
                  <c:v>148.13895781637717</c:v>
                </c:pt>
                <c:pt idx="25">
                  <c:v>149.99999999999997</c:v>
                </c:pt>
                <c:pt idx="26">
                  <c:v>151.88916876574305</c:v>
                </c:pt>
                <c:pt idx="27">
                  <c:v>153.1645569620253</c:v>
                </c:pt>
                <c:pt idx="28">
                  <c:v>155.10204081632654</c:v>
                </c:pt>
                <c:pt idx="29">
                  <c:v>156.41025641025641</c:v>
                </c:pt>
                <c:pt idx="30">
                  <c:v>158.39793281653746</c:v>
                </c:pt>
                <c:pt idx="31">
                  <c:v>160.41666666666666</c:v>
                </c:pt>
                <c:pt idx="32">
                  <c:v>163.15789473684211</c:v>
                </c:pt>
                <c:pt idx="33">
                  <c:v>164.55026455026456</c:v>
                </c:pt>
                <c:pt idx="34">
                  <c:v>168.0965147453083</c:v>
                </c:pt>
                <c:pt idx="35">
                  <c:v>170.27027027027026</c:v>
                </c:pt>
                <c:pt idx="36">
                  <c:v>175.48209366391185</c:v>
                </c:pt>
                <c:pt idx="37">
                  <c:v>180.11204481792717</c:v>
                </c:pt>
                <c:pt idx="38">
                  <c:v>182.4858757062147</c:v>
                </c:pt>
                <c:pt idx="39">
                  <c:v>189.01734104046244</c:v>
                </c:pt>
                <c:pt idx="40">
                  <c:v>189.85507246376812</c:v>
                </c:pt>
                <c:pt idx="41">
                  <c:v>191.54518950437321</c:v>
                </c:pt>
                <c:pt idx="42">
                  <c:v>193.25513196480941</c:v>
                </c:pt>
                <c:pt idx="43">
                  <c:v>194.98525073746316</c:v>
                </c:pt>
                <c:pt idx="44">
                  <c:v>196.73590504451042</c:v>
                </c:pt>
                <c:pt idx="45">
                  <c:v>197.61904761904765</c:v>
                </c:pt>
                <c:pt idx="46">
                  <c:v>198.50746268656721</c:v>
                </c:pt>
                <c:pt idx="47">
                  <c:v>201.20481927710844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33-474C-AEEB-E4DA0C170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180816"/>
        <c:axId val="673176464"/>
      </c:scatterChart>
      <c:scatterChart>
        <c:scatterStyle val="smoothMarker"/>
        <c:varyColors val="0"/>
        <c:ser>
          <c:idx val="1"/>
          <c:order val="1"/>
          <c:tx>
            <c:v>Serie bis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0">
                <a:solidFill>
                  <a:schemeClr val="accent2">
                    <a:alpha val="0"/>
                  </a:schemeClr>
                </a:solidFill>
              </a:ln>
              <a:effectLst/>
            </c:spPr>
          </c:marker>
          <c:xVal>
            <c:numRef>
              <c:f>Hoja1!$C$12:$C$65</c:f>
              <c:numCache>
                <c:formatCode>General</c:formatCode>
                <c:ptCount val="54"/>
                <c:pt idx="0">
                  <c:v>-150</c:v>
                </c:pt>
                <c:pt idx="1">
                  <c:v>-115</c:v>
                </c:pt>
                <c:pt idx="2">
                  <c:v>-110</c:v>
                </c:pt>
                <c:pt idx="3">
                  <c:v>-105</c:v>
                </c:pt>
                <c:pt idx="4">
                  <c:v>-100</c:v>
                </c:pt>
                <c:pt idx="5">
                  <c:v>-95</c:v>
                </c:pt>
                <c:pt idx="6">
                  <c:v>-90</c:v>
                </c:pt>
                <c:pt idx="7">
                  <c:v>-85</c:v>
                </c:pt>
                <c:pt idx="8">
                  <c:v>-80</c:v>
                </c:pt>
                <c:pt idx="9">
                  <c:v>-75</c:v>
                </c:pt>
                <c:pt idx="10">
                  <c:v>-70</c:v>
                </c:pt>
                <c:pt idx="11">
                  <c:v>-65</c:v>
                </c:pt>
                <c:pt idx="12">
                  <c:v>-60</c:v>
                </c:pt>
                <c:pt idx="13">
                  <c:v>-55</c:v>
                </c:pt>
                <c:pt idx="14">
                  <c:v>-49</c:v>
                </c:pt>
                <c:pt idx="15">
                  <c:v>-45</c:v>
                </c:pt>
                <c:pt idx="16">
                  <c:v>-40</c:v>
                </c:pt>
                <c:pt idx="17">
                  <c:v>-35</c:v>
                </c:pt>
                <c:pt idx="18">
                  <c:v>-30</c:v>
                </c:pt>
                <c:pt idx="19">
                  <c:v>-25</c:v>
                </c:pt>
                <c:pt idx="20">
                  <c:v>-20</c:v>
                </c:pt>
                <c:pt idx="21">
                  <c:v>23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170</c:v>
                </c:pt>
                <c:pt idx="35">
                  <c:v>180</c:v>
                </c:pt>
                <c:pt idx="36">
                  <c:v>190</c:v>
                </c:pt>
                <c:pt idx="37">
                  <c:v>200</c:v>
                </c:pt>
                <c:pt idx="38">
                  <c:v>210</c:v>
                </c:pt>
                <c:pt idx="39">
                  <c:v>220</c:v>
                </c:pt>
                <c:pt idx="40">
                  <c:v>225</c:v>
                </c:pt>
                <c:pt idx="41">
                  <c:v>230</c:v>
                </c:pt>
                <c:pt idx="42">
                  <c:v>235</c:v>
                </c:pt>
                <c:pt idx="43">
                  <c:v>240</c:v>
                </c:pt>
                <c:pt idx="44">
                  <c:v>245</c:v>
                </c:pt>
                <c:pt idx="45">
                  <c:v>250</c:v>
                </c:pt>
                <c:pt idx="46">
                  <c:v>255</c:v>
                </c:pt>
                <c:pt idx="47">
                  <c:v>260</c:v>
                </c:pt>
                <c:pt idx="48">
                  <c:v>265</c:v>
                </c:pt>
                <c:pt idx="49">
                  <c:v>0</c:v>
                </c:pt>
                <c:pt idx="53">
                  <c:v>0</c:v>
                </c:pt>
              </c:numCache>
            </c:numRef>
          </c:xVal>
          <c:yVal>
            <c:numRef>
              <c:f>Hoja1!$E$12:$E$65</c:f>
              <c:numCache>
                <c:formatCode>General</c:formatCode>
                <c:ptCount val="54"/>
                <c:pt idx="0">
                  <c:v>57.480314960629919</c:v>
                </c:pt>
                <c:pt idx="1">
                  <c:v>66.112956810631246</c:v>
                </c:pt>
                <c:pt idx="2">
                  <c:v>69.204737732656525</c:v>
                </c:pt>
                <c:pt idx="3">
                  <c:v>71.526586620926253</c:v>
                </c:pt>
                <c:pt idx="4">
                  <c:v>73.6111111111111</c:v>
                </c:pt>
                <c:pt idx="5">
                  <c:v>75.74692442882251</c:v>
                </c:pt>
                <c:pt idx="6">
                  <c:v>77.304964539007088</c:v>
                </c:pt>
                <c:pt idx="7">
                  <c:v>78.890876565295173</c:v>
                </c:pt>
                <c:pt idx="8">
                  <c:v>80.180180180180187</c:v>
                </c:pt>
                <c:pt idx="9">
                  <c:v>80.831826401446662</c:v>
                </c:pt>
                <c:pt idx="10">
                  <c:v>82.481751824817522</c:v>
                </c:pt>
                <c:pt idx="11">
                  <c:v>84.162062615101306</c:v>
                </c:pt>
                <c:pt idx="12">
                  <c:v>84.84288354898338</c:v>
                </c:pt>
                <c:pt idx="13">
                  <c:v>86.567164179104466</c:v>
                </c:pt>
                <c:pt idx="14">
                  <c:v>87.969924812030072</c:v>
                </c:pt>
                <c:pt idx="15">
                  <c:v>88.679245283018858</c:v>
                </c:pt>
                <c:pt idx="16">
                  <c:v>90.114068441064632</c:v>
                </c:pt>
                <c:pt idx="17">
                  <c:v>91.570881226053629</c:v>
                </c:pt>
                <c:pt idx="18">
                  <c:v>92.67822736030827</c:v>
                </c:pt>
                <c:pt idx="19">
                  <c:v>93.798449612403104</c:v>
                </c:pt>
                <c:pt idx="20">
                  <c:v>94.174757281553383</c:v>
                </c:pt>
                <c:pt idx="21">
                  <c:v>108.33333333333334</c:v>
                </c:pt>
                <c:pt idx="22">
                  <c:v>140.96385542168673</c:v>
                </c:pt>
                <c:pt idx="23">
                  <c:v>145.70024570024569</c:v>
                </c:pt>
                <c:pt idx="24">
                  <c:v>148.13895781637717</c:v>
                </c:pt>
                <c:pt idx="25">
                  <c:v>149.99999999999997</c:v>
                </c:pt>
                <c:pt idx="26">
                  <c:v>151.88916876574305</c:v>
                </c:pt>
                <c:pt idx="27">
                  <c:v>153.1645569620253</c:v>
                </c:pt>
                <c:pt idx="28">
                  <c:v>155.10204081632654</c:v>
                </c:pt>
                <c:pt idx="29">
                  <c:v>156.41025641025641</c:v>
                </c:pt>
                <c:pt idx="30">
                  <c:v>158.39793281653746</c:v>
                </c:pt>
                <c:pt idx="31">
                  <c:v>160.41666666666666</c:v>
                </c:pt>
                <c:pt idx="32">
                  <c:v>163.15789473684211</c:v>
                </c:pt>
                <c:pt idx="33">
                  <c:v>164.55026455026456</c:v>
                </c:pt>
                <c:pt idx="34">
                  <c:v>168.0965147453083</c:v>
                </c:pt>
                <c:pt idx="35">
                  <c:v>170.27027027027026</c:v>
                </c:pt>
                <c:pt idx="36">
                  <c:v>175.48209366391185</c:v>
                </c:pt>
                <c:pt idx="37">
                  <c:v>180.11204481792717</c:v>
                </c:pt>
                <c:pt idx="38">
                  <c:v>182.4858757062147</c:v>
                </c:pt>
                <c:pt idx="39">
                  <c:v>189.01734104046244</c:v>
                </c:pt>
                <c:pt idx="40">
                  <c:v>189.85507246376812</c:v>
                </c:pt>
                <c:pt idx="41">
                  <c:v>191.54518950437321</c:v>
                </c:pt>
                <c:pt idx="42">
                  <c:v>193.25513196480941</c:v>
                </c:pt>
                <c:pt idx="43">
                  <c:v>194.98525073746316</c:v>
                </c:pt>
                <c:pt idx="44">
                  <c:v>196.73590504451042</c:v>
                </c:pt>
                <c:pt idx="45">
                  <c:v>197.61904761904765</c:v>
                </c:pt>
                <c:pt idx="46">
                  <c:v>198.50746268656721</c:v>
                </c:pt>
                <c:pt idx="47">
                  <c:v>201.20481927710844</c:v>
                </c:pt>
                <c:pt idx="48">
                  <c:v>197.61904761904765</c:v>
                </c:pt>
                <c:pt idx="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33-474C-AEEB-E4DA0C170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544000"/>
        <c:axId val="934545632"/>
      </c:scatterChart>
      <c:valAx>
        <c:axId val="673180816"/>
        <c:scaling>
          <c:orientation val="minMax"/>
          <c:max val="3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 b="1"/>
                  <a:t>Temperatura (ºC)</a:t>
                </a:r>
              </a:p>
            </c:rich>
          </c:tx>
          <c:layout>
            <c:manualLayout>
              <c:xMode val="edge"/>
              <c:yMode val="edge"/>
              <c:x val="0.44927649432201361"/>
              <c:y val="0.931559849869873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3176464"/>
        <c:crosses val="autoZero"/>
        <c:crossBetween val="midCat"/>
        <c:majorUnit val="25"/>
      </c:valAx>
      <c:valAx>
        <c:axId val="673176464"/>
        <c:scaling>
          <c:orientation val="minMax"/>
          <c:max val="22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Resistència (</a:t>
                </a:r>
                <a:r>
                  <a:rPr lang="el-GR" b="1"/>
                  <a:t>Ω</a:t>
                </a:r>
                <a:r>
                  <a:rPr lang="ca-ES" b="1"/>
                  <a:t>)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2.8854760879894741E-2"/>
              <c:y val="0.393804125829092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3180816"/>
        <c:crossesAt val="-200"/>
        <c:crossBetween val="midCat"/>
        <c:majorUnit val="20"/>
      </c:valAx>
      <c:valAx>
        <c:axId val="934545632"/>
        <c:scaling>
          <c:orientation val="minMax"/>
          <c:max val="220"/>
          <c:min val="4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4544000"/>
        <c:crosses val="max"/>
        <c:crossBetween val="midCat"/>
        <c:majorUnit val="20"/>
      </c:valAx>
      <c:valAx>
        <c:axId val="934544000"/>
        <c:scaling>
          <c:orientation val="minMax"/>
          <c:max val="325"/>
          <c:min val="-150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4545632"/>
        <c:crosses val="max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84147390621068"/>
          <c:y val="0.11121019530075457"/>
          <c:w val="0.82599966136580061"/>
          <c:h val="0.756670956171876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Hoja1!$C$12:$C$32</c:f>
              <c:numCache>
                <c:formatCode>General</c:formatCode>
                <c:ptCount val="21"/>
                <c:pt idx="0">
                  <c:v>-150</c:v>
                </c:pt>
                <c:pt idx="1">
                  <c:v>-115</c:v>
                </c:pt>
                <c:pt idx="2">
                  <c:v>-110</c:v>
                </c:pt>
                <c:pt idx="3">
                  <c:v>-105</c:v>
                </c:pt>
                <c:pt idx="4">
                  <c:v>-100</c:v>
                </c:pt>
                <c:pt idx="5">
                  <c:v>-95</c:v>
                </c:pt>
                <c:pt idx="6">
                  <c:v>-90</c:v>
                </c:pt>
                <c:pt idx="7">
                  <c:v>-85</c:v>
                </c:pt>
                <c:pt idx="8">
                  <c:v>-80</c:v>
                </c:pt>
                <c:pt idx="9">
                  <c:v>-75</c:v>
                </c:pt>
                <c:pt idx="10">
                  <c:v>-70</c:v>
                </c:pt>
                <c:pt idx="11">
                  <c:v>-65</c:v>
                </c:pt>
                <c:pt idx="12">
                  <c:v>-60</c:v>
                </c:pt>
                <c:pt idx="13">
                  <c:v>-55</c:v>
                </c:pt>
                <c:pt idx="14">
                  <c:v>-49</c:v>
                </c:pt>
                <c:pt idx="15">
                  <c:v>-45</c:v>
                </c:pt>
                <c:pt idx="16">
                  <c:v>-40</c:v>
                </c:pt>
                <c:pt idx="17">
                  <c:v>-35</c:v>
                </c:pt>
                <c:pt idx="18">
                  <c:v>-30</c:v>
                </c:pt>
                <c:pt idx="19">
                  <c:v>-25</c:v>
                </c:pt>
                <c:pt idx="20">
                  <c:v>-20</c:v>
                </c:pt>
              </c:numCache>
            </c:numRef>
          </c:xVal>
          <c:yVal>
            <c:numRef>
              <c:f>Hoja1!$E$12:$E$32</c:f>
              <c:numCache>
                <c:formatCode>General</c:formatCode>
                <c:ptCount val="21"/>
                <c:pt idx="0">
                  <c:v>57.480314960629919</c:v>
                </c:pt>
                <c:pt idx="1">
                  <c:v>66.112956810631246</c:v>
                </c:pt>
                <c:pt idx="2">
                  <c:v>69.204737732656525</c:v>
                </c:pt>
                <c:pt idx="3">
                  <c:v>71.526586620926253</c:v>
                </c:pt>
                <c:pt idx="4">
                  <c:v>73.6111111111111</c:v>
                </c:pt>
                <c:pt idx="5">
                  <c:v>75.74692442882251</c:v>
                </c:pt>
                <c:pt idx="6">
                  <c:v>77.304964539007088</c:v>
                </c:pt>
                <c:pt idx="7">
                  <c:v>78.890876565295173</c:v>
                </c:pt>
                <c:pt idx="8">
                  <c:v>80.180180180180187</c:v>
                </c:pt>
                <c:pt idx="9">
                  <c:v>80.831826401446662</c:v>
                </c:pt>
                <c:pt idx="10">
                  <c:v>82.481751824817522</c:v>
                </c:pt>
                <c:pt idx="11">
                  <c:v>84.162062615101306</c:v>
                </c:pt>
                <c:pt idx="12">
                  <c:v>84.84288354898338</c:v>
                </c:pt>
                <c:pt idx="13">
                  <c:v>86.567164179104466</c:v>
                </c:pt>
                <c:pt idx="14">
                  <c:v>87.969924812030072</c:v>
                </c:pt>
                <c:pt idx="15">
                  <c:v>88.679245283018858</c:v>
                </c:pt>
                <c:pt idx="16">
                  <c:v>90.114068441064632</c:v>
                </c:pt>
                <c:pt idx="17">
                  <c:v>91.570881226053629</c:v>
                </c:pt>
                <c:pt idx="18">
                  <c:v>92.67822736030827</c:v>
                </c:pt>
                <c:pt idx="19">
                  <c:v>93.798449612403104</c:v>
                </c:pt>
                <c:pt idx="20">
                  <c:v>94.174757281553383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5-4286-B03C-132AFDA1D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272944"/>
        <c:axId val="804282192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Hoja1!$C$12:$C$32</c:f>
              <c:numCache>
                <c:formatCode>General</c:formatCode>
                <c:ptCount val="21"/>
                <c:pt idx="0">
                  <c:v>-150</c:v>
                </c:pt>
                <c:pt idx="1">
                  <c:v>-115</c:v>
                </c:pt>
                <c:pt idx="2">
                  <c:v>-110</c:v>
                </c:pt>
                <c:pt idx="3">
                  <c:v>-105</c:v>
                </c:pt>
                <c:pt idx="4">
                  <c:v>-100</c:v>
                </c:pt>
                <c:pt idx="5">
                  <c:v>-95</c:v>
                </c:pt>
                <c:pt idx="6">
                  <c:v>-90</c:v>
                </c:pt>
                <c:pt idx="7">
                  <c:v>-85</c:v>
                </c:pt>
                <c:pt idx="8">
                  <c:v>-80</c:v>
                </c:pt>
                <c:pt idx="9">
                  <c:v>-75</c:v>
                </c:pt>
                <c:pt idx="10">
                  <c:v>-70</c:v>
                </c:pt>
                <c:pt idx="11">
                  <c:v>-65</c:v>
                </c:pt>
                <c:pt idx="12">
                  <c:v>-60</c:v>
                </c:pt>
                <c:pt idx="13">
                  <c:v>-55</c:v>
                </c:pt>
                <c:pt idx="14">
                  <c:v>-49</c:v>
                </c:pt>
                <c:pt idx="15">
                  <c:v>-45</c:v>
                </c:pt>
                <c:pt idx="16">
                  <c:v>-40</c:v>
                </c:pt>
                <c:pt idx="17">
                  <c:v>-35</c:v>
                </c:pt>
                <c:pt idx="18">
                  <c:v>-30</c:v>
                </c:pt>
                <c:pt idx="19">
                  <c:v>-25</c:v>
                </c:pt>
                <c:pt idx="20">
                  <c:v>-20</c:v>
                </c:pt>
              </c:numCache>
            </c:numRef>
          </c:xVal>
          <c:yVal>
            <c:numRef>
              <c:f>Hoja1!$E$12:$E$32</c:f>
              <c:numCache>
                <c:formatCode>General</c:formatCode>
                <c:ptCount val="21"/>
                <c:pt idx="0">
                  <c:v>57.480314960629919</c:v>
                </c:pt>
                <c:pt idx="1">
                  <c:v>66.112956810631246</c:v>
                </c:pt>
                <c:pt idx="2">
                  <c:v>69.204737732656525</c:v>
                </c:pt>
                <c:pt idx="3">
                  <c:v>71.526586620926253</c:v>
                </c:pt>
                <c:pt idx="4">
                  <c:v>73.6111111111111</c:v>
                </c:pt>
                <c:pt idx="5">
                  <c:v>75.74692442882251</c:v>
                </c:pt>
                <c:pt idx="6">
                  <c:v>77.304964539007088</c:v>
                </c:pt>
                <c:pt idx="7">
                  <c:v>78.890876565295173</c:v>
                </c:pt>
                <c:pt idx="8">
                  <c:v>80.180180180180187</c:v>
                </c:pt>
                <c:pt idx="9">
                  <c:v>80.831826401446662</c:v>
                </c:pt>
                <c:pt idx="10">
                  <c:v>82.481751824817522</c:v>
                </c:pt>
                <c:pt idx="11">
                  <c:v>84.162062615101306</c:v>
                </c:pt>
                <c:pt idx="12">
                  <c:v>84.84288354898338</c:v>
                </c:pt>
                <c:pt idx="13">
                  <c:v>86.567164179104466</c:v>
                </c:pt>
                <c:pt idx="14">
                  <c:v>87.969924812030072</c:v>
                </c:pt>
                <c:pt idx="15">
                  <c:v>88.679245283018858</c:v>
                </c:pt>
                <c:pt idx="16">
                  <c:v>90.114068441064632</c:v>
                </c:pt>
                <c:pt idx="17">
                  <c:v>91.570881226053629</c:v>
                </c:pt>
                <c:pt idx="18">
                  <c:v>92.67822736030827</c:v>
                </c:pt>
                <c:pt idx="19">
                  <c:v>93.798449612403104</c:v>
                </c:pt>
                <c:pt idx="20">
                  <c:v>94.174757281553383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D5-4286-B03C-132AFDA1D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261504"/>
        <c:axId val="811259328"/>
      </c:scatterChart>
      <c:valAx>
        <c:axId val="804272944"/>
        <c:scaling>
          <c:orientation val="minMax"/>
          <c:max val="30"/>
          <c:min val="-1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Temperatura (ºC)</a:t>
                </a:r>
              </a:p>
            </c:rich>
          </c:tx>
          <c:layout>
            <c:manualLayout>
              <c:xMode val="edge"/>
              <c:yMode val="edge"/>
              <c:x val="0.41501834097032936"/>
              <c:y val="0.923719591643876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4282192"/>
        <c:crossesAt val="0"/>
        <c:crossBetween val="midCat"/>
        <c:majorUnit val="15"/>
      </c:valAx>
      <c:valAx>
        <c:axId val="804282192"/>
        <c:scaling>
          <c:orientation val="minMax"/>
          <c:max val="115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Resistència</a:t>
                </a:r>
                <a:r>
                  <a:rPr lang="en-US" b="1" baseline="0"/>
                  <a:t> (</a:t>
                </a:r>
                <a:r>
                  <a:rPr lang="el-GR" b="1" baseline="0"/>
                  <a:t>Ω</a:t>
                </a:r>
                <a:r>
                  <a:rPr lang="ca-ES" b="1" baseline="0"/>
                  <a:t>)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2.0532657528804062E-2"/>
              <c:y val="0.36463247769934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4272944"/>
        <c:crossesAt val="-140"/>
        <c:crossBetween val="midCat"/>
        <c:majorUnit val="5"/>
      </c:valAx>
      <c:valAx>
        <c:axId val="811259328"/>
        <c:scaling>
          <c:orientation val="minMax"/>
          <c:max val="115"/>
          <c:min val="4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1261504"/>
        <c:crosses val="max"/>
        <c:crossBetween val="midCat"/>
        <c:majorUnit val="5"/>
      </c:valAx>
      <c:valAx>
        <c:axId val="811261504"/>
        <c:scaling>
          <c:orientation val="minMax"/>
          <c:max val="30"/>
          <c:min val="-135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1259328"/>
        <c:crosses val="max"/>
        <c:crossBetween val="midCat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Hoja1!$C$34:$C$59</c:f>
              <c:numCache>
                <c:formatCode>General</c:formatCode>
                <c:ptCount val="26"/>
                <c:pt idx="0">
                  <c:v>105</c:v>
                </c:pt>
                <c:pt idx="1">
                  <c:v>110</c:v>
                </c:pt>
                <c:pt idx="2">
                  <c:v>115</c:v>
                </c:pt>
                <c:pt idx="3">
                  <c:v>120</c:v>
                </c:pt>
                <c:pt idx="4">
                  <c:v>125</c:v>
                </c:pt>
                <c:pt idx="5">
                  <c:v>130</c:v>
                </c:pt>
                <c:pt idx="6">
                  <c:v>135</c:v>
                </c:pt>
                <c:pt idx="7">
                  <c:v>140</c:v>
                </c:pt>
                <c:pt idx="8">
                  <c:v>145</c:v>
                </c:pt>
                <c:pt idx="9">
                  <c:v>150</c:v>
                </c:pt>
                <c:pt idx="10">
                  <c:v>155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225</c:v>
                </c:pt>
                <c:pt idx="19">
                  <c:v>230</c:v>
                </c:pt>
                <c:pt idx="20">
                  <c:v>235</c:v>
                </c:pt>
                <c:pt idx="21">
                  <c:v>240</c:v>
                </c:pt>
                <c:pt idx="22">
                  <c:v>245</c:v>
                </c:pt>
                <c:pt idx="23">
                  <c:v>250</c:v>
                </c:pt>
                <c:pt idx="24">
                  <c:v>255</c:v>
                </c:pt>
                <c:pt idx="25">
                  <c:v>260</c:v>
                </c:pt>
              </c:numCache>
            </c:numRef>
          </c:xVal>
          <c:yVal>
            <c:numRef>
              <c:f>Hoja1!$E$34:$E$59</c:f>
              <c:numCache>
                <c:formatCode>General</c:formatCode>
                <c:ptCount val="26"/>
                <c:pt idx="0">
                  <c:v>140.96385542168673</c:v>
                </c:pt>
                <c:pt idx="1">
                  <c:v>145.70024570024569</c:v>
                </c:pt>
                <c:pt idx="2">
                  <c:v>148.13895781637717</c:v>
                </c:pt>
                <c:pt idx="3">
                  <c:v>149.99999999999997</c:v>
                </c:pt>
                <c:pt idx="4">
                  <c:v>151.88916876574305</c:v>
                </c:pt>
                <c:pt idx="5">
                  <c:v>153.1645569620253</c:v>
                </c:pt>
                <c:pt idx="6">
                  <c:v>155.10204081632654</c:v>
                </c:pt>
                <c:pt idx="7">
                  <c:v>156.41025641025641</c:v>
                </c:pt>
                <c:pt idx="8">
                  <c:v>158.39793281653746</c:v>
                </c:pt>
                <c:pt idx="9">
                  <c:v>160.41666666666666</c:v>
                </c:pt>
                <c:pt idx="10">
                  <c:v>163.15789473684211</c:v>
                </c:pt>
                <c:pt idx="11">
                  <c:v>164.55026455026456</c:v>
                </c:pt>
                <c:pt idx="12">
                  <c:v>168.0965147453083</c:v>
                </c:pt>
                <c:pt idx="13">
                  <c:v>170.27027027027026</c:v>
                </c:pt>
                <c:pt idx="14">
                  <c:v>175.48209366391185</c:v>
                </c:pt>
                <c:pt idx="15">
                  <c:v>180.11204481792717</c:v>
                </c:pt>
                <c:pt idx="16">
                  <c:v>182.4858757062147</c:v>
                </c:pt>
                <c:pt idx="17">
                  <c:v>189.01734104046244</c:v>
                </c:pt>
                <c:pt idx="18">
                  <c:v>189.85507246376812</c:v>
                </c:pt>
                <c:pt idx="19">
                  <c:v>191.54518950437321</c:v>
                </c:pt>
                <c:pt idx="20">
                  <c:v>193.25513196480941</c:v>
                </c:pt>
                <c:pt idx="21">
                  <c:v>194.98525073746316</c:v>
                </c:pt>
                <c:pt idx="22">
                  <c:v>196.73590504451042</c:v>
                </c:pt>
                <c:pt idx="23">
                  <c:v>197.61904761904765</c:v>
                </c:pt>
                <c:pt idx="24">
                  <c:v>198.50746268656721</c:v>
                </c:pt>
                <c:pt idx="25">
                  <c:v>201.20481927710844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38-41C6-91D4-6D02D6C63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213840"/>
        <c:axId val="835213296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Hoja1!$C$34:$C$65</c:f>
              <c:numCache>
                <c:formatCode>General</c:formatCode>
                <c:ptCount val="32"/>
                <c:pt idx="0">
                  <c:v>105</c:v>
                </c:pt>
                <c:pt idx="1">
                  <c:v>110</c:v>
                </c:pt>
                <c:pt idx="2">
                  <c:v>115</c:v>
                </c:pt>
                <c:pt idx="3">
                  <c:v>120</c:v>
                </c:pt>
                <c:pt idx="4">
                  <c:v>125</c:v>
                </c:pt>
                <c:pt idx="5">
                  <c:v>130</c:v>
                </c:pt>
                <c:pt idx="6">
                  <c:v>135</c:v>
                </c:pt>
                <c:pt idx="7">
                  <c:v>140</c:v>
                </c:pt>
                <c:pt idx="8">
                  <c:v>145</c:v>
                </c:pt>
                <c:pt idx="9">
                  <c:v>150</c:v>
                </c:pt>
                <c:pt idx="10">
                  <c:v>155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225</c:v>
                </c:pt>
                <c:pt idx="19">
                  <c:v>230</c:v>
                </c:pt>
                <c:pt idx="20">
                  <c:v>235</c:v>
                </c:pt>
                <c:pt idx="21">
                  <c:v>240</c:v>
                </c:pt>
                <c:pt idx="22">
                  <c:v>245</c:v>
                </c:pt>
                <c:pt idx="23">
                  <c:v>250</c:v>
                </c:pt>
                <c:pt idx="24">
                  <c:v>255</c:v>
                </c:pt>
                <c:pt idx="25">
                  <c:v>260</c:v>
                </c:pt>
                <c:pt idx="26">
                  <c:v>265</c:v>
                </c:pt>
                <c:pt idx="27">
                  <c:v>0</c:v>
                </c:pt>
                <c:pt idx="31">
                  <c:v>0</c:v>
                </c:pt>
              </c:numCache>
            </c:numRef>
          </c:xVal>
          <c:yVal>
            <c:numRef>
              <c:f>Hoja1!$E$34:$E$65</c:f>
              <c:numCache>
                <c:formatCode>General</c:formatCode>
                <c:ptCount val="32"/>
                <c:pt idx="0">
                  <c:v>140.96385542168673</c:v>
                </c:pt>
                <c:pt idx="1">
                  <c:v>145.70024570024569</c:v>
                </c:pt>
                <c:pt idx="2">
                  <c:v>148.13895781637717</c:v>
                </c:pt>
                <c:pt idx="3">
                  <c:v>149.99999999999997</c:v>
                </c:pt>
                <c:pt idx="4">
                  <c:v>151.88916876574305</c:v>
                </c:pt>
                <c:pt idx="5">
                  <c:v>153.1645569620253</c:v>
                </c:pt>
                <c:pt idx="6">
                  <c:v>155.10204081632654</c:v>
                </c:pt>
                <c:pt idx="7">
                  <c:v>156.41025641025641</c:v>
                </c:pt>
                <c:pt idx="8">
                  <c:v>158.39793281653746</c:v>
                </c:pt>
                <c:pt idx="9">
                  <c:v>160.41666666666666</c:v>
                </c:pt>
                <c:pt idx="10">
                  <c:v>163.15789473684211</c:v>
                </c:pt>
                <c:pt idx="11">
                  <c:v>164.55026455026456</c:v>
                </c:pt>
                <c:pt idx="12">
                  <c:v>168.0965147453083</c:v>
                </c:pt>
                <c:pt idx="13">
                  <c:v>170.27027027027026</c:v>
                </c:pt>
                <c:pt idx="14">
                  <c:v>175.48209366391185</c:v>
                </c:pt>
                <c:pt idx="15">
                  <c:v>180.11204481792717</c:v>
                </c:pt>
                <c:pt idx="16">
                  <c:v>182.4858757062147</c:v>
                </c:pt>
                <c:pt idx="17">
                  <c:v>189.01734104046244</c:v>
                </c:pt>
                <c:pt idx="18">
                  <c:v>189.85507246376812</c:v>
                </c:pt>
                <c:pt idx="19">
                  <c:v>191.54518950437321</c:v>
                </c:pt>
                <c:pt idx="20">
                  <c:v>193.25513196480941</c:v>
                </c:pt>
                <c:pt idx="21">
                  <c:v>194.98525073746316</c:v>
                </c:pt>
                <c:pt idx="22">
                  <c:v>196.73590504451042</c:v>
                </c:pt>
                <c:pt idx="23">
                  <c:v>197.61904761904765</c:v>
                </c:pt>
                <c:pt idx="24">
                  <c:v>198.50746268656721</c:v>
                </c:pt>
                <c:pt idx="25">
                  <c:v>201.20481927710844</c:v>
                </c:pt>
                <c:pt idx="26">
                  <c:v>197.61904761904765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38-41C6-91D4-6D02D6C63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253888"/>
        <c:axId val="811252256"/>
      </c:scatterChart>
      <c:valAx>
        <c:axId val="835213840"/>
        <c:scaling>
          <c:orientation val="minMax"/>
          <c:max val="300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Temperatura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5213296"/>
        <c:crosses val="autoZero"/>
        <c:crossBetween val="midCat"/>
        <c:majorUnit val="25"/>
      </c:valAx>
      <c:valAx>
        <c:axId val="835213296"/>
        <c:scaling>
          <c:orientation val="minMax"/>
          <c:max val="21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Resistència (</a:t>
                </a:r>
                <a:r>
                  <a:rPr lang="el-GR" b="1"/>
                  <a:t>Ω)</a:t>
                </a:r>
              </a:p>
            </c:rich>
          </c:tx>
          <c:layout>
            <c:manualLayout>
              <c:xMode val="edge"/>
              <c:yMode val="edge"/>
              <c:x val="1.51963707852934E-2"/>
              <c:y val="0.42352818571432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5213840"/>
        <c:crosses val="autoZero"/>
        <c:crossBetween val="midCat"/>
        <c:majorUnit val="10"/>
      </c:valAx>
      <c:valAx>
        <c:axId val="811252256"/>
        <c:scaling>
          <c:orientation val="minMax"/>
          <c:max val="210"/>
          <c:min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1253888"/>
        <c:crosses val="max"/>
        <c:crossBetween val="midCat"/>
        <c:majorUnit val="10"/>
      </c:valAx>
      <c:valAx>
        <c:axId val="811253888"/>
        <c:scaling>
          <c:orientation val="minMax"/>
          <c:max val="300"/>
          <c:min val="25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1252256"/>
        <c:crosses val="max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4</xdr:row>
      <xdr:rowOff>4761</xdr:rowOff>
    </xdr:from>
    <xdr:to>
      <xdr:col>19</xdr:col>
      <xdr:colOff>357188</xdr:colOff>
      <xdr:row>27</xdr:row>
      <xdr:rowOff>114298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602672</xdr:colOff>
      <xdr:row>4</xdr:row>
      <xdr:rowOff>0</xdr:rowOff>
    </xdr:from>
    <xdr:to>
      <xdr:col>28</xdr:col>
      <xdr:colOff>285749</xdr:colOff>
      <xdr:row>27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609600</xdr:colOff>
      <xdr:row>28</xdr:row>
      <xdr:rowOff>102870</xdr:rowOff>
    </xdr:from>
    <xdr:to>
      <xdr:col>28</xdr:col>
      <xdr:colOff>278130</xdr:colOff>
      <xdr:row>53</xdr:row>
      <xdr:rowOff>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22"/>
  <sheetViews>
    <sheetView tabSelected="1" topLeftCell="N33" zoomScale="121" zoomScaleNormal="243" workbookViewId="0">
      <selection activeCell="R82" sqref="R82"/>
    </sheetView>
  </sheetViews>
  <sheetFormatPr baseColWidth="10" defaultRowHeight="15" x14ac:dyDescent="0.2"/>
  <cols>
    <col min="1" max="1" width="8.1640625" customWidth="1"/>
    <col min="3" max="4" width="17" customWidth="1"/>
    <col min="5" max="6" width="14.1640625" customWidth="1"/>
    <col min="7" max="7" width="10.1640625" customWidth="1"/>
    <col min="8" max="8" width="19.1640625" customWidth="1"/>
    <col min="9" max="9" width="11.83203125" bestFit="1" customWidth="1"/>
    <col min="10" max="10" width="12" bestFit="1" customWidth="1"/>
    <col min="11" max="12" width="11.1640625" bestFit="1" customWidth="1"/>
    <col min="14" max="14" width="26.83203125" customWidth="1"/>
    <col min="15" max="15" width="22.6640625" customWidth="1"/>
    <col min="16" max="16" width="18.5" customWidth="1"/>
    <col min="17" max="17" width="27.5" customWidth="1"/>
    <col min="23" max="24" width="11" bestFit="1" customWidth="1"/>
  </cols>
  <sheetData>
    <row r="1" spans="2:10" ht="16" thickBot="1" x14ac:dyDescent="0.25"/>
    <row r="2" spans="2:10" ht="16" thickBot="1" x14ac:dyDescent="0.25">
      <c r="H2" s="55" t="s">
        <v>22</v>
      </c>
      <c r="I2" s="56"/>
      <c r="J2" s="57"/>
    </row>
    <row r="3" spans="2:10" ht="16" thickBot="1" x14ac:dyDescent="0.25">
      <c r="B3" s="18" t="s">
        <v>4</v>
      </c>
      <c r="C3" s="19" t="s">
        <v>3</v>
      </c>
      <c r="D3" s="19" t="s">
        <v>11</v>
      </c>
      <c r="E3" s="19" t="s">
        <v>5</v>
      </c>
      <c r="F3" s="26" t="s">
        <v>12</v>
      </c>
      <c r="H3" s="58"/>
      <c r="I3" s="59"/>
      <c r="J3" s="60"/>
    </row>
    <row r="4" spans="2:10" x14ac:dyDescent="0.2">
      <c r="B4" s="64" t="s">
        <v>1</v>
      </c>
      <c r="H4" s="58"/>
      <c r="I4" s="59"/>
      <c r="J4" s="60"/>
    </row>
    <row r="5" spans="2:10" ht="16" thickBot="1" x14ac:dyDescent="0.25">
      <c r="B5" s="65"/>
      <c r="H5" s="61"/>
      <c r="I5" s="62"/>
      <c r="J5" s="63"/>
    </row>
    <row r="6" spans="2:10" ht="16" thickBot="1" x14ac:dyDescent="0.25">
      <c r="B6" s="65"/>
    </row>
    <row r="7" spans="2:10" ht="16" thickBot="1" x14ac:dyDescent="0.25">
      <c r="B7" s="65"/>
      <c r="G7" t="s">
        <v>10</v>
      </c>
      <c r="H7" s="67" t="s">
        <v>6</v>
      </c>
      <c r="I7" s="68"/>
    </row>
    <row r="8" spans="2:10" x14ac:dyDescent="0.2">
      <c r="B8" s="65"/>
      <c r="H8" s="6">
        <f t="array" ref="H8:I12">LINEST(E12:E59,C12:C59,TRUE,TRUE)</f>
        <v>0.36008379889314635</v>
      </c>
      <c r="I8" s="6">
        <v>106.92535253003518</v>
      </c>
    </row>
    <row r="9" spans="2:10" x14ac:dyDescent="0.2">
      <c r="B9" s="65"/>
      <c r="H9" s="6">
        <v>2.5040590812560131E-3</v>
      </c>
      <c r="I9" s="6">
        <v>0.36970752606884127</v>
      </c>
    </row>
    <row r="10" spans="2:10" x14ac:dyDescent="0.2">
      <c r="B10" s="65"/>
      <c r="H10" s="6">
        <v>0.99778039967593124</v>
      </c>
      <c r="I10" s="6">
        <v>2.2810104461072744</v>
      </c>
    </row>
    <row r="11" spans="2:10" ht="16" thickBot="1" x14ac:dyDescent="0.25">
      <c r="B11" s="65"/>
      <c r="H11" s="6">
        <v>20678.451830894166</v>
      </c>
      <c r="I11" s="6">
        <v>46</v>
      </c>
    </row>
    <row r="12" spans="2:10" ht="16" thickBot="1" x14ac:dyDescent="0.25">
      <c r="B12" s="65"/>
      <c r="C12" s="25">
        <f t="shared" ref="C12:C32" si="0">N61</f>
        <v>-150</v>
      </c>
      <c r="D12" s="24">
        <f t="shared" ref="D12:D32" si="1">O61</f>
        <v>1</v>
      </c>
      <c r="E12" s="10">
        <f t="shared" ref="E12:E32" si="2">(P61)/($W$72-P61)*$W$70</f>
        <v>57.480314960629919</v>
      </c>
      <c r="F12" s="25">
        <f t="shared" ref="F12:F32" si="3">SQRT(Q61^2*($W$70*$W$72/(P61-$W$72)^2)^2+$X$70^2*(P61/(P61-$W$72))^2+$X$72^2*($W$70*P61*LN(-P61+$W$72))^2)</f>
        <v>2.551136771831978</v>
      </c>
      <c r="H12" s="6">
        <v>107590.16385332303</v>
      </c>
      <c r="I12" s="6">
        <v>239.3383981415233</v>
      </c>
    </row>
    <row r="13" spans="2:10" ht="16" thickBot="1" x14ac:dyDescent="0.25">
      <c r="B13" s="65"/>
      <c r="C13" s="25">
        <f t="shared" si="0"/>
        <v>-115</v>
      </c>
      <c r="D13" s="24">
        <f t="shared" si="1"/>
        <v>1</v>
      </c>
      <c r="E13" s="10">
        <f t="shared" si="2"/>
        <v>66.112956810631246</v>
      </c>
      <c r="F13" s="25">
        <f t="shared" si="3"/>
        <v>2.8446283199075535</v>
      </c>
    </row>
    <row r="14" spans="2:10" ht="16" thickBot="1" x14ac:dyDescent="0.25">
      <c r="B14" s="65"/>
      <c r="C14" s="25">
        <f t="shared" si="0"/>
        <v>-110</v>
      </c>
      <c r="D14" s="24">
        <f t="shared" si="1"/>
        <v>1</v>
      </c>
      <c r="E14" s="10">
        <f t="shared" si="2"/>
        <v>69.204737732656525</v>
      </c>
      <c r="F14" s="25">
        <f t="shared" si="3"/>
        <v>2.9533218280406262</v>
      </c>
      <c r="I14" s="7" t="s">
        <v>7</v>
      </c>
      <c r="J14" s="8" t="s">
        <v>8</v>
      </c>
    </row>
    <row r="15" spans="2:10" ht="18" thickBot="1" x14ac:dyDescent="0.3">
      <c r="B15" s="65"/>
      <c r="C15" s="25">
        <f t="shared" si="0"/>
        <v>-105</v>
      </c>
      <c r="D15" s="24">
        <f t="shared" si="1"/>
        <v>1</v>
      </c>
      <c r="E15" s="10">
        <f t="shared" si="2"/>
        <v>71.526586620926253</v>
      </c>
      <c r="F15" s="25">
        <f t="shared" si="3"/>
        <v>3.0361818605548092</v>
      </c>
      <c r="H15" s="28" t="s">
        <v>9</v>
      </c>
      <c r="I15" s="29">
        <f>H8/I8</f>
        <v>3.3676185336120289E-3</v>
      </c>
      <c r="J15" s="30">
        <f>SQRT((H9/I8)^2+(H8*I9/I8^2)^2)</f>
        <v>2.6153775119133458E-5</v>
      </c>
    </row>
    <row r="16" spans="2:10" ht="18" thickBot="1" x14ac:dyDescent="0.3">
      <c r="B16" s="65"/>
      <c r="C16" s="25">
        <f t="shared" si="0"/>
        <v>-100</v>
      </c>
      <c r="D16" s="24">
        <f t="shared" si="1"/>
        <v>1</v>
      </c>
      <c r="E16" s="10">
        <f t="shared" si="2"/>
        <v>73.6111111111111</v>
      </c>
      <c r="F16" s="25">
        <f t="shared" si="3"/>
        <v>3.111471863271591</v>
      </c>
      <c r="H16" s="34" t="s">
        <v>19</v>
      </c>
      <c r="I16" s="33">
        <f>K39/L39</f>
        <v>3.6359993681769859E-3</v>
      </c>
      <c r="J16" s="5">
        <f>SQRT((K40/L39)^2+(K39*L40/L39^2)^2)</f>
        <v>4.4974243963708115E-5</v>
      </c>
    </row>
    <row r="17" spans="2:24" ht="18" thickBot="1" x14ac:dyDescent="0.3">
      <c r="B17" s="65"/>
      <c r="C17" s="25">
        <f t="shared" si="0"/>
        <v>-95</v>
      </c>
      <c r="D17" s="24">
        <f t="shared" si="1"/>
        <v>1</v>
      </c>
      <c r="E17" s="10">
        <f t="shared" si="2"/>
        <v>75.74692442882251</v>
      </c>
      <c r="F17" s="25">
        <f t="shared" si="3"/>
        <v>3.1894951785151893</v>
      </c>
      <c r="H17" s="34" t="s">
        <v>20</v>
      </c>
      <c r="I17" s="33">
        <f>H39/I39</f>
        <v>2.8218452142083632E-3</v>
      </c>
      <c r="J17" s="5">
        <f>SQRT((H40/I39)^2+(H39*I40/I39^2)^2)</f>
        <v>7.4865505463908002E-5</v>
      </c>
    </row>
    <row r="18" spans="2:24" ht="16" thickBot="1" x14ac:dyDescent="0.25">
      <c r="B18" s="65"/>
      <c r="C18" s="25">
        <f t="shared" si="0"/>
        <v>-90</v>
      </c>
      <c r="D18" s="24">
        <f t="shared" si="1"/>
        <v>1</v>
      </c>
      <c r="E18" s="10">
        <f t="shared" si="2"/>
        <v>77.304964539007088</v>
      </c>
      <c r="F18" s="25">
        <f t="shared" si="3"/>
        <v>3.2469733721908938</v>
      </c>
    </row>
    <row r="19" spans="2:24" ht="16" thickBot="1" x14ac:dyDescent="0.25">
      <c r="B19" s="65"/>
      <c r="C19" s="25">
        <f t="shared" si="0"/>
        <v>-85</v>
      </c>
      <c r="D19" s="24">
        <f t="shared" si="1"/>
        <v>1</v>
      </c>
      <c r="E19" s="10">
        <f t="shared" si="2"/>
        <v>78.890876565295173</v>
      </c>
      <c r="F19" s="25">
        <f t="shared" si="3"/>
        <v>3.3059655948760112</v>
      </c>
      <c r="H19" s="4" t="s">
        <v>13</v>
      </c>
      <c r="I19" s="1">
        <v>1</v>
      </c>
      <c r="X19" s="35"/>
    </row>
    <row r="20" spans="2:24" ht="16" thickBot="1" x14ac:dyDescent="0.25">
      <c r="B20" s="65"/>
      <c r="C20" s="25">
        <f t="shared" si="0"/>
        <v>-80</v>
      </c>
      <c r="D20" s="24">
        <f t="shared" si="1"/>
        <v>1</v>
      </c>
      <c r="E20" s="10">
        <f t="shared" si="2"/>
        <v>80.180180180180187</v>
      </c>
      <c r="F20" s="25">
        <f t="shared" si="3"/>
        <v>3.3542854838233644</v>
      </c>
      <c r="H20" s="9" t="s">
        <v>14</v>
      </c>
      <c r="I20" s="3">
        <v>1</v>
      </c>
    </row>
    <row r="21" spans="2:24" ht="16" thickBot="1" x14ac:dyDescent="0.25">
      <c r="B21" s="65"/>
      <c r="C21" s="25">
        <f t="shared" si="0"/>
        <v>-75</v>
      </c>
      <c r="D21" s="24">
        <f t="shared" si="1"/>
        <v>1</v>
      </c>
      <c r="E21" s="10">
        <f t="shared" si="2"/>
        <v>80.831826401446662</v>
      </c>
      <c r="F21" s="25">
        <f t="shared" si="3"/>
        <v>3.3788305710833781</v>
      </c>
    </row>
    <row r="22" spans="2:24" ht="15" customHeight="1" thickBot="1" x14ac:dyDescent="0.25">
      <c r="B22" s="65"/>
      <c r="C22" s="25">
        <f t="shared" si="0"/>
        <v>-70</v>
      </c>
      <c r="D22" s="24">
        <f t="shared" si="1"/>
        <v>1</v>
      </c>
      <c r="E22" s="10">
        <f t="shared" si="2"/>
        <v>82.481751824817522</v>
      </c>
      <c r="F22" s="25">
        <f t="shared" si="3"/>
        <v>3.4413461671874863</v>
      </c>
      <c r="H22" s="55" t="s">
        <v>15</v>
      </c>
      <c r="I22" s="56"/>
      <c r="J22" s="57"/>
    </row>
    <row r="23" spans="2:24" ht="16" thickBot="1" x14ac:dyDescent="0.25">
      <c r="B23" s="65"/>
      <c r="C23" s="25">
        <f t="shared" si="0"/>
        <v>-65</v>
      </c>
      <c r="D23" s="24">
        <f t="shared" si="1"/>
        <v>1</v>
      </c>
      <c r="E23" s="10">
        <f t="shared" si="2"/>
        <v>84.162062615101306</v>
      </c>
      <c r="F23" s="25">
        <f t="shared" si="3"/>
        <v>3.5055564747944574</v>
      </c>
      <c r="H23" s="58"/>
      <c r="I23" s="59"/>
      <c r="J23" s="60"/>
    </row>
    <row r="24" spans="2:24" ht="14.5" customHeight="1" thickBot="1" x14ac:dyDescent="0.25">
      <c r="B24" s="65"/>
      <c r="C24" s="25">
        <f t="shared" si="0"/>
        <v>-60</v>
      </c>
      <c r="D24" s="24">
        <f t="shared" si="1"/>
        <v>1</v>
      </c>
      <c r="E24" s="10">
        <f t="shared" si="2"/>
        <v>84.84288354898338</v>
      </c>
      <c r="F24" s="25">
        <f t="shared" si="3"/>
        <v>3.5317289180836178</v>
      </c>
      <c r="H24" s="58"/>
      <c r="I24" s="59"/>
      <c r="J24" s="60"/>
    </row>
    <row r="25" spans="2:24" ht="16" thickBot="1" x14ac:dyDescent="0.25">
      <c r="B25" s="65"/>
      <c r="C25" s="25">
        <f t="shared" si="0"/>
        <v>-55</v>
      </c>
      <c r="D25" s="24">
        <f t="shared" si="1"/>
        <v>1</v>
      </c>
      <c r="E25" s="10">
        <f t="shared" si="2"/>
        <v>86.567164179104466</v>
      </c>
      <c r="F25" s="25">
        <f t="shared" si="3"/>
        <v>3.5984167001292158</v>
      </c>
      <c r="H25" s="58"/>
      <c r="I25" s="59"/>
      <c r="J25" s="60"/>
    </row>
    <row r="26" spans="2:24" ht="16" thickBot="1" x14ac:dyDescent="0.25">
      <c r="B26" s="65"/>
      <c r="C26" s="25">
        <f t="shared" si="0"/>
        <v>-49</v>
      </c>
      <c r="D26" s="24">
        <f t="shared" si="1"/>
        <v>1</v>
      </c>
      <c r="E26" s="10">
        <f t="shared" si="2"/>
        <v>87.969924812030072</v>
      </c>
      <c r="F26" s="25">
        <f t="shared" si="3"/>
        <v>3.6530946021013433</v>
      </c>
      <c r="H26" s="58"/>
      <c r="I26" s="59"/>
      <c r="J26" s="60"/>
    </row>
    <row r="27" spans="2:24" ht="16" thickBot="1" x14ac:dyDescent="0.25">
      <c r="B27" s="65"/>
      <c r="C27" s="25">
        <f t="shared" si="0"/>
        <v>-45</v>
      </c>
      <c r="D27" s="24">
        <f t="shared" si="1"/>
        <v>1</v>
      </c>
      <c r="E27" s="10">
        <f t="shared" si="2"/>
        <v>88.679245283018858</v>
      </c>
      <c r="F27" s="25">
        <f t="shared" si="3"/>
        <v>3.6808881702874543</v>
      </c>
      <c r="H27" s="58"/>
      <c r="I27" s="59"/>
      <c r="J27" s="60"/>
    </row>
    <row r="28" spans="2:24" ht="16" thickBot="1" x14ac:dyDescent="0.25">
      <c r="B28" s="65"/>
      <c r="C28" s="25">
        <f t="shared" si="0"/>
        <v>-40</v>
      </c>
      <c r="D28" s="24">
        <f t="shared" si="1"/>
        <v>1</v>
      </c>
      <c r="E28" s="10">
        <f t="shared" si="2"/>
        <v>90.114068441064632</v>
      </c>
      <c r="F28" s="25">
        <f t="shared" si="3"/>
        <v>3.7374072484871053</v>
      </c>
      <c r="H28" s="58"/>
      <c r="I28" s="59"/>
      <c r="J28" s="60"/>
    </row>
    <row r="29" spans="2:24" ht="16" thickBot="1" x14ac:dyDescent="0.25">
      <c r="B29" s="65"/>
      <c r="C29" s="25">
        <f t="shared" si="0"/>
        <v>-35</v>
      </c>
      <c r="D29" s="24">
        <f t="shared" si="1"/>
        <v>1</v>
      </c>
      <c r="E29" s="10">
        <f t="shared" si="2"/>
        <v>91.570881226053629</v>
      </c>
      <c r="F29" s="25">
        <f t="shared" si="3"/>
        <v>3.7952002095740363</v>
      </c>
      <c r="H29" s="58"/>
      <c r="I29" s="59"/>
      <c r="J29" s="60"/>
    </row>
    <row r="30" spans="2:24" ht="16" thickBot="1" x14ac:dyDescent="0.25">
      <c r="B30" s="65"/>
      <c r="C30" s="25">
        <f t="shared" si="0"/>
        <v>-30</v>
      </c>
      <c r="D30" s="24">
        <f t="shared" si="1"/>
        <v>1</v>
      </c>
      <c r="E30" s="10">
        <f t="shared" si="2"/>
        <v>92.67822736030827</v>
      </c>
      <c r="F30" s="25">
        <f t="shared" si="3"/>
        <v>3.8394042150199921</v>
      </c>
      <c r="H30" s="58"/>
      <c r="I30" s="59"/>
      <c r="J30" s="60"/>
    </row>
    <row r="31" spans="2:24" ht="16" thickBot="1" x14ac:dyDescent="0.25">
      <c r="B31" s="65"/>
      <c r="C31" s="25">
        <f t="shared" si="0"/>
        <v>-25</v>
      </c>
      <c r="D31" s="24">
        <f t="shared" si="1"/>
        <v>1</v>
      </c>
      <c r="E31" s="10">
        <f t="shared" si="2"/>
        <v>93.798449612403104</v>
      </c>
      <c r="F31" s="25">
        <f t="shared" si="3"/>
        <v>3.8843635222271864</v>
      </c>
      <c r="H31" s="58"/>
      <c r="I31" s="59"/>
      <c r="J31" s="60"/>
      <c r="L31" s="48" t="s">
        <v>21</v>
      </c>
      <c r="M31" s="48"/>
      <c r="N31" s="48"/>
      <c r="O31" s="48"/>
      <c r="P31" s="48"/>
      <c r="Q31" s="48"/>
      <c r="R31" s="48"/>
      <c r="S31" s="48"/>
    </row>
    <row r="32" spans="2:24" ht="16" thickBot="1" x14ac:dyDescent="0.25">
      <c r="B32" s="66"/>
      <c r="C32" s="25">
        <f t="shared" si="0"/>
        <v>-20</v>
      </c>
      <c r="D32" s="24">
        <f t="shared" si="1"/>
        <v>1</v>
      </c>
      <c r="E32" s="10">
        <f t="shared" si="2"/>
        <v>94.174757281553383</v>
      </c>
      <c r="F32" s="25">
        <f t="shared" si="3"/>
        <v>3.8995208009603894</v>
      </c>
      <c r="H32" s="61"/>
      <c r="I32" s="62"/>
      <c r="J32" s="63"/>
    </row>
    <row r="33" spans="2:12" ht="16" thickBot="1" x14ac:dyDescent="0.25">
      <c r="B33" s="40" t="s">
        <v>2</v>
      </c>
      <c r="C33" s="41">
        <f t="shared" ref="C33" si="4">N90</f>
        <v>23</v>
      </c>
      <c r="D33" s="42">
        <f t="shared" ref="D33:D65" si="5">O90</f>
        <v>1</v>
      </c>
      <c r="E33" s="43">
        <f t="shared" ref="E33" si="6">(P90)/($W$72-P90)*$W$70</f>
        <v>108.33333333333334</v>
      </c>
      <c r="F33" s="41">
        <f t="shared" ref="F33" si="7">SQRT(Q90^2*($W$70*$W$72/(P90-$W$72)^2)^2+$X$70^2*(P90/(P90-$W$72))^2+$X$72^2*($W$70*P90*LN(-P90+$W$72))^2)</f>
        <v>4.4896870365509933</v>
      </c>
    </row>
    <row r="34" spans="2:12" ht="16" thickBot="1" x14ac:dyDescent="0.25">
      <c r="B34" s="45" t="s">
        <v>0</v>
      </c>
      <c r="C34" s="21">
        <f>N96</f>
        <v>105</v>
      </c>
      <c r="D34" s="44">
        <f t="shared" ref="D34:D51" si="8">O96</f>
        <v>1</v>
      </c>
      <c r="E34" s="13">
        <f t="shared" ref="E34:E60" si="9">(P96)/($W$72-P96)*$W$70</f>
        <v>140.96385542168673</v>
      </c>
      <c r="F34" s="21">
        <f>SQRT(Q96^2*($W$70*$W$72/(P96-$W$72)^2)^2+$X$70^2*(P96/(P96-$W$72))^2+$X$72^2*($W$70*P96*LN(-P96+$W$72))^2)</f>
        <v>5.9971307817294512</v>
      </c>
      <c r="G34" s="20"/>
      <c r="H34" s="20"/>
      <c r="I34" s="20"/>
    </row>
    <row r="35" spans="2:12" ht="16" thickBot="1" x14ac:dyDescent="0.25">
      <c r="B35" s="46"/>
      <c r="C35" s="21">
        <f t="shared" ref="C35:C61" si="10">N97</f>
        <v>110</v>
      </c>
      <c r="D35" s="44">
        <f t="shared" si="8"/>
        <v>1</v>
      </c>
      <c r="E35" s="13">
        <f t="shared" si="9"/>
        <v>145.70024570024569</v>
      </c>
      <c r="F35" s="21">
        <f t="shared" ref="F35:F59" si="11">SQRT(Q97^2*($W$70*$W$72/(P97-$W$72)^2)^2+$X$70^2*(P97/(P97-$W$72))^2+$X$72^2*($W$70*P97*LN(-P97+$W$72))^2)</f>
        <v>6.233034112329694</v>
      </c>
      <c r="G35" s="20"/>
      <c r="H35" s="49" t="s">
        <v>16</v>
      </c>
      <c r="I35" s="50"/>
      <c r="J35" s="50"/>
      <c r="K35" s="50"/>
      <c r="L35" s="51"/>
    </row>
    <row r="36" spans="2:12" ht="16" thickBot="1" x14ac:dyDescent="0.25">
      <c r="B36" s="46"/>
      <c r="C36" s="21">
        <f t="shared" si="10"/>
        <v>115</v>
      </c>
      <c r="D36" s="44">
        <f t="shared" si="8"/>
        <v>1</v>
      </c>
      <c r="E36" s="13">
        <f t="shared" si="9"/>
        <v>148.13895781637717</v>
      </c>
      <c r="F36" s="21">
        <f t="shared" si="11"/>
        <v>6.3561909944002144</v>
      </c>
      <c r="G36" s="20"/>
      <c r="H36" s="52"/>
      <c r="I36" s="53"/>
      <c r="J36" s="53"/>
      <c r="K36" s="53"/>
      <c r="L36" s="54"/>
    </row>
    <row r="37" spans="2:12" ht="16" thickBot="1" x14ac:dyDescent="0.25">
      <c r="B37" s="46"/>
      <c r="C37" s="21">
        <f t="shared" si="10"/>
        <v>120</v>
      </c>
      <c r="D37" s="44">
        <f t="shared" si="8"/>
        <v>1</v>
      </c>
      <c r="E37" s="13">
        <f t="shared" si="9"/>
        <v>149.99999999999997</v>
      </c>
      <c r="F37" s="21">
        <f t="shared" si="11"/>
        <v>6.4509496924030225</v>
      </c>
      <c r="G37" s="20"/>
    </row>
    <row r="38" spans="2:12" ht="16" thickBot="1" x14ac:dyDescent="0.25">
      <c r="B38" s="46"/>
      <c r="C38" s="21">
        <f t="shared" si="10"/>
        <v>125</v>
      </c>
      <c r="D38" s="44">
        <f t="shared" si="8"/>
        <v>1</v>
      </c>
      <c r="E38" s="13">
        <f t="shared" si="9"/>
        <v>151.88916876574305</v>
      </c>
      <c r="F38" s="21">
        <f t="shared" si="11"/>
        <v>6.5478265561023754</v>
      </c>
      <c r="G38" s="20"/>
      <c r="H38" s="16" t="s">
        <v>17</v>
      </c>
      <c r="I38" s="17"/>
      <c r="K38" s="16" t="s">
        <v>18</v>
      </c>
      <c r="L38" s="17"/>
    </row>
    <row r="39" spans="2:12" ht="16" thickBot="1" x14ac:dyDescent="0.25">
      <c r="B39" s="46"/>
      <c r="C39" s="21">
        <f t="shared" si="10"/>
        <v>130</v>
      </c>
      <c r="D39" s="44">
        <f t="shared" si="8"/>
        <v>1</v>
      </c>
      <c r="E39" s="13">
        <f t="shared" si="9"/>
        <v>153.1645569620253</v>
      </c>
      <c r="F39" s="21">
        <f t="shared" si="11"/>
        <v>6.6136195908994226</v>
      </c>
      <c r="H39" s="31">
        <f t="array" ref="H39:I43">LINEST(E12:E32,C12:C32,TRUE,TRUE)</f>
        <v>0.28738809040508667</v>
      </c>
      <c r="I39" s="32">
        <v>101.84403062154144</v>
      </c>
      <c r="K39" s="31">
        <f t="array" ref="K39:L43">LINEST(E34:E59,C34:C59,TRUE,TRUE)</f>
        <v>0.37778845949474432</v>
      </c>
      <c r="L39" s="31">
        <v>103.90223463766979</v>
      </c>
    </row>
    <row r="40" spans="2:12" ht="16" thickBot="1" x14ac:dyDescent="0.25">
      <c r="B40" s="46"/>
      <c r="C40" s="21">
        <f t="shared" si="10"/>
        <v>135</v>
      </c>
      <c r="D40" s="44">
        <f t="shared" si="8"/>
        <v>1</v>
      </c>
      <c r="E40" s="13">
        <f t="shared" si="9"/>
        <v>155.10204081632654</v>
      </c>
      <c r="F40" s="21">
        <f t="shared" si="11"/>
        <v>6.7141710567881336</v>
      </c>
      <c r="H40" s="31">
        <v>7.4431536059182358E-3</v>
      </c>
      <c r="I40" s="32">
        <v>0.58596420779055891</v>
      </c>
      <c r="K40" s="31">
        <v>3.859957261861851E-3</v>
      </c>
      <c r="L40" s="31">
        <v>0.7243701941780516</v>
      </c>
    </row>
    <row r="41" spans="2:12" ht="16" thickBot="1" x14ac:dyDescent="0.25">
      <c r="B41" s="46"/>
      <c r="C41" s="21">
        <f t="shared" si="10"/>
        <v>140</v>
      </c>
      <c r="D41" s="44">
        <f t="shared" si="8"/>
        <v>1</v>
      </c>
      <c r="E41" s="13">
        <f t="shared" si="9"/>
        <v>156.41025641025641</v>
      </c>
      <c r="F41" s="21">
        <f t="shared" si="11"/>
        <v>6.7824762816784485</v>
      </c>
      <c r="H41" s="31">
        <v>0.98741567149299414</v>
      </c>
      <c r="I41" s="32">
        <v>1.1325083494547867</v>
      </c>
      <c r="K41" s="31">
        <v>0.99750085108716569</v>
      </c>
      <c r="L41" s="31">
        <v>0.99190098706883789</v>
      </c>
    </row>
    <row r="42" spans="2:12" ht="16" thickBot="1" x14ac:dyDescent="0.25">
      <c r="B42" s="46"/>
      <c r="C42" s="21">
        <f t="shared" si="10"/>
        <v>145</v>
      </c>
      <c r="D42" s="44">
        <f t="shared" si="8"/>
        <v>1</v>
      </c>
      <c r="E42" s="13">
        <f t="shared" si="9"/>
        <v>158.39793281653746</v>
      </c>
      <c r="F42" s="21">
        <f t="shared" si="11"/>
        <v>6.8868929470816846</v>
      </c>
      <c r="H42" s="31">
        <v>1490.8143686746896</v>
      </c>
      <c r="I42" s="32">
        <v>19</v>
      </c>
      <c r="K42" s="31">
        <v>9579.2692876957044</v>
      </c>
      <c r="L42" s="31">
        <v>24</v>
      </c>
    </row>
    <row r="43" spans="2:12" ht="16" thickBot="1" x14ac:dyDescent="0.25">
      <c r="B43" s="46"/>
      <c r="C43" s="21">
        <f t="shared" si="10"/>
        <v>150</v>
      </c>
      <c r="D43" s="44">
        <f t="shared" si="8"/>
        <v>1</v>
      </c>
      <c r="E43" s="13">
        <f t="shared" si="9"/>
        <v>160.41666666666666</v>
      </c>
      <c r="F43" s="21">
        <f t="shared" si="11"/>
        <v>6.9937254178881769</v>
      </c>
      <c r="H43" s="2">
        <v>1912.0814797958894</v>
      </c>
      <c r="I43" s="3">
        <v>24.368928070111302</v>
      </c>
      <c r="K43" s="31">
        <v>9424.7323787212881</v>
      </c>
      <c r="L43" s="31">
        <v>23.612821635555235</v>
      </c>
    </row>
    <row r="44" spans="2:12" ht="16" thickBot="1" x14ac:dyDescent="0.25">
      <c r="B44" s="46"/>
      <c r="C44" s="21">
        <f t="shared" si="10"/>
        <v>155</v>
      </c>
      <c r="D44" s="44">
        <f t="shared" si="8"/>
        <v>1</v>
      </c>
      <c r="E44" s="13">
        <f t="shared" si="9"/>
        <v>163.15789473684211</v>
      </c>
      <c r="F44" s="21">
        <f t="shared" si="11"/>
        <v>7.14005846289826</v>
      </c>
    </row>
    <row r="45" spans="2:12" ht="16" thickBot="1" x14ac:dyDescent="0.25">
      <c r="B45" s="46"/>
      <c r="C45" s="21">
        <f t="shared" si="10"/>
        <v>160</v>
      </c>
      <c r="D45" s="44">
        <f t="shared" si="8"/>
        <v>1</v>
      </c>
      <c r="E45" s="13">
        <f t="shared" si="9"/>
        <v>164.55026455026456</v>
      </c>
      <c r="F45" s="21">
        <f t="shared" si="11"/>
        <v>7.2149448974670047</v>
      </c>
    </row>
    <row r="46" spans="2:12" ht="16" thickBot="1" x14ac:dyDescent="0.25">
      <c r="B46" s="46"/>
      <c r="C46" s="21">
        <f t="shared" si="10"/>
        <v>170</v>
      </c>
      <c r="D46" s="44">
        <f t="shared" si="8"/>
        <v>1</v>
      </c>
      <c r="E46" s="13">
        <f t="shared" si="9"/>
        <v>168.0965147453083</v>
      </c>
      <c r="F46" s="21">
        <f t="shared" si="11"/>
        <v>7.4073747811223969</v>
      </c>
    </row>
    <row r="47" spans="2:12" ht="16" thickBot="1" x14ac:dyDescent="0.25">
      <c r="B47" s="46"/>
      <c r="C47" s="21">
        <f t="shared" si="10"/>
        <v>180</v>
      </c>
      <c r="D47" s="44">
        <f t="shared" si="8"/>
        <v>1</v>
      </c>
      <c r="E47" s="13">
        <f t="shared" si="9"/>
        <v>170.27027027027026</v>
      </c>
      <c r="F47" s="21">
        <f t="shared" si="11"/>
        <v>7.5265367843549695</v>
      </c>
    </row>
    <row r="48" spans="2:12" ht="16" thickBot="1" x14ac:dyDescent="0.25">
      <c r="B48" s="46"/>
      <c r="C48" s="21">
        <f t="shared" si="10"/>
        <v>190</v>
      </c>
      <c r="D48" s="44">
        <f t="shared" si="8"/>
        <v>1</v>
      </c>
      <c r="E48" s="13">
        <f t="shared" si="9"/>
        <v>175.48209366391185</v>
      </c>
      <c r="F48" s="21">
        <f t="shared" si="11"/>
        <v>7.8159821909468841</v>
      </c>
    </row>
    <row r="49" spans="2:19" ht="16" thickBot="1" x14ac:dyDescent="0.25">
      <c r="B49" s="46"/>
      <c r="C49" s="21">
        <f t="shared" si="10"/>
        <v>200</v>
      </c>
      <c r="D49" s="44">
        <f t="shared" si="8"/>
        <v>1</v>
      </c>
      <c r="E49" s="13">
        <f t="shared" si="9"/>
        <v>180.11204481792717</v>
      </c>
      <c r="F49" s="21">
        <f t="shared" si="11"/>
        <v>8.077544360921916</v>
      </c>
    </row>
    <row r="50" spans="2:19" ht="16" thickBot="1" x14ac:dyDescent="0.25">
      <c r="B50" s="46"/>
      <c r="C50" s="21">
        <f t="shared" si="10"/>
        <v>210</v>
      </c>
      <c r="D50" s="44">
        <f t="shared" si="8"/>
        <v>1</v>
      </c>
      <c r="E50" s="13">
        <f t="shared" si="9"/>
        <v>182.4858757062147</v>
      </c>
      <c r="F50" s="21">
        <f t="shared" si="11"/>
        <v>8.2132685456643024</v>
      </c>
    </row>
    <row r="51" spans="2:19" ht="16" thickBot="1" x14ac:dyDescent="0.25">
      <c r="B51" s="46"/>
      <c r="C51" s="21">
        <f t="shared" si="10"/>
        <v>220</v>
      </c>
      <c r="D51" s="44">
        <f t="shared" si="8"/>
        <v>1</v>
      </c>
      <c r="E51" s="13">
        <f t="shared" si="9"/>
        <v>189.01734104046244</v>
      </c>
      <c r="F51" s="21">
        <f t="shared" si="11"/>
        <v>8.5923716429227621</v>
      </c>
    </row>
    <row r="52" spans="2:19" ht="16" thickBot="1" x14ac:dyDescent="0.25">
      <c r="B52" s="46"/>
      <c r="C52" s="21">
        <f t="shared" si="10"/>
        <v>225</v>
      </c>
      <c r="D52" s="44">
        <f t="shared" ref="D52:D59" si="12">O114</f>
        <v>1</v>
      </c>
      <c r="E52" s="13">
        <f t="shared" si="9"/>
        <v>189.85507246376812</v>
      </c>
      <c r="F52" s="21">
        <f t="shared" si="11"/>
        <v>8.6415973820067169</v>
      </c>
    </row>
    <row r="53" spans="2:19" ht="16" thickBot="1" x14ac:dyDescent="0.25">
      <c r="B53" s="46"/>
      <c r="C53" s="21">
        <f t="shared" si="10"/>
        <v>230</v>
      </c>
      <c r="D53" s="44">
        <f t="shared" si="12"/>
        <v>1</v>
      </c>
      <c r="E53" s="13">
        <f t="shared" si="9"/>
        <v>191.54518950437321</v>
      </c>
      <c r="F53" s="21">
        <f t="shared" si="11"/>
        <v>8.7413265383159651</v>
      </c>
    </row>
    <row r="54" spans="2:19" ht="16" thickBot="1" x14ac:dyDescent="0.25">
      <c r="B54" s="46"/>
      <c r="C54" s="21">
        <f t="shared" si="10"/>
        <v>235</v>
      </c>
      <c r="D54" s="44">
        <f t="shared" si="12"/>
        <v>1</v>
      </c>
      <c r="E54" s="13">
        <f t="shared" si="9"/>
        <v>193.25513196480941</v>
      </c>
      <c r="F54" s="21">
        <f t="shared" si="11"/>
        <v>8.8427925703498467</v>
      </c>
    </row>
    <row r="55" spans="2:19" ht="16" thickBot="1" x14ac:dyDescent="0.25">
      <c r="B55" s="46"/>
      <c r="C55" s="21">
        <f t="shared" si="10"/>
        <v>240</v>
      </c>
      <c r="D55" s="44">
        <f t="shared" si="12"/>
        <v>1</v>
      </c>
      <c r="E55" s="13">
        <f t="shared" si="9"/>
        <v>194.98525073746316</v>
      </c>
      <c r="F55" s="21">
        <f t="shared" si="11"/>
        <v>8.9460364790716156</v>
      </c>
    </row>
    <row r="56" spans="2:19" ht="16" thickBot="1" x14ac:dyDescent="0.25">
      <c r="B56" s="46"/>
      <c r="C56" s="21">
        <f t="shared" si="10"/>
        <v>245</v>
      </c>
      <c r="D56" s="44">
        <f t="shared" si="12"/>
        <v>1</v>
      </c>
      <c r="E56" s="13">
        <f t="shared" si="9"/>
        <v>196.73590504451042</v>
      </c>
      <c r="F56" s="21">
        <f t="shared" si="11"/>
        <v>9.0511004864729614</v>
      </c>
    </row>
    <row r="57" spans="2:19" ht="16" thickBot="1" x14ac:dyDescent="0.25">
      <c r="B57" s="46"/>
      <c r="C57" s="21">
        <f t="shared" si="10"/>
        <v>250</v>
      </c>
      <c r="D57" s="44">
        <f t="shared" si="12"/>
        <v>1</v>
      </c>
      <c r="E57" s="13">
        <f t="shared" si="9"/>
        <v>197.61904761904765</v>
      </c>
      <c r="F57" s="21">
        <f t="shared" si="11"/>
        <v>9.1043285661878759</v>
      </c>
    </row>
    <row r="58" spans="2:19" ht="16" thickBot="1" x14ac:dyDescent="0.25">
      <c r="B58" s="46"/>
      <c r="C58" s="21">
        <f t="shared" si="10"/>
        <v>255</v>
      </c>
      <c r="D58" s="44">
        <f t="shared" si="12"/>
        <v>1</v>
      </c>
      <c r="E58" s="13">
        <f t="shared" si="9"/>
        <v>198.50746268656721</v>
      </c>
      <c r="F58" s="21">
        <f t="shared" si="11"/>
        <v>9.1580280794580933</v>
      </c>
    </row>
    <row r="59" spans="2:19" ht="16" thickBot="1" x14ac:dyDescent="0.25">
      <c r="B59" s="46"/>
      <c r="C59" s="21">
        <f t="shared" si="10"/>
        <v>260</v>
      </c>
      <c r="D59" s="44">
        <f t="shared" si="12"/>
        <v>1</v>
      </c>
      <c r="E59" s="13">
        <f t="shared" si="9"/>
        <v>201.20481927710844</v>
      </c>
      <c r="F59" s="21">
        <f t="shared" si="11"/>
        <v>9.3220120566204265</v>
      </c>
    </row>
    <row r="60" spans="2:19" ht="16" thickBot="1" x14ac:dyDescent="0.25">
      <c r="B60" s="46"/>
      <c r="C60" s="21">
        <f t="shared" si="10"/>
        <v>265</v>
      </c>
      <c r="E60" s="13">
        <f t="shared" si="9"/>
        <v>197.61904761904765</v>
      </c>
      <c r="F60" s="21">
        <f>SQRT(Q122^2*($W$70*$W$72/(P122-$W$72)^2)^2+$X$70^2*(P122/(P122-$W$72))^2+$X$72^2*($W$70*P122*LN(-P122+$W$72))^2)</f>
        <v>9.1043285661878759</v>
      </c>
      <c r="M60" s="18" t="s">
        <v>4</v>
      </c>
      <c r="N60" s="19" t="s">
        <v>3</v>
      </c>
      <c r="O60" s="19" t="s">
        <v>11</v>
      </c>
      <c r="P60" s="19" t="s">
        <v>23</v>
      </c>
      <c r="Q60" s="26" t="s">
        <v>24</v>
      </c>
    </row>
    <row r="61" spans="2:19" ht="16" thickBot="1" x14ac:dyDescent="0.25">
      <c r="B61" s="46"/>
      <c r="C61" s="21">
        <f t="shared" si="10"/>
        <v>0</v>
      </c>
      <c r="M61" s="64" t="s">
        <v>1</v>
      </c>
      <c r="N61">
        <v>-150</v>
      </c>
      <c r="O61" s="36">
        <v>1</v>
      </c>
      <c r="P61" s="37">
        <v>0.36499999999999999</v>
      </c>
      <c r="Q61" s="38">
        <v>0.01</v>
      </c>
      <c r="R61">
        <v>57.480314960629919</v>
      </c>
      <c r="S61">
        <v>2.551136771831978</v>
      </c>
    </row>
    <row r="62" spans="2:19" ht="16" thickBot="1" x14ac:dyDescent="0.25">
      <c r="B62" s="46"/>
      <c r="M62" s="65"/>
      <c r="N62" s="39">
        <v>-115</v>
      </c>
      <c r="O62" s="36">
        <v>1</v>
      </c>
      <c r="P62" s="37">
        <v>0.39800000000000002</v>
      </c>
      <c r="Q62" s="38">
        <v>0.01</v>
      </c>
      <c r="R62">
        <v>66.112956810631246</v>
      </c>
      <c r="S62">
        <v>2.8446283199075535</v>
      </c>
    </row>
    <row r="63" spans="2:19" ht="16" thickBot="1" x14ac:dyDescent="0.25">
      <c r="B63" s="46"/>
      <c r="M63" s="65"/>
      <c r="N63" s="39">
        <v>-110</v>
      </c>
      <c r="O63" s="36">
        <v>1</v>
      </c>
      <c r="P63" s="37">
        <v>0.40899999999999997</v>
      </c>
      <c r="Q63" s="38">
        <v>0.01</v>
      </c>
      <c r="R63">
        <v>69.204737732656525</v>
      </c>
      <c r="S63">
        <v>2.9533218280406262</v>
      </c>
    </row>
    <row r="64" spans="2:19" ht="16" thickBot="1" x14ac:dyDescent="0.25">
      <c r="B64" s="46"/>
      <c r="M64" s="65"/>
      <c r="N64">
        <v>-105</v>
      </c>
      <c r="O64" s="36">
        <v>1</v>
      </c>
      <c r="P64" s="37">
        <v>0.41699999999999998</v>
      </c>
      <c r="Q64" s="38">
        <v>0.01</v>
      </c>
      <c r="R64">
        <v>71.526586620926253</v>
      </c>
      <c r="S64">
        <v>3.0361818605548092</v>
      </c>
    </row>
    <row r="65" spans="2:24" ht="16" thickBot="1" x14ac:dyDescent="0.25">
      <c r="B65" s="47"/>
      <c r="C65" s="21" t="e">
        <f>#REF!</f>
        <v>#REF!</v>
      </c>
      <c r="D65" s="44">
        <f t="shared" si="5"/>
        <v>1</v>
      </c>
      <c r="E65" s="13" t="e">
        <f>(#REF!)/($W$72-#REF!)*$W$70</f>
        <v>#REF!</v>
      </c>
      <c r="F65" s="21" t="e">
        <f>SQRT(Q122^2*($W$70*$W$72/(#REF!-$W$72)^2)^2+$X$70^2*(#REF!/(#REF!-$W$72))^2+$X$72^2*($W$70*#REF!*LN(-#REF!+$W$72))^2)</f>
        <v>#REF!</v>
      </c>
      <c r="M65" s="65"/>
      <c r="N65" s="39">
        <v>-100</v>
      </c>
      <c r="O65" s="36">
        <v>1</v>
      </c>
      <c r="P65" s="37">
        <v>0.42399999999999999</v>
      </c>
      <c r="Q65" s="38">
        <v>0.01</v>
      </c>
      <c r="R65">
        <v>73.6111111111111</v>
      </c>
      <c r="S65">
        <v>3.111471863271591</v>
      </c>
    </row>
    <row r="66" spans="2:24" ht="16" thickBot="1" x14ac:dyDescent="0.25">
      <c r="M66" s="65"/>
      <c r="N66" s="39">
        <v>-95</v>
      </c>
      <c r="O66" s="36">
        <v>1</v>
      </c>
      <c r="P66" s="37">
        <v>0.43099999999999999</v>
      </c>
      <c r="Q66" s="38">
        <v>0.01</v>
      </c>
      <c r="R66">
        <v>75.74692442882251</v>
      </c>
      <c r="S66">
        <v>3.1894951785151893</v>
      </c>
    </row>
    <row r="67" spans="2:24" ht="16" thickBot="1" x14ac:dyDescent="0.25">
      <c r="M67" s="65"/>
      <c r="N67" s="39">
        <v>-90</v>
      </c>
      <c r="O67" s="36">
        <v>1</v>
      </c>
      <c r="P67" s="37">
        <v>0.436</v>
      </c>
      <c r="Q67" s="38">
        <v>0.01</v>
      </c>
      <c r="R67">
        <v>77.304964539007088</v>
      </c>
      <c r="S67">
        <v>3.2469733721908938</v>
      </c>
    </row>
    <row r="68" spans="2:24" ht="16" thickBot="1" x14ac:dyDescent="0.25">
      <c r="M68" s="65"/>
      <c r="N68" s="39">
        <v>-85</v>
      </c>
      <c r="O68" s="36">
        <v>1</v>
      </c>
      <c r="P68" s="37">
        <v>0.441</v>
      </c>
      <c r="Q68" s="38">
        <v>0.01</v>
      </c>
      <c r="R68">
        <v>78.890876565295173</v>
      </c>
      <c r="S68">
        <v>3.3059655948760112</v>
      </c>
    </row>
    <row r="69" spans="2:24" ht="16" thickBot="1" x14ac:dyDescent="0.25">
      <c r="M69" s="65"/>
      <c r="N69" s="39">
        <v>-80</v>
      </c>
      <c r="O69" s="36">
        <v>1</v>
      </c>
      <c r="P69" s="37">
        <v>0.44500000000000001</v>
      </c>
      <c r="Q69" s="38">
        <v>0.01</v>
      </c>
      <c r="R69">
        <v>80.180180180180187</v>
      </c>
      <c r="S69">
        <v>3.3542854838233644</v>
      </c>
    </row>
    <row r="70" spans="2:24" ht="16" thickBot="1" x14ac:dyDescent="0.25">
      <c r="M70" s="65"/>
      <c r="N70" s="39">
        <v>-75</v>
      </c>
      <c r="O70" s="36">
        <v>1</v>
      </c>
      <c r="P70" s="37">
        <v>0.44700000000000001</v>
      </c>
      <c r="Q70" s="38">
        <v>0.01</v>
      </c>
      <c r="R70">
        <v>80.831826401446662</v>
      </c>
      <c r="S70">
        <v>3.3788305710833781</v>
      </c>
      <c r="V70" t="s">
        <v>25</v>
      </c>
      <c r="W70">
        <v>100</v>
      </c>
      <c r="X70">
        <v>1</v>
      </c>
    </row>
    <row r="71" spans="2:24" ht="16" thickBot="1" x14ac:dyDescent="0.25">
      <c r="M71" s="65"/>
      <c r="N71" s="39">
        <v>-70</v>
      </c>
      <c r="O71" s="36">
        <v>1</v>
      </c>
      <c r="P71" s="37">
        <v>0.45200000000000001</v>
      </c>
      <c r="Q71" s="38">
        <v>0.01</v>
      </c>
      <c r="R71">
        <v>82.481751824817522</v>
      </c>
      <c r="S71">
        <v>3.4413461671874863</v>
      </c>
    </row>
    <row r="72" spans="2:24" ht="16" thickBot="1" x14ac:dyDescent="0.25">
      <c r="M72" s="65"/>
      <c r="N72" s="39">
        <v>-65</v>
      </c>
      <c r="O72" s="36">
        <v>1</v>
      </c>
      <c r="P72" s="37">
        <v>0.45700000000000002</v>
      </c>
      <c r="Q72" s="38">
        <v>0.01</v>
      </c>
      <c r="R72">
        <v>84.162062615101306</v>
      </c>
      <c r="S72">
        <v>3.5055564747944574</v>
      </c>
      <c r="V72" t="s">
        <v>26</v>
      </c>
      <c r="W72">
        <v>1</v>
      </c>
      <c r="X72">
        <v>0.01</v>
      </c>
    </row>
    <row r="73" spans="2:24" ht="16" thickBot="1" x14ac:dyDescent="0.25">
      <c r="M73" s="65"/>
      <c r="N73" s="39">
        <v>-60</v>
      </c>
      <c r="O73" s="36">
        <v>1</v>
      </c>
      <c r="P73" s="37">
        <v>0.45900000000000002</v>
      </c>
      <c r="Q73" s="38">
        <v>0.01</v>
      </c>
      <c r="R73">
        <v>84.84288354898338</v>
      </c>
      <c r="S73">
        <v>3.5317289180836178</v>
      </c>
    </row>
    <row r="74" spans="2:24" ht="16" thickBot="1" x14ac:dyDescent="0.25">
      <c r="M74" s="65"/>
      <c r="N74" s="39">
        <v>-55</v>
      </c>
      <c r="O74" s="36">
        <v>1</v>
      </c>
      <c r="P74" s="37">
        <v>0.46400000000000002</v>
      </c>
      <c r="Q74" s="38">
        <v>0.01</v>
      </c>
      <c r="R74">
        <v>86.567164179104466</v>
      </c>
      <c r="S74">
        <v>3.5984167001292158</v>
      </c>
    </row>
    <row r="75" spans="2:24" ht="16" thickBot="1" x14ac:dyDescent="0.25">
      <c r="M75" s="65"/>
      <c r="N75" s="39">
        <v>-49</v>
      </c>
      <c r="O75" s="36">
        <v>1</v>
      </c>
      <c r="P75" s="37">
        <v>0.46800000000000003</v>
      </c>
      <c r="Q75" s="38">
        <v>0.01</v>
      </c>
      <c r="R75">
        <v>87.969924812030072</v>
      </c>
      <c r="S75">
        <v>3.6530946021013433</v>
      </c>
    </row>
    <row r="76" spans="2:24" ht="16" thickBot="1" x14ac:dyDescent="0.25">
      <c r="M76" s="65"/>
      <c r="N76" s="39">
        <v>-45</v>
      </c>
      <c r="O76" s="36">
        <v>1</v>
      </c>
      <c r="P76" s="37">
        <v>0.47</v>
      </c>
      <c r="Q76" s="38">
        <v>0.01</v>
      </c>
      <c r="R76">
        <v>88.679245283018858</v>
      </c>
      <c r="S76">
        <v>3.6808881702874543</v>
      </c>
    </row>
    <row r="77" spans="2:24" ht="16" thickBot="1" x14ac:dyDescent="0.25">
      <c r="M77" s="65"/>
      <c r="N77" s="39">
        <v>-40</v>
      </c>
      <c r="O77" s="36">
        <v>1</v>
      </c>
      <c r="P77" s="37">
        <v>0.47399999999999998</v>
      </c>
      <c r="Q77" s="38">
        <v>0.01</v>
      </c>
      <c r="R77">
        <v>90.114068441064632</v>
      </c>
      <c r="S77">
        <v>3.7374072484871053</v>
      </c>
    </row>
    <row r="78" spans="2:24" ht="16" thickBot="1" x14ac:dyDescent="0.25">
      <c r="M78" s="65"/>
      <c r="N78" s="39">
        <v>-35</v>
      </c>
      <c r="O78" s="36">
        <v>1</v>
      </c>
      <c r="P78" s="37">
        <v>0.47799999999999998</v>
      </c>
      <c r="Q78" s="38">
        <v>0.01</v>
      </c>
      <c r="R78">
        <v>91.570881226053629</v>
      </c>
      <c r="S78">
        <v>3.7952002095740363</v>
      </c>
    </row>
    <row r="79" spans="2:24" ht="16" thickBot="1" x14ac:dyDescent="0.25">
      <c r="M79" s="65"/>
      <c r="N79" s="39">
        <v>-30</v>
      </c>
      <c r="O79" s="36">
        <v>1</v>
      </c>
      <c r="P79" s="37">
        <v>0.48099999999999998</v>
      </c>
      <c r="Q79" s="38">
        <v>0.01</v>
      </c>
      <c r="R79">
        <v>92.67822736030827</v>
      </c>
      <c r="S79">
        <v>3.8394042150199921</v>
      </c>
    </row>
    <row r="80" spans="2:24" ht="16" thickBot="1" x14ac:dyDescent="0.25">
      <c r="M80" s="65"/>
      <c r="N80" s="39">
        <v>-25</v>
      </c>
      <c r="O80" s="36">
        <v>1</v>
      </c>
      <c r="P80" s="37">
        <v>0.48399999999999999</v>
      </c>
      <c r="Q80" s="38">
        <v>0.01</v>
      </c>
      <c r="R80">
        <v>93.798449612403104</v>
      </c>
      <c r="S80">
        <v>3.8843635222271864</v>
      </c>
    </row>
    <row r="81" spans="13:19" ht="16" thickBot="1" x14ac:dyDescent="0.25">
      <c r="M81" s="65"/>
      <c r="N81" s="39">
        <v>-20</v>
      </c>
      <c r="O81" s="36">
        <v>1</v>
      </c>
      <c r="P81" s="37">
        <v>0.48499999999999999</v>
      </c>
      <c r="Q81" s="38">
        <v>0.01</v>
      </c>
      <c r="R81">
        <v>94.174757281553383</v>
      </c>
      <c r="S81">
        <v>3.8995208009603894</v>
      </c>
    </row>
    <row r="82" spans="13:19" ht="16" thickBot="1" x14ac:dyDescent="0.25">
      <c r="M82" s="65"/>
      <c r="N82" s="39"/>
      <c r="O82" s="36">
        <v>1</v>
      </c>
      <c r="P82" s="37"/>
      <c r="Q82" s="38">
        <v>0.01</v>
      </c>
    </row>
    <row r="83" spans="13:19" ht="16" thickBot="1" x14ac:dyDescent="0.25">
      <c r="M83" s="65"/>
      <c r="N83" s="39"/>
      <c r="O83" s="36">
        <v>1</v>
      </c>
      <c r="P83" s="37"/>
      <c r="Q83" s="38">
        <v>0.01</v>
      </c>
    </row>
    <row r="84" spans="13:19" ht="16" thickBot="1" x14ac:dyDescent="0.25">
      <c r="M84" s="65"/>
      <c r="N84" s="39"/>
      <c r="O84" s="36">
        <v>1</v>
      </c>
      <c r="P84" s="37"/>
      <c r="Q84" s="38">
        <v>0.01</v>
      </c>
    </row>
    <row r="85" spans="13:19" ht="16" thickBot="1" x14ac:dyDescent="0.25">
      <c r="M85" s="65"/>
      <c r="N85" s="39"/>
      <c r="O85" s="36">
        <v>1</v>
      </c>
      <c r="P85" s="37"/>
      <c r="Q85" s="38">
        <v>0.01</v>
      </c>
    </row>
    <row r="86" spans="13:19" ht="16" thickBot="1" x14ac:dyDescent="0.25">
      <c r="M86" s="65"/>
      <c r="N86" s="39"/>
      <c r="O86" s="36">
        <v>1</v>
      </c>
      <c r="P86" s="37"/>
      <c r="Q86" s="38">
        <v>0.01</v>
      </c>
    </row>
    <row r="87" spans="13:19" ht="16" thickBot="1" x14ac:dyDescent="0.25">
      <c r="M87" s="65"/>
      <c r="N87" s="39"/>
      <c r="O87" s="36">
        <v>1</v>
      </c>
      <c r="P87" s="37"/>
      <c r="Q87" s="38">
        <v>0.01</v>
      </c>
    </row>
    <row r="88" spans="13:19" ht="16" thickBot="1" x14ac:dyDescent="0.25">
      <c r="M88" s="65"/>
      <c r="N88" s="39"/>
      <c r="O88" s="36">
        <v>1</v>
      </c>
      <c r="P88" s="37"/>
      <c r="Q88" s="38">
        <v>0.01</v>
      </c>
    </row>
    <row r="89" spans="13:19" ht="16" thickBot="1" x14ac:dyDescent="0.25">
      <c r="M89" s="66"/>
      <c r="N89" s="38"/>
      <c r="O89" s="36">
        <v>1</v>
      </c>
      <c r="P89" s="37"/>
      <c r="Q89" s="38">
        <v>0.01</v>
      </c>
    </row>
    <row r="90" spans="13:19" ht="16" thickBot="1" x14ac:dyDescent="0.25">
      <c r="M90" s="11" t="s">
        <v>2</v>
      </c>
      <c r="N90" s="12">
        <v>23</v>
      </c>
      <c r="O90" s="23">
        <v>1</v>
      </c>
      <c r="P90" s="12">
        <v>0.52</v>
      </c>
      <c r="Q90" s="27">
        <v>0.01</v>
      </c>
    </row>
    <row r="91" spans="13:19" ht="16" thickBot="1" x14ac:dyDescent="0.25">
      <c r="M91" s="45" t="s">
        <v>0</v>
      </c>
      <c r="N91" s="22"/>
      <c r="O91" s="21"/>
      <c r="P91" s="21"/>
      <c r="Q91" s="15"/>
    </row>
    <row r="92" spans="13:19" ht="16" thickBot="1" x14ac:dyDescent="0.25">
      <c r="M92" s="46"/>
      <c r="N92" s="13"/>
      <c r="O92" s="21"/>
      <c r="P92" s="14"/>
      <c r="Q92" s="15"/>
    </row>
    <row r="93" spans="13:19" ht="16" thickBot="1" x14ac:dyDescent="0.25">
      <c r="M93" s="46"/>
      <c r="N93" s="13"/>
      <c r="O93" s="21"/>
      <c r="P93" s="14"/>
      <c r="Q93" s="15"/>
    </row>
    <row r="94" spans="13:19" ht="16" thickBot="1" x14ac:dyDescent="0.25">
      <c r="M94" s="46"/>
      <c r="N94" s="13"/>
      <c r="O94" s="21"/>
      <c r="P94" s="14"/>
      <c r="Q94" s="15"/>
    </row>
    <row r="95" spans="13:19" ht="16" thickBot="1" x14ac:dyDescent="0.25">
      <c r="M95" s="46"/>
      <c r="N95" s="13"/>
      <c r="O95" s="21"/>
      <c r="P95" s="14"/>
      <c r="Q95" s="15"/>
    </row>
    <row r="96" spans="13:19" ht="16" thickBot="1" x14ac:dyDescent="0.25">
      <c r="M96" s="46"/>
      <c r="N96" s="13">
        <v>105</v>
      </c>
      <c r="O96" s="21">
        <v>1</v>
      </c>
      <c r="P96" s="14">
        <v>0.58499999999999996</v>
      </c>
      <c r="Q96" s="15">
        <v>0.01</v>
      </c>
      <c r="R96">
        <v>140.96385542168673</v>
      </c>
      <c r="S96">
        <v>5.9971307817294512</v>
      </c>
    </row>
    <row r="97" spans="13:19" ht="16" thickBot="1" x14ac:dyDescent="0.25">
      <c r="M97" s="46"/>
      <c r="N97" s="13">
        <v>110</v>
      </c>
      <c r="O97" s="21">
        <v>1</v>
      </c>
      <c r="P97" s="14">
        <v>0.59299999999999997</v>
      </c>
      <c r="Q97" s="15">
        <v>0.01</v>
      </c>
      <c r="R97">
        <v>145.70024570024569</v>
      </c>
      <c r="S97">
        <v>6.233034112329694</v>
      </c>
    </row>
    <row r="98" spans="13:19" ht="16" thickBot="1" x14ac:dyDescent="0.25">
      <c r="M98" s="46"/>
      <c r="N98" s="13">
        <v>115</v>
      </c>
      <c r="O98" s="21">
        <v>1</v>
      </c>
      <c r="P98" s="14">
        <v>0.59699999999999998</v>
      </c>
      <c r="Q98" s="15">
        <v>0.01</v>
      </c>
      <c r="R98">
        <v>148.13895781637717</v>
      </c>
      <c r="S98">
        <v>6.3561909944002144</v>
      </c>
    </row>
    <row r="99" spans="13:19" ht="16" thickBot="1" x14ac:dyDescent="0.25">
      <c r="M99" s="46"/>
      <c r="N99" s="13">
        <v>120</v>
      </c>
      <c r="O99" s="21">
        <v>1</v>
      </c>
      <c r="P99" s="14">
        <v>0.6</v>
      </c>
      <c r="Q99" s="15">
        <v>0.01</v>
      </c>
      <c r="R99">
        <v>149.99999999999997</v>
      </c>
      <c r="S99">
        <v>6.4509496924030225</v>
      </c>
    </row>
    <row r="100" spans="13:19" ht="16" thickBot="1" x14ac:dyDescent="0.25">
      <c r="M100" s="46"/>
      <c r="N100" s="13">
        <v>125</v>
      </c>
      <c r="O100" s="21">
        <v>1</v>
      </c>
      <c r="P100" s="14">
        <v>0.60299999999999998</v>
      </c>
      <c r="Q100" s="15">
        <v>0.01</v>
      </c>
      <c r="R100">
        <v>151.88916876574305</v>
      </c>
      <c r="S100">
        <v>6.5478265561023754</v>
      </c>
    </row>
    <row r="101" spans="13:19" ht="16" thickBot="1" x14ac:dyDescent="0.25">
      <c r="M101" s="46"/>
      <c r="N101" s="13">
        <v>130</v>
      </c>
      <c r="O101" s="21">
        <v>1</v>
      </c>
      <c r="P101" s="14">
        <v>0.60499999999999998</v>
      </c>
      <c r="Q101" s="15">
        <v>0.01</v>
      </c>
      <c r="R101">
        <v>153.1645569620253</v>
      </c>
      <c r="S101">
        <v>6.6136195908994226</v>
      </c>
    </row>
    <row r="102" spans="13:19" ht="16" thickBot="1" x14ac:dyDescent="0.25">
      <c r="M102" s="46"/>
      <c r="N102" s="13">
        <v>135</v>
      </c>
      <c r="O102" s="21">
        <v>1</v>
      </c>
      <c r="P102" s="14">
        <v>0.60799999999999998</v>
      </c>
      <c r="Q102" s="15">
        <v>0.01</v>
      </c>
      <c r="R102">
        <v>155.10204081632654</v>
      </c>
      <c r="S102">
        <v>6.7141710567881336</v>
      </c>
    </row>
    <row r="103" spans="13:19" ht="16" thickBot="1" x14ac:dyDescent="0.25">
      <c r="M103" s="46"/>
      <c r="N103" s="13">
        <v>140</v>
      </c>
      <c r="O103" s="21">
        <v>1</v>
      </c>
      <c r="P103" s="14">
        <v>0.61</v>
      </c>
      <c r="Q103" s="15">
        <v>0.01</v>
      </c>
      <c r="R103">
        <v>156.41025641025641</v>
      </c>
      <c r="S103">
        <v>6.7824762816784485</v>
      </c>
    </row>
    <row r="104" spans="13:19" ht="16" thickBot="1" x14ac:dyDescent="0.25">
      <c r="M104" s="46"/>
      <c r="N104" s="13">
        <v>145</v>
      </c>
      <c r="O104" s="21">
        <v>1</v>
      </c>
      <c r="P104" s="14">
        <v>0.61299999999999999</v>
      </c>
      <c r="Q104" s="15">
        <v>0.01</v>
      </c>
      <c r="R104">
        <v>158.39793281653746</v>
      </c>
      <c r="S104">
        <v>6.8868929470816846</v>
      </c>
    </row>
    <row r="105" spans="13:19" ht="16" thickBot="1" x14ac:dyDescent="0.25">
      <c r="M105" s="46"/>
      <c r="N105" s="13">
        <v>150</v>
      </c>
      <c r="O105" s="21">
        <v>1</v>
      </c>
      <c r="P105" s="14">
        <v>0.61599999999999999</v>
      </c>
      <c r="Q105" s="15">
        <v>0.01</v>
      </c>
      <c r="R105">
        <v>160.41666666666666</v>
      </c>
      <c r="S105">
        <v>6.9937254178881769</v>
      </c>
    </row>
    <row r="106" spans="13:19" ht="16" thickBot="1" x14ac:dyDescent="0.25">
      <c r="M106" s="46"/>
      <c r="N106" s="13">
        <v>155</v>
      </c>
      <c r="O106" s="21">
        <v>1</v>
      </c>
      <c r="P106" s="14">
        <v>0.62</v>
      </c>
      <c r="Q106" s="15">
        <v>0.01</v>
      </c>
      <c r="R106">
        <v>163.15789473684211</v>
      </c>
      <c r="S106">
        <v>7.14005846289826</v>
      </c>
    </row>
    <row r="107" spans="13:19" ht="16" thickBot="1" x14ac:dyDescent="0.25">
      <c r="M107" s="46"/>
      <c r="N107" s="13">
        <v>160</v>
      </c>
      <c r="O107" s="21">
        <v>1</v>
      </c>
      <c r="P107" s="14">
        <v>0.622</v>
      </c>
      <c r="Q107" s="15">
        <v>0.01</v>
      </c>
      <c r="R107">
        <v>164.55026455026456</v>
      </c>
      <c r="S107">
        <v>7.2149448974670047</v>
      </c>
    </row>
    <row r="108" spans="13:19" ht="16" thickBot="1" x14ac:dyDescent="0.25">
      <c r="M108" s="46"/>
      <c r="N108" s="13">
        <v>170</v>
      </c>
      <c r="O108" s="21">
        <v>1</v>
      </c>
      <c r="P108" s="14">
        <v>0.627</v>
      </c>
      <c r="Q108" s="15">
        <v>0.01</v>
      </c>
      <c r="R108">
        <v>168.0965147453083</v>
      </c>
      <c r="S108">
        <v>7.4073747811223969</v>
      </c>
    </row>
    <row r="109" spans="13:19" ht="16" thickBot="1" x14ac:dyDescent="0.25">
      <c r="M109" s="46"/>
      <c r="N109" s="13">
        <v>180</v>
      </c>
      <c r="O109" s="21">
        <v>1</v>
      </c>
      <c r="P109" s="14">
        <v>0.63</v>
      </c>
      <c r="Q109" s="15">
        <v>0.01</v>
      </c>
      <c r="R109">
        <v>175.48209366391185</v>
      </c>
      <c r="S109">
        <v>7.8159821909468841</v>
      </c>
    </row>
    <row r="110" spans="13:19" ht="16" thickBot="1" x14ac:dyDescent="0.25">
      <c r="M110" s="46"/>
      <c r="N110" s="13">
        <v>190</v>
      </c>
      <c r="O110" s="21">
        <v>1</v>
      </c>
      <c r="P110" s="14">
        <v>0.63700000000000001</v>
      </c>
      <c r="Q110" s="15">
        <v>0.01</v>
      </c>
      <c r="R110">
        <v>175.48209366391185</v>
      </c>
      <c r="S110">
        <v>7.8159821909468841</v>
      </c>
    </row>
    <row r="111" spans="13:19" ht="16" thickBot="1" x14ac:dyDescent="0.25">
      <c r="M111" s="46"/>
      <c r="N111" s="13">
        <v>200</v>
      </c>
      <c r="O111" s="21">
        <v>1</v>
      </c>
      <c r="P111" s="14">
        <v>0.64300000000000002</v>
      </c>
      <c r="Q111" s="15">
        <v>0.01</v>
      </c>
      <c r="R111">
        <v>180.11204481792717</v>
      </c>
      <c r="S111">
        <v>8.077544360921916</v>
      </c>
    </row>
    <row r="112" spans="13:19" ht="16" thickBot="1" x14ac:dyDescent="0.25">
      <c r="M112" s="46"/>
      <c r="N112" s="13">
        <v>210</v>
      </c>
      <c r="O112" s="21">
        <v>1</v>
      </c>
      <c r="P112" s="14">
        <v>0.64600000000000002</v>
      </c>
      <c r="Q112" s="15">
        <v>0.01</v>
      </c>
      <c r="R112">
        <v>182.4858757062147</v>
      </c>
      <c r="S112">
        <v>8.2132685456643024</v>
      </c>
    </row>
    <row r="113" spans="13:19" ht="16" thickBot="1" x14ac:dyDescent="0.25">
      <c r="M113" s="46"/>
      <c r="N113" s="13">
        <v>220</v>
      </c>
      <c r="O113" s="21">
        <v>1</v>
      </c>
      <c r="P113" s="14">
        <v>0.65400000000000003</v>
      </c>
      <c r="Q113" s="15">
        <v>0.01</v>
      </c>
      <c r="R113">
        <v>189.01734104046244</v>
      </c>
      <c r="S113">
        <v>8.5923716429227621</v>
      </c>
    </row>
    <row r="114" spans="13:19" ht="16" thickBot="1" x14ac:dyDescent="0.25">
      <c r="M114" s="46"/>
      <c r="N114">
        <v>225</v>
      </c>
      <c r="O114" s="21">
        <v>1</v>
      </c>
      <c r="P114">
        <v>0.65500000000000003</v>
      </c>
      <c r="Q114" s="15">
        <v>0.01</v>
      </c>
      <c r="R114">
        <v>189.85507246376812</v>
      </c>
      <c r="S114">
        <v>8.6415973820067169</v>
      </c>
    </row>
    <row r="115" spans="13:19" ht="16" thickBot="1" x14ac:dyDescent="0.25">
      <c r="M115" s="46"/>
      <c r="N115" s="13">
        <v>230</v>
      </c>
      <c r="O115" s="21">
        <v>1</v>
      </c>
      <c r="P115" s="14">
        <v>0.65700000000000003</v>
      </c>
      <c r="Q115" s="15">
        <v>0.01</v>
      </c>
      <c r="R115">
        <v>191.54518950437321</v>
      </c>
      <c r="S115">
        <v>8.7413265383159651</v>
      </c>
    </row>
    <row r="116" spans="13:19" ht="16" thickBot="1" x14ac:dyDescent="0.25">
      <c r="M116" s="46"/>
      <c r="N116" s="13">
        <v>235</v>
      </c>
      <c r="O116" s="21">
        <v>1</v>
      </c>
      <c r="P116" s="14">
        <v>0.65900000000000003</v>
      </c>
      <c r="Q116" s="15">
        <v>0.01</v>
      </c>
      <c r="R116">
        <v>193.25513196480941</v>
      </c>
      <c r="S116">
        <v>8.8427925703498467</v>
      </c>
    </row>
    <row r="117" spans="13:19" ht="16" thickBot="1" x14ac:dyDescent="0.25">
      <c r="M117" s="46"/>
      <c r="N117" s="13">
        <v>240</v>
      </c>
      <c r="O117" s="21">
        <v>1</v>
      </c>
      <c r="P117" s="14">
        <v>0.66100000000000003</v>
      </c>
      <c r="Q117" s="15">
        <v>0.01</v>
      </c>
      <c r="R117">
        <v>194.98525073746316</v>
      </c>
      <c r="S117">
        <v>8.9460364790716156</v>
      </c>
    </row>
    <row r="118" spans="13:19" ht="16" thickBot="1" x14ac:dyDescent="0.25">
      <c r="M118" s="46"/>
      <c r="N118" s="13">
        <v>245</v>
      </c>
      <c r="O118" s="21">
        <v>1</v>
      </c>
      <c r="P118" s="14">
        <v>0.66300000000000003</v>
      </c>
      <c r="Q118" s="15">
        <v>0.01</v>
      </c>
      <c r="R118">
        <v>196.73590504451042</v>
      </c>
      <c r="S118">
        <v>9.0511004864729614</v>
      </c>
    </row>
    <row r="119" spans="13:19" ht="16" thickBot="1" x14ac:dyDescent="0.25">
      <c r="M119" s="46"/>
      <c r="N119" s="13">
        <v>250</v>
      </c>
      <c r="O119" s="21">
        <v>1</v>
      </c>
      <c r="P119" s="14">
        <v>0.66400000000000003</v>
      </c>
      <c r="Q119" s="15">
        <v>0.01</v>
      </c>
      <c r="R119">
        <v>197.61904761904765</v>
      </c>
      <c r="S119">
        <v>9.1043285661878759</v>
      </c>
    </row>
    <row r="120" spans="13:19" ht="16" thickBot="1" x14ac:dyDescent="0.25">
      <c r="M120" s="46"/>
      <c r="N120" s="13">
        <v>255</v>
      </c>
      <c r="O120" s="21">
        <v>1</v>
      </c>
      <c r="P120" s="14">
        <v>0.66500000000000004</v>
      </c>
      <c r="Q120" s="15">
        <v>0.01</v>
      </c>
      <c r="R120">
        <v>198.50746268656721</v>
      </c>
      <c r="S120">
        <v>9.1580280794580933</v>
      </c>
    </row>
    <row r="121" spans="13:19" ht="16" thickBot="1" x14ac:dyDescent="0.25">
      <c r="M121" s="46"/>
      <c r="N121" s="13">
        <v>260</v>
      </c>
      <c r="O121" s="21">
        <v>1</v>
      </c>
      <c r="P121" s="14">
        <v>0.66800000000000004</v>
      </c>
      <c r="Q121" s="15">
        <v>0.01</v>
      </c>
      <c r="R121">
        <v>201.20481927710844</v>
      </c>
      <c r="S121">
        <v>9.3220120566204265</v>
      </c>
    </row>
    <row r="122" spans="13:19" ht="16" thickBot="1" x14ac:dyDescent="0.25">
      <c r="M122" s="47"/>
      <c r="N122" s="13">
        <v>265</v>
      </c>
      <c r="O122" s="21">
        <v>1</v>
      </c>
      <c r="P122" s="14">
        <v>0.66400000000000003</v>
      </c>
      <c r="Q122" s="15">
        <v>0.01</v>
      </c>
      <c r="R122">
        <v>197.61904761904765</v>
      </c>
      <c r="S122">
        <v>9.1043285661878759</v>
      </c>
    </row>
  </sheetData>
  <sortState ref="D3:E12">
    <sortCondition ref="E12"/>
  </sortState>
  <mergeCells count="9">
    <mergeCell ref="M91:M122"/>
    <mergeCell ref="L31:S31"/>
    <mergeCell ref="H35:L36"/>
    <mergeCell ref="H22:J32"/>
    <mergeCell ref="B34:B65"/>
    <mergeCell ref="B4:B32"/>
    <mergeCell ref="H7:I7"/>
    <mergeCell ref="H2:J5"/>
    <mergeCell ref="M61:M8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Rodas</dc:creator>
  <cp:lastModifiedBy>Microsoft Office User</cp:lastModifiedBy>
  <dcterms:created xsi:type="dcterms:W3CDTF">2018-03-05T09:08:23Z</dcterms:created>
  <dcterms:modified xsi:type="dcterms:W3CDTF">2018-06-04T18:06:28Z</dcterms:modified>
</cp:coreProperties>
</file>