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brazeau/Documents/GitHub/reestimate_covidIFR_analysis/data/raw/"/>
    </mc:Choice>
  </mc:AlternateContent>
  <xr:revisionPtr revIDLastSave="0" documentId="13_ncr:1_{30166A01-34F9-994C-B368-EB7F8789A4A5}" xr6:coauthVersionLast="45" xr6:coauthVersionMax="45" xr10:uidLastSave="{00000000-0000-0000-0000-000000000000}"/>
  <bookViews>
    <workbookView xWindow="10220" yWindow="4080" windowWidth="28180" windowHeight="12940" activeTab="1" xr2:uid="{CCF43005-29D5-CC40-81A5-B708AA2A23B8}"/>
  </bookViews>
  <sheets>
    <sheet name="review_status" sheetId="3" r:id="rId1"/>
    <sheet name="seroprevalence" sheetId="4" r:id="rId2"/>
    <sheet name="serovalidatio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G5" i="2"/>
  <c r="H5" i="2"/>
  <c r="J5" i="2" s="1"/>
  <c r="I64" i="4"/>
  <c r="I65" i="4"/>
  <c r="I66" i="4"/>
  <c r="G63" i="4"/>
  <c r="I63" i="4" s="1"/>
  <c r="G62" i="4"/>
  <c r="I62" i="4" s="1"/>
  <c r="G61" i="4"/>
  <c r="I61" i="4" s="1"/>
  <c r="G60" i="4"/>
  <c r="I60" i="4" s="1"/>
  <c r="G59" i="4"/>
  <c r="I59" i="4" s="1"/>
  <c r="G58" i="4"/>
  <c r="I58" i="4" s="1"/>
  <c r="G57" i="4"/>
  <c r="I57" i="4" s="1"/>
</calcChain>
</file>

<file path=xl/sharedStrings.xml><?xml version="1.0" encoding="utf-8"?>
<sst xmlns="http://schemas.openxmlformats.org/spreadsheetml/2006/main" count="1294" uniqueCount="271">
  <si>
    <t>study_id</t>
  </si>
  <si>
    <t>test_name</t>
  </si>
  <si>
    <t>manufacturer</t>
  </si>
  <si>
    <t>country</t>
  </si>
  <si>
    <t>n_samples_true_neg</t>
  </si>
  <si>
    <t>n_test_neg_out_of_true_neg</t>
  </si>
  <si>
    <t>n_samples_true_pos</t>
  </si>
  <si>
    <t>n_test_pos_out_of_true_pos</t>
  </si>
  <si>
    <t>sensitivity</t>
  </si>
  <si>
    <t>specificity</t>
  </si>
  <si>
    <t>validated_during_serosurvey</t>
  </si>
  <si>
    <t>ref</t>
  </si>
  <si>
    <t>positive_validation_samples</t>
  </si>
  <si>
    <t>negative_validation_samples</t>
  </si>
  <si>
    <t>comments</t>
  </si>
  <si>
    <t>n_samples_true_neg2</t>
  </si>
  <si>
    <t>n_test_neg_out_of_true_neg2</t>
  </si>
  <si>
    <t>n_samples_true_pos2</t>
  </si>
  <si>
    <t>n_test_pos_out_of_true_pos2</t>
  </si>
  <si>
    <t>sensitivity2</t>
  </si>
  <si>
    <t>specificity2</t>
  </si>
  <si>
    <t>validated_during_serosurvey2</t>
  </si>
  <si>
    <t>ref2</t>
  </si>
  <si>
    <t>positive_validation_samples2</t>
  </si>
  <si>
    <t>negative_validation_samples2</t>
  </si>
  <si>
    <t>comments2</t>
  </si>
  <si>
    <t>DNK1</t>
  </si>
  <si>
    <t>IgM/IgG Antibody to SARS-CoV-2, lateral flow test</t>
  </si>
  <si>
    <t>Livzon Diagnostics Inc</t>
  </si>
  <si>
    <t>Denmark</t>
  </si>
  <si>
    <t>yes</t>
  </si>
  <si>
    <t>https://www.medrxiv.org/content/10.1101/2020.04.24.20075291v1.full.pdf</t>
  </si>
  <si>
    <t>clinical covid patients</t>
  </si>
  <si>
    <t>blood donors giving blood before November 2019</t>
  </si>
  <si>
    <t>1 sample inconclusive on the serology validation on true negatives. Included as 0.5</t>
  </si>
  <si>
    <t>CHE1</t>
  </si>
  <si>
    <t>anti-SARS-CoV-2-IgG ELISA</t>
  </si>
  <si>
    <t>Euroimmun AG, Lübeck, Germany # EI 2606-9601 G</t>
  </si>
  <si>
    <t>Switzerland</t>
  </si>
  <si>
    <t>https://www.medrxiv.org/content/10.1101/2020.05.02.20088898v1.full.pdf</t>
  </si>
  <si>
    <t>rt-pcr positive covid patients</t>
  </si>
  <si>
    <t>pre pandemic negative controls</t>
  </si>
  <si>
    <t>Published seroprevalence estimates. Set own threshold for positivity: OD/CI &gt;= 1.5</t>
  </si>
  <si>
    <t>ESP1</t>
  </si>
  <si>
    <t>Orient Gene IgM/IgG</t>
  </si>
  <si>
    <t>Zhejiang Orient Gene Biotech</t>
  </si>
  <si>
    <t>Spain</t>
  </si>
  <si>
    <t>NA</t>
  </si>
  <si>
    <t>https://www.mscbs.gob.es/ciudadanos/ene-covid/home.htm, accessed 152/06/2020</t>
  </si>
  <si>
    <t>rt-pcr positive covid patients (could be self reported postiives? Not clear)</t>
  </si>
  <si>
    <t>not given</t>
  </si>
  <si>
    <t>https://www.ncbi.nlm.nih.gov/pmc/articles/PMC7178815/</t>
  </si>
  <si>
    <t>ignore the reported 99% specificity, which includes a post covid 'healthy' person (they may have really had covid?)</t>
  </si>
  <si>
    <t>ESP2</t>
  </si>
  <si>
    <t>NLD1</t>
  </si>
  <si>
    <t>SARS-CoV-2 total antibody ELISA</t>
  </si>
  <si>
    <t>Wantai Biological Pharmacy Enterprise Co., Ltd., Beijing, China</t>
  </si>
  <si>
    <t>Netherlands</t>
  </si>
  <si>
    <t>https://www.researchsquare.com/article/rs-25862/v1</t>
  </si>
  <si>
    <t>PCR-confirmed COVID-19 patients admitted to Dutch intensive care units in March 2020,  (n=10; 9/10 seropositive; 1/10 seronegative), (iii) Dutch PCR-confirmed COVID-19 patients with only mild symptoms (n=11; 11/11 seropositive), (iv) Dutch plasma donors with a documented PCR-positive test result who were at least 14 days fully recovered from mild or moderate COVID-19 symptoms</t>
  </si>
  <si>
    <t>Dutch blood donors collected in March and April 2018 (n=282; 1/282 seropositive)</t>
  </si>
  <si>
    <t>NLD2</t>
  </si>
  <si>
    <t>SWE1</t>
  </si>
  <si>
    <t>unknown</t>
  </si>
  <si>
    <t>Sweden</t>
  </si>
  <si>
    <t>seroprevalence from news report, test unknown</t>
  </si>
  <si>
    <t>GBR1</t>
  </si>
  <si>
    <t>ELISA detecting antibodies to spike protein</t>
  </si>
  <si>
    <t>United Kingdom</t>
  </si>
  <si>
    <t>Seven control samples from contract-traced individuals who were PCRconfirmed as SARS-Cov-2 infected were used as positive controls in the study. All the individuals from whom the positive control sera samples were taken had asymptomatic SARS-CoV-2 infections</t>
  </si>
  <si>
    <t>100 blood  donor samples were tested in parallel from the Scottish National Blood Transfusion Service (SNBTS) anonymous archive collected between September 2018 and December 2019</t>
  </si>
  <si>
    <t>GBR2</t>
  </si>
  <si>
    <t>already adjusted in the seroprevalence presented</t>
  </si>
  <si>
    <t>USA</t>
  </si>
  <si>
    <t>BRA1</t>
  </si>
  <si>
    <t>Wondfo SARS-CoV-2 antibody test</t>
  </si>
  <si>
    <t>Authors state that: "pooling the results from the four validation studies, weighted by sample sizes, sensitivity is estimated at 84.8% (95% CI 81.4%;87.8%) and specificity at 99.0% (95% CI 97.8%;99.7%)."</t>
  </si>
  <si>
    <t>LA_CA</t>
  </si>
  <si>
    <t>Lucy ✔️</t>
  </si>
  <si>
    <t>Ask Charlie to double check</t>
  </si>
  <si>
    <t>datareviewer1</t>
  </si>
  <si>
    <t>datareviewer2</t>
  </si>
  <si>
    <t>age_low</t>
  </si>
  <si>
    <t>age_high</t>
  </si>
  <si>
    <t>region</t>
  </si>
  <si>
    <t>gender</t>
  </si>
  <si>
    <t>n_tested</t>
  </si>
  <si>
    <t>n_positive</t>
  </si>
  <si>
    <t>seroprevalence_unadjusted</t>
  </si>
  <si>
    <t>range_sero_low</t>
  </si>
  <si>
    <t>range_sero_high</t>
  </si>
  <si>
    <t>seroprevalence_weighted</t>
  </si>
  <si>
    <t>matching_deaths_data</t>
  </si>
  <si>
    <t>date_start_survey</t>
  </si>
  <si>
    <t>date_end_survey</t>
  </si>
  <si>
    <t>age_breakdown</t>
  </si>
  <si>
    <t>gender_breakdown</t>
  </si>
  <si>
    <t>for_regional_analysis</t>
  </si>
  <si>
    <t>notes</t>
  </si>
  <si>
    <t>Brazil</t>
  </si>
  <si>
    <t>all</t>
  </si>
  <si>
    <t>brazil.RDS</t>
  </si>
  <si>
    <t>https://www.medrxiv.org/content/10.1101/2020.05.30.20117531v1.full.pdf</t>
  </si>
  <si>
    <t>both</t>
  </si>
  <si>
    <t>Central-West</t>
  </si>
  <si>
    <t>North</t>
  </si>
  <si>
    <t>Northeast</t>
  </si>
  <si>
    <t>South</t>
  </si>
  <si>
    <t>Southeast</t>
  </si>
  <si>
    <t>Cities with unknown raw positive counts were dropped (n=7)</t>
  </si>
  <si>
    <t>Geneva</t>
  </si>
  <si>
    <t>Female</t>
  </si>
  <si>
    <t>Male</t>
  </si>
  <si>
    <t>CHE1_death_timeseries.RDS</t>
  </si>
  <si>
    <t>https://www.thelancet.com/journals/lancet/article/PIIS0140-6736(20)31304-0/fulltext</t>
  </si>
  <si>
    <t>Contacted study authors for additional data details</t>
  </si>
  <si>
    <t>Nick ✔️</t>
  </si>
  <si>
    <t>https://academic.oup.com/cid/article/doi/10.1093/cid/ciaa849/5862661</t>
  </si>
  <si>
    <t>deaths.csv</t>
  </si>
  <si>
    <t>female</t>
  </si>
  <si>
    <t>male</t>
  </si>
  <si>
    <t>Capital</t>
  </si>
  <si>
    <t>Central DK &amp; North DK</t>
  </si>
  <si>
    <t>South DK &amp; Zealand</t>
  </si>
  <si>
    <t>Canarias</t>
  </si>
  <si>
    <t>Cantabria</t>
  </si>
  <si>
    <t>Castilla La Mancha</t>
  </si>
  <si>
    <t>Ceuta</t>
  </si>
  <si>
    <t>Extremadura</t>
  </si>
  <si>
    <t>Galicia</t>
  </si>
  <si>
    <t>Melilla</t>
  </si>
  <si>
    <t>Column1</t>
  </si>
  <si>
    <t>https://www.mscbs.gob.es/ciudadanos/ene-covid/docs/ESTUDIO_ENE-COVID19_SEGUNDA_RONDA_INFORME_PRELIMINAR.pdf, accessed July 20, 2020</t>
  </si>
  <si>
    <t xml:space="preserve"> both</t>
  </si>
  <si>
    <t>Andalucía</t>
  </si>
  <si>
    <t>Aragón</t>
  </si>
  <si>
    <t>Castilla y León</t>
  </si>
  <si>
    <t>Cataluña</t>
  </si>
  <si>
    <t>Comunitat Valenciana</t>
  </si>
  <si>
    <t>País Vasco</t>
  </si>
  <si>
    <t>Navarra, Comunidad Foral de</t>
  </si>
  <si>
    <t>Murcia, Región de</t>
  </si>
  <si>
    <t>Balears, Illes</t>
  </si>
  <si>
    <t>Asturias, Principado de</t>
  </si>
  <si>
    <t>https://www.mscbs.gob.es/ciudadanos/ene-covid/docs/ESTUDIO_ENE-COVID19_PRIMERA_RONDA_INFORME_PRELIMINAR.pdf, accessed July 22, 2020</t>
  </si>
  <si>
    <t>https://www.mscbs.gob.es/ciudadanos/ene-covid/docs/ESTUDIO_ENE-COVID19_PRIMERA_RONDA_INFORME_PRELIMINAR.pdf, accessed July 22, 2021</t>
  </si>
  <si>
    <t>https://www.mscbs.gob.es/ciudadanos/ene-covid/docs/ESTUDIO_ENE-COVID19_PRIMERA_RONDA_INFORME_PRELIMINAR.pdf, accessed July 22, 2022</t>
  </si>
  <si>
    <t>https://www.mscbs.gob.es/ciudadanos/ene-covid/docs/ESTUDIO_ENE-COVID19_PRIMERA_RONDA_INFORME_PRELIMINAR.pdf, accessed July 22, 2023</t>
  </si>
  <si>
    <t>https://www.mscbs.gob.es/ciudadanos/ene-covid/docs/ESTUDIO_ENE-COVID19_PRIMERA_RONDA_INFORME_PRELIMINAR.pdf, accessed July 22, 2024</t>
  </si>
  <si>
    <t>https://www.mscbs.gob.es/ciudadanos/ene-covid/docs/ESTUDIO_ENE-COVID19_PRIMERA_RONDA_INFORME_PRELIMINAR.pdf, accessed July 22, 2025</t>
  </si>
  <si>
    <t>https://www.mscbs.gob.es/ciudadanos/ene-covid/docs/ESTUDIO_ENE-COVID19_PRIMERA_RONDA_INFORME_PRELIMINAR.pdf, accessed July 22, 2026</t>
  </si>
  <si>
    <t>https://www.mscbs.gob.es/ciudadanos/ene-covid/docs/ESTUDIO_ENE-COVID19_PRIMERA_RONDA_INFORME_PRELIMINAR.pdf, accessed July 22, 2027</t>
  </si>
  <si>
    <t>https://www.mscbs.gob.es/ciudadanos/ene-covid/docs/ESTUDIO_ENE-COVID19_PRIMERA_RONDA_INFORME_PRELIMINAR.pdf, accessed July 22, 2028</t>
  </si>
  <si>
    <t>https://www.mscbs.gob.es/ciudadanos/ene-covid/docs/ESTUDIO_ENE-COVID19_PRIMERA_RONDA_INFORME_PRELIMINAR.pdf, accessed July 22, 2029</t>
  </si>
  <si>
    <t>https://www.mscbs.gob.es/ciudadanos/ene-covid/docs/ESTUDIO_ENE-COVID19_PRIMERA_RONDA_INFORME_PRELIMINAR.pdf, accessed July 22, 2030</t>
  </si>
  <si>
    <t>https://www.mscbs.gob.es/ciudadanos/ene-covid/docs/ESTUDIO_ENE-COVID19_PRIMERA_RONDA_INFORME_PRELIMINAR.pdf, accessed July 22, 2031</t>
  </si>
  <si>
    <t>https://www.mscbs.gob.es/ciudadanos/ene-covid/docs/ESTUDIO_ENE-COVID19_PRIMERA_RONDA_INFORME_PRELIMINAR.pdf, accessed July 22, 2032</t>
  </si>
  <si>
    <t>https://www.mscbs.gob.es/ciudadanos/ene-covid/docs/ESTUDIO_ENE-COVID19_PRIMERA_RONDA_INFORME_PRELIMINAR.pdf, accessed July 22, 2033</t>
  </si>
  <si>
    <t>https://www.mscbs.gob.es/ciudadanos/ene-covid/docs/ESTUDIO_ENE-COVID19_PRIMERA_RONDA_INFORME_PRELIMINAR.pdf, accessed July 22, 2034</t>
  </si>
  <si>
    <t>https://www.mscbs.gob.es/ciudadanos/ene-covid/docs/ESTUDIO_ENE-COVID19_PRIMERA_RONDA_INFORME_PRELIMINAR.pdf, accessed July 22, 2035</t>
  </si>
  <si>
    <t>https://www.mscbs.gob.es/ciudadanos/ene-covid/docs/ESTUDIO_ENE-COVID19_PRIMERA_RONDA_INFORME_PRELIMINAR.pdf, accessed July 22, 2036</t>
  </si>
  <si>
    <t>https://www.mscbs.gob.es/ciudadanos/ene-covid/docs/ESTUDIO_ENE-COVID19_PRIMERA_RONDA_INFORME_PRELIMINAR.pdf, accessed July 22, 2037</t>
  </si>
  <si>
    <t>https://www.mscbs.gob.es/ciudadanos/ene-covid/docs/ESTUDIO_ENE-COVID19_PRIMERA_RONDA_INFORME_PRELIMINAR.pdf, accessed July 22, 2038</t>
  </si>
  <si>
    <t>https://www.mscbs.gob.es/ciudadanos/ene-covid/docs/ESTUDIO_ENE-COVID19_PRIMERA_RONDA_INFORME_PRELIMINAR.pdf, accessed July 22, 2039</t>
  </si>
  <si>
    <t>https://www.mscbs.gob.es/ciudadanos/ene-covid/docs/ESTUDIO_ENE-COVID19_PRIMERA_RONDA_INFORME_PRELIMINAR.pdf, accessed July 22, 2040</t>
  </si>
  <si>
    <t>https://www.mscbs.gob.es/ciudadanos/ene-covid/docs/ESTUDIO_ENE-COVID19_PRIMERA_RONDA_INFORME_PRELIMINAR.pdf, accessed July 22, 2041</t>
  </si>
  <si>
    <t>https://www.mscbs.gob.es/ciudadanos/ene-covid/docs/ESTUDIO_ENE-COVID19_PRIMERA_RONDA_INFORME_PRELIMINAR.pdf, accessed July 22, 2042</t>
  </si>
  <si>
    <t>https://www.mscbs.gob.es/ciudadanos/ene-covid/docs/ESTUDIO_ENE-COVID19_PRIMERA_RONDA_INFORME_PRELIMINAR.pdf, accessed July 22, 2043</t>
  </si>
  <si>
    <t>https://www.mscbs.gob.es/ciudadanos/ene-covid/docs/ESTUDIO_ENE-COVID19_PRIMERA_RONDA_INFORME_PRELIMINAR.pdf, accessed July 22, 2044</t>
  </si>
  <si>
    <t>https://www.mscbs.gob.es/ciudadanos/ene-covid/docs/ESTUDIO_ENE-COVID19_PRIMERA_RONDA_INFORME_PRELIMINAR.pdf, accessed July 22, 2045</t>
  </si>
  <si>
    <t>https://www.mscbs.gob.es/ciudadanos/ene-covid/docs/ESTUDIO_ENE-COVID19_PRIMERA_RONDA_INFORME_PRELIMINAR.pdf, accessed July 22, 2046</t>
  </si>
  <si>
    <t>https://www.mscbs.gob.es/ciudadanos/ene-covid/docs/ESTUDIO_ENE-COVID19_PRIMERA_RONDA_INFORME_PRELIMINAR.pdf, accessed July 22, 2047</t>
  </si>
  <si>
    <t>https://www.mscbs.gob.es/ciudadanos/ene-covid/docs/ESTUDIO_ENE-COVID19_PRIMERA_RONDA_INFORME_PRELIMINAR.pdf, accessed July 22, 2048</t>
  </si>
  <si>
    <t>https://www.mscbs.gob.es/ciudadanos/ene-covid/docs/ESTUDIO_ENE-COVID19_PRIMERA_RONDA_INFORME_PRELIMINAR.pdf, accessed July 22, 2049</t>
  </si>
  <si>
    <t>https://www.mscbs.gob.es/ciudadanos/ene-covid/docs/ESTUDIO_ENE-COVID19_PRIMERA_RONDA_INFORME_PRELIMINAR.pdf, accessed July 22, 2050</t>
  </si>
  <si>
    <t>https://www.mscbs.gob.es/ciudadanos/ene-covid/docs/ESTUDIO_ENE-COVID19_PRIMERA_RONDA_INFORME_PRELIMINAR.pdf, accessed July 22, 2051</t>
  </si>
  <si>
    <t>https://www.mscbs.gob.es/ciudadanos/ene-covid/docs/ESTUDIO_ENE-COVID19_PRIMERA_RONDA_INFORME_PRELIMINAR.pdf, accessed July 22, 2052</t>
  </si>
  <si>
    <t>https://www.mscbs.gob.es/ciudadanos/ene-covid/docs/ESTUDIO_ENE-COVID19_PRIMERA_RONDA_INFORME_PRELIMINAR.pdf, accessed July 22, 2053</t>
  </si>
  <si>
    <t>https://www.mscbs.gob.es/ciudadanos/ene-covid/docs/ESTUDIO_ENE-COVID19_PRIMERA_RONDA_INFORME_PRELIMINAR.pdf, accessed July 22, 2054</t>
  </si>
  <si>
    <t>https://www.mscbs.gob.es/ciudadanos/ene-covid/docs/ESTUDIO_ENE-COVID19_PRIMERA_RONDA_INFORME_PRELIMINAR.pdf, accessed July 22, 2055</t>
  </si>
  <si>
    <t>https://www.mscbs.gob.es/ciudadanos/ene-covid/docs/ESTUDIO_ENE-COVID19_PRIMERA_RONDA_INFORME_PRELIMINAR.pdf, accessed July 22, 2056</t>
  </si>
  <si>
    <t>https://www.mscbs.gob.es/ciudadanos/ene-covid/docs/ESTUDIO_ENE-COVID19_PRIMERA_RONDA_INFORME_PRELIMINAR.pdf, accessed July 22, 2057</t>
  </si>
  <si>
    <t>https://www.mscbs.gob.es/ciudadanos/ene-covid/docs/ESTUDIO_ENE-COVID19_PRIMERA_RONDA_INFORME_PRELIMINAR.pdf, accessed July 22, 2058</t>
  </si>
  <si>
    <t>https://www.mscbs.gob.es/ciudadanos/ene-covid/docs/ESTUDIO_ENE-COVID19_PRIMERA_RONDA_INFORME_PRELIMINAR.pdf, accessed July 22, 2059</t>
  </si>
  <si>
    <t>https://www.mscbs.gob.es/ciudadanos/ene-covid/docs/ESTUDIO_ENE-COVID19_PRIMERA_RONDA_INFORME_PRELIMINAR.pdf, accessed July 22, 2060</t>
  </si>
  <si>
    <t>Rioja, La</t>
  </si>
  <si>
    <t>Madrid, Comunidad de</t>
  </si>
  <si>
    <t>https://www.mscbs.gob.es/ciudadanos/ene-covid/docs/ESTUDIO_ENE-COVID19_SEGUNDA_RONDA_INFORME_PRELIMINAR.pdf, accessed July 20, 2021</t>
  </si>
  <si>
    <t>https://www.mscbs.gob.es/ciudadanos/ene-covid/docs/ESTUDIO_ENE-COVID19_SEGUNDA_RONDA_INFORME_PRELIMINAR.pdf, accessed July 20, 2022</t>
  </si>
  <si>
    <t>https://www.mscbs.gob.es/ciudadanos/ene-covid/docs/ESTUDIO_ENE-COVID19_SEGUNDA_RONDA_INFORME_PRELIMINAR.pdf, accessed July 20, 2023</t>
  </si>
  <si>
    <t>https://www.mscbs.gob.es/ciudadanos/ene-covid/docs/ESTUDIO_ENE-COVID19_SEGUNDA_RONDA_INFORME_PRELIMINAR.pdf, accessed July 20, 2024</t>
  </si>
  <si>
    <t>https://www.mscbs.gob.es/ciudadanos/ene-covid/docs/ESTUDIO_ENE-COVID19_SEGUNDA_RONDA_INFORME_PRELIMINAR.pdf, accessed July 20, 2025</t>
  </si>
  <si>
    <t>https://www.mscbs.gob.es/ciudadanos/ene-covid/docs/ESTUDIO_ENE-COVID19_SEGUNDA_RONDA_INFORME_PRELIMINAR.pdf, accessed July 20, 2026</t>
  </si>
  <si>
    <t>https://www.mscbs.gob.es/ciudadanos/ene-covid/docs/ESTUDIO_ENE-COVID19_SEGUNDA_RONDA_INFORME_PRELIMINAR.pdf, accessed July 20, 2027</t>
  </si>
  <si>
    <t>https://www.mscbs.gob.es/ciudadanos/ene-covid/docs/ESTUDIO_ENE-COVID19_SEGUNDA_RONDA_INFORME_PRELIMINAR.pdf, accessed July 20, 2028</t>
  </si>
  <si>
    <t>https://www.mscbs.gob.es/ciudadanos/ene-covid/docs/ESTUDIO_ENE-COVID19_SEGUNDA_RONDA_INFORME_PRELIMINAR.pdf, accessed July 20, 2029</t>
  </si>
  <si>
    <t>https://www.mscbs.gob.es/ciudadanos/ene-covid/docs/ESTUDIO_ENE-COVID19_SEGUNDA_RONDA_INFORME_PRELIMINAR.pdf, accessed July 20, 2030</t>
  </si>
  <si>
    <t>https://www.mscbs.gob.es/ciudadanos/ene-covid/docs/ESTUDIO_ENE-COVID19_SEGUNDA_RONDA_INFORME_PRELIMINAR.pdf, accessed July 20, 2031</t>
  </si>
  <si>
    <t>https://www.mscbs.gob.es/ciudadanos/ene-covid/docs/ESTUDIO_ENE-COVID19_SEGUNDA_RONDA_INFORME_PRELIMINAR.pdf, accessed July 20, 2032</t>
  </si>
  <si>
    <t>https://www.mscbs.gob.es/ciudadanos/ene-covid/docs/ESTUDIO_ENE-COVID19_SEGUNDA_RONDA_INFORME_PRELIMINAR.pdf, accessed July 20, 2033</t>
  </si>
  <si>
    <t>https://www.mscbs.gob.es/ciudadanos/ene-covid/docs/ESTUDIO_ENE-COVID19_SEGUNDA_RONDA_INFORME_PRELIMINAR.pdf, accessed July 20, 2034</t>
  </si>
  <si>
    <t>https://www.mscbs.gob.es/ciudadanos/ene-covid/docs/ESTUDIO_ENE-COVID19_SEGUNDA_RONDA_INFORME_PRELIMINAR.pdf, accessed July 20, 2035</t>
  </si>
  <si>
    <t>https://www.mscbs.gob.es/ciudadanos/ene-covid/docs/ESTUDIO_ENE-COVID19_SEGUNDA_RONDA_INFORME_PRELIMINAR.pdf, accessed July 20, 2036</t>
  </si>
  <si>
    <t>https://www.mscbs.gob.es/ciudadanos/ene-covid/docs/ESTUDIO_ENE-COVID19_SEGUNDA_RONDA_INFORME_PRELIMINAR.pdf, accessed July 20, 2037</t>
  </si>
  <si>
    <t>https://www.mscbs.gob.es/ciudadanos/ene-covid/docs/ESTUDIO_ENE-COVID19_SEGUNDA_RONDA_INFORME_PRELIMINAR.pdf, accessed July 20, 2038</t>
  </si>
  <si>
    <t>https://www.mscbs.gob.es/ciudadanos/ene-covid/docs/ESTUDIO_ENE-COVID19_SEGUNDA_RONDA_INFORME_PRELIMINAR.pdf, accessed July 20, 2039</t>
  </si>
  <si>
    <t>https://www.mscbs.gob.es/ciudadanos/ene-covid/docs/ESTUDIO_ENE-COVID19_SEGUNDA_RONDA_INFORME_PRELIMINAR.pdf, accessed July 20, 2040</t>
  </si>
  <si>
    <t>https://www.mscbs.gob.es/ciudadanos/ene-covid/docs/ESTUDIO_ENE-COVID19_SEGUNDA_RONDA_INFORME_PRELIMINAR.pdf, accessed July 20, 2041</t>
  </si>
  <si>
    <t>https://www.mscbs.gob.es/ciudadanos/ene-covid/docs/ESTUDIO_ENE-COVID19_SEGUNDA_RONDA_INFORME_PRELIMINAR.pdf, accessed July 20, 2042</t>
  </si>
  <si>
    <t>https://www.mscbs.gob.es/ciudadanos/ene-covid/docs/ESTUDIO_ENE-COVID19_SEGUNDA_RONDA_INFORME_PRELIMINAR.pdf, accessed July 20, 2043</t>
  </si>
  <si>
    <t>https://www.mscbs.gob.es/ciudadanos/ene-covid/docs/ESTUDIO_ENE-COVID19_SEGUNDA_RONDA_INFORME_PRELIMINAR.pdf, accessed July 20, 2044</t>
  </si>
  <si>
    <t>https://www.mscbs.gob.es/ciudadanos/ene-covid/docs/ESTUDIO_ENE-COVID19_SEGUNDA_RONDA_INFORME_PRELIMINAR.pdf, accessed July 20, 2045</t>
  </si>
  <si>
    <t>https://www.mscbs.gob.es/ciudadanos/ene-covid/docs/ESTUDIO_ENE-COVID19_SEGUNDA_RONDA_INFORME_PRELIMINAR.pdf, accessed July 20, 2046</t>
  </si>
  <si>
    <t>https://www.mscbs.gob.es/ciudadanos/ene-covid/docs/ESTUDIO_ENE-COVID19_SEGUNDA_RONDA_INFORME_PRELIMINAR.pdf, accessed July 20, 2047</t>
  </si>
  <si>
    <t>https://www.mscbs.gob.es/ciudadanos/ene-covid/docs/ESTUDIO_ENE-COVID19_SEGUNDA_RONDA_INFORME_PRELIMINAR.pdf, accessed July 20, 2048</t>
  </si>
  <si>
    <t>https://www.mscbs.gob.es/ciudadanos/ene-covid/docs/ESTUDIO_ENE-COVID19_SEGUNDA_RONDA_INFORME_PRELIMINAR.pdf, accessed July 20, 2049</t>
  </si>
  <si>
    <t>https://www.mscbs.gob.es/ciudadanos/ene-covid/docs/ESTUDIO_ENE-COVID19_SEGUNDA_RONDA_INFORME_PRELIMINAR.pdf, accessed July 20, 2050</t>
  </si>
  <si>
    <t>https://www.mscbs.gob.es/ciudadanos/ene-covid/docs/ESTUDIO_ENE-COVID19_SEGUNDA_RONDA_INFORME_PRELIMINAR.pdf, accessed July 20, 2051</t>
  </si>
  <si>
    <t>https://www.mscbs.gob.es/ciudadanos/ene-covid/docs/ESTUDIO_ENE-COVID19_SEGUNDA_RONDA_INFORME_PRELIMINAR.pdf, accessed July 20, 2052</t>
  </si>
  <si>
    <t>https://www.mscbs.gob.es/ciudadanos/ene-covid/docs/ESTUDIO_ENE-COVID19_SEGUNDA_RONDA_INFORME_PRELIMINAR.pdf, accessed July 20, 2053</t>
  </si>
  <si>
    <t>https://www.mscbs.gob.es/ciudadanos/ene-covid/docs/ESTUDIO_ENE-COVID19_SEGUNDA_RONDA_INFORME_PRELIMINAR.pdf, accessed July 20, 2054</t>
  </si>
  <si>
    <t>https://www.mscbs.gob.es/ciudadanos/ene-covid/docs/ESTUDIO_ENE-COVID19_SEGUNDA_RONDA_INFORME_PRELIMINAR.pdf, accessed July 20, 2055</t>
  </si>
  <si>
    <t>https://www.mscbs.gob.es/ciudadanos/ene-covid/docs/ESTUDIO_ENE-COVID19_SEGUNDA_RONDA_INFORME_PRELIMINAR.pdf, accessed July 20, 2056</t>
  </si>
  <si>
    <t>https://www.mscbs.gob.es/ciudadanos/ene-covid/docs/ESTUDIO_ENE-COVID19_SEGUNDA_RONDA_INFORME_PRELIMINAR.pdf, accessed July 20, 2057</t>
  </si>
  <si>
    <t>https://www.mscbs.gob.es/ciudadanos/ene-covid/docs/ESTUDIO_ENE-COVID19_SEGUNDA_RONDA_INFORME_PRELIMINAR.pdf, accessed July 20, 2058</t>
  </si>
  <si>
    <t>Scotland</t>
  </si>
  <si>
    <t>https://www.medrxiv.org/content/10.1101/2020.04.13.20060467v1</t>
  </si>
  <si>
    <t>blood donors. assay is for 'neutralizing antibodies' (unusual)</t>
  </si>
  <si>
    <t>basic_summary</t>
  </si>
  <si>
    <t>Los Angeles County, California</t>
  </si>
  <si>
    <t>https://jamanetwork.com/journals/jama/fullarticle/2766367</t>
  </si>
  <si>
    <t>Amsterdam-Amstelland</t>
  </si>
  <si>
    <t>Brabant-Noord</t>
  </si>
  <si>
    <t>boundaries not the same as regional map</t>
  </si>
  <si>
    <t>Brabant-Zuidoost</t>
  </si>
  <si>
    <t>Drenthe</t>
  </si>
  <si>
    <t>Flevoland</t>
  </si>
  <si>
    <t>Gelderland-Midden</t>
  </si>
  <si>
    <t>Gelderland-Zuid</t>
  </si>
  <si>
    <t>Gooi en Vechtstreek</t>
  </si>
  <si>
    <t>Groningen</t>
  </si>
  <si>
    <t>Haaglanden</t>
  </si>
  <si>
    <t>Hollands Midden</t>
  </si>
  <si>
    <t>IJsselland</t>
  </si>
  <si>
    <t>Kennemerland</t>
  </si>
  <si>
    <t>Limburg-Noord</t>
  </si>
  <si>
    <t>Midden- en West-Brabant</t>
  </si>
  <si>
    <t>Noord- en Oost-Gelderland</t>
  </si>
  <si>
    <t>Noord-Holland-Noord</t>
  </si>
  <si>
    <t>Rotterdam-Rijnmond</t>
  </si>
  <si>
    <t>Twente</t>
  </si>
  <si>
    <t>Utrecht</t>
  </si>
  <si>
    <t>boundaries not the same as regional map (contains a city in the middle)</t>
  </si>
  <si>
    <t>Zaanstreek-Waterland</t>
  </si>
  <si>
    <t>Zeeland</t>
  </si>
  <si>
    <t>Zuid-Holland-Zuid</t>
  </si>
  <si>
    <t>Zuid-Limburg</t>
  </si>
  <si>
    <t>seroprevalence given to nearest 1%, so this is the lower bound, add 0.01 for the higher bound</t>
  </si>
  <si>
    <t>Fryslan</t>
  </si>
  <si>
    <t>J‰mtland, Jˆnkˆping, Kalmar, SkÂne, Stockholm, Uppsala, V‰sterbotten, V‰stra Gˆtaland and ÷rebro</t>
  </si>
  <si>
    <t>https://www.folkhalsomyndigheten.se/nyheter-och-press/nyhetsarkiv/2020/maj/forsta-resultaten-fran-pagaende-undersokning-av-antikroppar-for-covid-19-virus/ , accessed 31/05/2020</t>
  </si>
  <si>
    <t>Blood samples are collected from laboratories in clinical chemistry and clinical immunology in nine regions. 1104 samples total. These 9 regions include 7180898 out of Sweden's total population of 10327589</t>
  </si>
  <si>
    <t>Skane</t>
  </si>
  <si>
    <t>Stockholm</t>
  </si>
  <si>
    <t>Vastra Gotaland</t>
  </si>
  <si>
    <t>Review with updated information</t>
  </si>
  <si>
    <t>Serovalidation empy -- to do NFB</t>
  </si>
  <si>
    <t>Using preliminary data at the moment</t>
  </si>
  <si>
    <t>NFB re-extracted -- can Lucy or Bob or … just quickly spot check</t>
  </si>
  <si>
    <t>New release of data from preprint -- more than double the sample size -- can Lucy, Bob, … quickly spot check</t>
  </si>
  <si>
    <t>ESP1-2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</si>
</sst>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Fill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 patternType="none">
          <fgColor indexed="64"/>
          <bgColor indexed="65"/>
        </patternFill>
      </fill>
    </dxf>
    <dxf>
      <numFmt numFmtId="19" formatCode="m/d/yy"/>
    </dxf>
    <dxf>
      <numFmt numFmtId="19" formatCode="m/d/yy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0E1FCD-CF07-D54E-BB6F-C054EAEB3DE4}" name="Table3" displayName="Table3" ref="A1:V238" totalsRowShown="0" headerRowDxfId="5" headerRowBorderDxfId="4" tableBorderDxfId="3">
  <autoFilter ref="A1:V238" xr:uid="{10A273F2-9FFB-BE41-B9DA-BFE9DFF75AE9}"/>
  <tableColumns count="22">
    <tableColumn id="1" xr3:uid="{E9F158DB-68C7-C441-A0EA-8E461091F864}" name="country"/>
    <tableColumn id="2" xr3:uid="{1949A516-DE14-E24E-959C-C08D85008536}" name="study_id"/>
    <tableColumn id="3" xr3:uid="{1BCA3394-EED4-BD4B-BA9A-0F1516783510}" name="age_low"/>
    <tableColumn id="4" xr3:uid="{22E9FF7E-B4AD-5840-BA8B-7A1B153226E9}" name="age_high"/>
    <tableColumn id="5" xr3:uid="{222AF593-BE49-7C4F-AD5C-AD78BFAAEFEC}" name="region"/>
    <tableColumn id="6" xr3:uid="{8AB5B9E7-BC2C-454D-B8E8-2F8A854B04A9}" name="gender"/>
    <tableColumn id="7" xr3:uid="{C618A084-DB3C-0C4A-92D3-4DC4E71E5B9E}" name="n_tested"/>
    <tableColumn id="8" xr3:uid="{A8E6ABDA-9DFD-4F4C-885B-94E714D22EEC}" name="n_positive"/>
    <tableColumn id="9" xr3:uid="{AC55CA27-D8F1-1640-943B-82785EBCA180}" name="seroprevalence_unadjusted"/>
    <tableColumn id="10" xr3:uid="{9110FE5C-86D4-714B-BB07-F3ED9FD4F9ED}" name="range_sero_low"/>
    <tableColumn id="11" xr3:uid="{C3DC21F9-FFE7-D84B-8D74-3727ED109580}" name="range_sero_high"/>
    <tableColumn id="12" xr3:uid="{BD8AEF5D-C882-7248-9C00-A100995519B5}" name="seroprevalence_weighted"/>
    <tableColumn id="13" xr3:uid="{23B5AFC8-0C50-FD42-BBDD-4E50BB854D8D}" name="matching_deaths_data"/>
    <tableColumn id="14" xr3:uid="{51FF4B04-820D-F744-BB41-4852972CC4DB}" name="date_start_survey" dataDxfId="2"/>
    <tableColumn id="15" xr3:uid="{2163BE49-47A4-9346-81B7-4B30D68B5CCD}" name="date_end_survey" dataDxfId="1"/>
    <tableColumn id="16" xr3:uid="{978B833D-FCDC-6742-A330-F849FAEEEE5E}" name="age_breakdown"/>
    <tableColumn id="17" xr3:uid="{B47673B1-1651-EE41-A1B0-973B102F8FD6}" name="gender_breakdown"/>
    <tableColumn id="18" xr3:uid="{16178FCC-36A6-A64E-8237-0CD7D91299FB}" name="for_regional_analysis"/>
    <tableColumn id="19" xr3:uid="{B598A9E3-E71D-6244-9201-478C3CB9011E}" name="basic_summary"/>
    <tableColumn id="20" xr3:uid="{9F112F3E-88A9-0A4F-9EB6-46AB83D792E5}" name="ref" dataDxfId="0"/>
    <tableColumn id="21" xr3:uid="{82475199-C363-6143-813C-5B43D34FD22E}" name="notes"/>
    <tableColumn id="22" xr3:uid="{202223A3-2794-DD48-919A-D0154EB8F25C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9B4E-1194-A64F-9EC4-0DFAB0F5327D}">
  <dimension ref="A1:D24"/>
  <sheetViews>
    <sheetView workbookViewId="0">
      <selection activeCell="D12" sqref="D12"/>
    </sheetView>
  </sheetViews>
  <sheetFormatPr baseColWidth="10" defaultRowHeight="16" x14ac:dyDescent="0.2"/>
  <cols>
    <col min="1" max="1" width="17.1640625" customWidth="1"/>
    <col min="2" max="2" width="13.1640625" customWidth="1"/>
    <col min="3" max="3" width="46.83203125" customWidth="1"/>
  </cols>
  <sheetData>
    <row r="1" spans="1:4" x14ac:dyDescent="0.2">
      <c r="A1" s="1" t="s">
        <v>0</v>
      </c>
      <c r="B1" s="1" t="s">
        <v>80</v>
      </c>
      <c r="C1" s="1" t="s">
        <v>81</v>
      </c>
      <c r="D1" s="1" t="s">
        <v>14</v>
      </c>
    </row>
    <row r="2" spans="1:4" x14ac:dyDescent="0.2">
      <c r="A2" t="s">
        <v>74</v>
      </c>
      <c r="C2" t="s">
        <v>116</v>
      </c>
      <c r="D2" t="s">
        <v>79</v>
      </c>
    </row>
    <row r="3" spans="1:4" x14ac:dyDescent="0.2">
      <c r="A3" t="s">
        <v>35</v>
      </c>
      <c r="C3" t="s">
        <v>116</v>
      </c>
      <c r="D3" t="s">
        <v>268</v>
      </c>
    </row>
    <row r="4" spans="1:4" x14ac:dyDescent="0.2">
      <c r="A4" t="s">
        <v>26</v>
      </c>
      <c r="C4" t="s">
        <v>116</v>
      </c>
      <c r="D4" t="s">
        <v>269</v>
      </c>
    </row>
    <row r="5" spans="1:4" x14ac:dyDescent="0.2">
      <c r="A5" t="s">
        <v>43</v>
      </c>
      <c r="C5" t="s">
        <v>116</v>
      </c>
      <c r="D5" t="s">
        <v>268</v>
      </c>
    </row>
    <row r="6" spans="1:4" x14ac:dyDescent="0.2">
      <c r="A6" t="s">
        <v>53</v>
      </c>
      <c r="C6" t="s">
        <v>116</v>
      </c>
      <c r="D6" t="s">
        <v>268</v>
      </c>
    </row>
    <row r="7" spans="1:4" x14ac:dyDescent="0.2">
      <c r="A7" t="s">
        <v>66</v>
      </c>
      <c r="B7" t="s">
        <v>78</v>
      </c>
      <c r="C7" t="s">
        <v>116</v>
      </c>
    </row>
    <row r="8" spans="1:4" x14ac:dyDescent="0.2">
      <c r="A8" t="s">
        <v>71</v>
      </c>
      <c r="D8" t="s">
        <v>267</v>
      </c>
    </row>
    <row r="9" spans="1:4" x14ac:dyDescent="0.2">
      <c r="A9" t="s">
        <v>77</v>
      </c>
      <c r="B9" t="s">
        <v>78</v>
      </c>
      <c r="D9" t="s">
        <v>266</v>
      </c>
    </row>
    <row r="10" spans="1:4" x14ac:dyDescent="0.2">
      <c r="A10" t="s">
        <v>54</v>
      </c>
      <c r="B10" t="s">
        <v>78</v>
      </c>
      <c r="C10" t="s">
        <v>116</v>
      </c>
    </row>
    <row r="11" spans="1:4" x14ac:dyDescent="0.2">
      <c r="A11" t="s">
        <v>61</v>
      </c>
      <c r="B11" t="s">
        <v>78</v>
      </c>
      <c r="C11" t="s">
        <v>116</v>
      </c>
    </row>
    <row r="12" spans="1:4" x14ac:dyDescent="0.2">
      <c r="A12" t="s">
        <v>62</v>
      </c>
      <c r="B12" t="s">
        <v>78</v>
      </c>
      <c r="C12" t="s">
        <v>116</v>
      </c>
      <c r="D12" t="s">
        <v>265</v>
      </c>
    </row>
    <row r="17" spans="1:3" x14ac:dyDescent="0.2">
      <c r="A17" s="12"/>
      <c r="B17" s="12"/>
      <c r="C17" s="12"/>
    </row>
    <row r="18" spans="1:3" x14ac:dyDescent="0.2">
      <c r="A18" s="1"/>
      <c r="B18" s="12"/>
      <c r="C18" s="12"/>
    </row>
    <row r="19" spans="1:3" x14ac:dyDescent="0.2">
      <c r="A19" s="3"/>
      <c r="B19" s="13"/>
      <c r="C19" s="13"/>
    </row>
    <row r="20" spans="1:3" x14ac:dyDescent="0.2">
      <c r="A20" s="3"/>
      <c r="B20" s="14"/>
      <c r="C20" s="14"/>
    </row>
    <row r="21" spans="1:3" x14ac:dyDescent="0.2">
      <c r="B21" s="11"/>
      <c r="C21" s="11"/>
    </row>
    <row r="22" spans="1:3" x14ac:dyDescent="0.2">
      <c r="B22" s="11"/>
      <c r="C22" s="11"/>
    </row>
    <row r="23" spans="1:3" x14ac:dyDescent="0.2">
      <c r="B23" s="11"/>
      <c r="C23" s="11"/>
    </row>
    <row r="24" spans="1:3" x14ac:dyDescent="0.2">
      <c r="B24" s="11"/>
      <c r="C24" s="11"/>
    </row>
  </sheetData>
  <mergeCells count="8">
    <mergeCell ref="B23:C23"/>
    <mergeCell ref="B24:C24"/>
    <mergeCell ref="A17:C17"/>
    <mergeCell ref="B18:C18"/>
    <mergeCell ref="B19:C19"/>
    <mergeCell ref="B20:C20"/>
    <mergeCell ref="B21:C21"/>
    <mergeCell ref="B22:C2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CDF2-B3A0-C045-9F74-1659B8584827}">
  <dimension ref="A1:V238"/>
  <sheetViews>
    <sheetView tabSelected="1" topLeftCell="A135" workbookViewId="0">
      <selection activeCell="B67" sqref="B67:B146"/>
    </sheetView>
  </sheetViews>
  <sheetFormatPr baseColWidth="10" defaultRowHeight="16" x14ac:dyDescent="0.2"/>
  <cols>
    <col min="4" max="4" width="11" customWidth="1"/>
    <col min="8" max="8" width="12" customWidth="1"/>
    <col min="9" max="9" width="26" customWidth="1"/>
    <col min="10" max="10" width="16.6640625" customWidth="1"/>
    <col min="11" max="11" width="17.1640625" customWidth="1"/>
    <col min="12" max="12" width="24.6640625" customWidth="1"/>
    <col min="13" max="13" width="22.33203125" customWidth="1"/>
    <col min="14" max="14" width="18.5" customWidth="1"/>
    <col min="15" max="15" width="17.6640625" customWidth="1"/>
    <col min="16" max="16" width="16.6640625" customWidth="1"/>
    <col min="17" max="17" width="19.33203125" customWidth="1"/>
    <col min="18" max="18" width="21.1640625" customWidth="1"/>
    <col min="19" max="19" width="19" customWidth="1"/>
  </cols>
  <sheetData>
    <row r="1" spans="1:22" x14ac:dyDescent="0.2">
      <c r="A1" s="4" t="s">
        <v>3</v>
      </c>
      <c r="B1" s="5" t="s">
        <v>0</v>
      </c>
      <c r="C1" s="5" t="s">
        <v>82</v>
      </c>
      <c r="D1" s="5" t="s">
        <v>83</v>
      </c>
      <c r="E1" s="5" t="s">
        <v>84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89</v>
      </c>
      <c r="K1" s="5" t="s">
        <v>90</v>
      </c>
      <c r="L1" s="5" t="s">
        <v>91</v>
      </c>
      <c r="M1" s="5" t="s">
        <v>92</v>
      </c>
      <c r="N1" s="5" t="s">
        <v>93</v>
      </c>
      <c r="O1" s="5" t="s">
        <v>94</v>
      </c>
      <c r="P1" s="5" t="s">
        <v>95</v>
      </c>
      <c r="Q1" s="5" t="s">
        <v>96</v>
      </c>
      <c r="R1" s="5" t="s">
        <v>97</v>
      </c>
      <c r="S1" s="5" t="s">
        <v>228</v>
      </c>
      <c r="T1" s="5" t="s">
        <v>11</v>
      </c>
      <c r="U1" s="6" t="s">
        <v>98</v>
      </c>
      <c r="V1" s="5" t="s">
        <v>131</v>
      </c>
    </row>
    <row r="2" spans="1:22" x14ac:dyDescent="0.2">
      <c r="A2" t="s">
        <v>99</v>
      </c>
      <c r="B2" t="s">
        <v>74</v>
      </c>
      <c r="C2">
        <v>0</v>
      </c>
      <c r="D2">
        <v>4</v>
      </c>
      <c r="E2" t="s">
        <v>100</v>
      </c>
      <c r="F2" t="s">
        <v>103</v>
      </c>
      <c r="G2">
        <v>430</v>
      </c>
      <c r="I2">
        <v>1.4E-2</v>
      </c>
      <c r="J2">
        <v>5.0000000000000001E-3</v>
      </c>
      <c r="K2">
        <v>0.03</v>
      </c>
      <c r="M2" t="s">
        <v>101</v>
      </c>
      <c r="N2" s="7">
        <v>43966</v>
      </c>
      <c r="O2" s="7">
        <v>43973</v>
      </c>
      <c r="P2">
        <v>1</v>
      </c>
      <c r="Q2">
        <v>0</v>
      </c>
      <c r="R2">
        <v>0</v>
      </c>
      <c r="S2">
        <v>0</v>
      </c>
      <c r="T2" t="s">
        <v>102</v>
      </c>
    </row>
    <row r="3" spans="1:22" x14ac:dyDescent="0.2">
      <c r="A3" t="s">
        <v>99</v>
      </c>
      <c r="B3" t="s">
        <v>74</v>
      </c>
      <c r="C3">
        <v>5</v>
      </c>
      <c r="D3">
        <v>9</v>
      </c>
      <c r="E3" t="s">
        <v>100</v>
      </c>
      <c r="F3" t="s">
        <v>103</v>
      </c>
      <c r="G3">
        <v>682</v>
      </c>
      <c r="I3">
        <v>1.2E-2</v>
      </c>
      <c r="J3">
        <v>5.0000000000000001E-3</v>
      </c>
      <c r="K3">
        <v>2.3E-2</v>
      </c>
      <c r="M3" t="s">
        <v>101</v>
      </c>
      <c r="N3" s="7">
        <v>43966</v>
      </c>
      <c r="O3" s="7">
        <v>43973</v>
      </c>
      <c r="P3">
        <v>1</v>
      </c>
      <c r="Q3">
        <v>0</v>
      </c>
      <c r="R3">
        <v>0</v>
      </c>
      <c r="S3">
        <v>0</v>
      </c>
      <c r="T3" t="s">
        <v>102</v>
      </c>
    </row>
    <row r="4" spans="1:22" x14ac:dyDescent="0.2">
      <c r="A4" t="s">
        <v>99</v>
      </c>
      <c r="B4" t="s">
        <v>74</v>
      </c>
      <c r="C4">
        <v>10</v>
      </c>
      <c r="D4">
        <v>19</v>
      </c>
      <c r="E4" t="s">
        <v>100</v>
      </c>
      <c r="F4" t="s">
        <v>103</v>
      </c>
      <c r="G4">
        <v>2287</v>
      </c>
      <c r="I4">
        <v>1.4E-2</v>
      </c>
      <c r="J4">
        <v>8.9999999999999993E-3</v>
      </c>
      <c r="K4">
        <v>1.9E-2</v>
      </c>
      <c r="M4" t="s">
        <v>101</v>
      </c>
      <c r="N4" s="7">
        <v>43966</v>
      </c>
      <c r="O4" s="7">
        <v>43973</v>
      </c>
      <c r="P4">
        <v>1</v>
      </c>
      <c r="Q4">
        <v>0</v>
      </c>
      <c r="R4">
        <v>0</v>
      </c>
      <c r="S4">
        <v>0</v>
      </c>
      <c r="T4" t="s">
        <v>102</v>
      </c>
    </row>
    <row r="5" spans="1:22" x14ac:dyDescent="0.2">
      <c r="A5" t="s">
        <v>99</v>
      </c>
      <c r="B5" t="s">
        <v>74</v>
      </c>
      <c r="C5">
        <v>20</v>
      </c>
      <c r="D5">
        <v>29</v>
      </c>
      <c r="E5" t="s">
        <v>100</v>
      </c>
      <c r="F5" t="s">
        <v>103</v>
      </c>
      <c r="G5">
        <v>3866</v>
      </c>
      <c r="I5">
        <v>1.4E-2</v>
      </c>
      <c r="J5">
        <v>1.0999999999999999E-2</v>
      </c>
      <c r="K5">
        <v>1.7999999999999999E-2</v>
      </c>
      <c r="M5" t="s">
        <v>101</v>
      </c>
      <c r="N5" s="7">
        <v>43966</v>
      </c>
      <c r="O5" s="7">
        <v>43973</v>
      </c>
      <c r="P5">
        <v>1</v>
      </c>
      <c r="Q5">
        <v>0</v>
      </c>
      <c r="R5">
        <v>0</v>
      </c>
      <c r="S5">
        <v>0</v>
      </c>
      <c r="T5" t="s">
        <v>102</v>
      </c>
    </row>
    <row r="6" spans="1:22" x14ac:dyDescent="0.2">
      <c r="A6" t="s">
        <v>99</v>
      </c>
      <c r="B6" t="s">
        <v>74</v>
      </c>
      <c r="C6">
        <v>30</v>
      </c>
      <c r="D6">
        <v>39</v>
      </c>
      <c r="E6" t="s">
        <v>100</v>
      </c>
      <c r="F6" t="s">
        <v>103</v>
      </c>
      <c r="G6">
        <v>3834</v>
      </c>
      <c r="I6">
        <v>1.4999999999999999E-2</v>
      </c>
      <c r="J6">
        <v>1.2E-2</v>
      </c>
      <c r="K6">
        <v>0.02</v>
      </c>
      <c r="M6" t="s">
        <v>101</v>
      </c>
      <c r="N6" s="7">
        <v>43966</v>
      </c>
      <c r="O6" s="7">
        <v>43973</v>
      </c>
      <c r="P6">
        <v>1</v>
      </c>
      <c r="Q6">
        <v>0</v>
      </c>
      <c r="R6">
        <v>0</v>
      </c>
      <c r="S6">
        <v>0</v>
      </c>
      <c r="T6" t="s">
        <v>102</v>
      </c>
    </row>
    <row r="7" spans="1:22" x14ac:dyDescent="0.2">
      <c r="A7" t="s">
        <v>99</v>
      </c>
      <c r="B7" t="s">
        <v>74</v>
      </c>
      <c r="C7">
        <v>40</v>
      </c>
      <c r="D7">
        <v>49</v>
      </c>
      <c r="E7" t="s">
        <v>100</v>
      </c>
      <c r="F7" t="s">
        <v>103</v>
      </c>
      <c r="G7">
        <v>3975</v>
      </c>
      <c r="I7">
        <v>1.6E-2</v>
      </c>
      <c r="J7">
        <v>1.2E-2</v>
      </c>
      <c r="K7">
        <v>0.02</v>
      </c>
      <c r="M7" t="s">
        <v>101</v>
      </c>
      <c r="N7" s="7">
        <v>43966</v>
      </c>
      <c r="O7" s="7">
        <v>43973</v>
      </c>
      <c r="P7">
        <v>1</v>
      </c>
      <c r="Q7">
        <v>0</v>
      </c>
      <c r="R7">
        <v>0</v>
      </c>
      <c r="S7">
        <v>0</v>
      </c>
      <c r="T7" t="s">
        <v>102</v>
      </c>
    </row>
    <row r="8" spans="1:22" x14ac:dyDescent="0.2">
      <c r="A8" t="s">
        <v>99</v>
      </c>
      <c r="B8" t="s">
        <v>74</v>
      </c>
      <c r="C8">
        <v>50</v>
      </c>
      <c r="D8">
        <v>59</v>
      </c>
      <c r="E8" t="s">
        <v>100</v>
      </c>
      <c r="F8" t="s">
        <v>103</v>
      </c>
      <c r="G8">
        <v>4015</v>
      </c>
      <c r="I8">
        <v>1.7000000000000001E-2</v>
      </c>
      <c r="J8">
        <v>1.2999999999999999E-2</v>
      </c>
      <c r="K8">
        <v>2.1000000000000001E-2</v>
      </c>
      <c r="M8" t="s">
        <v>101</v>
      </c>
      <c r="N8" s="7">
        <v>43966</v>
      </c>
      <c r="O8" s="7">
        <v>43973</v>
      </c>
      <c r="P8">
        <v>1</v>
      </c>
      <c r="Q8">
        <v>0</v>
      </c>
      <c r="R8">
        <v>0</v>
      </c>
      <c r="S8">
        <v>0</v>
      </c>
      <c r="T8" t="s">
        <v>102</v>
      </c>
    </row>
    <row r="9" spans="1:22" x14ac:dyDescent="0.2">
      <c r="A9" t="s">
        <v>99</v>
      </c>
      <c r="B9" t="s">
        <v>74</v>
      </c>
      <c r="C9">
        <v>60</v>
      </c>
      <c r="D9">
        <v>69</v>
      </c>
      <c r="E9" t="s">
        <v>100</v>
      </c>
      <c r="F9" t="s">
        <v>103</v>
      </c>
      <c r="G9">
        <v>3381</v>
      </c>
      <c r="I9">
        <v>0.01</v>
      </c>
      <c r="J9">
        <v>7.0000000000000001E-3</v>
      </c>
      <c r="K9">
        <v>1.4E-2</v>
      </c>
      <c r="M9" t="s">
        <v>101</v>
      </c>
      <c r="N9" s="7">
        <v>43966</v>
      </c>
      <c r="O9" s="7">
        <v>43973</v>
      </c>
      <c r="P9">
        <v>1</v>
      </c>
      <c r="Q9">
        <v>0</v>
      </c>
      <c r="R9">
        <v>0</v>
      </c>
      <c r="S9">
        <v>0</v>
      </c>
      <c r="T9" t="s">
        <v>102</v>
      </c>
    </row>
    <row r="10" spans="1:22" x14ac:dyDescent="0.2">
      <c r="A10" t="s">
        <v>99</v>
      </c>
      <c r="B10" t="s">
        <v>74</v>
      </c>
      <c r="C10">
        <v>70</v>
      </c>
      <c r="D10">
        <v>79</v>
      </c>
      <c r="E10" t="s">
        <v>100</v>
      </c>
      <c r="F10" t="s">
        <v>103</v>
      </c>
      <c r="G10">
        <v>1797</v>
      </c>
      <c r="I10">
        <v>1.2E-2</v>
      </c>
      <c r="J10">
        <v>8.0000000000000002E-3</v>
      </c>
      <c r="K10">
        <v>1.7999999999999999E-2</v>
      </c>
      <c r="M10" t="s">
        <v>101</v>
      </c>
      <c r="N10" s="7">
        <v>43966</v>
      </c>
      <c r="O10" s="7">
        <v>43973</v>
      </c>
      <c r="P10">
        <v>1</v>
      </c>
      <c r="Q10">
        <v>0</v>
      </c>
      <c r="R10">
        <v>0</v>
      </c>
      <c r="S10">
        <v>0</v>
      </c>
      <c r="T10" t="s">
        <v>102</v>
      </c>
    </row>
    <row r="11" spans="1:22" x14ac:dyDescent="0.2">
      <c r="A11" t="s">
        <v>99</v>
      </c>
      <c r="B11" t="s">
        <v>74</v>
      </c>
      <c r="C11">
        <v>80</v>
      </c>
      <c r="D11">
        <v>999</v>
      </c>
      <c r="E11" t="s">
        <v>100</v>
      </c>
      <c r="F11" t="s">
        <v>103</v>
      </c>
      <c r="G11">
        <v>728</v>
      </c>
      <c r="I11">
        <v>5.0000000000000001E-3</v>
      </c>
      <c r="J11">
        <v>1E-3</v>
      </c>
      <c r="K11">
        <v>1.4E-2</v>
      </c>
      <c r="M11" t="s">
        <v>101</v>
      </c>
      <c r="N11" s="7">
        <v>43966</v>
      </c>
      <c r="O11" s="7">
        <v>43973</v>
      </c>
      <c r="P11">
        <v>1</v>
      </c>
      <c r="Q11">
        <v>0</v>
      </c>
      <c r="R11">
        <v>0</v>
      </c>
      <c r="S11">
        <v>0</v>
      </c>
      <c r="T11" t="s">
        <v>102</v>
      </c>
    </row>
    <row r="12" spans="1:22" x14ac:dyDescent="0.2">
      <c r="A12" t="s">
        <v>99</v>
      </c>
      <c r="B12" t="s">
        <v>74</v>
      </c>
      <c r="C12">
        <v>0</v>
      </c>
      <c r="D12">
        <v>999</v>
      </c>
      <c r="E12" t="s">
        <v>104</v>
      </c>
      <c r="F12" t="s">
        <v>103</v>
      </c>
      <c r="G12">
        <v>2477</v>
      </c>
      <c r="H12">
        <v>0</v>
      </c>
      <c r="I12">
        <v>0</v>
      </c>
      <c r="M12" t="s">
        <v>101</v>
      </c>
      <c r="N12" s="7">
        <v>43966</v>
      </c>
      <c r="O12" s="7">
        <v>43973</v>
      </c>
      <c r="P12">
        <v>0</v>
      </c>
      <c r="Q12">
        <v>0</v>
      </c>
      <c r="R12">
        <v>1</v>
      </c>
      <c r="S12">
        <v>0</v>
      </c>
      <c r="T12" t="s">
        <v>102</v>
      </c>
      <c r="U12" t="s">
        <v>109</v>
      </c>
    </row>
    <row r="13" spans="1:22" x14ac:dyDescent="0.2">
      <c r="A13" t="s">
        <v>99</v>
      </c>
      <c r="B13" t="s">
        <v>74</v>
      </c>
      <c r="C13">
        <v>0</v>
      </c>
      <c r="D13">
        <v>999</v>
      </c>
      <c r="E13" t="s">
        <v>105</v>
      </c>
      <c r="F13" t="s">
        <v>103</v>
      </c>
      <c r="G13">
        <v>4710</v>
      </c>
      <c r="H13">
        <v>269</v>
      </c>
      <c r="I13">
        <v>5.7112526539278098E-2</v>
      </c>
      <c r="M13" t="s">
        <v>101</v>
      </c>
      <c r="N13" s="7">
        <v>43966</v>
      </c>
      <c r="O13" s="7">
        <v>43973</v>
      </c>
      <c r="P13">
        <v>0</v>
      </c>
      <c r="Q13">
        <v>0</v>
      </c>
      <c r="R13">
        <v>1</v>
      </c>
      <c r="S13">
        <v>0</v>
      </c>
      <c r="T13" t="s">
        <v>102</v>
      </c>
      <c r="U13" t="s">
        <v>109</v>
      </c>
    </row>
    <row r="14" spans="1:22" x14ac:dyDescent="0.2">
      <c r="A14" t="s">
        <v>99</v>
      </c>
      <c r="B14" t="s">
        <v>74</v>
      </c>
      <c r="C14">
        <v>0</v>
      </c>
      <c r="D14">
        <v>999</v>
      </c>
      <c r="E14" t="s">
        <v>106</v>
      </c>
      <c r="F14" t="s">
        <v>103</v>
      </c>
      <c r="G14">
        <v>6023</v>
      </c>
      <c r="H14">
        <v>38</v>
      </c>
      <c r="I14">
        <v>6.30914826498422E-3</v>
      </c>
      <c r="M14" t="s">
        <v>101</v>
      </c>
      <c r="N14" s="7">
        <v>43966</v>
      </c>
      <c r="O14" s="7">
        <v>43973</v>
      </c>
      <c r="P14">
        <v>0</v>
      </c>
      <c r="Q14">
        <v>0</v>
      </c>
      <c r="R14">
        <v>1</v>
      </c>
      <c r="S14">
        <v>0</v>
      </c>
      <c r="T14" t="s">
        <v>102</v>
      </c>
      <c r="U14" t="s">
        <v>109</v>
      </c>
    </row>
    <row r="15" spans="1:22" x14ac:dyDescent="0.2">
      <c r="A15" t="s">
        <v>99</v>
      </c>
      <c r="B15" t="s">
        <v>74</v>
      </c>
      <c r="C15">
        <v>0</v>
      </c>
      <c r="D15">
        <v>999</v>
      </c>
      <c r="E15" t="s">
        <v>107</v>
      </c>
      <c r="F15" t="s">
        <v>103</v>
      </c>
      <c r="G15">
        <v>5309</v>
      </c>
      <c r="H15">
        <v>9</v>
      </c>
      <c r="I15">
        <v>1.69523450744019E-3</v>
      </c>
      <c r="M15" t="s">
        <v>101</v>
      </c>
      <c r="N15" s="7">
        <v>43966</v>
      </c>
      <c r="O15" s="7">
        <v>43973</v>
      </c>
      <c r="P15">
        <v>0</v>
      </c>
      <c r="Q15">
        <v>0</v>
      </c>
      <c r="R15">
        <v>1</v>
      </c>
      <c r="S15">
        <v>0</v>
      </c>
      <c r="T15" t="s">
        <v>102</v>
      </c>
      <c r="U15" t="s">
        <v>109</v>
      </c>
    </row>
    <row r="16" spans="1:22" x14ac:dyDescent="0.2">
      <c r="A16" t="s">
        <v>99</v>
      </c>
      <c r="B16" t="s">
        <v>74</v>
      </c>
      <c r="C16">
        <v>0</v>
      </c>
      <c r="D16">
        <v>999</v>
      </c>
      <c r="E16" t="s">
        <v>108</v>
      </c>
      <c r="F16" t="s">
        <v>103</v>
      </c>
      <c r="G16">
        <v>5682</v>
      </c>
      <c r="H16">
        <v>21</v>
      </c>
      <c r="I16">
        <v>3.6958817317845798E-3</v>
      </c>
      <c r="M16" t="s">
        <v>101</v>
      </c>
      <c r="N16" s="7">
        <v>43966</v>
      </c>
      <c r="O16" s="7">
        <v>43973</v>
      </c>
      <c r="P16">
        <v>0</v>
      </c>
      <c r="Q16">
        <v>0</v>
      </c>
      <c r="R16">
        <v>1</v>
      </c>
      <c r="S16">
        <v>0</v>
      </c>
      <c r="T16" t="s">
        <v>102</v>
      </c>
      <c r="U16" t="s">
        <v>109</v>
      </c>
    </row>
    <row r="17" spans="1:21" x14ac:dyDescent="0.2">
      <c r="A17" t="s">
        <v>38</v>
      </c>
      <c r="B17" t="s">
        <v>35</v>
      </c>
      <c r="C17">
        <v>5</v>
      </c>
      <c r="D17">
        <v>999</v>
      </c>
      <c r="E17" t="s">
        <v>110</v>
      </c>
      <c r="F17" t="s">
        <v>111</v>
      </c>
      <c r="G17">
        <v>179</v>
      </c>
      <c r="H17">
        <v>2</v>
      </c>
      <c r="I17">
        <v>1.11731843575419E-2</v>
      </c>
      <c r="M17" t="s">
        <v>113</v>
      </c>
      <c r="N17" s="7">
        <v>43927</v>
      </c>
      <c r="O17" s="7">
        <v>43934</v>
      </c>
      <c r="P17">
        <v>0</v>
      </c>
      <c r="Q17">
        <v>1</v>
      </c>
      <c r="R17">
        <v>0</v>
      </c>
      <c r="S17">
        <v>0</v>
      </c>
      <c r="T17" s="2" t="s">
        <v>114</v>
      </c>
      <c r="U17" t="s">
        <v>115</v>
      </c>
    </row>
    <row r="18" spans="1:21" x14ac:dyDescent="0.2">
      <c r="A18" t="s">
        <v>38</v>
      </c>
      <c r="B18" t="s">
        <v>35</v>
      </c>
      <c r="C18">
        <v>5</v>
      </c>
      <c r="D18">
        <v>999</v>
      </c>
      <c r="E18" t="s">
        <v>110</v>
      </c>
      <c r="F18" t="s">
        <v>111</v>
      </c>
      <c r="G18">
        <v>243</v>
      </c>
      <c r="H18">
        <v>15</v>
      </c>
      <c r="I18">
        <v>6.1728395061728301E-2</v>
      </c>
      <c r="M18" t="s">
        <v>113</v>
      </c>
      <c r="N18" s="7">
        <v>43934</v>
      </c>
      <c r="O18" s="7">
        <v>43941</v>
      </c>
      <c r="P18">
        <v>0</v>
      </c>
      <c r="Q18">
        <v>1</v>
      </c>
      <c r="R18">
        <v>0</v>
      </c>
      <c r="S18">
        <v>0</v>
      </c>
      <c r="T18" s="2" t="s">
        <v>114</v>
      </c>
      <c r="U18" t="s">
        <v>115</v>
      </c>
    </row>
    <row r="19" spans="1:21" x14ac:dyDescent="0.2">
      <c r="A19" t="s">
        <v>38</v>
      </c>
      <c r="B19" t="s">
        <v>35</v>
      </c>
      <c r="C19">
        <v>5</v>
      </c>
      <c r="D19">
        <v>999</v>
      </c>
      <c r="E19" t="s">
        <v>110</v>
      </c>
      <c r="F19" t="s">
        <v>111</v>
      </c>
      <c r="G19">
        <v>307</v>
      </c>
      <c r="H19">
        <v>29</v>
      </c>
      <c r="I19">
        <v>9.4462540716612295E-2</v>
      </c>
      <c r="M19" t="s">
        <v>113</v>
      </c>
      <c r="N19" s="7">
        <v>43941</v>
      </c>
      <c r="O19" s="7">
        <v>43948</v>
      </c>
      <c r="P19">
        <v>0</v>
      </c>
      <c r="Q19">
        <v>1</v>
      </c>
      <c r="R19">
        <v>0</v>
      </c>
      <c r="S19">
        <v>0</v>
      </c>
      <c r="T19" s="2" t="s">
        <v>114</v>
      </c>
      <c r="U19" t="s">
        <v>115</v>
      </c>
    </row>
    <row r="20" spans="1:21" x14ac:dyDescent="0.2">
      <c r="A20" t="s">
        <v>38</v>
      </c>
      <c r="B20" t="s">
        <v>35</v>
      </c>
      <c r="C20">
        <v>5</v>
      </c>
      <c r="D20">
        <v>999</v>
      </c>
      <c r="E20" t="s">
        <v>110</v>
      </c>
      <c r="F20" t="s">
        <v>111</v>
      </c>
      <c r="G20">
        <v>305</v>
      </c>
      <c r="H20">
        <v>18</v>
      </c>
      <c r="I20">
        <v>5.9016393442622897E-2</v>
      </c>
      <c r="M20" t="s">
        <v>113</v>
      </c>
      <c r="N20" s="7">
        <v>43948</v>
      </c>
      <c r="O20" s="7">
        <v>43954</v>
      </c>
      <c r="P20">
        <v>0</v>
      </c>
      <c r="Q20">
        <v>1</v>
      </c>
      <c r="R20">
        <v>0</v>
      </c>
      <c r="S20">
        <v>0</v>
      </c>
      <c r="T20" s="2" t="s">
        <v>114</v>
      </c>
      <c r="U20" t="s">
        <v>115</v>
      </c>
    </row>
    <row r="21" spans="1:21" x14ac:dyDescent="0.2">
      <c r="A21" t="s">
        <v>38</v>
      </c>
      <c r="B21" t="s">
        <v>35</v>
      </c>
      <c r="C21">
        <v>5</v>
      </c>
      <c r="D21">
        <v>999</v>
      </c>
      <c r="E21" t="s">
        <v>110</v>
      </c>
      <c r="F21" t="s">
        <v>111</v>
      </c>
      <c r="G21">
        <v>400</v>
      </c>
      <c r="H21">
        <v>37</v>
      </c>
      <c r="I21">
        <v>9.2499999999999999E-2</v>
      </c>
      <c r="M21" t="s">
        <v>113</v>
      </c>
      <c r="N21" s="7">
        <v>43954</v>
      </c>
      <c r="O21" s="7">
        <v>43961</v>
      </c>
      <c r="P21">
        <v>0</v>
      </c>
      <c r="Q21">
        <v>1</v>
      </c>
      <c r="R21">
        <v>0</v>
      </c>
      <c r="S21">
        <v>0</v>
      </c>
      <c r="T21" s="2" t="s">
        <v>114</v>
      </c>
      <c r="U21" t="s">
        <v>115</v>
      </c>
    </row>
    <row r="22" spans="1:21" x14ac:dyDescent="0.2">
      <c r="A22" t="s">
        <v>38</v>
      </c>
      <c r="B22" t="s">
        <v>35</v>
      </c>
      <c r="C22">
        <v>5</v>
      </c>
      <c r="D22">
        <v>999</v>
      </c>
      <c r="E22" t="s">
        <v>110</v>
      </c>
      <c r="F22" t="s">
        <v>112</v>
      </c>
      <c r="G22">
        <v>155</v>
      </c>
      <c r="H22">
        <v>10</v>
      </c>
      <c r="I22">
        <v>6.4516129032257993E-2</v>
      </c>
      <c r="M22" t="s">
        <v>113</v>
      </c>
      <c r="N22" s="7">
        <v>43927</v>
      </c>
      <c r="O22" s="7">
        <v>43934</v>
      </c>
      <c r="P22">
        <v>0</v>
      </c>
      <c r="Q22">
        <v>1</v>
      </c>
      <c r="R22">
        <v>0</v>
      </c>
      <c r="S22">
        <v>0</v>
      </c>
      <c r="T22" s="2" t="s">
        <v>114</v>
      </c>
      <c r="U22" t="s">
        <v>115</v>
      </c>
    </row>
    <row r="23" spans="1:21" x14ac:dyDescent="0.2">
      <c r="A23" t="s">
        <v>38</v>
      </c>
      <c r="B23" t="s">
        <v>35</v>
      </c>
      <c r="C23">
        <v>5</v>
      </c>
      <c r="D23">
        <v>999</v>
      </c>
      <c r="E23" t="s">
        <v>110</v>
      </c>
      <c r="F23" t="s">
        <v>112</v>
      </c>
      <c r="G23">
        <v>220</v>
      </c>
      <c r="H23">
        <v>13</v>
      </c>
      <c r="I23">
        <v>5.9090909090909E-2</v>
      </c>
      <c r="M23" t="s">
        <v>113</v>
      </c>
      <c r="N23" s="7">
        <v>43934</v>
      </c>
      <c r="O23" s="7">
        <v>43941</v>
      </c>
      <c r="P23">
        <v>0</v>
      </c>
      <c r="Q23">
        <v>1</v>
      </c>
      <c r="R23">
        <v>0</v>
      </c>
      <c r="S23">
        <v>0</v>
      </c>
      <c r="T23" s="2" t="s">
        <v>114</v>
      </c>
      <c r="U23" t="s">
        <v>115</v>
      </c>
    </row>
    <row r="24" spans="1:21" x14ac:dyDescent="0.2">
      <c r="A24" t="s">
        <v>38</v>
      </c>
      <c r="B24" t="s">
        <v>35</v>
      </c>
      <c r="C24">
        <v>5</v>
      </c>
      <c r="D24">
        <v>999</v>
      </c>
      <c r="E24" t="s">
        <v>110</v>
      </c>
      <c r="F24" t="s">
        <v>112</v>
      </c>
      <c r="G24">
        <v>254</v>
      </c>
      <c r="H24">
        <v>32</v>
      </c>
      <c r="I24">
        <v>0.12598425196850299</v>
      </c>
      <c r="M24" t="s">
        <v>113</v>
      </c>
      <c r="N24" s="7">
        <v>43941</v>
      </c>
      <c r="O24" s="7">
        <v>43948</v>
      </c>
      <c r="P24">
        <v>0</v>
      </c>
      <c r="Q24">
        <v>1</v>
      </c>
      <c r="R24">
        <v>0</v>
      </c>
      <c r="S24">
        <v>0</v>
      </c>
      <c r="T24" s="2" t="s">
        <v>114</v>
      </c>
      <c r="U24" t="s">
        <v>115</v>
      </c>
    </row>
    <row r="25" spans="1:21" x14ac:dyDescent="0.2">
      <c r="A25" t="s">
        <v>38</v>
      </c>
      <c r="B25" t="s">
        <v>35</v>
      </c>
      <c r="C25">
        <v>5</v>
      </c>
      <c r="D25">
        <v>999</v>
      </c>
      <c r="E25" t="s">
        <v>110</v>
      </c>
      <c r="F25" t="s">
        <v>112</v>
      </c>
      <c r="G25">
        <v>288</v>
      </c>
      <c r="H25">
        <v>18</v>
      </c>
      <c r="I25">
        <v>6.25E-2</v>
      </c>
      <c r="M25" t="s">
        <v>113</v>
      </c>
      <c r="N25" s="7">
        <v>43948</v>
      </c>
      <c r="O25" s="7">
        <v>43954</v>
      </c>
      <c r="P25">
        <v>0</v>
      </c>
      <c r="Q25">
        <v>1</v>
      </c>
      <c r="R25">
        <v>0</v>
      </c>
      <c r="S25">
        <v>0</v>
      </c>
      <c r="T25" s="2" t="s">
        <v>114</v>
      </c>
      <c r="U25" t="s">
        <v>115</v>
      </c>
    </row>
    <row r="26" spans="1:21" x14ac:dyDescent="0.2">
      <c r="A26" t="s">
        <v>38</v>
      </c>
      <c r="B26" t="s">
        <v>35</v>
      </c>
      <c r="C26">
        <v>5</v>
      </c>
      <c r="D26">
        <v>999</v>
      </c>
      <c r="E26" t="s">
        <v>110</v>
      </c>
      <c r="F26" t="s">
        <v>112</v>
      </c>
      <c r="G26">
        <v>367</v>
      </c>
      <c r="H26">
        <v>45</v>
      </c>
      <c r="I26">
        <v>0.122615803814713</v>
      </c>
      <c r="M26" t="s">
        <v>113</v>
      </c>
      <c r="N26" s="7">
        <v>43954</v>
      </c>
      <c r="O26" s="7">
        <v>43961</v>
      </c>
      <c r="P26">
        <v>0</v>
      </c>
      <c r="Q26">
        <v>1</v>
      </c>
      <c r="R26">
        <v>0</v>
      </c>
      <c r="S26">
        <v>0</v>
      </c>
      <c r="T26" s="2" t="s">
        <v>114</v>
      </c>
      <c r="U26" t="s">
        <v>115</v>
      </c>
    </row>
    <row r="27" spans="1:21" x14ac:dyDescent="0.2">
      <c r="A27" t="s">
        <v>38</v>
      </c>
      <c r="B27" t="s">
        <v>35</v>
      </c>
      <c r="C27">
        <v>5</v>
      </c>
      <c r="D27">
        <v>999</v>
      </c>
      <c r="E27" t="s">
        <v>110</v>
      </c>
      <c r="F27" t="s">
        <v>103</v>
      </c>
      <c r="G27">
        <v>334</v>
      </c>
      <c r="H27">
        <v>12</v>
      </c>
      <c r="I27">
        <v>3.59281437125748E-2</v>
      </c>
      <c r="M27" t="s">
        <v>113</v>
      </c>
      <c r="N27" s="7">
        <v>43927</v>
      </c>
      <c r="O27" s="7">
        <v>43934</v>
      </c>
      <c r="P27">
        <v>0</v>
      </c>
      <c r="Q27">
        <v>0</v>
      </c>
      <c r="R27">
        <v>1</v>
      </c>
      <c r="S27">
        <v>0</v>
      </c>
      <c r="T27" s="2" t="s">
        <v>114</v>
      </c>
      <c r="U27" t="s">
        <v>115</v>
      </c>
    </row>
    <row r="28" spans="1:21" x14ac:dyDescent="0.2">
      <c r="A28" t="s">
        <v>38</v>
      </c>
      <c r="B28" t="s">
        <v>35</v>
      </c>
      <c r="C28">
        <v>5</v>
      </c>
      <c r="D28">
        <v>999</v>
      </c>
      <c r="E28" t="s">
        <v>110</v>
      </c>
      <c r="F28" t="s">
        <v>103</v>
      </c>
      <c r="G28">
        <v>463</v>
      </c>
      <c r="H28">
        <v>28</v>
      </c>
      <c r="I28">
        <v>6.0475161987040997E-2</v>
      </c>
      <c r="M28" t="s">
        <v>113</v>
      </c>
      <c r="N28" s="7">
        <v>43934</v>
      </c>
      <c r="O28" s="7">
        <v>43941</v>
      </c>
      <c r="P28">
        <v>0</v>
      </c>
      <c r="Q28">
        <v>0</v>
      </c>
      <c r="R28">
        <v>1</v>
      </c>
      <c r="S28">
        <v>0</v>
      </c>
      <c r="T28" s="2" t="s">
        <v>114</v>
      </c>
      <c r="U28" t="s">
        <v>115</v>
      </c>
    </row>
    <row r="29" spans="1:21" x14ac:dyDescent="0.2">
      <c r="A29" t="s">
        <v>38</v>
      </c>
      <c r="B29" t="s">
        <v>35</v>
      </c>
      <c r="C29">
        <v>5</v>
      </c>
      <c r="D29">
        <v>999</v>
      </c>
      <c r="E29" t="s">
        <v>110</v>
      </c>
      <c r="F29" t="s">
        <v>103</v>
      </c>
      <c r="G29">
        <v>561</v>
      </c>
      <c r="H29">
        <v>61</v>
      </c>
      <c r="I29">
        <v>0.10873440285204899</v>
      </c>
      <c r="M29" t="s">
        <v>113</v>
      </c>
      <c r="N29" s="7">
        <v>43941</v>
      </c>
      <c r="O29" s="7">
        <v>43948</v>
      </c>
      <c r="P29">
        <v>0</v>
      </c>
      <c r="Q29">
        <v>0</v>
      </c>
      <c r="R29">
        <v>1</v>
      </c>
      <c r="S29">
        <v>0</v>
      </c>
      <c r="T29" s="2" t="s">
        <v>114</v>
      </c>
      <c r="U29" t="s">
        <v>115</v>
      </c>
    </row>
    <row r="30" spans="1:21" x14ac:dyDescent="0.2">
      <c r="A30" t="s">
        <v>38</v>
      </c>
      <c r="B30" t="s">
        <v>35</v>
      </c>
      <c r="C30">
        <v>5</v>
      </c>
      <c r="D30">
        <v>999</v>
      </c>
      <c r="E30" t="s">
        <v>110</v>
      </c>
      <c r="F30" t="s">
        <v>103</v>
      </c>
      <c r="G30">
        <v>593</v>
      </c>
      <c r="H30">
        <v>36</v>
      </c>
      <c r="I30">
        <v>6.0708263069139901E-2</v>
      </c>
      <c r="M30" t="s">
        <v>113</v>
      </c>
      <c r="N30" s="7">
        <v>43948</v>
      </c>
      <c r="O30" s="7">
        <v>43954</v>
      </c>
      <c r="P30">
        <v>0</v>
      </c>
      <c r="Q30">
        <v>0</v>
      </c>
      <c r="R30">
        <v>1</v>
      </c>
      <c r="S30">
        <v>0</v>
      </c>
      <c r="T30" s="2" t="s">
        <v>114</v>
      </c>
      <c r="U30" t="s">
        <v>115</v>
      </c>
    </row>
    <row r="31" spans="1:21" x14ac:dyDescent="0.2">
      <c r="A31" t="s">
        <v>38</v>
      </c>
      <c r="B31" t="s">
        <v>35</v>
      </c>
      <c r="C31">
        <v>5</v>
      </c>
      <c r="D31">
        <v>999</v>
      </c>
      <c r="E31" t="s">
        <v>110</v>
      </c>
      <c r="F31" t="s">
        <v>103</v>
      </c>
      <c r="G31">
        <v>767</v>
      </c>
      <c r="H31">
        <v>82</v>
      </c>
      <c r="I31">
        <v>0.106910039113428</v>
      </c>
      <c r="M31" t="s">
        <v>113</v>
      </c>
      <c r="N31" s="7">
        <v>43954</v>
      </c>
      <c r="O31" s="7">
        <v>43961</v>
      </c>
      <c r="P31">
        <v>0</v>
      </c>
      <c r="Q31">
        <v>0</v>
      </c>
      <c r="R31">
        <v>1</v>
      </c>
      <c r="S31">
        <v>0</v>
      </c>
      <c r="T31" s="2" t="s">
        <v>114</v>
      </c>
      <c r="U31" t="s">
        <v>115</v>
      </c>
    </row>
    <row r="32" spans="1:21" x14ac:dyDescent="0.2">
      <c r="A32" t="s">
        <v>38</v>
      </c>
      <c r="B32" t="s">
        <v>35</v>
      </c>
      <c r="C32">
        <v>5</v>
      </c>
      <c r="D32">
        <v>9</v>
      </c>
      <c r="E32" t="s">
        <v>110</v>
      </c>
      <c r="F32" t="s">
        <v>103</v>
      </c>
      <c r="G32">
        <v>16</v>
      </c>
      <c r="H32">
        <v>0</v>
      </c>
      <c r="I32">
        <v>0</v>
      </c>
      <c r="M32" t="s">
        <v>113</v>
      </c>
      <c r="N32" s="7">
        <v>43927</v>
      </c>
      <c r="O32" s="7">
        <v>43934</v>
      </c>
      <c r="P32">
        <v>1</v>
      </c>
      <c r="Q32">
        <v>0</v>
      </c>
      <c r="R32">
        <v>0</v>
      </c>
      <c r="S32">
        <v>0</v>
      </c>
      <c r="T32" s="2" t="s">
        <v>114</v>
      </c>
      <c r="U32" t="s">
        <v>115</v>
      </c>
    </row>
    <row r="33" spans="1:21" x14ac:dyDescent="0.2">
      <c r="A33" t="s">
        <v>38</v>
      </c>
      <c r="B33" t="s">
        <v>35</v>
      </c>
      <c r="C33">
        <v>5</v>
      </c>
      <c r="D33">
        <v>9</v>
      </c>
      <c r="E33" t="s">
        <v>110</v>
      </c>
      <c r="F33" t="s">
        <v>103</v>
      </c>
      <c r="G33">
        <v>15</v>
      </c>
      <c r="H33">
        <v>0</v>
      </c>
      <c r="I33">
        <v>0</v>
      </c>
      <c r="M33" t="s">
        <v>113</v>
      </c>
      <c r="N33" s="7">
        <v>43934</v>
      </c>
      <c r="O33" s="7">
        <v>43941</v>
      </c>
      <c r="P33">
        <v>1</v>
      </c>
      <c r="Q33">
        <v>0</v>
      </c>
      <c r="R33">
        <v>0</v>
      </c>
      <c r="S33">
        <v>0</v>
      </c>
      <c r="T33" s="2" t="s">
        <v>114</v>
      </c>
      <c r="U33" t="s">
        <v>115</v>
      </c>
    </row>
    <row r="34" spans="1:21" x14ac:dyDescent="0.2">
      <c r="A34" t="s">
        <v>38</v>
      </c>
      <c r="B34" t="s">
        <v>35</v>
      </c>
      <c r="C34">
        <v>5</v>
      </c>
      <c r="D34">
        <v>9</v>
      </c>
      <c r="E34" t="s">
        <v>110</v>
      </c>
      <c r="F34" t="s">
        <v>103</v>
      </c>
      <c r="G34">
        <v>21</v>
      </c>
      <c r="H34">
        <v>1</v>
      </c>
      <c r="I34">
        <v>4.7619047619047603E-2</v>
      </c>
      <c r="M34" t="s">
        <v>113</v>
      </c>
      <c r="N34" s="7">
        <v>43941</v>
      </c>
      <c r="O34" s="7">
        <v>43948</v>
      </c>
      <c r="P34">
        <v>1</v>
      </c>
      <c r="Q34">
        <v>0</v>
      </c>
      <c r="R34">
        <v>0</v>
      </c>
      <c r="S34">
        <v>0</v>
      </c>
      <c r="T34" s="2" t="s">
        <v>114</v>
      </c>
      <c r="U34" t="s">
        <v>115</v>
      </c>
    </row>
    <row r="35" spans="1:21" x14ac:dyDescent="0.2">
      <c r="A35" t="s">
        <v>38</v>
      </c>
      <c r="B35" t="s">
        <v>35</v>
      </c>
      <c r="C35">
        <v>5</v>
      </c>
      <c r="D35">
        <v>9</v>
      </c>
      <c r="E35" t="s">
        <v>110</v>
      </c>
      <c r="F35" t="s">
        <v>103</v>
      </c>
      <c r="G35">
        <v>26</v>
      </c>
      <c r="H35">
        <v>0</v>
      </c>
      <c r="I35">
        <v>0</v>
      </c>
      <c r="M35" t="s">
        <v>113</v>
      </c>
      <c r="N35" s="7">
        <v>43948</v>
      </c>
      <c r="O35" s="7">
        <v>43954</v>
      </c>
      <c r="P35">
        <v>1</v>
      </c>
      <c r="Q35">
        <v>0</v>
      </c>
      <c r="R35">
        <v>0</v>
      </c>
      <c r="S35">
        <v>0</v>
      </c>
      <c r="T35" s="2" t="s">
        <v>114</v>
      </c>
      <c r="U35" t="s">
        <v>115</v>
      </c>
    </row>
    <row r="36" spans="1:21" x14ac:dyDescent="0.2">
      <c r="A36" t="s">
        <v>38</v>
      </c>
      <c r="B36" t="s">
        <v>35</v>
      </c>
      <c r="C36">
        <v>5</v>
      </c>
      <c r="D36">
        <v>9</v>
      </c>
      <c r="E36" t="s">
        <v>110</v>
      </c>
      <c r="F36" t="s">
        <v>103</v>
      </c>
      <c r="G36">
        <v>37</v>
      </c>
      <c r="H36">
        <v>0</v>
      </c>
      <c r="I36">
        <v>0</v>
      </c>
      <c r="M36" t="s">
        <v>113</v>
      </c>
      <c r="N36" s="7">
        <v>43954</v>
      </c>
      <c r="O36" s="7">
        <v>43961</v>
      </c>
      <c r="P36">
        <v>1</v>
      </c>
      <c r="Q36">
        <v>0</v>
      </c>
      <c r="R36">
        <v>0</v>
      </c>
      <c r="S36">
        <v>0</v>
      </c>
      <c r="T36" s="2" t="s">
        <v>114</v>
      </c>
      <c r="U36" t="s">
        <v>115</v>
      </c>
    </row>
    <row r="37" spans="1:21" x14ac:dyDescent="0.2">
      <c r="A37" t="s">
        <v>38</v>
      </c>
      <c r="B37" t="s">
        <v>35</v>
      </c>
      <c r="C37">
        <v>10</v>
      </c>
      <c r="D37">
        <v>19</v>
      </c>
      <c r="E37" t="s">
        <v>110</v>
      </c>
      <c r="F37" t="s">
        <v>103</v>
      </c>
      <c r="G37">
        <v>43</v>
      </c>
      <c r="H37">
        <v>0</v>
      </c>
      <c r="I37">
        <v>0</v>
      </c>
      <c r="M37" t="s">
        <v>113</v>
      </c>
      <c r="N37" s="7">
        <v>43927</v>
      </c>
      <c r="O37" s="7">
        <v>43934</v>
      </c>
      <c r="P37">
        <v>1</v>
      </c>
      <c r="Q37">
        <v>0</v>
      </c>
      <c r="R37">
        <v>0</v>
      </c>
      <c r="S37">
        <v>0</v>
      </c>
      <c r="T37" s="2" t="s">
        <v>114</v>
      </c>
      <c r="U37" t="s">
        <v>115</v>
      </c>
    </row>
    <row r="38" spans="1:21" x14ac:dyDescent="0.2">
      <c r="A38" t="s">
        <v>38</v>
      </c>
      <c r="B38" t="s">
        <v>35</v>
      </c>
      <c r="C38">
        <v>10</v>
      </c>
      <c r="D38">
        <v>19</v>
      </c>
      <c r="E38" t="s">
        <v>110</v>
      </c>
      <c r="F38" t="s">
        <v>103</v>
      </c>
      <c r="G38">
        <v>54</v>
      </c>
      <c r="H38">
        <v>4</v>
      </c>
      <c r="I38">
        <v>7.4074074074074001E-2</v>
      </c>
      <c r="M38" t="s">
        <v>113</v>
      </c>
      <c r="N38" s="7">
        <v>43934</v>
      </c>
      <c r="O38" s="7">
        <v>43941</v>
      </c>
      <c r="P38">
        <v>1</v>
      </c>
      <c r="Q38">
        <v>0</v>
      </c>
      <c r="R38">
        <v>0</v>
      </c>
      <c r="S38">
        <v>0</v>
      </c>
      <c r="T38" s="2" t="s">
        <v>114</v>
      </c>
      <c r="U38" t="s">
        <v>115</v>
      </c>
    </row>
    <row r="39" spans="1:21" x14ac:dyDescent="0.2">
      <c r="A39" t="s">
        <v>38</v>
      </c>
      <c r="B39" t="s">
        <v>35</v>
      </c>
      <c r="C39">
        <v>10</v>
      </c>
      <c r="D39">
        <v>19</v>
      </c>
      <c r="E39" t="s">
        <v>110</v>
      </c>
      <c r="F39" t="s">
        <v>103</v>
      </c>
      <c r="G39">
        <v>68</v>
      </c>
      <c r="H39">
        <v>10</v>
      </c>
      <c r="I39">
        <v>0.14705882352941099</v>
      </c>
      <c r="M39" t="s">
        <v>113</v>
      </c>
      <c r="N39" s="7">
        <v>43941</v>
      </c>
      <c r="O39" s="7">
        <v>43948</v>
      </c>
      <c r="P39">
        <v>1</v>
      </c>
      <c r="Q39">
        <v>0</v>
      </c>
      <c r="R39">
        <v>0</v>
      </c>
      <c r="S39">
        <v>0</v>
      </c>
      <c r="T39" s="2" t="s">
        <v>114</v>
      </c>
      <c r="U39" t="s">
        <v>115</v>
      </c>
    </row>
    <row r="40" spans="1:21" x14ac:dyDescent="0.2">
      <c r="A40" t="s">
        <v>38</v>
      </c>
      <c r="B40" t="s">
        <v>35</v>
      </c>
      <c r="C40">
        <v>10</v>
      </c>
      <c r="D40">
        <v>19</v>
      </c>
      <c r="E40" t="s">
        <v>110</v>
      </c>
      <c r="F40" t="s">
        <v>103</v>
      </c>
      <c r="G40">
        <v>74</v>
      </c>
      <c r="H40">
        <v>5</v>
      </c>
      <c r="I40">
        <v>6.7567567567567502E-2</v>
      </c>
      <c r="M40" t="s">
        <v>113</v>
      </c>
      <c r="N40" s="7">
        <v>43948</v>
      </c>
      <c r="O40" s="7">
        <v>43954</v>
      </c>
      <c r="P40">
        <v>1</v>
      </c>
      <c r="Q40">
        <v>0</v>
      </c>
      <c r="R40">
        <v>0</v>
      </c>
      <c r="S40">
        <v>0</v>
      </c>
      <c r="T40" s="2" t="s">
        <v>114</v>
      </c>
      <c r="U40" t="s">
        <v>115</v>
      </c>
    </row>
    <row r="41" spans="1:21" x14ac:dyDescent="0.2">
      <c r="A41" t="s">
        <v>38</v>
      </c>
      <c r="B41" t="s">
        <v>35</v>
      </c>
      <c r="C41">
        <v>10</v>
      </c>
      <c r="D41">
        <v>19</v>
      </c>
      <c r="E41" t="s">
        <v>110</v>
      </c>
      <c r="F41" t="s">
        <v>103</v>
      </c>
      <c r="G41">
        <v>88</v>
      </c>
      <c r="H41">
        <v>13</v>
      </c>
      <c r="I41">
        <v>0.14772727272727201</v>
      </c>
      <c r="M41" t="s">
        <v>113</v>
      </c>
      <c r="N41" s="7">
        <v>43954</v>
      </c>
      <c r="O41" s="7">
        <v>43961</v>
      </c>
      <c r="P41">
        <v>1</v>
      </c>
      <c r="Q41">
        <v>0</v>
      </c>
      <c r="R41">
        <v>0</v>
      </c>
      <c r="S41">
        <v>0</v>
      </c>
      <c r="T41" s="2" t="s">
        <v>114</v>
      </c>
      <c r="U41" t="s">
        <v>115</v>
      </c>
    </row>
    <row r="42" spans="1:21" x14ac:dyDescent="0.2">
      <c r="A42" t="s">
        <v>38</v>
      </c>
      <c r="B42" t="s">
        <v>35</v>
      </c>
      <c r="C42">
        <v>20</v>
      </c>
      <c r="D42">
        <v>49</v>
      </c>
      <c r="E42" t="s">
        <v>110</v>
      </c>
      <c r="F42" t="s">
        <v>103</v>
      </c>
      <c r="G42">
        <v>146</v>
      </c>
      <c r="H42">
        <v>7</v>
      </c>
      <c r="I42">
        <v>4.7945205479451997E-2</v>
      </c>
      <c r="M42" t="s">
        <v>113</v>
      </c>
      <c r="N42" s="7">
        <v>43927</v>
      </c>
      <c r="O42" s="7">
        <v>43934</v>
      </c>
      <c r="P42">
        <v>1</v>
      </c>
      <c r="Q42">
        <v>0</v>
      </c>
      <c r="R42">
        <v>0</v>
      </c>
      <c r="S42">
        <v>0</v>
      </c>
      <c r="T42" s="2" t="s">
        <v>114</v>
      </c>
      <c r="U42" t="s">
        <v>115</v>
      </c>
    </row>
    <row r="43" spans="1:21" x14ac:dyDescent="0.2">
      <c r="A43" t="s">
        <v>38</v>
      </c>
      <c r="B43" t="s">
        <v>35</v>
      </c>
      <c r="C43">
        <v>20</v>
      </c>
      <c r="D43">
        <v>49</v>
      </c>
      <c r="E43" t="s">
        <v>110</v>
      </c>
      <c r="F43" t="s">
        <v>103</v>
      </c>
      <c r="G43">
        <v>191</v>
      </c>
      <c r="H43">
        <v>16</v>
      </c>
      <c r="I43">
        <v>8.3769633507853394E-2</v>
      </c>
      <c r="M43" t="s">
        <v>113</v>
      </c>
      <c r="N43" s="7">
        <v>43934</v>
      </c>
      <c r="O43" s="7">
        <v>43941</v>
      </c>
      <c r="P43">
        <v>1</v>
      </c>
      <c r="Q43">
        <v>0</v>
      </c>
      <c r="R43">
        <v>0</v>
      </c>
      <c r="S43">
        <v>0</v>
      </c>
      <c r="T43" s="2" t="s">
        <v>114</v>
      </c>
      <c r="U43" t="s">
        <v>115</v>
      </c>
    </row>
    <row r="44" spans="1:21" x14ac:dyDescent="0.2">
      <c r="A44" t="s">
        <v>38</v>
      </c>
      <c r="B44" t="s">
        <v>35</v>
      </c>
      <c r="C44">
        <v>20</v>
      </c>
      <c r="D44">
        <v>49</v>
      </c>
      <c r="E44" t="s">
        <v>110</v>
      </c>
      <c r="F44" t="s">
        <v>103</v>
      </c>
      <c r="G44">
        <v>222</v>
      </c>
      <c r="H44">
        <v>32</v>
      </c>
      <c r="I44">
        <v>0.144144144144144</v>
      </c>
      <c r="M44" t="s">
        <v>113</v>
      </c>
      <c r="N44" s="7">
        <v>43941</v>
      </c>
      <c r="O44" s="7">
        <v>43948</v>
      </c>
      <c r="P44">
        <v>1</v>
      </c>
      <c r="Q44">
        <v>0</v>
      </c>
      <c r="R44">
        <v>0</v>
      </c>
      <c r="S44">
        <v>0</v>
      </c>
      <c r="T44" s="2" t="s">
        <v>114</v>
      </c>
      <c r="U44" t="s">
        <v>115</v>
      </c>
    </row>
    <row r="45" spans="1:21" x14ac:dyDescent="0.2">
      <c r="A45" t="s">
        <v>38</v>
      </c>
      <c r="B45" t="s">
        <v>35</v>
      </c>
      <c r="C45">
        <v>20</v>
      </c>
      <c r="D45">
        <v>49</v>
      </c>
      <c r="E45" t="s">
        <v>110</v>
      </c>
      <c r="F45" t="s">
        <v>103</v>
      </c>
      <c r="G45">
        <v>221</v>
      </c>
      <c r="H45">
        <v>19</v>
      </c>
      <c r="I45">
        <v>8.5972850678733004E-2</v>
      </c>
      <c r="M45" t="s">
        <v>113</v>
      </c>
      <c r="N45" s="7">
        <v>43948</v>
      </c>
      <c r="O45" s="7">
        <v>43954</v>
      </c>
      <c r="P45">
        <v>1</v>
      </c>
      <c r="Q45">
        <v>0</v>
      </c>
      <c r="R45">
        <v>0</v>
      </c>
      <c r="S45">
        <v>0</v>
      </c>
      <c r="T45" s="2" t="s">
        <v>114</v>
      </c>
      <c r="U45" t="s">
        <v>115</v>
      </c>
    </row>
    <row r="46" spans="1:21" x14ac:dyDescent="0.2">
      <c r="A46" t="s">
        <v>38</v>
      </c>
      <c r="B46" t="s">
        <v>35</v>
      </c>
      <c r="C46">
        <v>20</v>
      </c>
      <c r="D46">
        <v>49</v>
      </c>
      <c r="E46" t="s">
        <v>110</v>
      </c>
      <c r="F46" t="s">
        <v>103</v>
      </c>
      <c r="G46">
        <v>298</v>
      </c>
      <c r="H46">
        <v>34</v>
      </c>
      <c r="I46">
        <v>0.114093959731543</v>
      </c>
      <c r="M46" t="s">
        <v>113</v>
      </c>
      <c r="N46" s="7">
        <v>43954</v>
      </c>
      <c r="O46" s="7">
        <v>43961</v>
      </c>
      <c r="P46">
        <v>1</v>
      </c>
      <c r="Q46">
        <v>0</v>
      </c>
      <c r="R46">
        <v>0</v>
      </c>
      <c r="S46">
        <v>0</v>
      </c>
      <c r="T46" s="2" t="s">
        <v>114</v>
      </c>
      <c r="U46" t="s">
        <v>115</v>
      </c>
    </row>
    <row r="47" spans="1:21" x14ac:dyDescent="0.2">
      <c r="A47" t="s">
        <v>38</v>
      </c>
      <c r="B47" t="s">
        <v>35</v>
      </c>
      <c r="C47">
        <v>50</v>
      </c>
      <c r="D47">
        <v>64</v>
      </c>
      <c r="E47" t="s">
        <v>110</v>
      </c>
      <c r="F47" t="s">
        <v>103</v>
      </c>
      <c r="G47">
        <v>97</v>
      </c>
      <c r="H47">
        <v>5</v>
      </c>
      <c r="I47">
        <v>5.1546391752577303E-2</v>
      </c>
      <c r="M47" t="s">
        <v>113</v>
      </c>
      <c r="N47" s="7">
        <v>43927</v>
      </c>
      <c r="O47" s="7">
        <v>43934</v>
      </c>
      <c r="P47">
        <v>1</v>
      </c>
      <c r="Q47">
        <v>0</v>
      </c>
      <c r="R47">
        <v>0</v>
      </c>
      <c r="S47">
        <v>0</v>
      </c>
      <c r="T47" s="2" t="s">
        <v>114</v>
      </c>
      <c r="U47" t="s">
        <v>115</v>
      </c>
    </row>
    <row r="48" spans="1:21" x14ac:dyDescent="0.2">
      <c r="A48" t="s">
        <v>38</v>
      </c>
      <c r="B48" t="s">
        <v>35</v>
      </c>
      <c r="C48">
        <v>50</v>
      </c>
      <c r="D48">
        <v>64</v>
      </c>
      <c r="E48" t="s">
        <v>110</v>
      </c>
      <c r="F48" t="s">
        <v>103</v>
      </c>
      <c r="G48">
        <v>137</v>
      </c>
      <c r="H48">
        <v>6</v>
      </c>
      <c r="I48">
        <v>4.3795620437956199E-2</v>
      </c>
      <c r="M48" t="s">
        <v>113</v>
      </c>
      <c r="N48" s="7">
        <v>43934</v>
      </c>
      <c r="O48" s="7">
        <v>43941</v>
      </c>
      <c r="P48">
        <v>1</v>
      </c>
      <c r="Q48">
        <v>0</v>
      </c>
      <c r="R48">
        <v>0</v>
      </c>
      <c r="S48">
        <v>0</v>
      </c>
      <c r="T48" s="2" t="s">
        <v>114</v>
      </c>
      <c r="U48" t="s">
        <v>115</v>
      </c>
    </row>
    <row r="49" spans="1:21" x14ac:dyDescent="0.2">
      <c r="A49" t="s">
        <v>38</v>
      </c>
      <c r="B49" t="s">
        <v>35</v>
      </c>
      <c r="C49">
        <v>50</v>
      </c>
      <c r="D49">
        <v>64</v>
      </c>
      <c r="E49" t="s">
        <v>110</v>
      </c>
      <c r="F49" t="s">
        <v>103</v>
      </c>
      <c r="G49">
        <v>179</v>
      </c>
      <c r="H49">
        <v>14</v>
      </c>
      <c r="I49">
        <v>7.8212290502793297E-2</v>
      </c>
      <c r="M49" t="s">
        <v>113</v>
      </c>
      <c r="N49" s="7">
        <v>43941</v>
      </c>
      <c r="O49" s="7">
        <v>43948</v>
      </c>
      <c r="P49">
        <v>1</v>
      </c>
      <c r="Q49">
        <v>0</v>
      </c>
      <c r="R49">
        <v>0</v>
      </c>
      <c r="S49">
        <v>0</v>
      </c>
      <c r="T49" s="2" t="s">
        <v>114</v>
      </c>
      <c r="U49" t="s">
        <v>115</v>
      </c>
    </row>
    <row r="50" spans="1:21" x14ac:dyDescent="0.2">
      <c r="A50" t="s">
        <v>38</v>
      </c>
      <c r="B50" t="s">
        <v>35</v>
      </c>
      <c r="C50">
        <v>50</v>
      </c>
      <c r="D50">
        <v>64</v>
      </c>
      <c r="E50" t="s">
        <v>110</v>
      </c>
      <c r="F50" t="s">
        <v>103</v>
      </c>
      <c r="G50">
        <v>187</v>
      </c>
      <c r="H50">
        <v>11</v>
      </c>
      <c r="I50">
        <v>5.8823529411764698E-2</v>
      </c>
      <c r="M50" t="s">
        <v>113</v>
      </c>
      <c r="N50" s="7">
        <v>43948</v>
      </c>
      <c r="O50" s="7">
        <v>43954</v>
      </c>
      <c r="P50">
        <v>1</v>
      </c>
      <c r="Q50">
        <v>0</v>
      </c>
      <c r="R50">
        <v>0</v>
      </c>
      <c r="S50">
        <v>0</v>
      </c>
      <c r="T50" s="2" t="s">
        <v>114</v>
      </c>
      <c r="U50" t="s">
        <v>115</v>
      </c>
    </row>
    <row r="51" spans="1:21" x14ac:dyDescent="0.2">
      <c r="A51" t="s">
        <v>38</v>
      </c>
      <c r="B51" t="s">
        <v>35</v>
      </c>
      <c r="C51">
        <v>50</v>
      </c>
      <c r="D51">
        <v>64</v>
      </c>
      <c r="E51" t="s">
        <v>110</v>
      </c>
      <c r="F51" t="s">
        <v>103</v>
      </c>
      <c r="G51">
        <v>235</v>
      </c>
      <c r="H51">
        <v>27</v>
      </c>
      <c r="I51">
        <v>0.114893617021276</v>
      </c>
      <c r="M51" t="s">
        <v>113</v>
      </c>
      <c r="N51" s="7">
        <v>43954</v>
      </c>
      <c r="O51" s="7">
        <v>43961</v>
      </c>
      <c r="P51">
        <v>1</v>
      </c>
      <c r="Q51">
        <v>0</v>
      </c>
      <c r="R51">
        <v>0</v>
      </c>
      <c r="S51">
        <v>0</v>
      </c>
      <c r="T51" s="2" t="s">
        <v>114</v>
      </c>
      <c r="U51" t="s">
        <v>115</v>
      </c>
    </row>
    <row r="52" spans="1:21" x14ac:dyDescent="0.2">
      <c r="A52" t="s">
        <v>38</v>
      </c>
      <c r="B52" t="s">
        <v>35</v>
      </c>
      <c r="C52">
        <v>65</v>
      </c>
      <c r="D52">
        <v>999</v>
      </c>
      <c r="E52" t="s">
        <v>110</v>
      </c>
      <c r="F52" t="s">
        <v>103</v>
      </c>
      <c r="G52">
        <v>32</v>
      </c>
      <c r="H52">
        <v>0</v>
      </c>
      <c r="I52">
        <v>0</v>
      </c>
      <c r="M52" t="s">
        <v>113</v>
      </c>
      <c r="N52" s="7">
        <v>43927</v>
      </c>
      <c r="O52" s="7">
        <v>43934</v>
      </c>
      <c r="P52">
        <v>1</v>
      </c>
      <c r="Q52">
        <v>0</v>
      </c>
      <c r="R52">
        <v>0</v>
      </c>
      <c r="S52">
        <v>0</v>
      </c>
      <c r="T52" s="2" t="s">
        <v>114</v>
      </c>
      <c r="U52" t="s">
        <v>115</v>
      </c>
    </row>
    <row r="53" spans="1:21" x14ac:dyDescent="0.2">
      <c r="A53" t="s">
        <v>38</v>
      </c>
      <c r="B53" t="s">
        <v>35</v>
      </c>
      <c r="C53">
        <v>65</v>
      </c>
      <c r="D53">
        <v>999</v>
      </c>
      <c r="E53" t="s">
        <v>110</v>
      </c>
      <c r="F53" t="s">
        <v>103</v>
      </c>
      <c r="G53">
        <v>66</v>
      </c>
      <c r="H53">
        <v>2</v>
      </c>
      <c r="I53">
        <v>3.03030303030303E-2</v>
      </c>
      <c r="M53" t="s">
        <v>113</v>
      </c>
      <c r="N53" s="7">
        <v>43934</v>
      </c>
      <c r="O53" s="7">
        <v>43941</v>
      </c>
      <c r="P53">
        <v>1</v>
      </c>
      <c r="Q53">
        <v>0</v>
      </c>
      <c r="R53">
        <v>0</v>
      </c>
      <c r="S53">
        <v>0</v>
      </c>
      <c r="T53" s="2" t="s">
        <v>114</v>
      </c>
      <c r="U53" t="s">
        <v>115</v>
      </c>
    </row>
    <row r="54" spans="1:21" x14ac:dyDescent="0.2">
      <c r="A54" t="s">
        <v>38</v>
      </c>
      <c r="B54" t="s">
        <v>35</v>
      </c>
      <c r="C54">
        <v>65</v>
      </c>
      <c r="D54">
        <v>999</v>
      </c>
      <c r="E54" t="s">
        <v>110</v>
      </c>
      <c r="F54" t="s">
        <v>103</v>
      </c>
      <c r="G54">
        <v>71</v>
      </c>
      <c r="H54">
        <v>4</v>
      </c>
      <c r="I54">
        <v>5.6338028169014003E-2</v>
      </c>
      <c r="M54" t="s">
        <v>113</v>
      </c>
      <c r="N54" s="7">
        <v>43941</v>
      </c>
      <c r="O54" s="7">
        <v>43948</v>
      </c>
      <c r="P54">
        <v>1</v>
      </c>
      <c r="Q54">
        <v>0</v>
      </c>
      <c r="R54">
        <v>0</v>
      </c>
      <c r="S54">
        <v>0</v>
      </c>
      <c r="T54" s="2" t="s">
        <v>114</v>
      </c>
      <c r="U54" t="s">
        <v>115</v>
      </c>
    </row>
    <row r="55" spans="1:21" x14ac:dyDescent="0.2">
      <c r="A55" t="s">
        <v>38</v>
      </c>
      <c r="B55" t="s">
        <v>35</v>
      </c>
      <c r="C55">
        <v>65</v>
      </c>
      <c r="D55">
        <v>999</v>
      </c>
      <c r="E55" t="s">
        <v>110</v>
      </c>
      <c r="F55" t="s">
        <v>103</v>
      </c>
      <c r="G55">
        <v>85</v>
      </c>
      <c r="H55">
        <v>1</v>
      </c>
      <c r="I55">
        <v>1.1764705882352899E-2</v>
      </c>
      <c r="M55" t="s">
        <v>113</v>
      </c>
      <c r="N55" s="7">
        <v>43948</v>
      </c>
      <c r="O55" s="7">
        <v>43954</v>
      </c>
      <c r="P55">
        <v>1</v>
      </c>
      <c r="Q55">
        <v>0</v>
      </c>
      <c r="R55">
        <v>0</v>
      </c>
      <c r="S55">
        <v>0</v>
      </c>
      <c r="T55" s="2" t="s">
        <v>114</v>
      </c>
      <c r="U55" t="s">
        <v>115</v>
      </c>
    </row>
    <row r="56" spans="1:21" x14ac:dyDescent="0.2">
      <c r="A56" t="s">
        <v>38</v>
      </c>
      <c r="B56" t="s">
        <v>35</v>
      </c>
      <c r="C56">
        <v>65</v>
      </c>
      <c r="D56">
        <v>999</v>
      </c>
      <c r="E56" t="s">
        <v>110</v>
      </c>
      <c r="F56" t="s">
        <v>103</v>
      </c>
      <c r="G56">
        <v>109</v>
      </c>
      <c r="H56">
        <v>8</v>
      </c>
      <c r="I56">
        <v>7.3394495412843999E-2</v>
      </c>
      <c r="M56" t="s">
        <v>113</v>
      </c>
      <c r="N56" s="7">
        <v>43954</v>
      </c>
      <c r="O56" s="7">
        <v>43961</v>
      </c>
      <c r="P56">
        <v>1</v>
      </c>
      <c r="Q56">
        <v>0</v>
      </c>
      <c r="R56">
        <v>0</v>
      </c>
      <c r="S56">
        <v>0</v>
      </c>
      <c r="T56" s="2" t="s">
        <v>114</v>
      </c>
      <c r="U56" t="s">
        <v>115</v>
      </c>
    </row>
    <row r="57" spans="1:21" x14ac:dyDescent="0.2">
      <c r="A57" t="s">
        <v>29</v>
      </c>
      <c r="B57" t="s">
        <v>26</v>
      </c>
      <c r="C57">
        <v>17</v>
      </c>
      <c r="D57">
        <v>29</v>
      </c>
      <c r="E57" t="s">
        <v>100</v>
      </c>
      <c r="F57" t="s">
        <v>103</v>
      </c>
      <c r="G57">
        <f>125+4943</f>
        <v>5068</v>
      </c>
      <c r="H57">
        <v>125</v>
      </c>
      <c r="I57">
        <f>Table3[[#This Row],[n_positive]]/Table3[[#This Row],[n_tested]]</f>
        <v>2.4664561957379635E-2</v>
      </c>
      <c r="M57" t="s">
        <v>118</v>
      </c>
      <c r="N57" s="7">
        <v>43927</v>
      </c>
      <c r="O57" s="7">
        <v>43954</v>
      </c>
      <c r="P57">
        <v>1</v>
      </c>
      <c r="Q57">
        <v>0</v>
      </c>
      <c r="R57">
        <v>0</v>
      </c>
      <c r="S57">
        <v>0</v>
      </c>
      <c r="T57" s="2" t="s">
        <v>117</v>
      </c>
    </row>
    <row r="58" spans="1:21" x14ac:dyDescent="0.2">
      <c r="A58" t="s">
        <v>29</v>
      </c>
      <c r="B58" t="s">
        <v>26</v>
      </c>
      <c r="C58">
        <v>30</v>
      </c>
      <c r="D58">
        <v>39</v>
      </c>
      <c r="E58" t="s">
        <v>100</v>
      </c>
      <c r="F58" t="s">
        <v>103</v>
      </c>
      <c r="G58">
        <f>56+3983</f>
        <v>4039</v>
      </c>
      <c r="H58">
        <v>56</v>
      </c>
      <c r="I58">
        <f>Table3[[#This Row],[n_positive]]/Table3[[#This Row],[n_tested]]</f>
        <v>1.3864818024263431E-2</v>
      </c>
      <c r="M58" t="s">
        <v>118</v>
      </c>
      <c r="N58" s="7">
        <v>43927</v>
      </c>
      <c r="O58" s="7">
        <v>43954</v>
      </c>
      <c r="P58">
        <v>1</v>
      </c>
      <c r="Q58">
        <v>0</v>
      </c>
      <c r="R58">
        <v>0</v>
      </c>
      <c r="S58">
        <v>0</v>
      </c>
      <c r="T58" s="2" t="s">
        <v>117</v>
      </c>
    </row>
    <row r="59" spans="1:21" x14ac:dyDescent="0.2">
      <c r="A59" t="s">
        <v>29</v>
      </c>
      <c r="B59" t="s">
        <v>26</v>
      </c>
      <c r="C59">
        <v>40</v>
      </c>
      <c r="D59">
        <v>49</v>
      </c>
      <c r="E59" t="s">
        <v>100</v>
      </c>
      <c r="F59" t="s">
        <v>103</v>
      </c>
      <c r="G59">
        <f>99+4742</f>
        <v>4841</v>
      </c>
      <c r="H59">
        <v>99</v>
      </c>
      <c r="I59">
        <f>Table3[[#This Row],[n_positive]]/Table3[[#This Row],[n_tested]]</f>
        <v>2.0450320181780623E-2</v>
      </c>
      <c r="M59" t="s">
        <v>118</v>
      </c>
      <c r="N59" s="7">
        <v>43927</v>
      </c>
      <c r="O59" s="7">
        <v>43954</v>
      </c>
      <c r="P59">
        <v>1</v>
      </c>
      <c r="Q59">
        <v>0</v>
      </c>
      <c r="R59">
        <v>0</v>
      </c>
      <c r="S59">
        <v>0</v>
      </c>
      <c r="T59" s="2" t="s">
        <v>117</v>
      </c>
    </row>
    <row r="60" spans="1:21" x14ac:dyDescent="0.2">
      <c r="A60" t="s">
        <v>29</v>
      </c>
      <c r="B60" t="s">
        <v>26</v>
      </c>
      <c r="C60">
        <v>50</v>
      </c>
      <c r="D60">
        <v>59</v>
      </c>
      <c r="E60" t="s">
        <v>100</v>
      </c>
      <c r="F60" t="s">
        <v>103</v>
      </c>
      <c r="G60">
        <f>77+4424</f>
        <v>4501</v>
      </c>
      <c r="H60">
        <v>77</v>
      </c>
      <c r="I60">
        <f>Table3[[#This Row],[n_positive]]/Table3[[#This Row],[n_tested]]</f>
        <v>1.7107309486780714E-2</v>
      </c>
      <c r="M60" t="s">
        <v>118</v>
      </c>
      <c r="N60" s="7">
        <v>43927</v>
      </c>
      <c r="O60" s="7">
        <v>43954</v>
      </c>
      <c r="P60">
        <v>1</v>
      </c>
      <c r="Q60">
        <v>0</v>
      </c>
      <c r="R60">
        <v>0</v>
      </c>
      <c r="S60">
        <v>0</v>
      </c>
      <c r="T60" s="2" t="s">
        <v>117</v>
      </c>
    </row>
    <row r="61" spans="1:21" x14ac:dyDescent="0.2">
      <c r="A61" t="s">
        <v>29</v>
      </c>
      <c r="B61" t="s">
        <v>26</v>
      </c>
      <c r="C61">
        <v>60</v>
      </c>
      <c r="D61">
        <v>69</v>
      </c>
      <c r="E61" t="s">
        <v>100</v>
      </c>
      <c r="F61" t="s">
        <v>103</v>
      </c>
      <c r="G61">
        <f>55+2136</f>
        <v>2191</v>
      </c>
      <c r="H61">
        <v>55</v>
      </c>
      <c r="I61">
        <f>Table3[[#This Row],[n_positive]]/Table3[[#This Row],[n_tested]]</f>
        <v>2.5102692834322229E-2</v>
      </c>
      <c r="M61" t="s">
        <v>118</v>
      </c>
      <c r="N61" s="7">
        <v>43927</v>
      </c>
      <c r="O61" s="7">
        <v>43954</v>
      </c>
      <c r="P61">
        <v>1</v>
      </c>
      <c r="Q61">
        <v>0</v>
      </c>
      <c r="R61">
        <v>0</v>
      </c>
      <c r="S61">
        <v>0</v>
      </c>
      <c r="T61" s="2" t="s">
        <v>117</v>
      </c>
    </row>
    <row r="62" spans="1:21" x14ac:dyDescent="0.2">
      <c r="A62" t="s">
        <v>29</v>
      </c>
      <c r="B62" t="s">
        <v>26</v>
      </c>
      <c r="C62">
        <v>17</v>
      </c>
      <c r="D62">
        <v>69</v>
      </c>
      <c r="E62" t="s">
        <v>100</v>
      </c>
      <c r="F62" t="s">
        <v>112</v>
      </c>
      <c r="G62">
        <f>213+10004</f>
        <v>10217</v>
      </c>
      <c r="H62">
        <v>213</v>
      </c>
      <c r="I62">
        <f>Table3[[#This Row],[n_positive]]/Table3[[#This Row],[n_tested]]</f>
        <v>2.0847606929627092E-2</v>
      </c>
      <c r="M62" t="s">
        <v>118</v>
      </c>
      <c r="N62" s="7">
        <v>43927</v>
      </c>
      <c r="O62" s="7">
        <v>43954</v>
      </c>
      <c r="P62">
        <v>0</v>
      </c>
      <c r="Q62">
        <v>1</v>
      </c>
      <c r="R62">
        <v>0</v>
      </c>
      <c r="S62">
        <v>0</v>
      </c>
      <c r="T62" s="2" t="s">
        <v>117</v>
      </c>
    </row>
    <row r="63" spans="1:21" x14ac:dyDescent="0.2">
      <c r="A63" t="s">
        <v>29</v>
      </c>
      <c r="B63" t="s">
        <v>26</v>
      </c>
      <c r="C63">
        <v>17</v>
      </c>
      <c r="D63">
        <v>69</v>
      </c>
      <c r="E63" t="s">
        <v>100</v>
      </c>
      <c r="F63" t="s">
        <v>111</v>
      </c>
      <c r="G63">
        <f>199+10224</f>
        <v>10423</v>
      </c>
      <c r="H63">
        <v>199</v>
      </c>
      <c r="I63">
        <f>Table3[[#This Row],[n_positive]]/Table3[[#This Row],[n_tested]]</f>
        <v>1.9092391825769932E-2</v>
      </c>
      <c r="M63" t="s">
        <v>118</v>
      </c>
      <c r="N63" s="7">
        <v>43927</v>
      </c>
      <c r="O63" s="7">
        <v>43954</v>
      </c>
      <c r="P63">
        <v>0</v>
      </c>
      <c r="Q63">
        <v>1</v>
      </c>
      <c r="R63">
        <v>0</v>
      </c>
      <c r="S63">
        <v>0</v>
      </c>
      <c r="T63" s="2" t="s">
        <v>117</v>
      </c>
    </row>
    <row r="64" spans="1:21" x14ac:dyDescent="0.2">
      <c r="A64" t="s">
        <v>29</v>
      </c>
      <c r="B64" t="s">
        <v>26</v>
      </c>
      <c r="C64">
        <v>17</v>
      </c>
      <c r="D64">
        <v>69</v>
      </c>
      <c r="E64" t="s">
        <v>121</v>
      </c>
      <c r="F64" t="s">
        <v>103</v>
      </c>
      <c r="G64">
        <v>6528</v>
      </c>
      <c r="H64">
        <v>203</v>
      </c>
      <c r="I64">
        <f>Table3[[#This Row],[n_positive]]/Table3[[#This Row],[n_tested]]</f>
        <v>3.1096813725490197E-2</v>
      </c>
      <c r="M64" t="s">
        <v>118</v>
      </c>
      <c r="N64" s="7">
        <v>43927</v>
      </c>
      <c r="O64" s="7">
        <v>43954</v>
      </c>
      <c r="P64">
        <v>0</v>
      </c>
      <c r="Q64">
        <v>0</v>
      </c>
      <c r="R64">
        <v>1</v>
      </c>
      <c r="S64">
        <v>0</v>
      </c>
      <c r="T64" s="2" t="s">
        <v>117</v>
      </c>
    </row>
    <row r="65" spans="1:20" x14ac:dyDescent="0.2">
      <c r="A65" t="s">
        <v>29</v>
      </c>
      <c r="B65" t="s">
        <v>26</v>
      </c>
      <c r="C65">
        <v>17</v>
      </c>
      <c r="D65">
        <v>69</v>
      </c>
      <c r="E65" t="s">
        <v>122</v>
      </c>
      <c r="F65" t="s">
        <v>103</v>
      </c>
      <c r="G65">
        <v>6226</v>
      </c>
      <c r="H65">
        <v>79</v>
      </c>
      <c r="I65">
        <f>Table3[[#This Row],[n_positive]]/Table3[[#This Row],[n_tested]]</f>
        <v>1.2688724702858978E-2</v>
      </c>
      <c r="M65" t="s">
        <v>118</v>
      </c>
      <c r="N65" s="7">
        <v>43927</v>
      </c>
      <c r="O65" s="7">
        <v>43954</v>
      </c>
      <c r="P65">
        <v>0</v>
      </c>
      <c r="Q65">
        <v>0</v>
      </c>
      <c r="R65">
        <v>1</v>
      </c>
      <c r="S65">
        <v>0</v>
      </c>
      <c r="T65" s="2" t="s">
        <v>117</v>
      </c>
    </row>
    <row r="66" spans="1:20" x14ac:dyDescent="0.2">
      <c r="A66" t="s">
        <v>29</v>
      </c>
      <c r="B66" t="s">
        <v>26</v>
      </c>
      <c r="C66">
        <v>17</v>
      </c>
      <c r="D66">
        <v>69</v>
      </c>
      <c r="E66" t="s">
        <v>123</v>
      </c>
      <c r="F66" t="s">
        <v>103</v>
      </c>
      <c r="G66">
        <v>7886</v>
      </c>
      <c r="H66">
        <v>130</v>
      </c>
      <c r="I66">
        <f>Table3[[#This Row],[n_positive]]/Table3[[#This Row],[n_tested]]</f>
        <v>1.6484909967030181E-2</v>
      </c>
      <c r="M66" t="s">
        <v>118</v>
      </c>
      <c r="N66" s="7">
        <v>43927</v>
      </c>
      <c r="O66" s="7">
        <v>43954</v>
      </c>
      <c r="P66">
        <v>0</v>
      </c>
      <c r="Q66">
        <v>0</v>
      </c>
      <c r="R66">
        <v>1</v>
      </c>
      <c r="S66">
        <v>0</v>
      </c>
      <c r="T66" s="2" t="s">
        <v>117</v>
      </c>
    </row>
    <row r="67" spans="1:20" x14ac:dyDescent="0.2">
      <c r="A67" t="s">
        <v>46</v>
      </c>
      <c r="B67" t="s">
        <v>270</v>
      </c>
      <c r="C67">
        <v>0</v>
      </c>
      <c r="D67">
        <v>0</v>
      </c>
      <c r="E67" t="s">
        <v>100</v>
      </c>
      <c r="F67" t="s">
        <v>133</v>
      </c>
      <c r="G67">
        <v>268</v>
      </c>
      <c r="I67">
        <v>1.1000000000000001E-2</v>
      </c>
      <c r="J67" s="8">
        <v>3.0000000000000001E-3</v>
      </c>
      <c r="K67">
        <v>3.7999999999999999E-2</v>
      </c>
      <c r="M67" t="s">
        <v>118</v>
      </c>
      <c r="N67" s="7">
        <v>43948</v>
      </c>
      <c r="O67" s="7">
        <v>44140</v>
      </c>
      <c r="P67">
        <v>1</v>
      </c>
      <c r="Q67">
        <v>0</v>
      </c>
      <c r="R67">
        <v>0</v>
      </c>
      <c r="S67">
        <v>0</v>
      </c>
      <c r="T67" s="2" t="s">
        <v>144</v>
      </c>
    </row>
    <row r="68" spans="1:20" x14ac:dyDescent="0.2">
      <c r="A68" t="s">
        <v>46</v>
      </c>
      <c r="B68" t="s">
        <v>270</v>
      </c>
      <c r="C68">
        <v>1</v>
      </c>
      <c r="D68">
        <v>4</v>
      </c>
      <c r="E68" t="s">
        <v>100</v>
      </c>
      <c r="F68" t="s">
        <v>133</v>
      </c>
      <c r="G68">
        <v>1693</v>
      </c>
      <c r="I68" s="8">
        <v>2.2000000000000002E-2</v>
      </c>
      <c r="J68">
        <v>1.3999999999999999E-2</v>
      </c>
      <c r="K68">
        <v>3.6000000000000004E-2</v>
      </c>
      <c r="M68" t="s">
        <v>118</v>
      </c>
      <c r="N68" s="7">
        <v>43948</v>
      </c>
      <c r="O68" s="7">
        <v>44140</v>
      </c>
      <c r="P68">
        <v>1</v>
      </c>
      <c r="Q68">
        <v>0</v>
      </c>
      <c r="R68">
        <v>0</v>
      </c>
      <c r="S68">
        <v>0</v>
      </c>
      <c r="T68" s="2" t="s">
        <v>145</v>
      </c>
    </row>
    <row r="69" spans="1:20" x14ac:dyDescent="0.2">
      <c r="A69" t="s">
        <v>46</v>
      </c>
      <c r="B69" t="s">
        <v>270</v>
      </c>
      <c r="C69">
        <v>5</v>
      </c>
      <c r="D69">
        <v>9</v>
      </c>
      <c r="E69" t="s">
        <v>100</v>
      </c>
      <c r="F69" t="s">
        <v>133</v>
      </c>
      <c r="G69">
        <v>2857</v>
      </c>
      <c r="I69" s="8">
        <v>0.03</v>
      </c>
      <c r="J69">
        <v>2.3E-2</v>
      </c>
      <c r="K69">
        <v>4.0999999999999995E-2</v>
      </c>
      <c r="M69" t="s">
        <v>118</v>
      </c>
      <c r="N69" s="7">
        <v>43948</v>
      </c>
      <c r="O69" s="7">
        <v>44140</v>
      </c>
      <c r="P69">
        <v>1</v>
      </c>
      <c r="Q69">
        <v>0</v>
      </c>
      <c r="R69">
        <v>0</v>
      </c>
      <c r="S69">
        <v>0</v>
      </c>
      <c r="T69" s="2" t="s">
        <v>146</v>
      </c>
    </row>
    <row r="70" spans="1:20" x14ac:dyDescent="0.2">
      <c r="A70" t="s">
        <v>46</v>
      </c>
      <c r="B70" t="s">
        <v>270</v>
      </c>
      <c r="C70">
        <v>10</v>
      </c>
      <c r="D70">
        <v>14</v>
      </c>
      <c r="E70" t="s">
        <v>100</v>
      </c>
      <c r="F70" t="s">
        <v>133</v>
      </c>
      <c r="G70">
        <v>3425</v>
      </c>
      <c r="I70" s="8">
        <v>3.9E-2</v>
      </c>
      <c r="J70">
        <v>3.1E-2</v>
      </c>
      <c r="K70">
        <v>4.9000000000000002E-2</v>
      </c>
      <c r="M70" t="s">
        <v>118</v>
      </c>
      <c r="N70" s="7">
        <v>43948</v>
      </c>
      <c r="O70" s="7">
        <v>44140</v>
      </c>
      <c r="P70">
        <v>1</v>
      </c>
      <c r="Q70">
        <v>0</v>
      </c>
      <c r="R70">
        <v>0</v>
      </c>
      <c r="S70">
        <v>0</v>
      </c>
      <c r="T70" s="2" t="s">
        <v>147</v>
      </c>
    </row>
    <row r="71" spans="1:20" x14ac:dyDescent="0.2">
      <c r="A71" t="s">
        <v>46</v>
      </c>
      <c r="B71" t="s">
        <v>270</v>
      </c>
      <c r="C71">
        <v>15</v>
      </c>
      <c r="D71">
        <v>19</v>
      </c>
      <c r="E71" t="s">
        <v>100</v>
      </c>
      <c r="F71" t="s">
        <v>133</v>
      </c>
      <c r="G71">
        <v>3221</v>
      </c>
      <c r="I71" s="8">
        <v>3.7999999999999999E-2</v>
      </c>
      <c r="J71">
        <v>0.03</v>
      </c>
      <c r="K71">
        <v>4.9000000000000002E-2</v>
      </c>
      <c r="M71" t="s">
        <v>118</v>
      </c>
      <c r="N71" s="7">
        <v>43948</v>
      </c>
      <c r="O71" s="7">
        <v>44140</v>
      </c>
      <c r="P71">
        <v>1</v>
      </c>
      <c r="Q71">
        <v>0</v>
      </c>
      <c r="R71">
        <v>0</v>
      </c>
      <c r="S71">
        <v>0</v>
      </c>
      <c r="T71" s="2" t="s">
        <v>148</v>
      </c>
    </row>
    <row r="72" spans="1:20" x14ac:dyDescent="0.2">
      <c r="A72" t="s">
        <v>46</v>
      </c>
      <c r="B72" t="s">
        <v>270</v>
      </c>
      <c r="C72">
        <v>20</v>
      </c>
      <c r="D72">
        <v>24</v>
      </c>
      <c r="E72" t="s">
        <v>100</v>
      </c>
      <c r="F72" t="s">
        <v>133</v>
      </c>
      <c r="G72">
        <v>2805</v>
      </c>
      <c r="I72" s="8">
        <v>4.4999999999999998E-2</v>
      </c>
      <c r="J72">
        <v>3.5000000000000003E-2</v>
      </c>
      <c r="K72">
        <v>5.7000000000000002E-2</v>
      </c>
      <c r="M72" t="s">
        <v>118</v>
      </c>
      <c r="N72" s="7">
        <v>43948</v>
      </c>
      <c r="O72" s="7">
        <v>44140</v>
      </c>
      <c r="P72">
        <v>1</v>
      </c>
      <c r="Q72">
        <v>0</v>
      </c>
      <c r="R72">
        <v>0</v>
      </c>
      <c r="S72">
        <v>0</v>
      </c>
      <c r="T72" s="2" t="s">
        <v>149</v>
      </c>
    </row>
    <row r="73" spans="1:20" x14ac:dyDescent="0.2">
      <c r="A73" t="s">
        <v>46</v>
      </c>
      <c r="B73" t="s">
        <v>270</v>
      </c>
      <c r="C73">
        <v>25</v>
      </c>
      <c r="D73">
        <v>29</v>
      </c>
      <c r="E73" t="s">
        <v>100</v>
      </c>
      <c r="F73" t="s">
        <v>133</v>
      </c>
      <c r="G73">
        <v>2606</v>
      </c>
      <c r="I73" s="8">
        <v>4.8000000000000001E-2</v>
      </c>
      <c r="J73">
        <v>3.7000000000000005E-2</v>
      </c>
      <c r="K73">
        <v>6.0999999999999999E-2</v>
      </c>
      <c r="M73" t="s">
        <v>118</v>
      </c>
      <c r="N73" s="7">
        <v>43948</v>
      </c>
      <c r="O73" s="7">
        <v>44140</v>
      </c>
      <c r="P73">
        <v>1</v>
      </c>
      <c r="Q73">
        <v>0</v>
      </c>
      <c r="R73">
        <v>0</v>
      </c>
      <c r="S73">
        <v>0</v>
      </c>
      <c r="T73" s="2" t="s">
        <v>150</v>
      </c>
    </row>
    <row r="74" spans="1:20" x14ac:dyDescent="0.2">
      <c r="A74" t="s">
        <v>46</v>
      </c>
      <c r="B74" t="s">
        <v>270</v>
      </c>
      <c r="C74">
        <v>30</v>
      </c>
      <c r="D74">
        <v>34</v>
      </c>
      <c r="E74" t="s">
        <v>100</v>
      </c>
      <c r="F74" t="s">
        <v>133</v>
      </c>
      <c r="G74">
        <v>3050</v>
      </c>
      <c r="I74" s="8">
        <v>3.7999999999999999E-2</v>
      </c>
      <c r="J74">
        <v>2.8999999999999998E-2</v>
      </c>
      <c r="K74">
        <v>4.9000000000000002E-2</v>
      </c>
      <c r="M74" t="s">
        <v>118</v>
      </c>
      <c r="N74" s="7">
        <v>43948</v>
      </c>
      <c r="O74" s="7">
        <v>44140</v>
      </c>
      <c r="P74">
        <v>1</v>
      </c>
      <c r="Q74">
        <v>0</v>
      </c>
      <c r="R74">
        <v>0</v>
      </c>
      <c r="S74">
        <v>0</v>
      </c>
      <c r="T74" s="2" t="s">
        <v>151</v>
      </c>
    </row>
    <row r="75" spans="1:20" x14ac:dyDescent="0.2">
      <c r="A75" t="s">
        <v>46</v>
      </c>
      <c r="B75" t="s">
        <v>270</v>
      </c>
      <c r="C75">
        <v>35</v>
      </c>
      <c r="D75">
        <v>39</v>
      </c>
      <c r="E75" t="s">
        <v>100</v>
      </c>
      <c r="F75" t="s">
        <v>133</v>
      </c>
      <c r="G75">
        <v>4000</v>
      </c>
      <c r="I75" s="8">
        <v>4.5999999999999999E-2</v>
      </c>
      <c r="J75">
        <v>3.7999999999999999E-2</v>
      </c>
      <c r="K75">
        <v>5.5999999999999994E-2</v>
      </c>
      <c r="M75" t="s">
        <v>118</v>
      </c>
      <c r="N75" s="7">
        <v>43948</v>
      </c>
      <c r="O75" s="7">
        <v>44140</v>
      </c>
      <c r="P75">
        <v>1</v>
      </c>
      <c r="Q75">
        <v>0</v>
      </c>
      <c r="R75">
        <v>0</v>
      </c>
      <c r="S75">
        <v>0</v>
      </c>
      <c r="T75" s="2" t="s">
        <v>152</v>
      </c>
    </row>
    <row r="76" spans="1:20" x14ac:dyDescent="0.2">
      <c r="A76" t="s">
        <v>46</v>
      </c>
      <c r="B76" t="s">
        <v>270</v>
      </c>
      <c r="C76">
        <v>40</v>
      </c>
      <c r="D76">
        <v>44</v>
      </c>
      <c r="E76" t="s">
        <v>100</v>
      </c>
      <c r="F76" t="s">
        <v>133</v>
      </c>
      <c r="G76">
        <v>5174</v>
      </c>
      <c r="I76" s="8">
        <v>5.2999999999999999E-2</v>
      </c>
      <c r="J76">
        <v>4.4999999999999998E-2</v>
      </c>
      <c r="K76">
        <v>6.2E-2</v>
      </c>
      <c r="M76" t="s">
        <v>118</v>
      </c>
      <c r="N76" s="7">
        <v>43948</v>
      </c>
      <c r="O76" s="7">
        <v>44140</v>
      </c>
      <c r="P76">
        <v>1</v>
      </c>
      <c r="Q76">
        <v>0</v>
      </c>
      <c r="R76">
        <v>0</v>
      </c>
      <c r="S76">
        <v>0</v>
      </c>
      <c r="T76" s="2" t="s">
        <v>153</v>
      </c>
    </row>
    <row r="77" spans="1:20" x14ac:dyDescent="0.2">
      <c r="A77" t="s">
        <v>46</v>
      </c>
      <c r="B77" t="s">
        <v>270</v>
      </c>
      <c r="C77">
        <v>45</v>
      </c>
      <c r="D77">
        <v>49</v>
      </c>
      <c r="E77" t="s">
        <v>100</v>
      </c>
      <c r="F77" t="s">
        <v>133</v>
      </c>
      <c r="G77">
        <v>5330</v>
      </c>
      <c r="I77" s="8">
        <v>5.7000000000000002E-2</v>
      </c>
      <c r="J77">
        <v>4.9000000000000002E-2</v>
      </c>
      <c r="K77">
        <v>6.7000000000000004E-2</v>
      </c>
      <c r="M77" t="s">
        <v>118</v>
      </c>
      <c r="N77" s="7">
        <v>43948</v>
      </c>
      <c r="O77" s="7">
        <v>44140</v>
      </c>
      <c r="P77">
        <v>1</v>
      </c>
      <c r="Q77">
        <v>0</v>
      </c>
      <c r="R77">
        <v>0</v>
      </c>
      <c r="S77">
        <v>0</v>
      </c>
      <c r="T77" s="2" t="s">
        <v>154</v>
      </c>
    </row>
    <row r="78" spans="1:20" x14ac:dyDescent="0.2">
      <c r="A78" t="s">
        <v>46</v>
      </c>
      <c r="B78" t="s">
        <v>270</v>
      </c>
      <c r="C78">
        <v>50</v>
      </c>
      <c r="D78">
        <v>54</v>
      </c>
      <c r="E78" t="s">
        <v>100</v>
      </c>
      <c r="F78" t="s">
        <v>133</v>
      </c>
      <c r="G78">
        <v>5263</v>
      </c>
      <c r="I78" s="8">
        <v>5.7999999999999996E-2</v>
      </c>
      <c r="J78">
        <v>4.9000000000000002E-2</v>
      </c>
      <c r="K78">
        <v>6.9000000000000006E-2</v>
      </c>
      <c r="M78" t="s">
        <v>118</v>
      </c>
      <c r="N78" s="7">
        <v>43948</v>
      </c>
      <c r="O78" s="7">
        <v>44140</v>
      </c>
      <c r="P78">
        <v>1</v>
      </c>
      <c r="Q78">
        <v>0</v>
      </c>
      <c r="R78">
        <v>0</v>
      </c>
      <c r="S78">
        <v>0</v>
      </c>
      <c r="T78" s="2" t="s">
        <v>155</v>
      </c>
    </row>
    <row r="79" spans="1:20" x14ac:dyDescent="0.2">
      <c r="A79" t="s">
        <v>46</v>
      </c>
      <c r="B79" t="s">
        <v>270</v>
      </c>
      <c r="C79">
        <v>55</v>
      </c>
      <c r="D79">
        <v>59</v>
      </c>
      <c r="E79" t="s">
        <v>100</v>
      </c>
      <c r="F79" t="s">
        <v>133</v>
      </c>
      <c r="G79">
        <v>5187</v>
      </c>
      <c r="I79" s="8">
        <v>6.0999999999999999E-2</v>
      </c>
      <c r="J79">
        <v>5.2000000000000005E-2</v>
      </c>
      <c r="K79">
        <v>7.2000000000000008E-2</v>
      </c>
      <c r="M79" t="s">
        <v>118</v>
      </c>
      <c r="N79" s="7">
        <v>43948</v>
      </c>
      <c r="O79" s="7">
        <v>44140</v>
      </c>
      <c r="P79">
        <v>1</v>
      </c>
      <c r="Q79">
        <v>0</v>
      </c>
      <c r="R79">
        <v>0</v>
      </c>
      <c r="S79">
        <v>0</v>
      </c>
      <c r="T79" s="2" t="s">
        <v>156</v>
      </c>
    </row>
    <row r="80" spans="1:20" x14ac:dyDescent="0.2">
      <c r="A80" t="s">
        <v>46</v>
      </c>
      <c r="B80" t="s">
        <v>270</v>
      </c>
      <c r="C80">
        <v>60</v>
      </c>
      <c r="D80">
        <v>64</v>
      </c>
      <c r="E80" t="s">
        <v>100</v>
      </c>
      <c r="F80" t="s">
        <v>133</v>
      </c>
      <c r="G80">
        <v>4560</v>
      </c>
      <c r="I80" s="8">
        <v>5.9000000000000004E-2</v>
      </c>
      <c r="J80">
        <v>0.05</v>
      </c>
      <c r="K80">
        <v>7.0000000000000007E-2</v>
      </c>
      <c r="M80" t="s">
        <v>118</v>
      </c>
      <c r="N80" s="7">
        <v>43948</v>
      </c>
      <c r="O80" s="7">
        <v>44140</v>
      </c>
      <c r="P80">
        <v>1</v>
      </c>
      <c r="Q80">
        <v>0</v>
      </c>
      <c r="R80">
        <v>0</v>
      </c>
      <c r="S80">
        <v>0</v>
      </c>
      <c r="T80" s="2" t="s">
        <v>157</v>
      </c>
    </row>
    <row r="81" spans="1:20" x14ac:dyDescent="0.2">
      <c r="A81" t="s">
        <v>46</v>
      </c>
      <c r="B81" t="s">
        <v>270</v>
      </c>
      <c r="C81">
        <v>65</v>
      </c>
      <c r="D81">
        <v>69</v>
      </c>
      <c r="E81" t="s">
        <v>100</v>
      </c>
      <c r="F81" t="s">
        <v>133</v>
      </c>
      <c r="G81">
        <v>3568</v>
      </c>
      <c r="I81" s="8">
        <v>6.2E-2</v>
      </c>
      <c r="J81">
        <v>5.0999999999999997E-2</v>
      </c>
      <c r="K81">
        <v>7.400000000000001E-2</v>
      </c>
      <c r="M81" t="s">
        <v>118</v>
      </c>
      <c r="N81" s="7">
        <v>43948</v>
      </c>
      <c r="O81" s="7">
        <v>44140</v>
      </c>
      <c r="P81">
        <v>1</v>
      </c>
      <c r="Q81">
        <v>0</v>
      </c>
      <c r="R81">
        <v>0</v>
      </c>
      <c r="S81">
        <v>0</v>
      </c>
      <c r="T81" s="2" t="s">
        <v>158</v>
      </c>
    </row>
    <row r="82" spans="1:20" x14ac:dyDescent="0.2">
      <c r="A82" t="s">
        <v>46</v>
      </c>
      <c r="B82" t="s">
        <v>270</v>
      </c>
      <c r="C82">
        <v>70</v>
      </c>
      <c r="D82">
        <v>74</v>
      </c>
      <c r="E82" t="s">
        <v>100</v>
      </c>
      <c r="F82" t="s">
        <v>133</v>
      </c>
      <c r="G82">
        <v>2931</v>
      </c>
      <c r="I82" s="8">
        <v>6.9000000000000006E-2</v>
      </c>
      <c r="J82">
        <v>5.7000000000000002E-2</v>
      </c>
      <c r="K82">
        <v>8.3000000000000004E-2</v>
      </c>
      <c r="M82" t="s">
        <v>118</v>
      </c>
      <c r="N82" s="7">
        <v>43948</v>
      </c>
      <c r="O82" s="7">
        <v>44140</v>
      </c>
      <c r="P82">
        <v>1</v>
      </c>
      <c r="Q82">
        <v>0</v>
      </c>
      <c r="R82">
        <v>0</v>
      </c>
      <c r="S82">
        <v>0</v>
      </c>
      <c r="T82" s="2" t="s">
        <v>159</v>
      </c>
    </row>
    <row r="83" spans="1:20" x14ac:dyDescent="0.2">
      <c r="A83" t="s">
        <v>46</v>
      </c>
      <c r="B83" t="s">
        <v>270</v>
      </c>
      <c r="C83">
        <v>75</v>
      </c>
      <c r="D83">
        <v>79</v>
      </c>
      <c r="E83" t="s">
        <v>100</v>
      </c>
      <c r="F83" t="s">
        <v>133</v>
      </c>
      <c r="G83">
        <v>2161</v>
      </c>
      <c r="I83" s="8">
        <v>6.0999999999999999E-2</v>
      </c>
      <c r="J83">
        <v>4.8000000000000001E-2</v>
      </c>
      <c r="K83">
        <v>7.6999999999999999E-2</v>
      </c>
      <c r="M83" t="s">
        <v>118</v>
      </c>
      <c r="N83" s="7">
        <v>43948</v>
      </c>
      <c r="O83" s="7">
        <v>44140</v>
      </c>
      <c r="P83">
        <v>1</v>
      </c>
      <c r="Q83">
        <v>0</v>
      </c>
      <c r="R83">
        <v>0</v>
      </c>
      <c r="S83">
        <v>0</v>
      </c>
      <c r="T83" s="2" t="s">
        <v>160</v>
      </c>
    </row>
    <row r="84" spans="1:20" x14ac:dyDescent="0.2">
      <c r="A84" t="s">
        <v>46</v>
      </c>
      <c r="B84" t="s">
        <v>270</v>
      </c>
      <c r="C84">
        <v>80</v>
      </c>
      <c r="D84">
        <v>84</v>
      </c>
      <c r="E84" t="s">
        <v>100</v>
      </c>
      <c r="F84" t="s">
        <v>133</v>
      </c>
      <c r="G84">
        <v>1410</v>
      </c>
      <c r="I84" s="8">
        <v>5.0999999999999997E-2</v>
      </c>
      <c r="J84">
        <v>3.7999999999999999E-2</v>
      </c>
      <c r="K84">
        <v>6.9000000000000006E-2</v>
      </c>
      <c r="M84" t="s">
        <v>118</v>
      </c>
      <c r="N84" s="7">
        <v>43948</v>
      </c>
      <c r="O84" s="7">
        <v>44140</v>
      </c>
      <c r="P84">
        <v>1</v>
      </c>
      <c r="Q84">
        <v>0</v>
      </c>
      <c r="R84">
        <v>0</v>
      </c>
      <c r="S84">
        <v>0</v>
      </c>
      <c r="T84" s="2" t="s">
        <v>161</v>
      </c>
    </row>
    <row r="85" spans="1:20" x14ac:dyDescent="0.2">
      <c r="A85" t="s">
        <v>46</v>
      </c>
      <c r="B85" t="s">
        <v>270</v>
      </c>
      <c r="C85">
        <v>85</v>
      </c>
      <c r="D85">
        <v>89</v>
      </c>
      <c r="E85" t="s">
        <v>100</v>
      </c>
      <c r="F85" t="s">
        <v>133</v>
      </c>
      <c r="G85">
        <v>968</v>
      </c>
      <c r="I85" s="8">
        <v>5.5999999999999994E-2</v>
      </c>
      <c r="J85">
        <v>3.7999999999999999E-2</v>
      </c>
      <c r="K85">
        <v>8.199999999999999E-2</v>
      </c>
      <c r="M85" t="s">
        <v>118</v>
      </c>
      <c r="N85" s="7">
        <v>43948</v>
      </c>
      <c r="O85" s="7">
        <v>44140</v>
      </c>
      <c r="P85">
        <v>1</v>
      </c>
      <c r="Q85">
        <v>0</v>
      </c>
      <c r="R85">
        <v>0</v>
      </c>
      <c r="S85">
        <v>0</v>
      </c>
      <c r="T85" s="2" t="s">
        <v>162</v>
      </c>
    </row>
    <row r="86" spans="1:20" x14ac:dyDescent="0.2">
      <c r="A86" t="s">
        <v>46</v>
      </c>
      <c r="B86" t="s">
        <v>270</v>
      </c>
      <c r="C86">
        <v>90</v>
      </c>
      <c r="D86">
        <v>999</v>
      </c>
      <c r="E86" t="s">
        <v>100</v>
      </c>
      <c r="F86" t="s">
        <v>133</v>
      </c>
      <c r="G86">
        <v>420</v>
      </c>
      <c r="I86">
        <v>5.7999999999999996E-2</v>
      </c>
      <c r="J86" s="8">
        <v>3.2000000000000001E-2</v>
      </c>
      <c r="K86">
        <v>0.1</v>
      </c>
      <c r="M86" t="s">
        <v>118</v>
      </c>
      <c r="N86" s="7">
        <v>43948</v>
      </c>
      <c r="O86" s="7">
        <v>44140</v>
      </c>
      <c r="P86">
        <v>1</v>
      </c>
      <c r="Q86">
        <v>0</v>
      </c>
      <c r="R86">
        <v>0</v>
      </c>
      <c r="S86">
        <v>0</v>
      </c>
      <c r="T86" s="2" t="s">
        <v>163</v>
      </c>
    </row>
    <row r="87" spans="1:20" x14ac:dyDescent="0.2">
      <c r="A87" t="s">
        <v>46</v>
      </c>
      <c r="B87" t="s">
        <v>270</v>
      </c>
      <c r="C87">
        <v>0</v>
      </c>
      <c r="D87">
        <v>999</v>
      </c>
      <c r="E87" t="s">
        <v>100</v>
      </c>
      <c r="F87" t="s">
        <v>120</v>
      </c>
      <c r="G87">
        <v>29255</v>
      </c>
      <c r="I87">
        <v>0.05</v>
      </c>
      <c r="J87">
        <v>4.5999999999999999E-2</v>
      </c>
      <c r="K87">
        <v>5.3999999999999999E-2</v>
      </c>
      <c r="M87" t="s">
        <v>118</v>
      </c>
      <c r="N87" s="7">
        <v>43948</v>
      </c>
      <c r="O87" s="7">
        <v>44140</v>
      </c>
      <c r="P87">
        <v>0</v>
      </c>
      <c r="Q87">
        <v>0</v>
      </c>
      <c r="R87">
        <v>1</v>
      </c>
      <c r="S87">
        <v>0</v>
      </c>
      <c r="T87" s="2" t="s">
        <v>164</v>
      </c>
    </row>
    <row r="88" spans="1:20" x14ac:dyDescent="0.2">
      <c r="A88" t="s">
        <v>46</v>
      </c>
      <c r="B88" t="s">
        <v>270</v>
      </c>
      <c r="C88">
        <v>0</v>
      </c>
      <c r="D88">
        <v>999</v>
      </c>
      <c r="E88" t="s">
        <v>100</v>
      </c>
      <c r="F88" t="s">
        <v>119</v>
      </c>
      <c r="G88">
        <v>31642</v>
      </c>
      <c r="I88">
        <v>5.0999999999999997E-2</v>
      </c>
      <c r="J88">
        <v>4.7E-2</v>
      </c>
      <c r="K88">
        <v>5.5E-2</v>
      </c>
      <c r="M88" t="s">
        <v>118</v>
      </c>
      <c r="N88" s="7">
        <v>43948</v>
      </c>
      <c r="O88" s="7">
        <v>44140</v>
      </c>
      <c r="P88">
        <v>0</v>
      </c>
      <c r="Q88">
        <v>0</v>
      </c>
      <c r="R88">
        <v>1</v>
      </c>
      <c r="S88">
        <v>0</v>
      </c>
      <c r="T88" s="2" t="s">
        <v>165</v>
      </c>
    </row>
    <row r="89" spans="1:20" x14ac:dyDescent="0.2">
      <c r="A89" t="s">
        <v>46</v>
      </c>
      <c r="B89" t="s">
        <v>270</v>
      </c>
      <c r="C89">
        <v>0</v>
      </c>
      <c r="D89">
        <v>999</v>
      </c>
      <c r="E89" t="s">
        <v>134</v>
      </c>
      <c r="F89" t="s">
        <v>103</v>
      </c>
      <c r="G89">
        <v>9726</v>
      </c>
      <c r="I89">
        <v>2.7000000000000003E-2</v>
      </c>
      <c r="J89">
        <v>2.2000000000000002E-2</v>
      </c>
      <c r="K89" s="8">
        <v>3.2000000000000001E-2</v>
      </c>
      <c r="M89" t="s">
        <v>118</v>
      </c>
      <c r="N89" s="7">
        <v>43948</v>
      </c>
      <c r="O89" s="7">
        <v>44140</v>
      </c>
      <c r="P89">
        <v>0</v>
      </c>
      <c r="Q89">
        <v>0</v>
      </c>
      <c r="R89">
        <v>1</v>
      </c>
      <c r="S89">
        <v>0</v>
      </c>
      <c r="T89" s="2" t="s">
        <v>166</v>
      </c>
    </row>
    <row r="90" spans="1:20" x14ac:dyDescent="0.2">
      <c r="A90" t="s">
        <v>46</v>
      </c>
      <c r="B90" t="s">
        <v>270</v>
      </c>
      <c r="C90">
        <v>0</v>
      </c>
      <c r="D90">
        <v>999</v>
      </c>
      <c r="E90" t="s">
        <v>135</v>
      </c>
      <c r="F90" t="s">
        <v>103</v>
      </c>
      <c r="G90">
        <v>2748</v>
      </c>
      <c r="I90">
        <v>4.9000000000000002E-2</v>
      </c>
      <c r="J90" s="8">
        <v>3.7999999999999999E-2</v>
      </c>
      <c r="K90">
        <v>6.3E-2</v>
      </c>
      <c r="M90" t="s">
        <v>118</v>
      </c>
      <c r="N90" s="7">
        <v>43948</v>
      </c>
      <c r="O90" s="7">
        <v>44140</v>
      </c>
      <c r="P90">
        <v>0</v>
      </c>
      <c r="Q90">
        <v>0</v>
      </c>
      <c r="R90">
        <v>1</v>
      </c>
      <c r="S90">
        <v>0</v>
      </c>
      <c r="T90" s="2" t="s">
        <v>167</v>
      </c>
    </row>
    <row r="91" spans="1:20" x14ac:dyDescent="0.2">
      <c r="A91" t="s">
        <v>46</v>
      </c>
      <c r="B91" t="s">
        <v>270</v>
      </c>
      <c r="C91">
        <v>0</v>
      </c>
      <c r="D91">
        <v>999</v>
      </c>
      <c r="E91" t="s">
        <v>143</v>
      </c>
      <c r="F91" t="s">
        <v>103</v>
      </c>
      <c r="G91">
        <v>1545</v>
      </c>
      <c r="I91">
        <v>1.8000000000000002E-2</v>
      </c>
      <c r="J91" s="8">
        <v>1.3000000000000001E-2</v>
      </c>
      <c r="K91">
        <v>2.5000000000000001E-2</v>
      </c>
      <c r="M91" t="s">
        <v>118</v>
      </c>
      <c r="N91" s="7">
        <v>43948</v>
      </c>
      <c r="O91" s="7">
        <v>44140</v>
      </c>
      <c r="P91">
        <v>0</v>
      </c>
      <c r="Q91">
        <v>0</v>
      </c>
      <c r="R91">
        <v>1</v>
      </c>
      <c r="S91">
        <v>0</v>
      </c>
      <c r="T91" s="2" t="s">
        <v>168</v>
      </c>
    </row>
    <row r="92" spans="1:20" x14ac:dyDescent="0.2">
      <c r="A92" t="s">
        <v>46</v>
      </c>
      <c r="B92" t="s">
        <v>270</v>
      </c>
      <c r="C92">
        <v>0</v>
      </c>
      <c r="D92">
        <v>999</v>
      </c>
      <c r="E92" t="s">
        <v>142</v>
      </c>
      <c r="F92" t="s">
        <v>103</v>
      </c>
      <c r="G92">
        <v>1356</v>
      </c>
      <c r="I92">
        <v>2.4E-2</v>
      </c>
      <c r="J92" s="8">
        <v>1.6E-2</v>
      </c>
      <c r="K92">
        <v>3.5000000000000003E-2</v>
      </c>
      <c r="M92" t="s">
        <v>118</v>
      </c>
      <c r="N92" s="7">
        <v>43948</v>
      </c>
      <c r="O92" s="7">
        <v>44140</v>
      </c>
      <c r="P92">
        <v>0</v>
      </c>
      <c r="Q92">
        <v>0</v>
      </c>
      <c r="R92">
        <v>1</v>
      </c>
      <c r="S92">
        <v>0</v>
      </c>
      <c r="T92" s="2" t="s">
        <v>169</v>
      </c>
    </row>
    <row r="93" spans="1:20" x14ac:dyDescent="0.2">
      <c r="A93" t="s">
        <v>46</v>
      </c>
      <c r="B93" t="s">
        <v>270</v>
      </c>
      <c r="C93">
        <v>0</v>
      </c>
      <c r="D93">
        <v>999</v>
      </c>
      <c r="E93" t="s">
        <v>124</v>
      </c>
      <c r="F93" t="s">
        <v>103</v>
      </c>
      <c r="G93">
        <v>2324</v>
      </c>
      <c r="I93">
        <v>1.8000000000000002E-2</v>
      </c>
      <c r="J93" s="8">
        <v>1.1000000000000001E-2</v>
      </c>
      <c r="K93">
        <v>2.7999999999999997E-2</v>
      </c>
      <c r="M93" t="s">
        <v>118</v>
      </c>
      <c r="N93" s="7">
        <v>43948</v>
      </c>
      <c r="O93" s="7">
        <v>44140</v>
      </c>
      <c r="P93">
        <v>0</v>
      </c>
      <c r="Q93">
        <v>0</v>
      </c>
      <c r="R93">
        <v>1</v>
      </c>
      <c r="S93">
        <v>0</v>
      </c>
      <c r="T93" s="2" t="s">
        <v>170</v>
      </c>
    </row>
    <row r="94" spans="1:20" x14ac:dyDescent="0.2">
      <c r="A94" t="s">
        <v>46</v>
      </c>
      <c r="B94" t="s">
        <v>270</v>
      </c>
      <c r="C94">
        <v>0</v>
      </c>
      <c r="D94">
        <v>999</v>
      </c>
      <c r="E94" t="s">
        <v>125</v>
      </c>
      <c r="F94" t="s">
        <v>103</v>
      </c>
      <c r="G94">
        <v>1504</v>
      </c>
      <c r="I94">
        <v>3.2000000000000001E-2</v>
      </c>
      <c r="J94" s="8">
        <v>2.1000000000000001E-2</v>
      </c>
      <c r="K94">
        <v>0.05</v>
      </c>
      <c r="M94" t="s">
        <v>118</v>
      </c>
      <c r="N94" s="7">
        <v>43948</v>
      </c>
      <c r="O94" s="7">
        <v>44140</v>
      </c>
      <c r="P94">
        <v>0</v>
      </c>
      <c r="Q94">
        <v>0</v>
      </c>
      <c r="R94">
        <v>1</v>
      </c>
      <c r="S94">
        <v>0</v>
      </c>
      <c r="T94" s="2" t="s">
        <v>171</v>
      </c>
    </row>
    <row r="95" spans="1:20" x14ac:dyDescent="0.2">
      <c r="A95" t="s">
        <v>46</v>
      </c>
      <c r="B95" t="s">
        <v>270</v>
      </c>
      <c r="C95">
        <v>0</v>
      </c>
      <c r="D95">
        <v>999</v>
      </c>
      <c r="E95" t="s">
        <v>136</v>
      </c>
      <c r="F95" t="s">
        <v>103</v>
      </c>
      <c r="G95">
        <v>6949</v>
      </c>
      <c r="I95">
        <v>7.2000000000000008E-2</v>
      </c>
      <c r="J95" s="8">
        <v>6.3E-2</v>
      </c>
      <c r="K95">
        <v>8.1000000000000003E-2</v>
      </c>
      <c r="M95" t="s">
        <v>118</v>
      </c>
      <c r="N95" s="7">
        <v>43948</v>
      </c>
      <c r="O95" s="7">
        <v>44140</v>
      </c>
      <c r="P95">
        <v>0</v>
      </c>
      <c r="Q95">
        <v>0</v>
      </c>
      <c r="R95">
        <v>1</v>
      </c>
      <c r="S95">
        <v>0</v>
      </c>
      <c r="T95" s="2" t="s">
        <v>172</v>
      </c>
    </row>
    <row r="96" spans="1:20" x14ac:dyDescent="0.2">
      <c r="A96" t="s">
        <v>46</v>
      </c>
      <c r="B96" t="s">
        <v>270</v>
      </c>
      <c r="C96">
        <v>0</v>
      </c>
      <c r="D96">
        <v>999</v>
      </c>
      <c r="E96" t="s">
        <v>126</v>
      </c>
      <c r="F96" t="s">
        <v>103</v>
      </c>
      <c r="G96">
        <v>5066</v>
      </c>
      <c r="I96" s="8">
        <v>0.10800000000000001</v>
      </c>
      <c r="J96">
        <v>9.3000000000000013E-2</v>
      </c>
      <c r="K96">
        <v>0.124</v>
      </c>
      <c r="M96" t="s">
        <v>118</v>
      </c>
      <c r="N96" s="7">
        <v>43948</v>
      </c>
      <c r="O96" s="7">
        <v>44140</v>
      </c>
      <c r="P96">
        <v>0</v>
      </c>
      <c r="Q96">
        <v>0</v>
      </c>
      <c r="R96">
        <v>1</v>
      </c>
      <c r="S96">
        <v>0</v>
      </c>
      <c r="T96" s="2" t="s">
        <v>173</v>
      </c>
    </row>
    <row r="97" spans="1:20" x14ac:dyDescent="0.2">
      <c r="A97" t="s">
        <v>46</v>
      </c>
      <c r="B97" t="s">
        <v>270</v>
      </c>
      <c r="C97">
        <v>0</v>
      </c>
      <c r="D97">
        <v>999</v>
      </c>
      <c r="E97" t="s">
        <v>137</v>
      </c>
      <c r="F97" t="s">
        <v>103</v>
      </c>
      <c r="G97">
        <v>6318</v>
      </c>
      <c r="I97">
        <v>5.9000000000000004E-2</v>
      </c>
      <c r="J97" s="8">
        <v>4.9000000000000002E-2</v>
      </c>
      <c r="K97">
        <v>6.9000000000000006E-2</v>
      </c>
      <c r="M97" t="s">
        <v>118</v>
      </c>
      <c r="N97" s="7">
        <v>43948</v>
      </c>
      <c r="O97" s="7">
        <v>44140</v>
      </c>
      <c r="P97">
        <v>0</v>
      </c>
      <c r="Q97">
        <v>0</v>
      </c>
      <c r="R97">
        <v>1</v>
      </c>
      <c r="S97">
        <v>0</v>
      </c>
      <c r="T97" s="2" t="s">
        <v>174</v>
      </c>
    </row>
    <row r="98" spans="1:20" x14ac:dyDescent="0.2">
      <c r="A98" t="s">
        <v>46</v>
      </c>
      <c r="B98" t="s">
        <v>270</v>
      </c>
      <c r="C98">
        <v>0</v>
      </c>
      <c r="D98">
        <v>999</v>
      </c>
      <c r="E98" t="s">
        <v>138</v>
      </c>
      <c r="F98" t="s">
        <v>103</v>
      </c>
      <c r="G98">
        <v>4286</v>
      </c>
      <c r="I98">
        <v>2.5000000000000001E-2</v>
      </c>
      <c r="J98" s="8">
        <v>1.9E-2</v>
      </c>
      <c r="K98">
        <v>3.2000000000000001E-2</v>
      </c>
      <c r="M98" t="s">
        <v>118</v>
      </c>
      <c r="N98" s="7">
        <v>43948</v>
      </c>
      <c r="O98" s="7">
        <v>44140</v>
      </c>
      <c r="P98">
        <v>0</v>
      </c>
      <c r="Q98">
        <v>0</v>
      </c>
      <c r="R98">
        <v>1</v>
      </c>
      <c r="S98">
        <v>0</v>
      </c>
      <c r="T98" s="2" t="s">
        <v>175</v>
      </c>
    </row>
    <row r="99" spans="1:20" x14ac:dyDescent="0.2">
      <c r="A99" t="s">
        <v>46</v>
      </c>
      <c r="B99" t="s">
        <v>270</v>
      </c>
      <c r="C99">
        <v>0</v>
      </c>
      <c r="D99">
        <v>999</v>
      </c>
      <c r="E99" t="s">
        <v>128</v>
      </c>
      <c r="F99" t="s">
        <v>103</v>
      </c>
      <c r="G99">
        <v>2787</v>
      </c>
      <c r="I99">
        <v>0.03</v>
      </c>
      <c r="J99" s="8">
        <v>2.2000000000000002E-2</v>
      </c>
      <c r="K99">
        <v>4.0999999999999995E-2</v>
      </c>
      <c r="M99" t="s">
        <v>118</v>
      </c>
      <c r="N99" s="7">
        <v>43948</v>
      </c>
      <c r="O99" s="7">
        <v>44140</v>
      </c>
      <c r="P99">
        <v>0</v>
      </c>
      <c r="Q99">
        <v>0</v>
      </c>
      <c r="R99">
        <v>1</v>
      </c>
      <c r="S99">
        <v>0</v>
      </c>
      <c r="T99" s="2" t="s">
        <v>176</v>
      </c>
    </row>
    <row r="100" spans="1:20" x14ac:dyDescent="0.2">
      <c r="A100" t="s">
        <v>46</v>
      </c>
      <c r="B100" t="s">
        <v>270</v>
      </c>
      <c r="C100">
        <v>0</v>
      </c>
      <c r="D100">
        <v>999</v>
      </c>
      <c r="E100" t="s">
        <v>129</v>
      </c>
      <c r="F100" t="s">
        <v>103</v>
      </c>
      <c r="G100">
        <v>4070</v>
      </c>
      <c r="I100">
        <v>2.1000000000000001E-2</v>
      </c>
      <c r="J100" s="8">
        <v>1.7000000000000001E-2</v>
      </c>
      <c r="K100">
        <v>2.6000000000000002E-2</v>
      </c>
      <c r="M100" t="s">
        <v>118</v>
      </c>
      <c r="N100" s="7">
        <v>43948</v>
      </c>
      <c r="O100" s="7">
        <v>44140</v>
      </c>
      <c r="P100">
        <v>0</v>
      </c>
      <c r="Q100">
        <v>0</v>
      </c>
      <c r="R100">
        <v>1</v>
      </c>
      <c r="S100">
        <v>0</v>
      </c>
      <c r="T100" s="2" t="s">
        <v>177</v>
      </c>
    </row>
    <row r="101" spans="1:20" x14ac:dyDescent="0.2">
      <c r="A101" t="s">
        <v>46</v>
      </c>
      <c r="B101" t="s">
        <v>270</v>
      </c>
      <c r="C101">
        <v>0</v>
      </c>
      <c r="D101">
        <v>999</v>
      </c>
      <c r="E101" t="s">
        <v>186</v>
      </c>
      <c r="F101" t="s">
        <v>103</v>
      </c>
      <c r="G101">
        <v>3185</v>
      </c>
      <c r="I101">
        <v>0.113</v>
      </c>
      <c r="J101" s="8">
        <v>9.8000000000000004E-2</v>
      </c>
      <c r="K101">
        <v>0.13</v>
      </c>
      <c r="M101" t="s">
        <v>118</v>
      </c>
      <c r="N101" s="7">
        <v>43948</v>
      </c>
      <c r="O101" s="7">
        <v>44140</v>
      </c>
      <c r="P101">
        <v>0</v>
      </c>
      <c r="Q101">
        <v>0</v>
      </c>
      <c r="R101">
        <v>1</v>
      </c>
      <c r="S101">
        <v>0</v>
      </c>
      <c r="T101" s="2" t="s">
        <v>178</v>
      </c>
    </row>
    <row r="102" spans="1:20" x14ac:dyDescent="0.2">
      <c r="A102" t="s">
        <v>46</v>
      </c>
      <c r="B102" t="s">
        <v>270</v>
      </c>
      <c r="C102">
        <v>0</v>
      </c>
      <c r="D102">
        <v>999</v>
      </c>
      <c r="E102" t="s">
        <v>141</v>
      </c>
      <c r="F102" t="s">
        <v>103</v>
      </c>
      <c r="G102">
        <v>1387</v>
      </c>
      <c r="I102">
        <v>1.3999999999999999E-2</v>
      </c>
      <c r="J102" s="8">
        <v>8.0000000000000002E-3</v>
      </c>
      <c r="K102">
        <v>2.4E-2</v>
      </c>
      <c r="M102" t="s">
        <v>118</v>
      </c>
      <c r="N102" s="7">
        <v>43948</v>
      </c>
      <c r="O102" s="7">
        <v>44140</v>
      </c>
      <c r="P102">
        <v>0</v>
      </c>
      <c r="Q102">
        <v>0</v>
      </c>
      <c r="R102">
        <v>1</v>
      </c>
      <c r="S102">
        <v>0</v>
      </c>
      <c r="T102" s="2" t="s">
        <v>179</v>
      </c>
    </row>
    <row r="103" spans="1:20" x14ac:dyDescent="0.2">
      <c r="A103" t="s">
        <v>46</v>
      </c>
      <c r="B103" t="s">
        <v>270</v>
      </c>
      <c r="C103">
        <v>0</v>
      </c>
      <c r="D103">
        <v>999</v>
      </c>
      <c r="E103" t="s">
        <v>140</v>
      </c>
      <c r="F103" t="s">
        <v>103</v>
      </c>
      <c r="G103">
        <v>1737</v>
      </c>
      <c r="I103">
        <v>5.7999999999999996E-2</v>
      </c>
      <c r="J103" s="8">
        <v>4.2999999999999997E-2</v>
      </c>
      <c r="K103">
        <v>7.5999999999999998E-2</v>
      </c>
      <c r="M103" t="s">
        <v>118</v>
      </c>
      <c r="N103" s="7">
        <v>43948</v>
      </c>
      <c r="O103" s="7">
        <v>44140</v>
      </c>
      <c r="P103">
        <v>0</v>
      </c>
      <c r="Q103">
        <v>0</v>
      </c>
      <c r="R103">
        <v>1</v>
      </c>
      <c r="S103">
        <v>0</v>
      </c>
      <c r="T103" s="2" t="s">
        <v>180</v>
      </c>
    </row>
    <row r="104" spans="1:20" x14ac:dyDescent="0.2">
      <c r="A104" t="s">
        <v>46</v>
      </c>
      <c r="B104" t="s">
        <v>270</v>
      </c>
      <c r="C104">
        <v>0</v>
      </c>
      <c r="D104">
        <v>999</v>
      </c>
      <c r="E104" t="s">
        <v>139</v>
      </c>
      <c r="F104" t="s">
        <v>103</v>
      </c>
      <c r="G104">
        <v>2830</v>
      </c>
      <c r="I104">
        <v>0.04</v>
      </c>
      <c r="J104" s="8">
        <v>3.1E-2</v>
      </c>
      <c r="K104">
        <v>5.2000000000000005E-2</v>
      </c>
      <c r="M104" t="s">
        <v>118</v>
      </c>
      <c r="N104" s="7">
        <v>43948</v>
      </c>
      <c r="O104" s="7">
        <v>44140</v>
      </c>
      <c r="P104">
        <v>0</v>
      </c>
      <c r="Q104">
        <v>0</v>
      </c>
      <c r="R104">
        <v>1</v>
      </c>
      <c r="S104">
        <v>0</v>
      </c>
      <c r="T104" s="2" t="s">
        <v>181</v>
      </c>
    </row>
    <row r="105" spans="1:20" x14ac:dyDescent="0.2">
      <c r="A105" t="s">
        <v>46</v>
      </c>
      <c r="B105" t="s">
        <v>270</v>
      </c>
      <c r="C105">
        <v>0</v>
      </c>
      <c r="D105">
        <v>999</v>
      </c>
      <c r="E105" t="s">
        <v>185</v>
      </c>
      <c r="F105" t="s">
        <v>103</v>
      </c>
      <c r="G105">
        <v>1323</v>
      </c>
      <c r="I105">
        <v>3.3000000000000002E-2</v>
      </c>
      <c r="J105" s="8">
        <v>2.4E-2</v>
      </c>
      <c r="K105">
        <v>4.4000000000000004E-2</v>
      </c>
      <c r="M105" t="s">
        <v>118</v>
      </c>
      <c r="N105" s="7">
        <v>43948</v>
      </c>
      <c r="O105" s="7">
        <v>44140</v>
      </c>
      <c r="P105">
        <v>0</v>
      </c>
      <c r="Q105">
        <v>0</v>
      </c>
      <c r="R105">
        <v>1</v>
      </c>
      <c r="S105">
        <v>0</v>
      </c>
      <c r="T105" s="2" t="s">
        <v>182</v>
      </c>
    </row>
    <row r="106" spans="1:20" x14ac:dyDescent="0.2">
      <c r="A106" t="s">
        <v>46</v>
      </c>
      <c r="B106" t="s">
        <v>270</v>
      </c>
      <c r="C106">
        <v>0</v>
      </c>
      <c r="D106">
        <v>999</v>
      </c>
      <c r="E106" t="s">
        <v>127</v>
      </c>
      <c r="F106" t="s">
        <v>103</v>
      </c>
      <c r="G106">
        <v>829</v>
      </c>
      <c r="I106">
        <v>1.1000000000000001E-2</v>
      </c>
      <c r="J106" s="8">
        <v>5.0000000000000001E-3</v>
      </c>
      <c r="K106">
        <v>2.3E-2</v>
      </c>
      <c r="M106" t="s">
        <v>118</v>
      </c>
      <c r="N106" s="7">
        <v>43948</v>
      </c>
      <c r="O106" s="7">
        <v>44140</v>
      </c>
      <c r="P106">
        <v>0</v>
      </c>
      <c r="Q106">
        <v>1</v>
      </c>
      <c r="R106">
        <v>0</v>
      </c>
      <c r="S106">
        <v>0</v>
      </c>
      <c r="T106" s="2" t="s">
        <v>183</v>
      </c>
    </row>
    <row r="107" spans="1:20" x14ac:dyDescent="0.2">
      <c r="A107" t="s">
        <v>46</v>
      </c>
      <c r="B107" t="s">
        <v>270</v>
      </c>
      <c r="C107">
        <v>0</v>
      </c>
      <c r="D107">
        <v>999</v>
      </c>
      <c r="E107" t="s">
        <v>130</v>
      </c>
      <c r="F107" t="s">
        <v>103</v>
      </c>
      <c r="G107">
        <v>927</v>
      </c>
      <c r="I107">
        <v>1.9E-2</v>
      </c>
      <c r="J107" s="8">
        <v>1.2E-2</v>
      </c>
      <c r="K107">
        <v>2.8999999999999998E-2</v>
      </c>
      <c r="M107" t="s">
        <v>118</v>
      </c>
      <c r="N107" s="7">
        <v>43948</v>
      </c>
      <c r="O107" s="7">
        <v>44140</v>
      </c>
      <c r="P107">
        <v>0</v>
      </c>
      <c r="Q107">
        <v>1</v>
      </c>
      <c r="R107">
        <v>0</v>
      </c>
      <c r="S107">
        <v>0</v>
      </c>
      <c r="T107" s="2" t="s">
        <v>184</v>
      </c>
    </row>
    <row r="108" spans="1:20" x14ac:dyDescent="0.2">
      <c r="A108" t="s">
        <v>46</v>
      </c>
      <c r="B108" t="s">
        <v>270</v>
      </c>
      <c r="C108">
        <v>0</v>
      </c>
      <c r="D108">
        <v>0</v>
      </c>
      <c r="E108" t="s">
        <v>100</v>
      </c>
      <c r="F108" t="s">
        <v>103</v>
      </c>
      <c r="G108">
        <v>263</v>
      </c>
      <c r="I108">
        <v>2.2000000000000002E-2</v>
      </c>
      <c r="J108">
        <v>6.9999999999999993E-3</v>
      </c>
      <c r="K108">
        <v>6.8000000000000005E-2</v>
      </c>
      <c r="N108" s="7">
        <v>43969</v>
      </c>
      <c r="O108" s="7">
        <v>43983</v>
      </c>
      <c r="P108">
        <v>1</v>
      </c>
      <c r="Q108">
        <v>0</v>
      </c>
      <c r="R108">
        <v>0</v>
      </c>
      <c r="S108">
        <v>0</v>
      </c>
      <c r="T108" s="2" t="s">
        <v>132</v>
      </c>
    </row>
    <row r="109" spans="1:20" x14ac:dyDescent="0.2">
      <c r="A109" t="s">
        <v>46</v>
      </c>
      <c r="B109" t="s">
        <v>270</v>
      </c>
      <c r="C109">
        <v>1</v>
      </c>
      <c r="D109">
        <v>4</v>
      </c>
      <c r="E109" t="s">
        <v>100</v>
      </c>
      <c r="F109" t="s">
        <v>103</v>
      </c>
      <c r="G109">
        <v>1679</v>
      </c>
      <c r="I109">
        <v>2.4E-2</v>
      </c>
      <c r="J109">
        <v>1.4999999999999999E-2</v>
      </c>
      <c r="K109">
        <v>3.7999999999999999E-2</v>
      </c>
      <c r="N109" s="7">
        <v>43969</v>
      </c>
      <c r="O109" s="7">
        <v>43983</v>
      </c>
      <c r="P109">
        <v>1</v>
      </c>
      <c r="Q109">
        <v>0</v>
      </c>
      <c r="R109">
        <v>0</v>
      </c>
      <c r="S109">
        <v>0</v>
      </c>
      <c r="T109" s="2" t="s">
        <v>187</v>
      </c>
    </row>
    <row r="110" spans="1:20" x14ac:dyDescent="0.2">
      <c r="A110" t="s">
        <v>46</v>
      </c>
      <c r="B110" t="s">
        <v>270</v>
      </c>
      <c r="C110">
        <v>5</v>
      </c>
      <c r="D110">
        <v>9</v>
      </c>
      <c r="E110" t="s">
        <v>100</v>
      </c>
      <c r="F110" t="s">
        <v>103</v>
      </c>
      <c r="G110">
        <v>2896</v>
      </c>
      <c r="I110">
        <v>2.8999999999999998E-2</v>
      </c>
      <c r="J110">
        <v>2.2000000000000002E-2</v>
      </c>
      <c r="K110">
        <v>0.04</v>
      </c>
      <c r="N110" s="7">
        <v>43969</v>
      </c>
      <c r="O110" s="7">
        <v>43983</v>
      </c>
      <c r="P110">
        <v>1</v>
      </c>
      <c r="Q110">
        <v>0</v>
      </c>
      <c r="R110">
        <v>0</v>
      </c>
      <c r="S110">
        <v>0</v>
      </c>
      <c r="T110" s="2" t="s">
        <v>188</v>
      </c>
    </row>
    <row r="111" spans="1:20" x14ac:dyDescent="0.2">
      <c r="A111" t="s">
        <v>46</v>
      </c>
      <c r="B111" t="s">
        <v>270</v>
      </c>
      <c r="C111">
        <v>10</v>
      </c>
      <c r="D111">
        <v>14</v>
      </c>
      <c r="E111" t="s">
        <v>100</v>
      </c>
      <c r="F111" t="s">
        <v>103</v>
      </c>
      <c r="G111">
        <v>3549</v>
      </c>
      <c r="I111">
        <v>3.7999999999999999E-2</v>
      </c>
      <c r="J111">
        <v>0.03</v>
      </c>
      <c r="K111">
        <v>4.8000000000000001E-2</v>
      </c>
      <c r="N111" s="7">
        <v>43969</v>
      </c>
      <c r="O111" s="7">
        <v>43983</v>
      </c>
      <c r="P111">
        <v>1</v>
      </c>
      <c r="Q111">
        <v>0</v>
      </c>
      <c r="R111">
        <v>0</v>
      </c>
      <c r="S111">
        <v>0</v>
      </c>
      <c r="T111" s="2" t="s">
        <v>189</v>
      </c>
    </row>
    <row r="112" spans="1:20" x14ac:dyDescent="0.2">
      <c r="A112" t="s">
        <v>46</v>
      </c>
      <c r="B112" t="s">
        <v>270</v>
      </c>
      <c r="C112">
        <v>15</v>
      </c>
      <c r="D112">
        <v>19</v>
      </c>
      <c r="E112" t="s">
        <v>100</v>
      </c>
      <c r="F112" t="s">
        <v>103</v>
      </c>
      <c r="G112">
        <v>3343</v>
      </c>
      <c r="I112">
        <v>3.7999999999999999E-2</v>
      </c>
      <c r="J112">
        <v>0.03</v>
      </c>
      <c r="K112">
        <v>4.8000000000000001E-2</v>
      </c>
      <c r="N112" s="7">
        <v>43969</v>
      </c>
      <c r="O112" s="7">
        <v>43983</v>
      </c>
      <c r="P112">
        <v>1</v>
      </c>
      <c r="Q112">
        <v>0</v>
      </c>
      <c r="R112">
        <v>0</v>
      </c>
      <c r="S112">
        <v>0</v>
      </c>
      <c r="T112" s="2" t="s">
        <v>190</v>
      </c>
    </row>
    <row r="113" spans="1:20" x14ac:dyDescent="0.2">
      <c r="A113" t="s">
        <v>46</v>
      </c>
      <c r="B113" t="s">
        <v>270</v>
      </c>
      <c r="C113">
        <v>20</v>
      </c>
      <c r="D113">
        <v>24</v>
      </c>
      <c r="E113" t="s">
        <v>100</v>
      </c>
      <c r="F113" t="s">
        <v>103</v>
      </c>
      <c r="G113">
        <v>2916</v>
      </c>
      <c r="I113">
        <v>4.2000000000000003E-2</v>
      </c>
      <c r="J113">
        <v>3.2000000000000001E-2</v>
      </c>
      <c r="K113">
        <v>5.4000000000000006E-2</v>
      </c>
      <c r="N113" s="7">
        <v>43969</v>
      </c>
      <c r="O113" s="7">
        <v>43983</v>
      </c>
      <c r="P113">
        <v>1</v>
      </c>
      <c r="Q113">
        <v>0</v>
      </c>
      <c r="R113">
        <v>0</v>
      </c>
      <c r="S113">
        <v>0</v>
      </c>
      <c r="T113" s="2" t="s">
        <v>191</v>
      </c>
    </row>
    <row r="114" spans="1:20" x14ac:dyDescent="0.2">
      <c r="A114" t="s">
        <v>46</v>
      </c>
      <c r="B114" t="s">
        <v>270</v>
      </c>
      <c r="C114">
        <v>25</v>
      </c>
      <c r="D114">
        <v>29</v>
      </c>
      <c r="E114" t="s">
        <v>100</v>
      </c>
      <c r="F114" t="s">
        <v>103</v>
      </c>
      <c r="G114">
        <v>2683</v>
      </c>
      <c r="I114">
        <v>4.9000000000000002E-2</v>
      </c>
      <c r="J114">
        <v>3.7999999999999999E-2</v>
      </c>
      <c r="K114">
        <v>6.3E-2</v>
      </c>
      <c r="N114" s="7">
        <v>43969</v>
      </c>
      <c r="O114" s="7">
        <v>43983</v>
      </c>
      <c r="P114">
        <v>1</v>
      </c>
      <c r="Q114">
        <v>0</v>
      </c>
      <c r="R114">
        <v>0</v>
      </c>
      <c r="S114">
        <v>0</v>
      </c>
      <c r="T114" s="2" t="s">
        <v>192</v>
      </c>
    </row>
    <row r="115" spans="1:20" x14ac:dyDescent="0.2">
      <c r="A115" t="s">
        <v>46</v>
      </c>
      <c r="B115" t="s">
        <v>270</v>
      </c>
      <c r="C115">
        <v>30</v>
      </c>
      <c r="D115">
        <v>34</v>
      </c>
      <c r="E115" t="s">
        <v>100</v>
      </c>
      <c r="F115" t="s">
        <v>103</v>
      </c>
      <c r="G115">
        <v>3182</v>
      </c>
      <c r="I115">
        <v>4.4000000000000004E-2</v>
      </c>
      <c r="J115">
        <v>3.4000000000000002E-2</v>
      </c>
      <c r="K115">
        <v>5.5999999999999994E-2</v>
      </c>
      <c r="N115" s="7">
        <v>43969</v>
      </c>
      <c r="O115" s="7">
        <v>43983</v>
      </c>
      <c r="P115">
        <v>1</v>
      </c>
      <c r="Q115">
        <v>0</v>
      </c>
      <c r="R115">
        <v>0</v>
      </c>
      <c r="S115">
        <v>0</v>
      </c>
      <c r="T115" s="2" t="s">
        <v>193</v>
      </c>
    </row>
    <row r="116" spans="1:20" x14ac:dyDescent="0.2">
      <c r="A116" t="s">
        <v>46</v>
      </c>
      <c r="B116" t="s">
        <v>270</v>
      </c>
      <c r="C116">
        <v>35</v>
      </c>
      <c r="D116">
        <v>39</v>
      </c>
      <c r="E116" t="s">
        <v>100</v>
      </c>
      <c r="F116" t="s">
        <v>103</v>
      </c>
      <c r="G116">
        <v>4148</v>
      </c>
      <c r="I116">
        <v>4.7E-2</v>
      </c>
      <c r="J116">
        <v>3.7999999999999999E-2</v>
      </c>
      <c r="K116">
        <v>5.7000000000000002E-2</v>
      </c>
      <c r="N116" s="7">
        <v>43969</v>
      </c>
      <c r="O116" s="7">
        <v>43983</v>
      </c>
      <c r="P116">
        <v>1</v>
      </c>
      <c r="Q116">
        <v>0</v>
      </c>
      <c r="R116">
        <v>0</v>
      </c>
      <c r="S116">
        <v>0</v>
      </c>
      <c r="T116" s="2" t="s">
        <v>194</v>
      </c>
    </row>
    <row r="117" spans="1:20" x14ac:dyDescent="0.2">
      <c r="A117" t="s">
        <v>46</v>
      </c>
      <c r="B117" t="s">
        <v>270</v>
      </c>
      <c r="C117">
        <v>40</v>
      </c>
      <c r="D117">
        <v>44</v>
      </c>
      <c r="E117" t="s">
        <v>100</v>
      </c>
      <c r="F117" t="s">
        <v>103</v>
      </c>
      <c r="G117">
        <v>5422</v>
      </c>
      <c r="I117">
        <v>5.4000000000000006E-2</v>
      </c>
      <c r="J117">
        <v>4.5999999999999999E-2</v>
      </c>
      <c r="K117">
        <v>6.3E-2</v>
      </c>
      <c r="N117" s="7">
        <v>43969</v>
      </c>
      <c r="O117" s="7">
        <v>43983</v>
      </c>
      <c r="P117">
        <v>1</v>
      </c>
      <c r="Q117">
        <v>0</v>
      </c>
      <c r="R117">
        <v>0</v>
      </c>
      <c r="S117">
        <v>0</v>
      </c>
      <c r="T117" s="2" t="s">
        <v>195</v>
      </c>
    </row>
    <row r="118" spans="1:20" x14ac:dyDescent="0.2">
      <c r="A118" t="s">
        <v>46</v>
      </c>
      <c r="B118" t="s">
        <v>270</v>
      </c>
      <c r="C118">
        <v>45</v>
      </c>
      <c r="D118">
        <v>49</v>
      </c>
      <c r="E118" t="s">
        <v>100</v>
      </c>
      <c r="F118" t="s">
        <v>103</v>
      </c>
      <c r="G118">
        <v>5611</v>
      </c>
      <c r="I118">
        <v>5.9000000000000004E-2</v>
      </c>
      <c r="J118">
        <v>5.0999999999999997E-2</v>
      </c>
      <c r="K118">
        <v>6.9000000000000006E-2</v>
      </c>
      <c r="N118" s="7">
        <v>43969</v>
      </c>
      <c r="O118" s="7">
        <v>43983</v>
      </c>
      <c r="P118">
        <v>1</v>
      </c>
      <c r="Q118">
        <v>0</v>
      </c>
      <c r="R118">
        <v>0</v>
      </c>
      <c r="S118">
        <v>0</v>
      </c>
      <c r="T118" s="2" t="s">
        <v>196</v>
      </c>
    </row>
    <row r="119" spans="1:20" x14ac:dyDescent="0.2">
      <c r="A119" t="s">
        <v>46</v>
      </c>
      <c r="B119" t="s">
        <v>270</v>
      </c>
      <c r="C119">
        <v>50</v>
      </c>
      <c r="D119">
        <v>54</v>
      </c>
      <c r="E119" t="s">
        <v>100</v>
      </c>
      <c r="F119" t="s">
        <v>103</v>
      </c>
      <c r="G119">
        <v>5529</v>
      </c>
      <c r="I119">
        <v>6.0999999999999999E-2</v>
      </c>
      <c r="J119">
        <v>5.2999999999999999E-2</v>
      </c>
      <c r="K119">
        <v>7.0000000000000007E-2</v>
      </c>
      <c r="N119" s="7">
        <v>43969</v>
      </c>
      <c r="O119" s="7">
        <v>43983</v>
      </c>
      <c r="P119">
        <v>1</v>
      </c>
      <c r="Q119">
        <v>0</v>
      </c>
      <c r="R119">
        <v>0</v>
      </c>
      <c r="S119">
        <v>0</v>
      </c>
      <c r="T119" s="2" t="s">
        <v>197</v>
      </c>
    </row>
    <row r="120" spans="1:20" x14ac:dyDescent="0.2">
      <c r="A120" t="s">
        <v>46</v>
      </c>
      <c r="B120" t="s">
        <v>270</v>
      </c>
      <c r="C120">
        <v>55</v>
      </c>
      <c r="D120">
        <v>59</v>
      </c>
      <c r="E120" t="s">
        <v>100</v>
      </c>
      <c r="F120" t="s">
        <v>103</v>
      </c>
      <c r="G120">
        <v>5411</v>
      </c>
      <c r="I120">
        <v>5.7000000000000002E-2</v>
      </c>
      <c r="J120">
        <v>4.9000000000000002E-2</v>
      </c>
      <c r="K120">
        <v>6.7000000000000004E-2</v>
      </c>
      <c r="N120" s="7">
        <v>43969</v>
      </c>
      <c r="O120" s="7">
        <v>43983</v>
      </c>
      <c r="P120">
        <v>1</v>
      </c>
      <c r="Q120">
        <v>0</v>
      </c>
      <c r="R120">
        <v>0</v>
      </c>
      <c r="S120">
        <v>0</v>
      </c>
      <c r="T120" s="2" t="s">
        <v>198</v>
      </c>
    </row>
    <row r="121" spans="1:20" x14ac:dyDescent="0.2">
      <c r="A121" t="s">
        <v>46</v>
      </c>
      <c r="B121" t="s">
        <v>270</v>
      </c>
      <c r="C121">
        <v>60</v>
      </c>
      <c r="D121">
        <v>64</v>
      </c>
      <c r="E121" t="s">
        <v>100</v>
      </c>
      <c r="F121" t="s">
        <v>103</v>
      </c>
      <c r="G121">
        <v>4817</v>
      </c>
      <c r="I121">
        <v>6.3E-2</v>
      </c>
      <c r="J121">
        <v>5.2999999999999999E-2</v>
      </c>
      <c r="K121">
        <v>7.2999999999999995E-2</v>
      </c>
      <c r="N121" s="7">
        <v>43969</v>
      </c>
      <c r="O121" s="7">
        <v>43983</v>
      </c>
      <c r="P121">
        <v>1</v>
      </c>
      <c r="Q121">
        <v>0</v>
      </c>
      <c r="R121">
        <v>0</v>
      </c>
      <c r="S121">
        <v>0</v>
      </c>
      <c r="T121" s="2" t="s">
        <v>199</v>
      </c>
    </row>
    <row r="122" spans="1:20" x14ac:dyDescent="0.2">
      <c r="A122" t="s">
        <v>46</v>
      </c>
      <c r="B122" t="s">
        <v>270</v>
      </c>
      <c r="C122">
        <v>65</v>
      </c>
      <c r="D122">
        <v>69</v>
      </c>
      <c r="E122" t="s">
        <v>100</v>
      </c>
      <c r="F122" t="s">
        <v>103</v>
      </c>
      <c r="G122">
        <v>3755</v>
      </c>
      <c r="I122">
        <v>6.6000000000000003E-2</v>
      </c>
      <c r="J122">
        <v>5.5999999999999994E-2</v>
      </c>
      <c r="K122">
        <v>7.8E-2</v>
      </c>
      <c r="N122" s="7">
        <v>43969</v>
      </c>
      <c r="O122" s="7">
        <v>43983</v>
      </c>
      <c r="P122">
        <v>1</v>
      </c>
      <c r="Q122">
        <v>0</v>
      </c>
      <c r="R122">
        <v>0</v>
      </c>
      <c r="S122">
        <v>0</v>
      </c>
      <c r="T122" s="2" t="s">
        <v>200</v>
      </c>
    </row>
    <row r="123" spans="1:20" x14ac:dyDescent="0.2">
      <c r="A123" t="s">
        <v>46</v>
      </c>
      <c r="B123" t="s">
        <v>270</v>
      </c>
      <c r="C123">
        <v>70</v>
      </c>
      <c r="D123">
        <v>74</v>
      </c>
      <c r="E123" t="s">
        <v>100</v>
      </c>
      <c r="F123" t="s">
        <v>103</v>
      </c>
      <c r="G123">
        <v>3137</v>
      </c>
      <c r="I123">
        <v>7.2999999999999995E-2</v>
      </c>
      <c r="J123">
        <v>6.0999999999999999E-2</v>
      </c>
      <c r="K123">
        <v>8.6999999999999994E-2</v>
      </c>
      <c r="N123" s="7">
        <v>43969</v>
      </c>
      <c r="O123" s="7">
        <v>43983</v>
      </c>
      <c r="P123">
        <v>1</v>
      </c>
      <c r="Q123">
        <v>0</v>
      </c>
      <c r="R123">
        <v>0</v>
      </c>
      <c r="S123">
        <v>0</v>
      </c>
      <c r="T123" s="2" t="s">
        <v>201</v>
      </c>
    </row>
    <row r="124" spans="1:20" x14ac:dyDescent="0.2">
      <c r="A124" t="s">
        <v>46</v>
      </c>
      <c r="B124" t="s">
        <v>270</v>
      </c>
      <c r="C124">
        <v>75</v>
      </c>
      <c r="D124">
        <v>79</v>
      </c>
      <c r="E124" t="s">
        <v>100</v>
      </c>
      <c r="F124" t="s">
        <v>103</v>
      </c>
      <c r="G124">
        <v>2283</v>
      </c>
      <c r="I124">
        <v>6.4000000000000001E-2</v>
      </c>
      <c r="J124">
        <v>5.0999999999999997E-2</v>
      </c>
      <c r="K124">
        <v>0.08</v>
      </c>
      <c r="N124" s="7">
        <v>43969</v>
      </c>
      <c r="O124" s="7">
        <v>43983</v>
      </c>
      <c r="P124">
        <v>1</v>
      </c>
      <c r="Q124">
        <v>0</v>
      </c>
      <c r="R124">
        <v>0</v>
      </c>
      <c r="S124">
        <v>0</v>
      </c>
      <c r="T124" s="2" t="s">
        <v>202</v>
      </c>
    </row>
    <row r="125" spans="1:20" x14ac:dyDescent="0.2">
      <c r="A125" t="s">
        <v>46</v>
      </c>
      <c r="B125" t="s">
        <v>270</v>
      </c>
      <c r="C125">
        <v>80</v>
      </c>
      <c r="D125">
        <v>84</v>
      </c>
      <c r="E125" t="s">
        <v>100</v>
      </c>
      <c r="F125" t="s">
        <v>103</v>
      </c>
      <c r="G125">
        <v>1479</v>
      </c>
      <c r="I125">
        <v>5.0999999999999997E-2</v>
      </c>
      <c r="J125">
        <v>3.7999999999999999E-2</v>
      </c>
      <c r="K125">
        <v>6.7000000000000004E-2</v>
      </c>
      <c r="N125" s="7">
        <v>43969</v>
      </c>
      <c r="O125" s="7">
        <v>43983</v>
      </c>
      <c r="P125">
        <v>1</v>
      </c>
      <c r="Q125">
        <v>0</v>
      </c>
      <c r="R125">
        <v>0</v>
      </c>
      <c r="S125">
        <v>0</v>
      </c>
      <c r="T125" s="2" t="s">
        <v>203</v>
      </c>
    </row>
    <row r="126" spans="1:20" x14ac:dyDescent="0.2">
      <c r="A126" t="s">
        <v>46</v>
      </c>
      <c r="B126" t="s">
        <v>270</v>
      </c>
      <c r="C126">
        <v>85</v>
      </c>
      <c r="D126">
        <v>89</v>
      </c>
      <c r="E126" t="s">
        <v>100</v>
      </c>
      <c r="F126" t="s">
        <v>103</v>
      </c>
      <c r="G126">
        <v>1005</v>
      </c>
      <c r="I126">
        <v>6.4000000000000001E-2</v>
      </c>
      <c r="J126">
        <v>4.4000000000000004E-2</v>
      </c>
      <c r="K126">
        <v>0.09</v>
      </c>
      <c r="N126" s="7">
        <v>43969</v>
      </c>
      <c r="O126" s="7">
        <v>43983</v>
      </c>
      <c r="P126">
        <v>1</v>
      </c>
      <c r="Q126">
        <v>0</v>
      </c>
      <c r="R126">
        <v>0</v>
      </c>
      <c r="S126">
        <v>0</v>
      </c>
      <c r="T126" s="2" t="s">
        <v>204</v>
      </c>
    </row>
    <row r="127" spans="1:20" x14ac:dyDescent="0.2">
      <c r="A127" t="s">
        <v>46</v>
      </c>
      <c r="B127" t="s">
        <v>270</v>
      </c>
      <c r="C127">
        <v>90</v>
      </c>
      <c r="D127">
        <v>999</v>
      </c>
      <c r="E127" t="s">
        <v>100</v>
      </c>
      <c r="F127" t="s">
        <v>103</v>
      </c>
      <c r="G127">
        <v>456</v>
      </c>
      <c r="I127">
        <v>0.08</v>
      </c>
      <c r="J127">
        <v>0.05</v>
      </c>
      <c r="K127">
        <v>0.126</v>
      </c>
      <c r="N127" s="7">
        <v>43969</v>
      </c>
      <c r="O127" s="7">
        <v>43983</v>
      </c>
      <c r="P127">
        <v>1</v>
      </c>
      <c r="Q127">
        <v>0</v>
      </c>
      <c r="R127">
        <v>0</v>
      </c>
      <c r="S127">
        <v>0</v>
      </c>
      <c r="T127" s="2" t="s">
        <v>205</v>
      </c>
    </row>
    <row r="128" spans="1:20" x14ac:dyDescent="0.2">
      <c r="A128" t="s">
        <v>46</v>
      </c>
      <c r="B128" t="s">
        <v>270</v>
      </c>
      <c r="C128">
        <v>0</v>
      </c>
      <c r="D128">
        <v>999</v>
      </c>
      <c r="E128" s="9" t="s">
        <v>134</v>
      </c>
      <c r="F128" t="s">
        <v>103</v>
      </c>
      <c r="G128" s="9">
        <v>9801</v>
      </c>
      <c r="I128" s="9">
        <v>2.9000000000000001E-2</v>
      </c>
      <c r="J128" s="9">
        <v>2.5000000000000001E-2</v>
      </c>
      <c r="K128" s="9">
        <v>3.4000000000000002E-2</v>
      </c>
      <c r="N128" s="7">
        <v>43969</v>
      </c>
      <c r="O128" s="7">
        <v>43983</v>
      </c>
      <c r="P128">
        <v>0</v>
      </c>
      <c r="Q128">
        <v>0</v>
      </c>
      <c r="R128">
        <v>1</v>
      </c>
      <c r="S128">
        <v>0</v>
      </c>
      <c r="T128" s="2" t="s">
        <v>206</v>
      </c>
    </row>
    <row r="129" spans="1:20" x14ac:dyDescent="0.2">
      <c r="A129" t="s">
        <v>46</v>
      </c>
      <c r="B129" t="s">
        <v>270</v>
      </c>
      <c r="C129">
        <v>0</v>
      </c>
      <c r="D129">
        <v>999</v>
      </c>
      <c r="E129" s="9" t="s">
        <v>135</v>
      </c>
      <c r="F129" t="s">
        <v>103</v>
      </c>
      <c r="G129" s="9">
        <v>2678</v>
      </c>
      <c r="I129" s="9">
        <v>4.9000000000000002E-2</v>
      </c>
      <c r="J129" s="9">
        <v>3.9E-2</v>
      </c>
      <c r="K129" s="9">
        <v>6.3E-2</v>
      </c>
      <c r="N129" s="7">
        <v>43969</v>
      </c>
      <c r="O129" s="7">
        <v>43983</v>
      </c>
      <c r="P129">
        <v>0</v>
      </c>
      <c r="Q129">
        <v>0</v>
      </c>
      <c r="R129">
        <v>1</v>
      </c>
      <c r="S129">
        <v>0</v>
      </c>
      <c r="T129" s="2" t="s">
        <v>207</v>
      </c>
    </row>
    <row r="130" spans="1:20" x14ac:dyDescent="0.2">
      <c r="A130" t="s">
        <v>46</v>
      </c>
      <c r="B130" t="s">
        <v>270</v>
      </c>
      <c r="C130">
        <v>0</v>
      </c>
      <c r="D130">
        <v>999</v>
      </c>
      <c r="E130" s="9" t="s">
        <v>143</v>
      </c>
      <c r="F130" t="s">
        <v>103</v>
      </c>
      <c r="G130" s="9">
        <v>1711</v>
      </c>
      <c r="I130" s="9">
        <v>1.6E-2</v>
      </c>
      <c r="J130" s="9">
        <v>1.0999999999999999E-2</v>
      </c>
      <c r="K130" s="9">
        <v>2.3E-2</v>
      </c>
      <c r="N130" s="7">
        <v>43969</v>
      </c>
      <c r="O130" s="7">
        <v>43983</v>
      </c>
      <c r="P130">
        <v>0</v>
      </c>
      <c r="Q130">
        <v>0</v>
      </c>
      <c r="R130">
        <v>1</v>
      </c>
      <c r="S130">
        <v>0</v>
      </c>
      <c r="T130" s="2" t="s">
        <v>208</v>
      </c>
    </row>
    <row r="131" spans="1:20" x14ac:dyDescent="0.2">
      <c r="A131" t="s">
        <v>46</v>
      </c>
      <c r="B131" t="s">
        <v>270</v>
      </c>
      <c r="C131">
        <v>0</v>
      </c>
      <c r="D131">
        <v>999</v>
      </c>
      <c r="E131" s="9" t="s">
        <v>142</v>
      </c>
      <c r="F131" t="s">
        <v>103</v>
      </c>
      <c r="G131" s="9">
        <v>1327</v>
      </c>
      <c r="I131" s="9">
        <v>1.4999999999999999E-2</v>
      </c>
      <c r="J131" s="9">
        <v>8.9999999999999993E-3</v>
      </c>
      <c r="K131" s="9">
        <v>2.5000000000000001E-2</v>
      </c>
      <c r="N131" s="7">
        <v>43969</v>
      </c>
      <c r="O131" s="7">
        <v>43983</v>
      </c>
      <c r="P131">
        <v>0</v>
      </c>
      <c r="Q131">
        <v>0</v>
      </c>
      <c r="R131">
        <v>1</v>
      </c>
      <c r="S131">
        <v>0</v>
      </c>
      <c r="T131" s="2" t="s">
        <v>209</v>
      </c>
    </row>
    <row r="132" spans="1:20" x14ac:dyDescent="0.2">
      <c r="A132" t="s">
        <v>46</v>
      </c>
      <c r="B132" t="s">
        <v>270</v>
      </c>
      <c r="C132">
        <v>0</v>
      </c>
      <c r="D132">
        <v>999</v>
      </c>
      <c r="E132" s="9" t="s">
        <v>124</v>
      </c>
      <c r="F132" t="s">
        <v>103</v>
      </c>
      <c r="G132" s="9">
        <v>2691</v>
      </c>
      <c r="I132" s="9">
        <v>2.7E-2</v>
      </c>
      <c r="J132" s="9">
        <v>1.7000000000000001E-2</v>
      </c>
      <c r="K132" s="9">
        <v>4.2999999999999997E-2</v>
      </c>
      <c r="N132" s="7">
        <v>43969</v>
      </c>
      <c r="O132" s="7">
        <v>43983</v>
      </c>
      <c r="P132">
        <v>0</v>
      </c>
      <c r="Q132">
        <v>0</v>
      </c>
      <c r="R132">
        <v>1</v>
      </c>
      <c r="S132">
        <v>0</v>
      </c>
      <c r="T132" s="2" t="s">
        <v>210</v>
      </c>
    </row>
    <row r="133" spans="1:20" x14ac:dyDescent="0.2">
      <c r="A133" t="s">
        <v>46</v>
      </c>
      <c r="B133" t="s">
        <v>270</v>
      </c>
      <c r="C133">
        <v>0</v>
      </c>
      <c r="D133">
        <v>999</v>
      </c>
      <c r="E133" s="9" t="s">
        <v>125</v>
      </c>
      <c r="F133" t="s">
        <v>103</v>
      </c>
      <c r="G133" s="9">
        <v>1660</v>
      </c>
      <c r="I133" s="9">
        <v>3.2000000000000001E-2</v>
      </c>
      <c r="J133" s="9">
        <v>2.1000000000000001E-2</v>
      </c>
      <c r="K133" s="9">
        <v>4.7E-2</v>
      </c>
      <c r="N133" s="7">
        <v>43969</v>
      </c>
      <c r="O133" s="7">
        <v>43983</v>
      </c>
      <c r="P133">
        <v>0</v>
      </c>
      <c r="Q133">
        <v>0</v>
      </c>
      <c r="R133">
        <v>1</v>
      </c>
      <c r="S133">
        <v>0</v>
      </c>
      <c r="T133" s="2" t="s">
        <v>211</v>
      </c>
    </row>
    <row r="134" spans="1:20" x14ac:dyDescent="0.2">
      <c r="A134" t="s">
        <v>46</v>
      </c>
      <c r="B134" t="s">
        <v>270</v>
      </c>
      <c r="C134">
        <v>0</v>
      </c>
      <c r="D134">
        <v>999</v>
      </c>
      <c r="E134" s="9" t="s">
        <v>136</v>
      </c>
      <c r="F134" t="s">
        <v>103</v>
      </c>
      <c r="G134" s="9">
        <v>7312</v>
      </c>
      <c r="I134" s="9">
        <v>7.4999999999999997E-2</v>
      </c>
      <c r="J134" s="9">
        <v>6.5000000000000002E-2</v>
      </c>
      <c r="K134" s="9">
        <v>8.5999999999999993E-2</v>
      </c>
      <c r="N134" s="7">
        <v>43969</v>
      </c>
      <c r="O134" s="7">
        <v>43983</v>
      </c>
      <c r="P134">
        <v>0</v>
      </c>
      <c r="Q134">
        <v>0</v>
      </c>
      <c r="R134">
        <v>1</v>
      </c>
      <c r="S134">
        <v>0</v>
      </c>
      <c r="T134" s="2" t="s">
        <v>212</v>
      </c>
    </row>
    <row r="135" spans="1:20" x14ac:dyDescent="0.2">
      <c r="A135" t="s">
        <v>46</v>
      </c>
      <c r="B135" t="s">
        <v>270</v>
      </c>
      <c r="C135">
        <v>0</v>
      </c>
      <c r="D135">
        <v>999</v>
      </c>
      <c r="E135" s="9" t="s">
        <v>126</v>
      </c>
      <c r="F135" t="s">
        <v>103</v>
      </c>
      <c r="G135" s="9">
        <v>5177</v>
      </c>
      <c r="I135" s="9">
        <v>0.10299999999999999</v>
      </c>
      <c r="J135" s="9">
        <v>8.6999999999999994E-2</v>
      </c>
      <c r="K135" s="9">
        <v>0.122</v>
      </c>
      <c r="N135" s="7">
        <v>43969</v>
      </c>
      <c r="O135" s="7">
        <v>43983</v>
      </c>
      <c r="P135">
        <v>0</v>
      </c>
      <c r="Q135">
        <v>0</v>
      </c>
      <c r="R135">
        <v>1</v>
      </c>
      <c r="S135">
        <v>0</v>
      </c>
      <c r="T135" s="2" t="s">
        <v>213</v>
      </c>
    </row>
    <row r="136" spans="1:20" x14ac:dyDescent="0.2">
      <c r="A136" t="s">
        <v>46</v>
      </c>
      <c r="B136" t="s">
        <v>270</v>
      </c>
      <c r="C136">
        <v>0</v>
      </c>
      <c r="D136">
        <v>999</v>
      </c>
      <c r="E136" s="9" t="s">
        <v>137</v>
      </c>
      <c r="F136" t="s">
        <v>103</v>
      </c>
      <c r="G136" s="9">
        <v>6616</v>
      </c>
      <c r="I136" s="9">
        <v>6.0999999999999999E-2</v>
      </c>
      <c r="J136" s="9">
        <v>5.1999999999999998E-2</v>
      </c>
      <c r="K136" s="9">
        <v>7.1999999999999995E-2</v>
      </c>
      <c r="N136" s="7">
        <v>43969</v>
      </c>
      <c r="O136" s="7">
        <v>43983</v>
      </c>
      <c r="P136">
        <v>0</v>
      </c>
      <c r="Q136">
        <v>0</v>
      </c>
      <c r="R136">
        <v>1</v>
      </c>
      <c r="S136">
        <v>0</v>
      </c>
      <c r="T136" s="2" t="s">
        <v>214</v>
      </c>
    </row>
    <row r="137" spans="1:20" x14ac:dyDescent="0.2">
      <c r="A137" t="s">
        <v>46</v>
      </c>
      <c r="B137" t="s">
        <v>270</v>
      </c>
      <c r="C137">
        <v>0</v>
      </c>
      <c r="D137">
        <v>999</v>
      </c>
      <c r="E137" s="9" t="s">
        <v>138</v>
      </c>
      <c r="F137" t="s">
        <v>103</v>
      </c>
      <c r="G137" s="9">
        <v>4538</v>
      </c>
      <c r="I137" s="9">
        <v>2.7E-2</v>
      </c>
      <c r="J137" s="9">
        <v>2.1999999999999999E-2</v>
      </c>
      <c r="K137" s="9">
        <v>3.4000000000000002E-2</v>
      </c>
      <c r="N137" s="7">
        <v>43969</v>
      </c>
      <c r="O137" s="7">
        <v>43983</v>
      </c>
      <c r="P137">
        <v>0</v>
      </c>
      <c r="Q137">
        <v>0</v>
      </c>
      <c r="R137">
        <v>1</v>
      </c>
      <c r="S137">
        <v>0</v>
      </c>
      <c r="T137" s="2" t="s">
        <v>215</v>
      </c>
    </row>
    <row r="138" spans="1:20" x14ac:dyDescent="0.2">
      <c r="A138" t="s">
        <v>46</v>
      </c>
      <c r="B138" t="s">
        <v>270</v>
      </c>
      <c r="C138">
        <v>0</v>
      </c>
      <c r="D138">
        <v>999</v>
      </c>
      <c r="E138" s="9" t="s">
        <v>128</v>
      </c>
      <c r="F138" t="s">
        <v>103</v>
      </c>
      <c r="G138" s="9">
        <v>2790</v>
      </c>
      <c r="I138" s="9">
        <v>3.3000000000000002E-2</v>
      </c>
      <c r="J138" s="9">
        <v>2.4E-2</v>
      </c>
      <c r="K138" s="9">
        <v>4.3999999999999997E-2</v>
      </c>
      <c r="N138" s="7">
        <v>43969</v>
      </c>
      <c r="O138" s="7">
        <v>43983</v>
      </c>
      <c r="P138">
        <v>0</v>
      </c>
      <c r="Q138">
        <v>0</v>
      </c>
      <c r="R138">
        <v>1</v>
      </c>
      <c r="S138">
        <v>0</v>
      </c>
      <c r="T138" s="2" t="s">
        <v>216</v>
      </c>
    </row>
    <row r="139" spans="1:20" x14ac:dyDescent="0.2">
      <c r="A139" t="s">
        <v>46</v>
      </c>
      <c r="B139" t="s">
        <v>270</v>
      </c>
      <c r="C139">
        <v>0</v>
      </c>
      <c r="D139">
        <v>999</v>
      </c>
      <c r="E139" s="9" t="s">
        <v>129</v>
      </c>
      <c r="F139" t="s">
        <v>103</v>
      </c>
      <c r="G139" s="9">
        <v>3998</v>
      </c>
      <c r="I139" s="9">
        <v>2.1999999999999999E-2</v>
      </c>
      <c r="J139" s="9">
        <v>1.7000000000000001E-2</v>
      </c>
      <c r="K139" s="9">
        <v>2.8000000000000001E-2</v>
      </c>
      <c r="N139" s="7">
        <v>43969</v>
      </c>
      <c r="O139" s="7">
        <v>43983</v>
      </c>
      <c r="P139">
        <v>0</v>
      </c>
      <c r="Q139">
        <v>0</v>
      </c>
      <c r="R139">
        <v>1</v>
      </c>
      <c r="S139">
        <v>0</v>
      </c>
      <c r="T139" s="2" t="s">
        <v>217</v>
      </c>
    </row>
    <row r="140" spans="1:20" x14ac:dyDescent="0.2">
      <c r="A140" t="s">
        <v>46</v>
      </c>
      <c r="B140" t="s">
        <v>270</v>
      </c>
      <c r="C140">
        <v>0</v>
      </c>
      <c r="D140">
        <v>999</v>
      </c>
      <c r="E140" s="9" t="s">
        <v>186</v>
      </c>
      <c r="F140" t="s">
        <v>103</v>
      </c>
      <c r="G140" s="9">
        <v>3703</v>
      </c>
      <c r="I140" s="9">
        <v>0.114</v>
      </c>
      <c r="J140" s="9">
        <v>0.1</v>
      </c>
      <c r="K140" s="9">
        <v>0.13</v>
      </c>
      <c r="N140" s="7">
        <v>43969</v>
      </c>
      <c r="O140" s="7">
        <v>43983</v>
      </c>
      <c r="P140">
        <v>0</v>
      </c>
      <c r="Q140">
        <v>0</v>
      </c>
      <c r="R140">
        <v>1</v>
      </c>
      <c r="S140">
        <v>0</v>
      </c>
      <c r="T140" s="2" t="s">
        <v>218</v>
      </c>
    </row>
    <row r="141" spans="1:20" x14ac:dyDescent="0.2">
      <c r="A141" t="s">
        <v>46</v>
      </c>
      <c r="B141" t="s">
        <v>270</v>
      </c>
      <c r="C141">
        <v>0</v>
      </c>
      <c r="D141">
        <v>999</v>
      </c>
      <c r="E141" s="9" t="s">
        <v>141</v>
      </c>
      <c r="F141" t="s">
        <v>103</v>
      </c>
      <c r="G141" s="9">
        <v>1582</v>
      </c>
      <c r="I141" s="9">
        <v>1.6E-2</v>
      </c>
      <c r="J141" s="9">
        <v>1.0999999999999999E-2</v>
      </c>
      <c r="K141" s="9">
        <v>2.5000000000000001E-2</v>
      </c>
      <c r="N141" s="7">
        <v>43969</v>
      </c>
      <c r="O141" s="7">
        <v>43983</v>
      </c>
      <c r="P141">
        <v>0</v>
      </c>
      <c r="Q141">
        <v>0</v>
      </c>
      <c r="R141">
        <v>1</v>
      </c>
      <c r="S141">
        <v>0</v>
      </c>
      <c r="T141" s="2" t="s">
        <v>219</v>
      </c>
    </row>
    <row r="142" spans="1:20" x14ac:dyDescent="0.2">
      <c r="A142" t="s">
        <v>46</v>
      </c>
      <c r="B142" t="s">
        <v>270</v>
      </c>
      <c r="C142">
        <v>0</v>
      </c>
      <c r="D142">
        <v>999</v>
      </c>
      <c r="E142" s="9" t="s">
        <v>140</v>
      </c>
      <c r="F142" t="s">
        <v>103</v>
      </c>
      <c r="G142" s="9">
        <v>1755</v>
      </c>
      <c r="I142" s="9">
        <v>6.4000000000000001E-2</v>
      </c>
      <c r="J142" s="9">
        <v>4.9000000000000002E-2</v>
      </c>
      <c r="K142" s="9">
        <v>8.3000000000000004E-2</v>
      </c>
      <c r="N142" s="7">
        <v>43969</v>
      </c>
      <c r="O142" s="7">
        <v>43983</v>
      </c>
      <c r="P142">
        <v>0</v>
      </c>
      <c r="Q142">
        <v>0</v>
      </c>
      <c r="R142">
        <v>1</v>
      </c>
      <c r="S142">
        <v>0</v>
      </c>
      <c r="T142" s="2" t="s">
        <v>220</v>
      </c>
    </row>
    <row r="143" spans="1:20" x14ac:dyDescent="0.2">
      <c r="A143" t="s">
        <v>46</v>
      </c>
      <c r="B143" t="s">
        <v>270</v>
      </c>
      <c r="C143">
        <v>0</v>
      </c>
      <c r="D143">
        <v>999</v>
      </c>
      <c r="E143" s="9" t="s">
        <v>139</v>
      </c>
      <c r="F143" t="s">
        <v>103</v>
      </c>
      <c r="G143" s="9">
        <v>2995</v>
      </c>
      <c r="I143" s="9">
        <v>3.6999999999999998E-2</v>
      </c>
      <c r="J143" s="9">
        <v>2.8000000000000001E-2</v>
      </c>
      <c r="K143" s="9">
        <v>4.9000000000000002E-2</v>
      </c>
      <c r="N143" s="7">
        <v>43969</v>
      </c>
      <c r="O143" s="7">
        <v>43983</v>
      </c>
      <c r="P143">
        <v>0</v>
      </c>
      <c r="Q143">
        <v>0</v>
      </c>
      <c r="R143">
        <v>1</v>
      </c>
      <c r="S143">
        <v>0</v>
      </c>
      <c r="T143" s="2" t="s">
        <v>221</v>
      </c>
    </row>
    <row r="144" spans="1:20" x14ac:dyDescent="0.2">
      <c r="A144" t="s">
        <v>46</v>
      </c>
      <c r="B144" t="s">
        <v>270</v>
      </c>
      <c r="C144">
        <v>0</v>
      </c>
      <c r="D144">
        <v>999</v>
      </c>
      <c r="E144" s="9" t="s">
        <v>185</v>
      </c>
      <c r="F144" t="s">
        <v>103</v>
      </c>
      <c r="G144" s="9">
        <v>1401</v>
      </c>
      <c r="I144" s="9">
        <v>3.9E-2</v>
      </c>
      <c r="J144" s="9">
        <v>2.8000000000000001E-2</v>
      </c>
      <c r="K144" s="9">
        <v>5.2999999999999999E-2</v>
      </c>
      <c r="N144" s="7">
        <v>43969</v>
      </c>
      <c r="O144" s="7">
        <v>43983</v>
      </c>
      <c r="P144">
        <v>0</v>
      </c>
      <c r="Q144">
        <v>0</v>
      </c>
      <c r="R144">
        <v>1</v>
      </c>
      <c r="S144">
        <v>0</v>
      </c>
      <c r="T144" s="2" t="s">
        <v>222</v>
      </c>
    </row>
    <row r="145" spans="1:21" x14ac:dyDescent="0.2">
      <c r="A145" t="s">
        <v>46</v>
      </c>
      <c r="B145" t="s">
        <v>270</v>
      </c>
      <c r="C145">
        <v>0</v>
      </c>
      <c r="D145">
        <v>999</v>
      </c>
      <c r="E145" s="9" t="s">
        <v>127</v>
      </c>
      <c r="F145" t="s">
        <v>103</v>
      </c>
      <c r="G145" s="9">
        <v>904</v>
      </c>
      <c r="I145" s="9">
        <v>5.0000000000000001E-3</v>
      </c>
      <c r="J145" s="9">
        <v>1E-3</v>
      </c>
      <c r="K145" s="9">
        <v>1.7000000000000001E-2</v>
      </c>
      <c r="N145" s="7">
        <v>43969</v>
      </c>
      <c r="O145" s="7">
        <v>43983</v>
      </c>
      <c r="P145">
        <v>0</v>
      </c>
      <c r="Q145">
        <v>0</v>
      </c>
      <c r="R145">
        <v>1</v>
      </c>
      <c r="S145">
        <v>0</v>
      </c>
      <c r="T145" s="2" t="s">
        <v>223</v>
      </c>
    </row>
    <row r="146" spans="1:21" x14ac:dyDescent="0.2">
      <c r="A146" t="s">
        <v>46</v>
      </c>
      <c r="B146" t="s">
        <v>270</v>
      </c>
      <c r="C146">
        <v>0</v>
      </c>
      <c r="D146">
        <v>999</v>
      </c>
      <c r="E146" s="9" t="s">
        <v>130</v>
      </c>
      <c r="F146" t="s">
        <v>103</v>
      </c>
      <c r="G146" s="9">
        <v>925</v>
      </c>
      <c r="I146" s="9">
        <v>3.2000000000000001E-2</v>
      </c>
      <c r="J146" s="9">
        <v>2.1999999999999999E-2</v>
      </c>
      <c r="K146" s="9">
        <v>4.5999999999999999E-2</v>
      </c>
      <c r="N146" s="7">
        <v>43969</v>
      </c>
      <c r="O146" s="7">
        <v>43983</v>
      </c>
      <c r="P146">
        <v>0</v>
      </c>
      <c r="Q146">
        <v>0</v>
      </c>
      <c r="R146">
        <v>1</v>
      </c>
      <c r="S146">
        <v>0</v>
      </c>
      <c r="T146" s="2" t="s">
        <v>224</v>
      </c>
    </row>
    <row r="147" spans="1:21" x14ac:dyDescent="0.2">
      <c r="A147" t="s">
        <v>68</v>
      </c>
      <c r="B147" t="s">
        <v>66</v>
      </c>
      <c r="C147">
        <v>18</v>
      </c>
      <c r="D147">
        <v>75</v>
      </c>
      <c r="E147" t="s">
        <v>225</v>
      </c>
      <c r="F147" t="s">
        <v>103</v>
      </c>
      <c r="G147">
        <v>500</v>
      </c>
      <c r="H147">
        <v>0</v>
      </c>
      <c r="I147">
        <v>0</v>
      </c>
      <c r="N147" s="7">
        <v>43907</v>
      </c>
      <c r="O147" s="7">
        <v>43907</v>
      </c>
      <c r="P147">
        <v>0</v>
      </c>
      <c r="Q147">
        <v>0</v>
      </c>
      <c r="R147">
        <v>0</v>
      </c>
      <c r="S147">
        <v>1</v>
      </c>
      <c r="T147" s="2" t="s">
        <v>226</v>
      </c>
      <c r="U147" t="s">
        <v>227</v>
      </c>
    </row>
    <row r="148" spans="1:21" x14ac:dyDescent="0.2">
      <c r="A148" t="s">
        <v>68</v>
      </c>
      <c r="B148" t="s">
        <v>66</v>
      </c>
      <c r="C148">
        <v>18</v>
      </c>
      <c r="D148">
        <v>75</v>
      </c>
      <c r="E148" t="s">
        <v>225</v>
      </c>
      <c r="F148" t="s">
        <v>103</v>
      </c>
      <c r="G148">
        <v>500</v>
      </c>
      <c r="H148">
        <v>5</v>
      </c>
      <c r="I148">
        <v>0.01</v>
      </c>
      <c r="N148" s="7">
        <v>43911</v>
      </c>
      <c r="O148" s="7">
        <v>43913</v>
      </c>
      <c r="P148">
        <v>0</v>
      </c>
      <c r="Q148">
        <v>0</v>
      </c>
      <c r="R148">
        <v>0</v>
      </c>
      <c r="S148">
        <v>1</v>
      </c>
      <c r="T148" s="2" t="s">
        <v>226</v>
      </c>
      <c r="U148" t="s">
        <v>227</v>
      </c>
    </row>
    <row r="149" spans="1:21" x14ac:dyDescent="0.2">
      <c r="A149" t="s">
        <v>73</v>
      </c>
      <c r="B149" t="s">
        <v>77</v>
      </c>
      <c r="C149">
        <v>18</v>
      </c>
      <c r="D149">
        <v>999</v>
      </c>
      <c r="E149" t="s">
        <v>229</v>
      </c>
      <c r="F149" t="s">
        <v>103</v>
      </c>
      <c r="G149">
        <v>863</v>
      </c>
      <c r="H149">
        <v>35</v>
      </c>
      <c r="I149">
        <v>4.0599999999999997E-2</v>
      </c>
      <c r="L149">
        <v>4.3099999999999999E-2</v>
      </c>
      <c r="N149" s="7">
        <v>44108</v>
      </c>
      <c r="O149" s="7">
        <v>44139</v>
      </c>
      <c r="P149">
        <v>0</v>
      </c>
      <c r="Q149">
        <v>0</v>
      </c>
      <c r="R149">
        <v>1</v>
      </c>
      <c r="S149">
        <v>0</v>
      </c>
      <c r="T149" s="2" t="s">
        <v>230</v>
      </c>
    </row>
    <row r="150" spans="1:21" x14ac:dyDescent="0.2">
      <c r="A150" t="s">
        <v>57</v>
      </c>
      <c r="B150" t="s">
        <v>54</v>
      </c>
      <c r="C150">
        <v>18</v>
      </c>
      <c r="D150">
        <v>30</v>
      </c>
      <c r="E150" t="s">
        <v>100</v>
      </c>
      <c r="F150" t="s">
        <v>103</v>
      </c>
      <c r="G150">
        <v>1251</v>
      </c>
      <c r="H150">
        <v>52</v>
      </c>
      <c r="I150">
        <v>4.1566747000000001E-2</v>
      </c>
      <c r="M150" t="s">
        <v>118</v>
      </c>
      <c r="N150" s="7">
        <v>43922</v>
      </c>
      <c r="O150" s="7">
        <v>43936</v>
      </c>
      <c r="P150">
        <v>1</v>
      </c>
      <c r="Q150">
        <v>0</v>
      </c>
      <c r="R150">
        <v>0</v>
      </c>
      <c r="S150">
        <v>0</v>
      </c>
      <c r="T150" s="2" t="s">
        <v>58</v>
      </c>
    </row>
    <row r="151" spans="1:21" x14ac:dyDescent="0.2">
      <c r="A151" t="s">
        <v>57</v>
      </c>
      <c r="B151" t="s">
        <v>54</v>
      </c>
      <c r="C151">
        <v>31</v>
      </c>
      <c r="D151">
        <v>40</v>
      </c>
      <c r="E151" t="s">
        <v>100</v>
      </c>
      <c r="F151" t="s">
        <v>103</v>
      </c>
      <c r="G151">
        <v>882</v>
      </c>
      <c r="H151">
        <v>22</v>
      </c>
      <c r="I151">
        <v>2.4943310999999999E-2</v>
      </c>
      <c r="M151" t="s">
        <v>118</v>
      </c>
      <c r="N151" s="7">
        <v>43922</v>
      </c>
      <c r="O151" s="7">
        <v>43936</v>
      </c>
      <c r="P151">
        <v>1</v>
      </c>
      <c r="Q151">
        <v>0</v>
      </c>
      <c r="R151">
        <v>0</v>
      </c>
      <c r="S151">
        <v>0</v>
      </c>
      <c r="T151" s="2" t="s">
        <v>58</v>
      </c>
    </row>
    <row r="152" spans="1:21" x14ac:dyDescent="0.2">
      <c r="A152" t="s">
        <v>57</v>
      </c>
      <c r="B152" t="s">
        <v>54</v>
      </c>
      <c r="C152">
        <v>41</v>
      </c>
      <c r="D152">
        <v>50</v>
      </c>
      <c r="E152" t="s">
        <v>100</v>
      </c>
      <c r="F152" t="s">
        <v>103</v>
      </c>
      <c r="G152">
        <v>1354</v>
      </c>
      <c r="H152">
        <v>31</v>
      </c>
      <c r="I152">
        <v>2.2895125999999998E-2</v>
      </c>
      <c r="M152" t="s">
        <v>118</v>
      </c>
      <c r="N152" s="7">
        <v>43922</v>
      </c>
      <c r="O152" s="7">
        <v>43936</v>
      </c>
      <c r="P152">
        <v>1</v>
      </c>
      <c r="Q152">
        <v>0</v>
      </c>
      <c r="R152">
        <v>0</v>
      </c>
      <c r="S152">
        <v>0</v>
      </c>
      <c r="T152" s="2" t="s">
        <v>58</v>
      </c>
    </row>
    <row r="153" spans="1:21" x14ac:dyDescent="0.2">
      <c r="A153" t="s">
        <v>57</v>
      </c>
      <c r="B153" t="s">
        <v>54</v>
      </c>
      <c r="C153">
        <v>51</v>
      </c>
      <c r="D153">
        <v>60</v>
      </c>
      <c r="E153" t="s">
        <v>100</v>
      </c>
      <c r="F153" t="s">
        <v>103</v>
      </c>
      <c r="G153">
        <v>2132</v>
      </c>
      <c r="H153">
        <v>48</v>
      </c>
      <c r="I153">
        <v>2.2514071E-2</v>
      </c>
      <c r="M153" t="s">
        <v>118</v>
      </c>
      <c r="N153" s="7">
        <v>43922</v>
      </c>
      <c r="O153" s="7">
        <v>43936</v>
      </c>
      <c r="P153">
        <v>1</v>
      </c>
      <c r="Q153">
        <v>0</v>
      </c>
      <c r="R153">
        <v>0</v>
      </c>
      <c r="S153">
        <v>0</v>
      </c>
      <c r="T153" s="2" t="s">
        <v>58</v>
      </c>
    </row>
    <row r="154" spans="1:21" x14ac:dyDescent="0.2">
      <c r="A154" t="s">
        <v>57</v>
      </c>
      <c r="B154" t="s">
        <v>54</v>
      </c>
      <c r="C154">
        <v>60</v>
      </c>
      <c r="D154">
        <v>72</v>
      </c>
      <c r="E154" t="s">
        <v>100</v>
      </c>
      <c r="F154" t="s">
        <v>103</v>
      </c>
      <c r="G154">
        <v>1742</v>
      </c>
      <c r="H154">
        <v>47</v>
      </c>
      <c r="I154">
        <v>2.6980482E-2</v>
      </c>
      <c r="M154" t="s">
        <v>118</v>
      </c>
      <c r="N154" s="7">
        <v>43922</v>
      </c>
      <c r="O154" s="7">
        <v>43936</v>
      </c>
      <c r="P154">
        <v>1</v>
      </c>
      <c r="Q154">
        <v>0</v>
      </c>
      <c r="R154">
        <v>0</v>
      </c>
      <c r="S154">
        <v>0</v>
      </c>
      <c r="T154" s="2" t="s">
        <v>58</v>
      </c>
    </row>
    <row r="155" spans="1:21" x14ac:dyDescent="0.2">
      <c r="A155" t="s">
        <v>57</v>
      </c>
      <c r="B155" t="s">
        <v>54</v>
      </c>
      <c r="C155">
        <v>18</v>
      </c>
      <c r="D155">
        <v>72</v>
      </c>
      <c r="E155" t="s">
        <v>231</v>
      </c>
      <c r="F155" t="s">
        <v>103</v>
      </c>
      <c r="J155">
        <v>0.03</v>
      </c>
      <c r="K155">
        <v>0.04</v>
      </c>
      <c r="M155" t="s">
        <v>118</v>
      </c>
      <c r="N155" s="7">
        <v>43922</v>
      </c>
      <c r="O155" s="7">
        <v>43936</v>
      </c>
      <c r="P155">
        <v>0</v>
      </c>
      <c r="Q155">
        <v>0</v>
      </c>
      <c r="R155">
        <v>1</v>
      </c>
      <c r="S155">
        <v>0</v>
      </c>
      <c r="T155" s="2" t="s">
        <v>58</v>
      </c>
    </row>
    <row r="156" spans="1:21" x14ac:dyDescent="0.2">
      <c r="A156" t="s">
        <v>57</v>
      </c>
      <c r="B156" t="s">
        <v>54</v>
      </c>
      <c r="C156">
        <v>18</v>
      </c>
      <c r="D156">
        <v>72</v>
      </c>
      <c r="E156" t="s">
        <v>232</v>
      </c>
      <c r="F156" t="s">
        <v>103</v>
      </c>
      <c r="J156" t="s">
        <v>47</v>
      </c>
      <c r="K156" t="s">
        <v>47</v>
      </c>
      <c r="M156" t="s">
        <v>118</v>
      </c>
      <c r="N156" s="7">
        <v>43922</v>
      </c>
      <c r="O156" s="7">
        <v>43936</v>
      </c>
      <c r="P156">
        <v>0</v>
      </c>
      <c r="Q156">
        <v>0</v>
      </c>
      <c r="R156">
        <v>1</v>
      </c>
      <c r="S156">
        <v>0</v>
      </c>
      <c r="T156" s="2" t="s">
        <v>58</v>
      </c>
      <c r="U156" t="s">
        <v>233</v>
      </c>
    </row>
    <row r="157" spans="1:21" x14ac:dyDescent="0.2">
      <c r="A157" t="s">
        <v>57</v>
      </c>
      <c r="B157" t="s">
        <v>54</v>
      </c>
      <c r="C157">
        <v>18</v>
      </c>
      <c r="D157">
        <v>72</v>
      </c>
      <c r="E157" t="s">
        <v>234</v>
      </c>
      <c r="F157" t="s">
        <v>103</v>
      </c>
      <c r="J157">
        <v>0.09</v>
      </c>
      <c r="K157">
        <v>0.1</v>
      </c>
      <c r="M157" t="s">
        <v>118</v>
      </c>
      <c r="N157" s="7">
        <v>43922</v>
      </c>
      <c r="O157" s="7">
        <v>43936</v>
      </c>
      <c r="P157">
        <v>0</v>
      </c>
      <c r="Q157">
        <v>0</v>
      </c>
      <c r="R157">
        <v>1</v>
      </c>
      <c r="S157">
        <v>0</v>
      </c>
      <c r="T157" s="2" t="s">
        <v>58</v>
      </c>
    </row>
    <row r="158" spans="1:21" x14ac:dyDescent="0.2">
      <c r="A158" t="s">
        <v>57</v>
      </c>
      <c r="B158" t="s">
        <v>54</v>
      </c>
      <c r="C158">
        <v>18</v>
      </c>
      <c r="D158">
        <v>72</v>
      </c>
      <c r="E158" t="s">
        <v>235</v>
      </c>
      <c r="F158" t="s">
        <v>103</v>
      </c>
      <c r="J158">
        <v>0</v>
      </c>
      <c r="K158">
        <v>0.01</v>
      </c>
      <c r="M158" t="s">
        <v>118</v>
      </c>
      <c r="N158" s="7">
        <v>43922</v>
      </c>
      <c r="O158" s="7">
        <v>43936</v>
      </c>
      <c r="P158">
        <v>0</v>
      </c>
      <c r="Q158">
        <v>0</v>
      </c>
      <c r="R158">
        <v>1</v>
      </c>
      <c r="S158">
        <v>0</v>
      </c>
      <c r="T158" s="2" t="s">
        <v>58</v>
      </c>
    </row>
    <row r="159" spans="1:21" x14ac:dyDescent="0.2">
      <c r="A159" t="s">
        <v>57</v>
      </c>
      <c r="B159" t="s">
        <v>54</v>
      </c>
      <c r="C159">
        <v>18</v>
      </c>
      <c r="D159">
        <v>72</v>
      </c>
      <c r="E159" t="s">
        <v>236</v>
      </c>
      <c r="F159" t="s">
        <v>103</v>
      </c>
      <c r="J159">
        <v>0</v>
      </c>
      <c r="K159">
        <v>0</v>
      </c>
      <c r="M159" t="s">
        <v>118</v>
      </c>
      <c r="N159" s="7">
        <v>43922</v>
      </c>
      <c r="O159" s="7">
        <v>43936</v>
      </c>
      <c r="P159">
        <v>0</v>
      </c>
      <c r="Q159">
        <v>0</v>
      </c>
      <c r="R159">
        <v>1</v>
      </c>
      <c r="S159">
        <v>0</v>
      </c>
      <c r="T159" s="2" t="s">
        <v>58</v>
      </c>
    </row>
    <row r="160" spans="1:21" x14ac:dyDescent="0.2">
      <c r="A160" t="s">
        <v>57</v>
      </c>
      <c r="B160" t="s">
        <v>54</v>
      </c>
      <c r="C160">
        <v>18</v>
      </c>
      <c r="D160">
        <v>72</v>
      </c>
      <c r="E160" t="s">
        <v>258</v>
      </c>
      <c r="F160" t="s">
        <v>103</v>
      </c>
      <c r="J160">
        <v>0</v>
      </c>
      <c r="K160">
        <v>0.01</v>
      </c>
      <c r="M160" t="s">
        <v>118</v>
      </c>
      <c r="N160" s="7">
        <v>43922</v>
      </c>
      <c r="O160" s="7">
        <v>43936</v>
      </c>
      <c r="P160">
        <v>0</v>
      </c>
      <c r="Q160">
        <v>0</v>
      </c>
      <c r="R160">
        <v>1</v>
      </c>
      <c r="S160">
        <v>0</v>
      </c>
      <c r="T160" s="2" t="s">
        <v>58</v>
      </c>
    </row>
    <row r="161" spans="1:21" x14ac:dyDescent="0.2">
      <c r="A161" t="s">
        <v>57</v>
      </c>
      <c r="B161" t="s">
        <v>54</v>
      </c>
      <c r="C161">
        <v>18</v>
      </c>
      <c r="D161">
        <v>72</v>
      </c>
      <c r="E161" t="s">
        <v>237</v>
      </c>
      <c r="F161" t="s">
        <v>103</v>
      </c>
      <c r="J161">
        <v>0</v>
      </c>
      <c r="K161">
        <v>0.01</v>
      </c>
      <c r="M161" t="s">
        <v>118</v>
      </c>
      <c r="N161" s="7">
        <v>43922</v>
      </c>
      <c r="O161" s="7">
        <v>43936</v>
      </c>
      <c r="P161">
        <v>0</v>
      </c>
      <c r="Q161">
        <v>0</v>
      </c>
      <c r="R161">
        <v>1</v>
      </c>
      <c r="S161">
        <v>0</v>
      </c>
      <c r="T161" s="2" t="s">
        <v>58</v>
      </c>
    </row>
    <row r="162" spans="1:21" x14ac:dyDescent="0.2">
      <c r="A162" t="s">
        <v>57</v>
      </c>
      <c r="B162" t="s">
        <v>54</v>
      </c>
      <c r="C162">
        <v>18</v>
      </c>
      <c r="D162">
        <v>72</v>
      </c>
      <c r="E162" t="s">
        <v>238</v>
      </c>
      <c r="F162" t="s">
        <v>103</v>
      </c>
      <c r="J162">
        <v>0.03</v>
      </c>
      <c r="K162">
        <v>0.04</v>
      </c>
      <c r="M162" t="s">
        <v>118</v>
      </c>
      <c r="N162" s="7">
        <v>43922</v>
      </c>
      <c r="O162" s="7">
        <v>43936</v>
      </c>
      <c r="P162">
        <v>0</v>
      </c>
      <c r="Q162">
        <v>0</v>
      </c>
      <c r="R162">
        <v>1</v>
      </c>
      <c r="S162">
        <v>0</v>
      </c>
      <c r="T162" s="2" t="s">
        <v>58</v>
      </c>
    </row>
    <row r="163" spans="1:21" x14ac:dyDescent="0.2">
      <c r="A163" t="s">
        <v>57</v>
      </c>
      <c r="B163" t="s">
        <v>54</v>
      </c>
      <c r="C163">
        <v>18</v>
      </c>
      <c r="D163">
        <v>72</v>
      </c>
      <c r="E163" t="s">
        <v>239</v>
      </c>
      <c r="F163" t="s">
        <v>103</v>
      </c>
      <c r="J163">
        <v>0</v>
      </c>
      <c r="K163">
        <v>0</v>
      </c>
      <c r="M163" t="s">
        <v>118</v>
      </c>
      <c r="N163" s="7">
        <v>43922</v>
      </c>
      <c r="O163" s="7">
        <v>43936</v>
      </c>
      <c r="P163">
        <v>0</v>
      </c>
      <c r="Q163">
        <v>0</v>
      </c>
      <c r="R163">
        <v>1</v>
      </c>
      <c r="S163">
        <v>0</v>
      </c>
      <c r="T163" s="2" t="s">
        <v>58</v>
      </c>
    </row>
    <row r="164" spans="1:21" x14ac:dyDescent="0.2">
      <c r="A164" t="s">
        <v>57</v>
      </c>
      <c r="B164" t="s">
        <v>54</v>
      </c>
      <c r="C164">
        <v>18</v>
      </c>
      <c r="D164">
        <v>72</v>
      </c>
      <c r="E164" t="s">
        <v>240</v>
      </c>
      <c r="F164" t="s">
        <v>103</v>
      </c>
      <c r="J164">
        <v>0.01</v>
      </c>
      <c r="K164">
        <v>0.02</v>
      </c>
      <c r="M164" t="s">
        <v>118</v>
      </c>
      <c r="N164" s="7">
        <v>43922</v>
      </c>
      <c r="O164" s="7">
        <v>43936</v>
      </c>
      <c r="P164">
        <v>0</v>
      </c>
      <c r="Q164">
        <v>0</v>
      </c>
      <c r="R164">
        <v>1</v>
      </c>
      <c r="S164">
        <v>0</v>
      </c>
      <c r="T164" s="2" t="s">
        <v>58</v>
      </c>
    </row>
    <row r="165" spans="1:21" x14ac:dyDescent="0.2">
      <c r="A165" t="s">
        <v>57</v>
      </c>
      <c r="B165" t="s">
        <v>54</v>
      </c>
      <c r="C165">
        <v>18</v>
      </c>
      <c r="D165">
        <v>72</v>
      </c>
      <c r="E165" t="s">
        <v>241</v>
      </c>
      <c r="F165" t="s">
        <v>103</v>
      </c>
      <c r="J165">
        <v>0.01</v>
      </c>
      <c r="K165">
        <v>0.02</v>
      </c>
      <c r="M165" t="s">
        <v>118</v>
      </c>
      <c r="N165" s="7">
        <v>43922</v>
      </c>
      <c r="O165" s="7">
        <v>43936</v>
      </c>
      <c r="P165">
        <v>0</v>
      </c>
      <c r="Q165">
        <v>0</v>
      </c>
      <c r="R165">
        <v>1</v>
      </c>
      <c r="S165">
        <v>0</v>
      </c>
      <c r="T165" s="2" t="s">
        <v>58</v>
      </c>
    </row>
    <row r="166" spans="1:21" x14ac:dyDescent="0.2">
      <c r="A166" t="s">
        <v>57</v>
      </c>
      <c r="B166" t="s">
        <v>54</v>
      </c>
      <c r="C166">
        <v>18</v>
      </c>
      <c r="D166">
        <v>72</v>
      </c>
      <c r="E166" t="s">
        <v>242</v>
      </c>
      <c r="F166" t="s">
        <v>103</v>
      </c>
      <c r="J166">
        <v>0.01</v>
      </c>
      <c r="K166">
        <v>0.02</v>
      </c>
      <c r="M166" t="s">
        <v>118</v>
      </c>
      <c r="N166" s="7">
        <v>43922</v>
      </c>
      <c r="O166" s="7">
        <v>43936</v>
      </c>
      <c r="P166">
        <v>0</v>
      </c>
      <c r="Q166">
        <v>0</v>
      </c>
      <c r="R166">
        <v>1</v>
      </c>
      <c r="S166">
        <v>0</v>
      </c>
      <c r="T166" s="2" t="s">
        <v>58</v>
      </c>
    </row>
    <row r="167" spans="1:21" x14ac:dyDescent="0.2">
      <c r="A167" t="s">
        <v>57</v>
      </c>
      <c r="B167" t="s">
        <v>54</v>
      </c>
      <c r="C167">
        <v>18</v>
      </c>
      <c r="D167">
        <v>72</v>
      </c>
      <c r="E167" t="s">
        <v>243</v>
      </c>
      <c r="F167" t="s">
        <v>103</v>
      </c>
      <c r="J167">
        <v>0.01</v>
      </c>
      <c r="K167">
        <v>0.02</v>
      </c>
      <c r="M167" t="s">
        <v>118</v>
      </c>
      <c r="N167" s="7">
        <v>43922</v>
      </c>
      <c r="O167" s="7">
        <v>43936</v>
      </c>
      <c r="P167">
        <v>0</v>
      </c>
      <c r="Q167">
        <v>0</v>
      </c>
      <c r="R167">
        <v>1</v>
      </c>
      <c r="S167">
        <v>0</v>
      </c>
      <c r="T167" s="2" t="s">
        <v>58</v>
      </c>
    </row>
    <row r="168" spans="1:21" x14ac:dyDescent="0.2">
      <c r="A168" t="s">
        <v>57</v>
      </c>
      <c r="B168" t="s">
        <v>54</v>
      </c>
      <c r="C168">
        <v>18</v>
      </c>
      <c r="D168">
        <v>72</v>
      </c>
      <c r="E168" t="s">
        <v>244</v>
      </c>
      <c r="F168" t="s">
        <v>103</v>
      </c>
      <c r="J168">
        <v>0.02</v>
      </c>
      <c r="K168">
        <v>0.03</v>
      </c>
      <c r="M168" t="s">
        <v>118</v>
      </c>
      <c r="N168" s="7">
        <v>43922</v>
      </c>
      <c r="O168" s="7">
        <v>43936</v>
      </c>
      <c r="P168">
        <v>0</v>
      </c>
      <c r="Q168">
        <v>0</v>
      </c>
      <c r="R168">
        <v>1</v>
      </c>
      <c r="S168">
        <v>0</v>
      </c>
      <c r="T168" s="2" t="s">
        <v>58</v>
      </c>
    </row>
    <row r="169" spans="1:21" x14ac:dyDescent="0.2">
      <c r="A169" t="s">
        <v>57</v>
      </c>
      <c r="B169" t="s">
        <v>54</v>
      </c>
      <c r="C169">
        <v>18</v>
      </c>
      <c r="D169">
        <v>72</v>
      </c>
      <c r="E169" t="s">
        <v>245</v>
      </c>
      <c r="F169" t="s">
        <v>103</v>
      </c>
      <c r="J169">
        <v>0.06</v>
      </c>
      <c r="K169">
        <v>7.0000000000000007E-2</v>
      </c>
      <c r="M169" t="s">
        <v>118</v>
      </c>
      <c r="N169" s="7">
        <v>43922</v>
      </c>
      <c r="O169" s="7">
        <v>43936</v>
      </c>
      <c r="P169">
        <v>0</v>
      </c>
      <c r="Q169">
        <v>0</v>
      </c>
      <c r="R169">
        <v>1</v>
      </c>
      <c r="S169">
        <v>0</v>
      </c>
      <c r="T169" s="2" t="s">
        <v>58</v>
      </c>
    </row>
    <row r="170" spans="1:21" x14ac:dyDescent="0.2">
      <c r="A170" t="s">
        <v>57</v>
      </c>
      <c r="B170" t="s">
        <v>54</v>
      </c>
      <c r="C170">
        <v>18</v>
      </c>
      <c r="D170">
        <v>72</v>
      </c>
      <c r="E170" t="s">
        <v>246</v>
      </c>
      <c r="F170" t="s">
        <v>103</v>
      </c>
      <c r="J170" t="s">
        <v>47</v>
      </c>
      <c r="K170" t="s">
        <v>47</v>
      </c>
      <c r="M170" t="s">
        <v>118</v>
      </c>
      <c r="N170" s="7">
        <v>43922</v>
      </c>
      <c r="O170" s="7">
        <v>43936</v>
      </c>
      <c r="P170">
        <v>0</v>
      </c>
      <c r="Q170">
        <v>0</v>
      </c>
      <c r="R170">
        <v>1</v>
      </c>
      <c r="S170">
        <v>0</v>
      </c>
      <c r="T170" s="2" t="s">
        <v>58</v>
      </c>
      <c r="U170" t="s">
        <v>233</v>
      </c>
    </row>
    <row r="171" spans="1:21" x14ac:dyDescent="0.2">
      <c r="A171" t="s">
        <v>57</v>
      </c>
      <c r="B171" t="s">
        <v>54</v>
      </c>
      <c r="C171">
        <v>18</v>
      </c>
      <c r="D171">
        <v>72</v>
      </c>
      <c r="E171" t="s">
        <v>247</v>
      </c>
      <c r="F171" t="s">
        <v>103</v>
      </c>
      <c r="J171">
        <v>0.02</v>
      </c>
      <c r="K171">
        <v>0.03</v>
      </c>
      <c r="M171" t="s">
        <v>118</v>
      </c>
      <c r="N171" s="7">
        <v>43922</v>
      </c>
      <c r="O171" s="7">
        <v>43936</v>
      </c>
      <c r="P171">
        <v>0</v>
      </c>
      <c r="Q171">
        <v>0</v>
      </c>
      <c r="R171">
        <v>1</v>
      </c>
      <c r="S171">
        <v>0</v>
      </c>
      <c r="T171" s="2" t="s">
        <v>58</v>
      </c>
    </row>
    <row r="172" spans="1:21" x14ac:dyDescent="0.2">
      <c r="A172" t="s">
        <v>57</v>
      </c>
      <c r="B172" t="s">
        <v>54</v>
      </c>
      <c r="C172">
        <v>18</v>
      </c>
      <c r="D172">
        <v>72</v>
      </c>
      <c r="E172" t="s">
        <v>248</v>
      </c>
      <c r="F172" t="s">
        <v>103</v>
      </c>
      <c r="J172">
        <v>0.02</v>
      </c>
      <c r="K172">
        <v>0.03</v>
      </c>
      <c r="M172" t="s">
        <v>118</v>
      </c>
      <c r="N172" s="7">
        <v>43922</v>
      </c>
      <c r="O172" s="7">
        <v>43936</v>
      </c>
      <c r="P172">
        <v>0</v>
      </c>
      <c r="Q172">
        <v>0</v>
      </c>
      <c r="R172">
        <v>1</v>
      </c>
      <c r="S172">
        <v>0</v>
      </c>
      <c r="T172" s="2" t="s">
        <v>58</v>
      </c>
    </row>
    <row r="173" spans="1:21" x14ac:dyDescent="0.2">
      <c r="A173" t="s">
        <v>57</v>
      </c>
      <c r="B173" t="s">
        <v>54</v>
      </c>
      <c r="C173">
        <v>18</v>
      </c>
      <c r="D173">
        <v>72</v>
      </c>
      <c r="E173" t="s">
        <v>249</v>
      </c>
      <c r="F173" t="s">
        <v>103</v>
      </c>
      <c r="J173">
        <v>0</v>
      </c>
      <c r="K173">
        <v>0.01</v>
      </c>
      <c r="M173" t="s">
        <v>118</v>
      </c>
      <c r="N173" s="7">
        <v>43922</v>
      </c>
      <c r="O173" s="7">
        <v>43936</v>
      </c>
      <c r="P173">
        <v>0</v>
      </c>
      <c r="Q173">
        <v>0</v>
      </c>
      <c r="R173">
        <v>1</v>
      </c>
      <c r="S173">
        <v>0</v>
      </c>
      <c r="T173" s="2" t="s">
        <v>58</v>
      </c>
    </row>
    <row r="174" spans="1:21" x14ac:dyDescent="0.2">
      <c r="A174" t="s">
        <v>57</v>
      </c>
      <c r="B174" t="s">
        <v>54</v>
      </c>
      <c r="C174">
        <v>18</v>
      </c>
      <c r="D174">
        <v>72</v>
      </c>
      <c r="E174" t="s">
        <v>250</v>
      </c>
      <c r="F174" t="s">
        <v>103</v>
      </c>
      <c r="J174">
        <v>0.03</v>
      </c>
      <c r="K174">
        <v>0.04</v>
      </c>
      <c r="M174" t="s">
        <v>118</v>
      </c>
      <c r="N174" s="7">
        <v>43922</v>
      </c>
      <c r="O174" s="7">
        <v>43936</v>
      </c>
      <c r="P174">
        <v>0</v>
      </c>
      <c r="Q174">
        <v>0</v>
      </c>
      <c r="R174">
        <v>1</v>
      </c>
      <c r="S174">
        <v>0</v>
      </c>
      <c r="T174" s="2" t="s">
        <v>58</v>
      </c>
    </row>
    <row r="175" spans="1:21" x14ac:dyDescent="0.2">
      <c r="A175" t="s">
        <v>57</v>
      </c>
      <c r="B175" t="s">
        <v>54</v>
      </c>
      <c r="C175">
        <v>18</v>
      </c>
      <c r="D175">
        <v>72</v>
      </c>
      <c r="E175" t="s">
        <v>251</v>
      </c>
      <c r="F175" t="s">
        <v>103</v>
      </c>
      <c r="J175" t="s">
        <v>47</v>
      </c>
      <c r="K175" t="s">
        <v>47</v>
      </c>
      <c r="M175" t="s">
        <v>118</v>
      </c>
      <c r="N175" s="7">
        <v>43922</v>
      </c>
      <c r="O175" s="7">
        <v>43936</v>
      </c>
      <c r="P175">
        <v>0</v>
      </c>
      <c r="Q175">
        <v>0</v>
      </c>
      <c r="R175">
        <v>1</v>
      </c>
      <c r="S175">
        <v>0</v>
      </c>
      <c r="T175" s="2" t="s">
        <v>58</v>
      </c>
      <c r="U175" t="s">
        <v>252</v>
      </c>
    </row>
    <row r="176" spans="1:21" x14ac:dyDescent="0.2">
      <c r="A176" t="s">
        <v>57</v>
      </c>
      <c r="B176" t="s">
        <v>54</v>
      </c>
      <c r="C176">
        <v>18</v>
      </c>
      <c r="D176">
        <v>72</v>
      </c>
      <c r="E176" t="s">
        <v>253</v>
      </c>
      <c r="F176" t="s">
        <v>103</v>
      </c>
      <c r="J176">
        <v>0.01</v>
      </c>
      <c r="K176">
        <v>0.02</v>
      </c>
      <c r="M176" t="s">
        <v>118</v>
      </c>
      <c r="N176" s="7">
        <v>43922</v>
      </c>
      <c r="O176" s="7">
        <v>43936</v>
      </c>
      <c r="P176">
        <v>0</v>
      </c>
      <c r="Q176">
        <v>0</v>
      </c>
      <c r="R176">
        <v>1</v>
      </c>
      <c r="S176">
        <v>0</v>
      </c>
      <c r="T176" s="2" t="s">
        <v>58</v>
      </c>
    </row>
    <row r="177" spans="1:21" x14ac:dyDescent="0.2">
      <c r="A177" t="s">
        <v>57</v>
      </c>
      <c r="B177" t="s">
        <v>54</v>
      </c>
      <c r="C177">
        <v>18</v>
      </c>
      <c r="D177">
        <v>72</v>
      </c>
      <c r="E177" t="s">
        <v>254</v>
      </c>
      <c r="F177" t="s">
        <v>103</v>
      </c>
      <c r="J177">
        <v>0.01</v>
      </c>
      <c r="K177">
        <v>0.02</v>
      </c>
      <c r="M177" t="s">
        <v>118</v>
      </c>
      <c r="N177" s="7">
        <v>43922</v>
      </c>
      <c r="O177" s="7">
        <v>43936</v>
      </c>
      <c r="P177">
        <v>0</v>
      </c>
      <c r="Q177">
        <v>0</v>
      </c>
      <c r="R177">
        <v>1</v>
      </c>
      <c r="S177">
        <v>0</v>
      </c>
      <c r="T177" s="2" t="s">
        <v>58</v>
      </c>
    </row>
    <row r="178" spans="1:21" x14ac:dyDescent="0.2">
      <c r="A178" t="s">
        <v>57</v>
      </c>
      <c r="B178" t="s">
        <v>54</v>
      </c>
      <c r="C178">
        <v>18</v>
      </c>
      <c r="D178">
        <v>72</v>
      </c>
      <c r="E178" t="s">
        <v>255</v>
      </c>
      <c r="F178" t="s">
        <v>103</v>
      </c>
      <c r="J178">
        <v>0.01</v>
      </c>
      <c r="K178">
        <v>0.02</v>
      </c>
      <c r="M178" t="s">
        <v>118</v>
      </c>
      <c r="N178" s="7">
        <v>43922</v>
      </c>
      <c r="O178" s="7">
        <v>43936</v>
      </c>
      <c r="P178">
        <v>0</v>
      </c>
      <c r="Q178">
        <v>0</v>
      </c>
      <c r="R178">
        <v>1</v>
      </c>
      <c r="S178">
        <v>0</v>
      </c>
      <c r="T178" s="2" t="s">
        <v>58</v>
      </c>
    </row>
    <row r="179" spans="1:21" x14ac:dyDescent="0.2">
      <c r="A179" t="s">
        <v>57</v>
      </c>
      <c r="B179" t="s">
        <v>54</v>
      </c>
      <c r="C179">
        <v>18</v>
      </c>
      <c r="D179">
        <v>72</v>
      </c>
      <c r="E179" t="s">
        <v>256</v>
      </c>
      <c r="F179" t="s">
        <v>103</v>
      </c>
      <c r="J179">
        <v>0.03</v>
      </c>
      <c r="K179">
        <v>0.04</v>
      </c>
      <c r="M179" t="s">
        <v>118</v>
      </c>
      <c r="N179" s="7">
        <v>43922</v>
      </c>
      <c r="O179" s="7">
        <v>43936</v>
      </c>
      <c r="P179">
        <v>0</v>
      </c>
      <c r="Q179">
        <v>0</v>
      </c>
      <c r="R179">
        <v>1</v>
      </c>
      <c r="S179">
        <v>0</v>
      </c>
      <c r="T179" s="2" t="s">
        <v>58</v>
      </c>
      <c r="U179" t="s">
        <v>257</v>
      </c>
    </row>
    <row r="180" spans="1:21" x14ac:dyDescent="0.2">
      <c r="A180" t="s">
        <v>64</v>
      </c>
      <c r="B180" t="s">
        <v>62</v>
      </c>
      <c r="C180">
        <v>0</v>
      </c>
      <c r="D180">
        <v>19</v>
      </c>
      <c r="E180" t="s">
        <v>259</v>
      </c>
      <c r="F180" t="s">
        <v>103</v>
      </c>
      <c r="I180">
        <v>4.7E-2</v>
      </c>
      <c r="M180" t="s">
        <v>118</v>
      </c>
      <c r="N180" s="7">
        <v>43948</v>
      </c>
      <c r="O180" s="7">
        <v>43954</v>
      </c>
      <c r="P180">
        <v>1</v>
      </c>
      <c r="Q180">
        <v>0</v>
      </c>
      <c r="R180">
        <v>0</v>
      </c>
      <c r="S180">
        <v>0</v>
      </c>
      <c r="T180" s="2" t="s">
        <v>260</v>
      </c>
      <c r="U180" t="s">
        <v>261</v>
      </c>
    </row>
    <row r="181" spans="1:21" x14ac:dyDescent="0.2">
      <c r="A181" t="s">
        <v>64</v>
      </c>
      <c r="B181" t="s">
        <v>62</v>
      </c>
      <c r="C181">
        <v>20</v>
      </c>
      <c r="D181">
        <v>64</v>
      </c>
      <c r="E181" t="s">
        <v>259</v>
      </c>
      <c r="F181" t="s">
        <v>103</v>
      </c>
      <c r="I181">
        <v>6.7000000000000004E-2</v>
      </c>
      <c r="M181" t="s">
        <v>118</v>
      </c>
      <c r="N181" s="7">
        <v>43948</v>
      </c>
      <c r="O181" s="7">
        <v>43954</v>
      </c>
      <c r="P181">
        <v>1</v>
      </c>
      <c r="Q181">
        <v>0</v>
      </c>
      <c r="R181">
        <v>0</v>
      </c>
      <c r="S181">
        <v>0</v>
      </c>
      <c r="T181" s="2" t="s">
        <v>260</v>
      </c>
      <c r="U181" t="s">
        <v>261</v>
      </c>
    </row>
    <row r="182" spans="1:21" x14ac:dyDescent="0.2">
      <c r="A182" t="s">
        <v>64</v>
      </c>
      <c r="B182" t="s">
        <v>62</v>
      </c>
      <c r="C182">
        <v>65</v>
      </c>
      <c r="D182">
        <v>95</v>
      </c>
      <c r="E182" t="s">
        <v>259</v>
      </c>
      <c r="F182" t="s">
        <v>103</v>
      </c>
      <c r="I182">
        <v>2.7E-2</v>
      </c>
      <c r="M182" t="s">
        <v>118</v>
      </c>
      <c r="N182" s="7">
        <v>43948</v>
      </c>
      <c r="O182" s="7">
        <v>43954</v>
      </c>
      <c r="P182">
        <v>1</v>
      </c>
      <c r="Q182">
        <v>0</v>
      </c>
      <c r="R182">
        <v>0</v>
      </c>
      <c r="S182">
        <v>0</v>
      </c>
      <c r="T182" s="2" t="s">
        <v>260</v>
      </c>
      <c r="U182" t="s">
        <v>261</v>
      </c>
    </row>
    <row r="183" spans="1:21" x14ac:dyDescent="0.2">
      <c r="A183" t="s">
        <v>64</v>
      </c>
      <c r="B183" t="s">
        <v>62</v>
      </c>
      <c r="C183">
        <v>0</v>
      </c>
      <c r="D183">
        <v>999</v>
      </c>
      <c r="E183" t="s">
        <v>262</v>
      </c>
      <c r="F183" t="s">
        <v>103</v>
      </c>
      <c r="I183">
        <v>4.2000000000000003E-2</v>
      </c>
      <c r="M183" t="s">
        <v>118</v>
      </c>
      <c r="N183" s="7">
        <v>43948</v>
      </c>
      <c r="O183" s="10">
        <v>43954</v>
      </c>
      <c r="P183">
        <v>0</v>
      </c>
      <c r="Q183">
        <v>0</v>
      </c>
      <c r="R183">
        <v>1</v>
      </c>
      <c r="S183">
        <v>0</v>
      </c>
      <c r="T183" s="2" t="s">
        <v>260</v>
      </c>
      <c r="U183" t="s">
        <v>261</v>
      </c>
    </row>
    <row r="184" spans="1:21" x14ac:dyDescent="0.2">
      <c r="A184" t="s">
        <v>64</v>
      </c>
      <c r="B184" t="s">
        <v>62</v>
      </c>
      <c r="C184">
        <v>0</v>
      </c>
      <c r="D184">
        <v>999</v>
      </c>
      <c r="E184" t="s">
        <v>263</v>
      </c>
      <c r="F184" t="s">
        <v>103</v>
      </c>
      <c r="I184">
        <v>7.2999999999999995E-2</v>
      </c>
      <c r="M184" t="s">
        <v>118</v>
      </c>
      <c r="N184" s="7">
        <v>43948</v>
      </c>
      <c r="O184" s="10">
        <v>43954</v>
      </c>
      <c r="P184">
        <v>0</v>
      </c>
      <c r="Q184">
        <v>0</v>
      </c>
      <c r="R184">
        <v>1</v>
      </c>
      <c r="S184">
        <v>0</v>
      </c>
      <c r="T184" s="2" t="s">
        <v>260</v>
      </c>
      <c r="U184" t="s">
        <v>261</v>
      </c>
    </row>
    <row r="185" spans="1:21" x14ac:dyDescent="0.2">
      <c r="A185" t="s">
        <v>64</v>
      </c>
      <c r="B185" t="s">
        <v>62</v>
      </c>
      <c r="C185">
        <v>0</v>
      </c>
      <c r="D185">
        <v>999</v>
      </c>
      <c r="E185" t="s">
        <v>264</v>
      </c>
      <c r="F185" t="s">
        <v>103</v>
      </c>
      <c r="I185">
        <v>3.6999999999999998E-2</v>
      </c>
      <c r="M185" t="s">
        <v>118</v>
      </c>
      <c r="N185" s="7">
        <v>43948</v>
      </c>
      <c r="O185" s="10">
        <v>43954</v>
      </c>
      <c r="P185">
        <v>0</v>
      </c>
      <c r="Q185">
        <v>0</v>
      </c>
      <c r="R185">
        <v>1</v>
      </c>
      <c r="S185">
        <v>0</v>
      </c>
      <c r="T185" s="2" t="s">
        <v>260</v>
      </c>
      <c r="U185" t="s">
        <v>261</v>
      </c>
    </row>
    <row r="186" spans="1:21" x14ac:dyDescent="0.2">
      <c r="N186" s="7"/>
      <c r="O186" s="7"/>
      <c r="T186" s="2"/>
    </row>
    <row r="187" spans="1:21" x14ac:dyDescent="0.2">
      <c r="N187" s="7"/>
      <c r="O187" s="7"/>
      <c r="T187" s="2"/>
    </row>
    <row r="188" spans="1:21" x14ac:dyDescent="0.2">
      <c r="N188" s="7"/>
      <c r="O188" s="7"/>
      <c r="T188" s="2"/>
    </row>
    <row r="189" spans="1:21" x14ac:dyDescent="0.2">
      <c r="N189" s="7"/>
      <c r="O189" s="7"/>
      <c r="T189" s="2"/>
    </row>
    <row r="190" spans="1:21" x14ac:dyDescent="0.2">
      <c r="N190" s="7"/>
      <c r="O190" s="7"/>
      <c r="T190" s="2"/>
    </row>
    <row r="191" spans="1:21" x14ac:dyDescent="0.2">
      <c r="N191" s="7"/>
      <c r="O191" s="7"/>
      <c r="T191" s="2"/>
    </row>
    <row r="192" spans="1:21" x14ac:dyDescent="0.2">
      <c r="N192" s="7"/>
      <c r="O192" s="7"/>
      <c r="T192" s="2"/>
    </row>
    <row r="193" spans="14:20" x14ac:dyDescent="0.2">
      <c r="N193" s="7"/>
      <c r="O193" s="7"/>
      <c r="T193" s="2"/>
    </row>
    <row r="194" spans="14:20" x14ac:dyDescent="0.2">
      <c r="N194" s="7"/>
      <c r="O194" s="7"/>
      <c r="T194" s="2"/>
    </row>
    <row r="195" spans="14:20" x14ac:dyDescent="0.2">
      <c r="N195" s="7"/>
      <c r="O195" s="7"/>
      <c r="T195" s="2"/>
    </row>
    <row r="196" spans="14:20" x14ac:dyDescent="0.2">
      <c r="N196" s="7"/>
      <c r="O196" s="7"/>
      <c r="T196" s="2"/>
    </row>
    <row r="197" spans="14:20" x14ac:dyDescent="0.2">
      <c r="N197" s="7"/>
      <c r="O197" s="7"/>
      <c r="T197" s="2"/>
    </row>
    <row r="198" spans="14:20" x14ac:dyDescent="0.2">
      <c r="N198" s="7"/>
      <c r="O198" s="7"/>
      <c r="T198" s="2"/>
    </row>
    <row r="199" spans="14:20" x14ac:dyDescent="0.2">
      <c r="N199" s="7"/>
      <c r="O199" s="7"/>
      <c r="T199" s="2"/>
    </row>
    <row r="200" spans="14:20" x14ac:dyDescent="0.2">
      <c r="N200" s="7"/>
      <c r="O200" s="7"/>
      <c r="T200" s="2"/>
    </row>
    <row r="201" spans="14:20" x14ac:dyDescent="0.2">
      <c r="N201" s="7"/>
      <c r="O201" s="7"/>
      <c r="T201" s="2"/>
    </row>
    <row r="202" spans="14:20" x14ac:dyDescent="0.2">
      <c r="N202" s="7"/>
      <c r="O202" s="7"/>
      <c r="T202" s="2"/>
    </row>
    <row r="203" spans="14:20" x14ac:dyDescent="0.2">
      <c r="N203" s="7"/>
      <c r="O203" s="7"/>
      <c r="T203" s="2"/>
    </row>
    <row r="204" spans="14:20" x14ac:dyDescent="0.2">
      <c r="N204" s="7"/>
      <c r="O204" s="7"/>
      <c r="T204" s="2"/>
    </row>
    <row r="205" spans="14:20" x14ac:dyDescent="0.2">
      <c r="N205" s="7"/>
      <c r="O205" s="7"/>
      <c r="T205" s="2"/>
    </row>
    <row r="206" spans="14:20" x14ac:dyDescent="0.2">
      <c r="N206" s="7"/>
      <c r="O206" s="7"/>
      <c r="T206" s="2"/>
    </row>
    <row r="207" spans="14:20" x14ac:dyDescent="0.2">
      <c r="N207" s="7"/>
      <c r="O207" s="7"/>
      <c r="T207" s="2"/>
    </row>
    <row r="208" spans="14:20" x14ac:dyDescent="0.2">
      <c r="N208" s="7"/>
      <c r="O208" s="7"/>
      <c r="T208" s="2"/>
    </row>
    <row r="209" spans="14:20" x14ac:dyDescent="0.2">
      <c r="N209" s="7"/>
      <c r="O209" s="7"/>
      <c r="T209" s="2"/>
    </row>
    <row r="210" spans="14:20" x14ac:dyDescent="0.2">
      <c r="N210" s="7"/>
      <c r="O210" s="7"/>
      <c r="T210" s="2"/>
    </row>
    <row r="211" spans="14:20" x14ac:dyDescent="0.2">
      <c r="N211" s="7"/>
      <c r="O211" s="7"/>
      <c r="T211" s="2"/>
    </row>
    <row r="212" spans="14:20" x14ac:dyDescent="0.2">
      <c r="N212" s="7"/>
      <c r="O212" s="7"/>
      <c r="T212" s="2"/>
    </row>
    <row r="213" spans="14:20" x14ac:dyDescent="0.2">
      <c r="N213" s="7"/>
      <c r="O213" s="7"/>
      <c r="T213" s="2"/>
    </row>
    <row r="214" spans="14:20" x14ac:dyDescent="0.2">
      <c r="N214" s="7"/>
      <c r="O214" s="7"/>
      <c r="T214" s="2"/>
    </row>
    <row r="215" spans="14:20" x14ac:dyDescent="0.2">
      <c r="N215" s="7"/>
      <c r="O215" s="7"/>
      <c r="T215" s="2"/>
    </row>
    <row r="216" spans="14:20" x14ac:dyDescent="0.2">
      <c r="N216" s="7"/>
      <c r="O216" s="7"/>
      <c r="T216" s="2"/>
    </row>
    <row r="217" spans="14:20" x14ac:dyDescent="0.2">
      <c r="N217" s="7"/>
      <c r="O217" s="7"/>
      <c r="T217" s="2"/>
    </row>
    <row r="218" spans="14:20" x14ac:dyDescent="0.2">
      <c r="N218" s="7"/>
      <c r="O218" s="7"/>
      <c r="T218" s="2"/>
    </row>
    <row r="219" spans="14:20" x14ac:dyDescent="0.2">
      <c r="N219" s="7"/>
      <c r="O219" s="7"/>
      <c r="T219" s="2"/>
    </row>
    <row r="220" spans="14:20" x14ac:dyDescent="0.2">
      <c r="N220" s="7"/>
      <c r="O220" s="7"/>
      <c r="T220" s="2"/>
    </row>
    <row r="221" spans="14:20" x14ac:dyDescent="0.2">
      <c r="N221" s="7"/>
      <c r="O221" s="7"/>
      <c r="T221" s="2"/>
    </row>
    <row r="222" spans="14:20" x14ac:dyDescent="0.2">
      <c r="N222" s="7"/>
      <c r="O222" s="7"/>
      <c r="T222" s="2"/>
    </row>
    <row r="223" spans="14:20" x14ac:dyDescent="0.2">
      <c r="N223" s="7"/>
      <c r="O223" s="7"/>
      <c r="T223" s="2"/>
    </row>
    <row r="224" spans="14:20" x14ac:dyDescent="0.2">
      <c r="N224" s="7"/>
      <c r="O224" s="7"/>
      <c r="T224" s="2"/>
    </row>
    <row r="225" spans="14:20" x14ac:dyDescent="0.2">
      <c r="N225" s="7"/>
      <c r="O225" s="7"/>
      <c r="T225" s="2"/>
    </row>
    <row r="226" spans="14:20" x14ac:dyDescent="0.2">
      <c r="N226" s="7"/>
      <c r="O226" s="7"/>
      <c r="T226" s="2"/>
    </row>
    <row r="227" spans="14:20" x14ac:dyDescent="0.2">
      <c r="N227" s="7"/>
      <c r="O227" s="7"/>
      <c r="T227" s="2"/>
    </row>
    <row r="228" spans="14:20" x14ac:dyDescent="0.2">
      <c r="N228" s="7"/>
      <c r="O228" s="7"/>
      <c r="T228" s="2"/>
    </row>
    <row r="229" spans="14:20" x14ac:dyDescent="0.2">
      <c r="N229" s="7"/>
      <c r="O229" s="7"/>
      <c r="T229" s="2"/>
    </row>
    <row r="230" spans="14:20" x14ac:dyDescent="0.2">
      <c r="N230" s="7"/>
      <c r="O230" s="7"/>
      <c r="T230" s="2"/>
    </row>
    <row r="231" spans="14:20" x14ac:dyDescent="0.2">
      <c r="N231" s="7"/>
      <c r="O231" s="7"/>
      <c r="T231" s="2"/>
    </row>
    <row r="232" spans="14:20" x14ac:dyDescent="0.2">
      <c r="N232" s="7"/>
      <c r="O232" s="7"/>
      <c r="T232" s="2"/>
    </row>
    <row r="233" spans="14:20" x14ac:dyDescent="0.2">
      <c r="N233" s="7"/>
      <c r="O233" s="7"/>
      <c r="T233" s="2"/>
    </row>
    <row r="234" spans="14:20" x14ac:dyDescent="0.2">
      <c r="N234" s="7"/>
      <c r="O234" s="7"/>
      <c r="T234" s="2"/>
    </row>
    <row r="235" spans="14:20" x14ac:dyDescent="0.2">
      <c r="N235" s="7"/>
      <c r="O235" s="7"/>
      <c r="T235" s="2"/>
    </row>
    <row r="236" spans="14:20" x14ac:dyDescent="0.2">
      <c r="N236" s="7"/>
      <c r="O236" s="7"/>
      <c r="T236" s="2"/>
    </row>
    <row r="237" spans="14:20" x14ac:dyDescent="0.2">
      <c r="N237" s="7"/>
      <c r="O237" s="7"/>
      <c r="T237" s="2"/>
    </row>
    <row r="238" spans="14:20" x14ac:dyDescent="0.2">
      <c r="N238" s="7"/>
      <c r="O238" s="7"/>
      <c r="T238" s="2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7689-1C08-C74B-8946-E44EB48721DB}">
  <dimension ref="A1:Z12"/>
  <sheetViews>
    <sheetView workbookViewId="0">
      <selection sqref="A1:Z12"/>
    </sheetView>
  </sheetViews>
  <sheetFormatPr baseColWidth="10" defaultRowHeight="16" x14ac:dyDescent="0.2"/>
  <sheetData>
    <row r="1" spans="1:2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t="s">
        <v>74</v>
      </c>
      <c r="B2" t="s">
        <v>75</v>
      </c>
      <c r="I2">
        <v>0.99</v>
      </c>
      <c r="J2">
        <v>0.84799999999999998</v>
      </c>
      <c r="O2" t="s">
        <v>76</v>
      </c>
    </row>
    <row r="3" spans="1:26" x14ac:dyDescent="0.2">
      <c r="A3" t="s">
        <v>35</v>
      </c>
      <c r="B3" t="s">
        <v>36</v>
      </c>
      <c r="C3" t="s">
        <v>37</v>
      </c>
      <c r="D3" t="s">
        <v>38</v>
      </c>
      <c r="E3">
        <v>176</v>
      </c>
      <c r="F3">
        <v>176</v>
      </c>
      <c r="G3">
        <v>181</v>
      </c>
      <c r="I3">
        <v>1</v>
      </c>
      <c r="J3" s="3">
        <v>0.86199999999999999</v>
      </c>
      <c r="K3" t="s">
        <v>30</v>
      </c>
      <c r="L3" t="s">
        <v>39</v>
      </c>
      <c r="M3" t="s">
        <v>40</v>
      </c>
      <c r="N3" t="s">
        <v>41</v>
      </c>
      <c r="O3" t="s">
        <v>42</v>
      </c>
    </row>
    <row r="4" spans="1:26" x14ac:dyDescent="0.2">
      <c r="A4" t="s">
        <v>26</v>
      </c>
      <c r="B4" t="s">
        <v>27</v>
      </c>
      <c r="C4" t="s">
        <v>28</v>
      </c>
      <c r="D4" t="s">
        <v>29</v>
      </c>
      <c r="E4">
        <v>651</v>
      </c>
      <c r="F4" s="3">
        <v>648</v>
      </c>
      <c r="G4">
        <v>155</v>
      </c>
      <c r="H4">
        <v>128</v>
      </c>
      <c r="I4">
        <v>0.99462365600000002</v>
      </c>
      <c r="J4">
        <v>0.82580645200000002</v>
      </c>
      <c r="K4" t="s">
        <v>30</v>
      </c>
      <c r="L4" t="s">
        <v>31</v>
      </c>
      <c r="M4" t="s">
        <v>32</v>
      </c>
      <c r="N4" t="s">
        <v>33</v>
      </c>
      <c r="O4" t="s">
        <v>34</v>
      </c>
    </row>
    <row r="5" spans="1:26" x14ac:dyDescent="0.2">
      <c r="A5" t="s">
        <v>43</v>
      </c>
      <c r="B5" t="s">
        <v>44</v>
      </c>
      <c r="C5" t="s">
        <v>45</v>
      </c>
      <c r="D5" t="s">
        <v>46</v>
      </c>
      <c r="E5" s="3">
        <v>156</v>
      </c>
      <c r="F5" s="3">
        <f>53+103</f>
        <v>156</v>
      </c>
      <c r="G5" s="3">
        <f>46+77+20+10</f>
        <v>153</v>
      </c>
      <c r="H5" s="3">
        <f>46+77</f>
        <v>123</v>
      </c>
      <c r="I5" s="3">
        <v>1</v>
      </c>
      <c r="J5" s="3">
        <f>H5/G5</f>
        <v>0.80392156862745101</v>
      </c>
      <c r="K5" t="s">
        <v>30</v>
      </c>
      <c r="L5" t="s">
        <v>48</v>
      </c>
      <c r="M5" t="s">
        <v>49</v>
      </c>
      <c r="N5" t="s">
        <v>50</v>
      </c>
      <c r="P5">
        <v>80</v>
      </c>
      <c r="R5">
        <v>29</v>
      </c>
      <c r="T5">
        <v>0.93100000000000005</v>
      </c>
      <c r="U5">
        <v>100</v>
      </c>
      <c r="W5" t="s">
        <v>51</v>
      </c>
      <c r="X5" t="s">
        <v>40</v>
      </c>
      <c r="Y5" t="s">
        <v>41</v>
      </c>
      <c r="Z5" t="s">
        <v>52</v>
      </c>
    </row>
    <row r="6" spans="1:26" x14ac:dyDescent="0.2">
      <c r="A6" t="s">
        <v>53</v>
      </c>
      <c r="B6" t="s">
        <v>44</v>
      </c>
      <c r="C6" t="s">
        <v>45</v>
      </c>
      <c r="D6" t="s">
        <v>46</v>
      </c>
      <c r="E6" t="s">
        <v>47</v>
      </c>
      <c r="F6" t="s">
        <v>47</v>
      </c>
      <c r="G6">
        <v>267</v>
      </c>
      <c r="I6">
        <v>1</v>
      </c>
      <c r="J6">
        <v>0.80500000000000005</v>
      </c>
      <c r="K6" t="s">
        <v>30</v>
      </c>
      <c r="L6" t="s">
        <v>48</v>
      </c>
      <c r="M6" t="s">
        <v>49</v>
      </c>
      <c r="N6" t="s">
        <v>50</v>
      </c>
      <c r="P6">
        <v>80</v>
      </c>
      <c r="R6">
        <v>29</v>
      </c>
      <c r="T6">
        <v>0.93100000000000005</v>
      </c>
      <c r="U6">
        <v>100</v>
      </c>
      <c r="W6" t="s">
        <v>51</v>
      </c>
      <c r="X6" t="s">
        <v>40</v>
      </c>
      <c r="Y6" t="s">
        <v>41</v>
      </c>
      <c r="Z6" t="s">
        <v>52</v>
      </c>
    </row>
    <row r="7" spans="1:26" x14ac:dyDescent="0.2">
      <c r="A7" t="s">
        <v>66</v>
      </c>
      <c r="B7" t="s">
        <v>67</v>
      </c>
      <c r="D7" t="s">
        <v>68</v>
      </c>
      <c r="E7">
        <v>100</v>
      </c>
      <c r="F7">
        <v>100</v>
      </c>
      <c r="G7">
        <v>7</v>
      </c>
      <c r="H7">
        <v>6</v>
      </c>
      <c r="I7">
        <v>1</v>
      </c>
      <c r="J7">
        <v>0.85714285700000004</v>
      </c>
      <c r="K7" t="s">
        <v>30</v>
      </c>
      <c r="M7" t="s">
        <v>69</v>
      </c>
      <c r="N7" t="s">
        <v>70</v>
      </c>
    </row>
    <row r="8" spans="1:26" x14ac:dyDescent="0.2">
      <c r="A8" t="s">
        <v>71</v>
      </c>
      <c r="D8" t="s">
        <v>68</v>
      </c>
      <c r="I8">
        <v>1</v>
      </c>
      <c r="J8">
        <v>1</v>
      </c>
      <c r="O8" t="s">
        <v>72</v>
      </c>
    </row>
    <row r="9" spans="1:26" x14ac:dyDescent="0.2">
      <c r="A9" t="s">
        <v>77</v>
      </c>
    </row>
    <row r="10" spans="1:26" x14ac:dyDescent="0.2">
      <c r="A10" t="s">
        <v>54</v>
      </c>
      <c r="B10" t="s">
        <v>55</v>
      </c>
      <c r="C10" t="s">
        <v>56</v>
      </c>
      <c r="D10" t="s">
        <v>57</v>
      </c>
      <c r="E10">
        <v>282</v>
      </c>
      <c r="F10">
        <v>281</v>
      </c>
      <c r="G10">
        <v>174</v>
      </c>
      <c r="H10">
        <v>171</v>
      </c>
      <c r="I10">
        <v>0.99645390099999998</v>
      </c>
      <c r="J10">
        <v>0.982758621</v>
      </c>
      <c r="K10" t="s">
        <v>30</v>
      </c>
      <c r="L10" t="s">
        <v>58</v>
      </c>
      <c r="M10" t="s">
        <v>59</v>
      </c>
      <c r="N10" t="s">
        <v>60</v>
      </c>
    </row>
    <row r="11" spans="1:26" x14ac:dyDescent="0.2">
      <c r="A11" t="s">
        <v>61</v>
      </c>
      <c r="B11" t="s">
        <v>55</v>
      </c>
      <c r="C11" t="s">
        <v>56</v>
      </c>
      <c r="D11" t="s">
        <v>57</v>
      </c>
      <c r="E11">
        <v>282</v>
      </c>
      <c r="F11">
        <v>281</v>
      </c>
      <c r="G11">
        <v>174</v>
      </c>
      <c r="H11">
        <v>171</v>
      </c>
      <c r="I11">
        <v>0.99645390099999998</v>
      </c>
      <c r="J11">
        <v>0.982758621</v>
      </c>
      <c r="K11" t="s">
        <v>30</v>
      </c>
      <c r="L11" t="s">
        <v>58</v>
      </c>
      <c r="M11" t="s">
        <v>59</v>
      </c>
      <c r="N11" t="s">
        <v>60</v>
      </c>
    </row>
    <row r="12" spans="1:26" x14ac:dyDescent="0.2">
      <c r="A12" t="s">
        <v>62</v>
      </c>
      <c r="B12" t="s">
        <v>63</v>
      </c>
      <c r="D12" t="s">
        <v>64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O12" t="s">
        <v>65</v>
      </c>
    </row>
  </sheetData>
  <sortState xmlns:xlrd2="http://schemas.microsoft.com/office/spreadsheetml/2017/richdata2" ref="A2:AA12">
    <sortCondition ref="A2:A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review_status</vt:lpstr>
      <vt:lpstr>seroprevalence</vt:lpstr>
      <vt:lpstr>serovalidation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2020-07-22T16:21:05Z</dcterms:created>
  <dcterms:modified xsi:type="dcterms:W3CDTF">2020-07-24T02:12:06Z</dcterms:modified>
</cp:coreProperties>
</file>