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apitalnetwork.sharepoint.com/sites/Origination/Shared Documents/SMA Project/Model Portfolio Main Site/Optimizer/Optimization Work/"/>
    </mc:Choice>
  </mc:AlternateContent>
  <xr:revisionPtr revIDLastSave="3111" documentId="8_{414347F4-AD77-4248-94A3-555C478837CD}" xr6:coauthVersionLast="47" xr6:coauthVersionMax="47" xr10:uidLastSave="{D314765B-BDB9-4F7F-BFDA-8A31481243C1}"/>
  <bookViews>
    <workbookView xWindow="-110" yWindow="-110" windowWidth="19420" windowHeight="11620" tabRatio="813" firstSheet="2" activeTab="5" xr2:uid="{F68A40C3-0D10-4F14-A4F8-D6853A625083}"/>
  </bookViews>
  <sheets>
    <sheet name="AMG" sheetId="4" r:id="rId1"/>
    <sheet name="iDPE" sheetId="3" r:id="rId2"/>
    <sheet name="HL PAF" sheetId="7" r:id="rId3"/>
    <sheet name="PIF" sheetId="28" r:id="rId4"/>
    <sheet name="SPRIM" sheetId="29" r:id="rId5"/>
    <sheet name="SCAP" sheetId="30" r:id="rId6"/>
    <sheet name="OCIC" sheetId="2" r:id="rId7"/>
    <sheet name="CTAC" sheetId="1" r:id="rId8"/>
    <sheet name="NGCREIT" sheetId="6" r:id="rId9"/>
    <sheet name="BCRED" sheetId="18" r:id="rId10"/>
    <sheet name="BREIT" sheetId="19" r:id="rId11"/>
    <sheet name="PE Composite" sheetId="15" r:id="rId12"/>
    <sheet name="PC Composite" sheetId="14" r:id="rId13"/>
    <sheet name="RE Composite" sheetId="13" r:id="rId14"/>
    <sheet name="CPI" sheetId="8" r:id="rId15"/>
    <sheet name="JPM" sheetId="9" r:id="rId16"/>
    <sheet name="Preqin - ACWI" sheetId="10" r:id="rId17"/>
    <sheet name="Preqin - S&amp;P 500" sheetId="22" r:id="rId18"/>
    <sheet name="PB - ACWI" sheetId="21" r:id="rId19"/>
    <sheet name="PB - S&amp;P 500" sheetId="23" r:id="rId20"/>
    <sheet name="CDLI" sheetId="16" r:id="rId21"/>
    <sheet name="ODCE" sheetId="17" r:id="rId22"/>
    <sheet name="Adjusted Comps" sheetId="20" r:id="rId23"/>
  </sheets>
  <definedNames>
    <definedName name="solver_eng" localSheetId="7" hidden="1">1</definedName>
    <definedName name="solver_neg" localSheetId="7" hidden="1">1</definedName>
    <definedName name="solver_num" localSheetId="7" hidden="1">0</definedName>
    <definedName name="solver_opt" localSheetId="7" hidden="1">CTAC!$X$24</definedName>
    <definedName name="solver_typ" localSheetId="7" hidden="1">1</definedName>
    <definedName name="solver_val" localSheetId="7" hidden="1">0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9" i="6" l="1"/>
  <c r="Q98" i="19"/>
  <c r="AN98" i="19" a="1"/>
  <c r="AN98" i="19" s="1"/>
  <c r="N98" i="19" a="1"/>
  <c r="N98" i="19" s="1"/>
  <c r="N97" i="19"/>
  <c r="Q97" i="19" s="1"/>
  <c r="AN97" i="19"/>
  <c r="R86" i="19"/>
  <c r="Q86" i="19"/>
  <c r="Q85" i="19"/>
  <c r="O37" i="18"/>
  <c r="O65" i="1"/>
  <c r="O35" i="2"/>
  <c r="O102" i="3"/>
  <c r="O100" i="4"/>
  <c r="Q65" i="1"/>
  <c r="R85" i="19"/>
  <c r="AO3" i="19"/>
  <c r="AO4" i="19"/>
  <c r="AO5" i="19"/>
  <c r="AO6" i="19"/>
  <c r="AO7" i="19"/>
  <c r="AO8" i="19"/>
  <c r="AQ8" i="19" s="1"/>
  <c r="AS8" i="19" s="1"/>
  <c r="AT8" i="19" s="1"/>
  <c r="AO9" i="19"/>
  <c r="AO10" i="19"/>
  <c r="AO11" i="19"/>
  <c r="AO12" i="19"/>
  <c r="AO13" i="19"/>
  <c r="AO14" i="19"/>
  <c r="AO15" i="19"/>
  <c r="AO16" i="19"/>
  <c r="AO17" i="19"/>
  <c r="AO18" i="19"/>
  <c r="AO19" i="19"/>
  <c r="AO20" i="19"/>
  <c r="AO21" i="19"/>
  <c r="AO22" i="19"/>
  <c r="AO23" i="19"/>
  <c r="AO24" i="19"/>
  <c r="AO25" i="19"/>
  <c r="AO26" i="19"/>
  <c r="AO27" i="19"/>
  <c r="AO28" i="19"/>
  <c r="AO29" i="19"/>
  <c r="AO30" i="19"/>
  <c r="AO31" i="19"/>
  <c r="AO32" i="19"/>
  <c r="AQ32" i="19" s="1"/>
  <c r="AS32" i="19" s="1"/>
  <c r="AT32" i="19" s="1"/>
  <c r="AO33" i="19"/>
  <c r="AO34" i="19"/>
  <c r="AO35" i="19"/>
  <c r="AO36" i="19"/>
  <c r="AO37" i="19"/>
  <c r="AO38" i="19"/>
  <c r="AO39" i="19"/>
  <c r="AO40" i="19"/>
  <c r="AO41" i="19"/>
  <c r="AO42" i="19"/>
  <c r="AO43" i="19"/>
  <c r="AO44" i="19"/>
  <c r="AO45" i="19"/>
  <c r="AO46" i="19"/>
  <c r="AO47" i="19"/>
  <c r="AO48" i="19"/>
  <c r="AO49" i="19"/>
  <c r="AO50" i="19"/>
  <c r="AO51" i="19"/>
  <c r="AO52" i="19"/>
  <c r="AO53" i="19"/>
  <c r="AO54" i="19"/>
  <c r="AO55" i="19"/>
  <c r="AO56" i="19"/>
  <c r="AO57" i="19"/>
  <c r="AO58" i="19"/>
  <c r="AO59" i="19"/>
  <c r="AO60" i="19"/>
  <c r="AO61" i="19"/>
  <c r="AO62" i="19"/>
  <c r="AO63" i="19"/>
  <c r="AO64" i="19"/>
  <c r="AO65" i="19"/>
  <c r="AO66" i="19"/>
  <c r="AO67" i="19"/>
  <c r="AO68" i="19"/>
  <c r="AO69" i="19"/>
  <c r="AO70" i="19"/>
  <c r="AO71" i="19"/>
  <c r="AO72" i="19"/>
  <c r="AO73" i="19"/>
  <c r="AO75" i="19"/>
  <c r="AO76" i="19"/>
  <c r="AO77" i="19"/>
  <c r="AO78" i="19"/>
  <c r="AO79" i="19"/>
  <c r="AO80" i="19"/>
  <c r="AO81" i="19"/>
  <c r="AQ81" i="19" s="1"/>
  <c r="AS81" i="19" s="1"/>
  <c r="AT81" i="19" s="1"/>
  <c r="AO82" i="19"/>
  <c r="AO74" i="19"/>
  <c r="AO59" i="6"/>
  <c r="AO60" i="6"/>
  <c r="AO61" i="6"/>
  <c r="AO62" i="6"/>
  <c r="AO63" i="6"/>
  <c r="AO64" i="6"/>
  <c r="AO65" i="6"/>
  <c r="AQ65" i="6" s="1"/>
  <c r="AO66" i="6"/>
  <c r="AO58" i="6"/>
  <c r="AO3" i="6"/>
  <c r="AO4" i="6"/>
  <c r="AO5" i="6"/>
  <c r="AO6" i="6"/>
  <c r="AO7" i="6"/>
  <c r="AQ7" i="6" s="1"/>
  <c r="AO8" i="6"/>
  <c r="AO9" i="6"/>
  <c r="AO10" i="6"/>
  <c r="AO11" i="6"/>
  <c r="AO12" i="6"/>
  <c r="AO13" i="6"/>
  <c r="AO14" i="6"/>
  <c r="AO15" i="6"/>
  <c r="AQ15" i="6" s="1"/>
  <c r="AO16" i="6"/>
  <c r="AO17" i="6"/>
  <c r="AO18" i="6"/>
  <c r="AO19" i="6"/>
  <c r="AO20" i="6"/>
  <c r="AO21" i="6"/>
  <c r="AO22" i="6"/>
  <c r="AO23" i="6"/>
  <c r="AO24" i="6"/>
  <c r="AO25" i="6"/>
  <c r="AO26" i="6"/>
  <c r="AO27" i="6"/>
  <c r="AO28" i="6"/>
  <c r="AO29" i="6"/>
  <c r="AO30" i="6"/>
  <c r="AO31" i="6"/>
  <c r="AO32" i="6"/>
  <c r="AO33" i="6"/>
  <c r="AO34" i="6"/>
  <c r="AO35" i="6"/>
  <c r="AO36" i="6"/>
  <c r="AO37" i="6"/>
  <c r="AO38" i="6"/>
  <c r="AO39" i="6"/>
  <c r="AO40" i="6"/>
  <c r="AO41" i="6"/>
  <c r="AO42" i="6"/>
  <c r="AO43" i="6"/>
  <c r="AO44" i="6"/>
  <c r="AO45" i="6"/>
  <c r="AO46" i="6"/>
  <c r="AO47" i="6"/>
  <c r="AO48" i="6"/>
  <c r="AO49" i="6"/>
  <c r="AO50" i="6"/>
  <c r="AO51" i="6"/>
  <c r="AO52" i="6"/>
  <c r="AO53" i="6"/>
  <c r="AO54" i="6"/>
  <c r="AO55" i="6"/>
  <c r="AO56" i="6"/>
  <c r="AO57" i="6"/>
  <c r="AO2" i="6"/>
  <c r="AQ2" i="6" s="1"/>
  <c r="AS2" i="6" s="1"/>
  <c r="AT2" i="6" s="1"/>
  <c r="AU2" i="6" s="1"/>
  <c r="AP66" i="6"/>
  <c r="AM66" i="6"/>
  <c r="AP65" i="6"/>
  <c r="AM65" i="6"/>
  <c r="AP64" i="6"/>
  <c r="AQ64" i="6" s="1"/>
  <c r="AM64" i="6"/>
  <c r="AP63" i="6"/>
  <c r="AQ63" i="6" s="1"/>
  <c r="AS63" i="6" s="1"/>
  <c r="AT63" i="6" s="1"/>
  <c r="AU63" i="6" s="1"/>
  <c r="AM63" i="6"/>
  <c r="AQ62" i="6"/>
  <c r="AS62" i="6" s="1"/>
  <c r="AT62" i="6" s="1"/>
  <c r="AP62" i="6"/>
  <c r="AM62" i="6"/>
  <c r="AP61" i="6"/>
  <c r="AQ61" i="6" s="1"/>
  <c r="AS61" i="6" s="1"/>
  <c r="AT61" i="6" s="1"/>
  <c r="AM61" i="6"/>
  <c r="AQ60" i="6"/>
  <c r="AS60" i="6" s="1"/>
  <c r="AT60" i="6" s="1"/>
  <c r="AP60" i="6"/>
  <c r="AM60" i="6"/>
  <c r="AP59" i="6"/>
  <c r="AQ59" i="6" s="1"/>
  <c r="AM59" i="6"/>
  <c r="AP58" i="6"/>
  <c r="AQ58" i="6" s="1"/>
  <c r="AS58" i="6" s="1"/>
  <c r="AT58" i="6" s="1"/>
  <c r="AM58" i="6"/>
  <c r="AQ57" i="6"/>
  <c r="AL57" i="6" s="1"/>
  <c r="AP57" i="6"/>
  <c r="AM57" i="6"/>
  <c r="AQ56" i="6"/>
  <c r="AS56" i="6" s="1"/>
  <c r="AT56" i="6" s="1"/>
  <c r="AP56" i="6"/>
  <c r="AM56" i="6"/>
  <c r="AP55" i="6"/>
  <c r="AM55" i="6"/>
  <c r="AQ54" i="6"/>
  <c r="AS54" i="6" s="1"/>
  <c r="AT54" i="6" s="1"/>
  <c r="AP54" i="6"/>
  <c r="AM54" i="6"/>
  <c r="AL54" i="6" s="1"/>
  <c r="AP53" i="6"/>
  <c r="AQ53" i="6" s="1"/>
  <c r="AM53" i="6"/>
  <c r="AQ52" i="6"/>
  <c r="AS52" i="6" s="1"/>
  <c r="AT52" i="6" s="1"/>
  <c r="AP52" i="6"/>
  <c r="AM52" i="6"/>
  <c r="AL52" i="6" s="1"/>
  <c r="AP51" i="6"/>
  <c r="AQ51" i="6" s="1"/>
  <c r="AM51" i="6"/>
  <c r="AP50" i="6"/>
  <c r="AM50" i="6"/>
  <c r="AS49" i="6"/>
  <c r="AT49" i="6" s="1"/>
  <c r="AU49" i="6" s="1"/>
  <c r="AQ49" i="6"/>
  <c r="AP49" i="6"/>
  <c r="AM49" i="6"/>
  <c r="AL49" i="6"/>
  <c r="AQ48" i="6"/>
  <c r="AS48" i="6" s="1"/>
  <c r="AT48" i="6" s="1"/>
  <c r="AP48" i="6"/>
  <c r="AM48" i="6"/>
  <c r="AU48" i="6" s="1"/>
  <c r="AP47" i="6"/>
  <c r="AQ47" i="6" s="1"/>
  <c r="AS47" i="6" s="1"/>
  <c r="AT47" i="6" s="1"/>
  <c r="AU47" i="6" s="1"/>
  <c r="AM47" i="6"/>
  <c r="AQ46" i="6"/>
  <c r="AS46" i="6" s="1"/>
  <c r="AT46" i="6" s="1"/>
  <c r="AP46" i="6"/>
  <c r="AM46" i="6"/>
  <c r="AL46" i="6" s="1"/>
  <c r="AP45" i="6"/>
  <c r="AQ45" i="6" s="1"/>
  <c r="AM45" i="6"/>
  <c r="AQ44" i="6"/>
  <c r="AS44" i="6" s="1"/>
  <c r="AT44" i="6" s="1"/>
  <c r="AP44" i="6"/>
  <c r="AM44" i="6"/>
  <c r="AP43" i="6"/>
  <c r="AQ43" i="6" s="1"/>
  <c r="AM43" i="6"/>
  <c r="AP42" i="6"/>
  <c r="AM42" i="6"/>
  <c r="AP41" i="6"/>
  <c r="AQ41" i="6" s="1"/>
  <c r="AM41" i="6"/>
  <c r="AQ40" i="6"/>
  <c r="AS40" i="6" s="1"/>
  <c r="AT40" i="6" s="1"/>
  <c r="AP40" i="6"/>
  <c r="AM40" i="6"/>
  <c r="AP39" i="6"/>
  <c r="AQ39" i="6" s="1"/>
  <c r="AS39" i="6" s="1"/>
  <c r="AT39" i="6" s="1"/>
  <c r="AU39" i="6" s="1"/>
  <c r="AM39" i="6"/>
  <c r="AQ38" i="6"/>
  <c r="AS38" i="6" s="1"/>
  <c r="AT38" i="6" s="1"/>
  <c r="AP38" i="6"/>
  <c r="AM38" i="6"/>
  <c r="AL38" i="6" s="1"/>
  <c r="AP37" i="6"/>
  <c r="AQ37" i="6" s="1"/>
  <c r="AS37" i="6" s="1"/>
  <c r="AT37" i="6" s="1"/>
  <c r="AM37" i="6"/>
  <c r="AQ36" i="6"/>
  <c r="AS36" i="6" s="1"/>
  <c r="AT36" i="6" s="1"/>
  <c r="AP36" i="6"/>
  <c r="AM36" i="6"/>
  <c r="AL36" i="6" s="1"/>
  <c r="AP35" i="6"/>
  <c r="AQ35" i="6" s="1"/>
  <c r="AM35" i="6"/>
  <c r="AP34" i="6"/>
  <c r="AM34" i="6"/>
  <c r="AQ33" i="6"/>
  <c r="AL33" i="6" s="1"/>
  <c r="AP33" i="6"/>
  <c r="AM33" i="6"/>
  <c r="AQ32" i="6"/>
  <c r="AS32" i="6" s="1"/>
  <c r="AT32" i="6" s="1"/>
  <c r="AP32" i="6"/>
  <c r="AM32" i="6"/>
  <c r="AP31" i="6"/>
  <c r="AM31" i="6"/>
  <c r="AQ30" i="6"/>
  <c r="AS30" i="6" s="1"/>
  <c r="AT30" i="6" s="1"/>
  <c r="AP30" i="6"/>
  <c r="AM30" i="6"/>
  <c r="AP29" i="6"/>
  <c r="AQ29" i="6" s="1"/>
  <c r="AS29" i="6" s="1"/>
  <c r="AT29" i="6" s="1"/>
  <c r="AM29" i="6"/>
  <c r="AL29" i="6" s="1"/>
  <c r="AQ28" i="6"/>
  <c r="AS28" i="6" s="1"/>
  <c r="AT28" i="6" s="1"/>
  <c r="AP28" i="6"/>
  <c r="AM28" i="6"/>
  <c r="AP27" i="6"/>
  <c r="AQ27" i="6" s="1"/>
  <c r="AM27" i="6"/>
  <c r="AP26" i="6"/>
  <c r="AM26" i="6"/>
  <c r="AQ25" i="6"/>
  <c r="AS25" i="6" s="1"/>
  <c r="AT25" i="6" s="1"/>
  <c r="AU25" i="6" s="1"/>
  <c r="AP25" i="6"/>
  <c r="AM25" i="6"/>
  <c r="AL25" i="6"/>
  <c r="AQ24" i="6"/>
  <c r="AS24" i="6" s="1"/>
  <c r="AT24" i="6" s="1"/>
  <c r="AP24" i="6"/>
  <c r="AM24" i="6"/>
  <c r="AU24" i="6" s="1"/>
  <c r="AQ23" i="6"/>
  <c r="AS23" i="6" s="1"/>
  <c r="AT23" i="6" s="1"/>
  <c r="AU23" i="6" s="1"/>
  <c r="AP23" i="6"/>
  <c r="AM23" i="6"/>
  <c r="AQ22" i="6"/>
  <c r="AS22" i="6" s="1"/>
  <c r="AT22" i="6" s="1"/>
  <c r="AP22" i="6"/>
  <c r="AM22" i="6"/>
  <c r="AP21" i="6"/>
  <c r="AQ21" i="6" s="1"/>
  <c r="AS21" i="6" s="1"/>
  <c r="AT21" i="6" s="1"/>
  <c r="AM21" i="6"/>
  <c r="AQ20" i="6"/>
  <c r="AS20" i="6" s="1"/>
  <c r="AT20" i="6" s="1"/>
  <c r="AP20" i="6"/>
  <c r="AM20" i="6"/>
  <c r="AP19" i="6"/>
  <c r="AQ19" i="6" s="1"/>
  <c r="AM19" i="6"/>
  <c r="AP18" i="6"/>
  <c r="AM18" i="6"/>
  <c r="AP17" i="6"/>
  <c r="AQ17" i="6" s="1"/>
  <c r="AM17" i="6"/>
  <c r="AQ16" i="6"/>
  <c r="AL16" i="6" s="1"/>
  <c r="AP16" i="6"/>
  <c r="AM16" i="6"/>
  <c r="AP15" i="6"/>
  <c r="AM15" i="6"/>
  <c r="AQ14" i="6"/>
  <c r="AS14" i="6" s="1"/>
  <c r="AT14" i="6" s="1"/>
  <c r="AP14" i="6"/>
  <c r="AM14" i="6"/>
  <c r="AP13" i="6"/>
  <c r="AQ13" i="6" s="1"/>
  <c r="AS13" i="6" s="1"/>
  <c r="AT13" i="6" s="1"/>
  <c r="AM13" i="6"/>
  <c r="AL13" i="6" s="1"/>
  <c r="AQ12" i="6"/>
  <c r="AS12" i="6" s="1"/>
  <c r="AT12" i="6" s="1"/>
  <c r="AP12" i="6"/>
  <c r="AM12" i="6"/>
  <c r="AP11" i="6"/>
  <c r="AQ11" i="6" s="1"/>
  <c r="AM11" i="6"/>
  <c r="AP10" i="6"/>
  <c r="AM10" i="6"/>
  <c r="AP9" i="6"/>
  <c r="AQ9" i="6" s="1"/>
  <c r="AM9" i="6"/>
  <c r="AQ8" i="6"/>
  <c r="AS8" i="6" s="1"/>
  <c r="AT8" i="6" s="1"/>
  <c r="AP8" i="6"/>
  <c r="AM8" i="6"/>
  <c r="AP7" i="6"/>
  <c r="AM7" i="6"/>
  <c r="AQ6" i="6"/>
  <c r="AS6" i="6" s="1"/>
  <c r="AT6" i="6" s="1"/>
  <c r="AU6" i="6" s="1"/>
  <c r="AP6" i="6"/>
  <c r="AM6" i="6"/>
  <c r="AL6" i="6" s="1"/>
  <c r="AP5" i="6"/>
  <c r="AQ5" i="6" s="1"/>
  <c r="AS5" i="6" s="1"/>
  <c r="AT5" i="6" s="1"/>
  <c r="AM5" i="6"/>
  <c r="AL5" i="6" s="1"/>
  <c r="AQ4" i="6"/>
  <c r="AS4" i="6" s="1"/>
  <c r="AT4" i="6" s="1"/>
  <c r="AP4" i="6"/>
  <c r="AM4" i="6"/>
  <c r="AL4" i="6" s="1"/>
  <c r="AP3" i="6"/>
  <c r="AQ3" i="6" s="1"/>
  <c r="AM3" i="6"/>
  <c r="AP2" i="6"/>
  <c r="AM2" i="6"/>
  <c r="Q66" i="6"/>
  <c r="Q65" i="6"/>
  <c r="Q64" i="6"/>
  <c r="Q63" i="6"/>
  <c r="Q62" i="6"/>
  <c r="Q61" i="6"/>
  <c r="Q60" i="6"/>
  <c r="Q59" i="6"/>
  <c r="Q58" i="6"/>
  <c r="Q57" i="6"/>
  <c r="Q56" i="6"/>
  <c r="Q55" i="6"/>
  <c r="Q54" i="6"/>
  <c r="Q53" i="6"/>
  <c r="Q52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9" i="6"/>
  <c r="Q28" i="6"/>
  <c r="Q27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Q2" i="6"/>
  <c r="R69" i="6" s="1"/>
  <c r="N1" i="18"/>
  <c r="Q3" i="19"/>
  <c r="Q4" i="19"/>
  <c r="Q5" i="19"/>
  <c r="Q6" i="19"/>
  <c r="Q7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4" i="19"/>
  <c r="Q25" i="19"/>
  <c r="Q26" i="19"/>
  <c r="Q27" i="19"/>
  <c r="Q28" i="19"/>
  <c r="Q29" i="19"/>
  <c r="Q30" i="19"/>
  <c r="Q31" i="19"/>
  <c r="Q32" i="19"/>
  <c r="Q33" i="19"/>
  <c r="Q34" i="19"/>
  <c r="Q35" i="19"/>
  <c r="Q36" i="19"/>
  <c r="Q37" i="19"/>
  <c r="Q38" i="19"/>
  <c r="Q39" i="19"/>
  <c r="Q40" i="19"/>
  <c r="Q41" i="19"/>
  <c r="Q42" i="19"/>
  <c r="Q43" i="19"/>
  <c r="Q44" i="19"/>
  <c r="Q45" i="19"/>
  <c r="Q46" i="19"/>
  <c r="Q47" i="19"/>
  <c r="Q48" i="19"/>
  <c r="Q49" i="19"/>
  <c r="Q50" i="19"/>
  <c r="Q51" i="19"/>
  <c r="Q52" i="19"/>
  <c r="Q53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79" i="19"/>
  <c r="Q80" i="19"/>
  <c r="Q81" i="19"/>
  <c r="Q82" i="19"/>
  <c r="Q2" i="19"/>
  <c r="AP3" i="19"/>
  <c r="AP4" i="19"/>
  <c r="AP5" i="19"/>
  <c r="AP6" i="19"/>
  <c r="AP7" i="19"/>
  <c r="AP8" i="19"/>
  <c r="AP9" i="19"/>
  <c r="AQ9" i="19" s="1"/>
  <c r="AS9" i="19" s="1"/>
  <c r="AT9" i="19" s="1"/>
  <c r="AP10" i="19"/>
  <c r="AQ10" i="19" s="1"/>
  <c r="AS10" i="19" s="1"/>
  <c r="AT10" i="19" s="1"/>
  <c r="AP11" i="19"/>
  <c r="AP12" i="19"/>
  <c r="AP13" i="19"/>
  <c r="AP14" i="19"/>
  <c r="AP15" i="19"/>
  <c r="AP16" i="19"/>
  <c r="AP17" i="19"/>
  <c r="AQ17" i="19" s="1"/>
  <c r="AS17" i="19" s="1"/>
  <c r="AT17" i="19" s="1"/>
  <c r="AP18" i="19"/>
  <c r="AQ18" i="19" s="1"/>
  <c r="AS18" i="19" s="1"/>
  <c r="AT18" i="19" s="1"/>
  <c r="AP19" i="19"/>
  <c r="AP20" i="19"/>
  <c r="AP21" i="19"/>
  <c r="AP22" i="19"/>
  <c r="AP23" i="19"/>
  <c r="AP24" i="19"/>
  <c r="AP25" i="19"/>
  <c r="AQ25" i="19" s="1"/>
  <c r="AS25" i="19" s="1"/>
  <c r="AT25" i="19" s="1"/>
  <c r="AP26" i="19"/>
  <c r="AQ26" i="19" s="1"/>
  <c r="AP27" i="19"/>
  <c r="AP28" i="19"/>
  <c r="AP29" i="19"/>
  <c r="AP30" i="19"/>
  <c r="AP31" i="19"/>
  <c r="AP32" i="19"/>
  <c r="AP33" i="19"/>
  <c r="AP34" i="19"/>
  <c r="AQ34" i="19" s="1"/>
  <c r="AP35" i="19"/>
  <c r="AP36" i="19"/>
  <c r="AP37" i="19"/>
  <c r="AP38" i="19"/>
  <c r="AP39" i="19"/>
  <c r="AP40" i="19"/>
  <c r="AP41" i="19"/>
  <c r="AP42" i="19"/>
  <c r="AQ42" i="19" s="1"/>
  <c r="AS42" i="19" s="1"/>
  <c r="AT42" i="19" s="1"/>
  <c r="AP43" i="19"/>
  <c r="AP44" i="19"/>
  <c r="AP45" i="19"/>
  <c r="AP46" i="19"/>
  <c r="AP47" i="19"/>
  <c r="AP48" i="19"/>
  <c r="AP49" i="19"/>
  <c r="AP50" i="19"/>
  <c r="AQ50" i="19" s="1"/>
  <c r="AP51" i="19"/>
  <c r="AP52" i="19"/>
  <c r="AP53" i="19"/>
  <c r="AP54" i="19"/>
  <c r="AP55" i="19"/>
  <c r="AP56" i="19"/>
  <c r="AP57" i="19"/>
  <c r="AP58" i="19"/>
  <c r="AP59" i="19"/>
  <c r="AP60" i="19"/>
  <c r="AP61" i="19"/>
  <c r="AP62" i="19"/>
  <c r="AP63" i="19"/>
  <c r="AP64" i="19"/>
  <c r="AP65" i="19"/>
  <c r="AP66" i="19"/>
  <c r="AP67" i="19"/>
  <c r="AP68" i="19"/>
  <c r="AP69" i="19"/>
  <c r="AP70" i="19"/>
  <c r="AP71" i="19"/>
  <c r="AP72" i="19"/>
  <c r="AP73" i="19"/>
  <c r="AP74" i="19"/>
  <c r="AP75" i="19"/>
  <c r="AP76" i="19"/>
  <c r="AP77" i="19"/>
  <c r="AP78" i="19"/>
  <c r="AP79" i="19"/>
  <c r="AP80" i="19"/>
  <c r="AQ80" i="19" s="1"/>
  <c r="AS80" i="19" s="1"/>
  <c r="AT80" i="19" s="1"/>
  <c r="AP81" i="19"/>
  <c r="AP82" i="19"/>
  <c r="AM3" i="19"/>
  <c r="AM4" i="19"/>
  <c r="AM5" i="19"/>
  <c r="AM6" i="19"/>
  <c r="AM7" i="19"/>
  <c r="AM8" i="19"/>
  <c r="AM9" i="19"/>
  <c r="AM10" i="19"/>
  <c r="AM11" i="19"/>
  <c r="AM12" i="19"/>
  <c r="AM13" i="19"/>
  <c r="AM14" i="19"/>
  <c r="AM15" i="19"/>
  <c r="AM16" i="19"/>
  <c r="AM17" i="19"/>
  <c r="AM18" i="19"/>
  <c r="AM19" i="19"/>
  <c r="AM20" i="19"/>
  <c r="AM21" i="19"/>
  <c r="AM22" i="19"/>
  <c r="AM23" i="19"/>
  <c r="AM24" i="19"/>
  <c r="AM25" i="19"/>
  <c r="AM26" i="19"/>
  <c r="AM27" i="19"/>
  <c r="AM28" i="19"/>
  <c r="AM29" i="19"/>
  <c r="AM30" i="19"/>
  <c r="AM31" i="19"/>
  <c r="AM32" i="19"/>
  <c r="AM33" i="19"/>
  <c r="AM34" i="19"/>
  <c r="AM35" i="19"/>
  <c r="AM36" i="19"/>
  <c r="AM37" i="19"/>
  <c r="AM38" i="19"/>
  <c r="AM39" i="19"/>
  <c r="AM40" i="19"/>
  <c r="AM41" i="19"/>
  <c r="AM42" i="19"/>
  <c r="AM43" i="19"/>
  <c r="AM44" i="19"/>
  <c r="AM45" i="19"/>
  <c r="AM46" i="19"/>
  <c r="AM47" i="19"/>
  <c r="AM48" i="19"/>
  <c r="AM49" i="19"/>
  <c r="AM50" i="19"/>
  <c r="AM51" i="19"/>
  <c r="AM52" i="19"/>
  <c r="AM53" i="19"/>
  <c r="AM54" i="19"/>
  <c r="AM55" i="19"/>
  <c r="AM56" i="19"/>
  <c r="AM57" i="19"/>
  <c r="AM58" i="19"/>
  <c r="AM59" i="19"/>
  <c r="AM60" i="19"/>
  <c r="AM61" i="19"/>
  <c r="AM62" i="19"/>
  <c r="AM63" i="19"/>
  <c r="AM64" i="19"/>
  <c r="AM65" i="19"/>
  <c r="AM66" i="19"/>
  <c r="AM67" i="19"/>
  <c r="AM68" i="19"/>
  <c r="AM69" i="19"/>
  <c r="AM70" i="19"/>
  <c r="AM71" i="19"/>
  <c r="AM72" i="19"/>
  <c r="AM73" i="19"/>
  <c r="AM74" i="19"/>
  <c r="AM75" i="19"/>
  <c r="AM76" i="19"/>
  <c r="AM77" i="19"/>
  <c r="AM78" i="19"/>
  <c r="AM79" i="19"/>
  <c r="AM80" i="19"/>
  <c r="AM81" i="19"/>
  <c r="AM82" i="19"/>
  <c r="AQ3" i="19"/>
  <c r="AS3" i="19" s="1"/>
  <c r="AT3" i="19" s="1"/>
  <c r="AQ4" i="19"/>
  <c r="AS4" i="19" s="1"/>
  <c r="AT4" i="19" s="1"/>
  <c r="AQ5" i="19"/>
  <c r="AS5" i="19" s="1"/>
  <c r="AT5" i="19" s="1"/>
  <c r="AQ6" i="19"/>
  <c r="AS6" i="19" s="1"/>
  <c r="AT6" i="19" s="1"/>
  <c r="AQ7" i="19"/>
  <c r="AS7" i="19" s="1"/>
  <c r="AT7" i="19" s="1"/>
  <c r="AU7" i="19" s="1"/>
  <c r="AQ11" i="19"/>
  <c r="AS11" i="19" s="1"/>
  <c r="AT11" i="19" s="1"/>
  <c r="AQ12" i="19"/>
  <c r="AS12" i="19" s="1"/>
  <c r="AT12" i="19" s="1"/>
  <c r="AQ13" i="19"/>
  <c r="AS13" i="19" s="1"/>
  <c r="AT13" i="19" s="1"/>
  <c r="AU13" i="19" s="1"/>
  <c r="AQ14" i="19"/>
  <c r="AS14" i="19" s="1"/>
  <c r="AT14" i="19" s="1"/>
  <c r="AQ15" i="19"/>
  <c r="AS15" i="19" s="1"/>
  <c r="AT15" i="19" s="1"/>
  <c r="AQ19" i="19"/>
  <c r="AS19" i="19" s="1"/>
  <c r="AT19" i="19" s="1"/>
  <c r="AQ20" i="19"/>
  <c r="AS20" i="19" s="1"/>
  <c r="AT20" i="19" s="1"/>
  <c r="AQ21" i="19"/>
  <c r="AS21" i="19" s="1"/>
  <c r="AT21" i="19" s="1"/>
  <c r="AQ22" i="19"/>
  <c r="AS22" i="19" s="1"/>
  <c r="AT22" i="19" s="1"/>
  <c r="AU22" i="19" s="1"/>
  <c r="AQ23" i="19"/>
  <c r="AS23" i="19" s="1"/>
  <c r="AT23" i="19" s="1"/>
  <c r="AQ27" i="19"/>
  <c r="AS27" i="19" s="1"/>
  <c r="AT27" i="19" s="1"/>
  <c r="AQ28" i="19"/>
  <c r="AS28" i="19" s="1"/>
  <c r="AT28" i="19" s="1"/>
  <c r="AQ29" i="19"/>
  <c r="AS29" i="19" s="1"/>
  <c r="AT29" i="19" s="1"/>
  <c r="AU29" i="19" s="1"/>
  <c r="AQ30" i="19"/>
  <c r="AQ31" i="19"/>
  <c r="AS31" i="19" s="1"/>
  <c r="AT31" i="19" s="1"/>
  <c r="AQ33" i="19"/>
  <c r="AS33" i="19" s="1"/>
  <c r="AT33" i="19" s="1"/>
  <c r="AQ35" i="19"/>
  <c r="AS35" i="19" s="1"/>
  <c r="AT35" i="19" s="1"/>
  <c r="AQ36" i="19"/>
  <c r="AS36" i="19" s="1"/>
  <c r="AT36" i="19" s="1"/>
  <c r="AU36" i="19" s="1"/>
  <c r="AQ37" i="19"/>
  <c r="AS37" i="19" s="1"/>
  <c r="AT37" i="19" s="1"/>
  <c r="AQ38" i="19"/>
  <c r="AQ39" i="19"/>
  <c r="AS39" i="19" s="1"/>
  <c r="AT39" i="19" s="1"/>
  <c r="AQ41" i="19"/>
  <c r="AS41" i="19" s="1"/>
  <c r="AT41" i="19" s="1"/>
  <c r="AQ43" i="19"/>
  <c r="AS43" i="19" s="1"/>
  <c r="AT43" i="19" s="1"/>
  <c r="AQ44" i="19"/>
  <c r="AS44" i="19" s="1"/>
  <c r="AT44" i="19" s="1"/>
  <c r="AQ45" i="19"/>
  <c r="AS45" i="19" s="1"/>
  <c r="AT45" i="19" s="1"/>
  <c r="AU45" i="19" s="1"/>
  <c r="AQ46" i="19"/>
  <c r="AQ47" i="19"/>
  <c r="AS47" i="19" s="1"/>
  <c r="AT47" i="19" s="1"/>
  <c r="AQ49" i="19"/>
  <c r="AS49" i="19" s="1"/>
  <c r="AT49" i="19" s="1"/>
  <c r="AQ51" i="19"/>
  <c r="AS51" i="19" s="1"/>
  <c r="AT51" i="19" s="1"/>
  <c r="AQ52" i="19"/>
  <c r="AS52" i="19" s="1"/>
  <c r="AT52" i="19" s="1"/>
  <c r="AQ53" i="19"/>
  <c r="AS53" i="19" s="1"/>
  <c r="AT53" i="19" s="1"/>
  <c r="AU53" i="19" s="1"/>
  <c r="AQ54" i="19"/>
  <c r="AS54" i="19" s="1"/>
  <c r="AT54" i="19" s="1"/>
  <c r="AU54" i="19" s="1"/>
  <c r="AQ55" i="19"/>
  <c r="AS55" i="19" s="1"/>
  <c r="AT55" i="19" s="1"/>
  <c r="AQ57" i="19"/>
  <c r="AS57" i="19" s="1"/>
  <c r="AT57" i="19" s="1"/>
  <c r="AQ59" i="19"/>
  <c r="AS59" i="19" s="1"/>
  <c r="AT59" i="19" s="1"/>
  <c r="AQ60" i="19"/>
  <c r="AS60" i="19" s="1"/>
  <c r="AT60" i="19" s="1"/>
  <c r="AU60" i="19" s="1"/>
  <c r="AQ61" i="19"/>
  <c r="AS61" i="19" s="1"/>
  <c r="AT61" i="19" s="1"/>
  <c r="AU61" i="19" s="1"/>
  <c r="AQ62" i="19"/>
  <c r="AQ63" i="19"/>
  <c r="AS63" i="19" s="1"/>
  <c r="AT63" i="19" s="1"/>
  <c r="AQ65" i="19"/>
  <c r="AS65" i="19" s="1"/>
  <c r="AT65" i="19" s="1"/>
  <c r="AU65" i="19" s="1"/>
  <c r="AQ67" i="19"/>
  <c r="AS67" i="19" s="1"/>
  <c r="AT67" i="19" s="1"/>
  <c r="AQ68" i="19"/>
  <c r="AS68" i="19" s="1"/>
  <c r="AT68" i="19" s="1"/>
  <c r="AU68" i="19" s="1"/>
  <c r="AQ69" i="19"/>
  <c r="AS69" i="19" s="1"/>
  <c r="AT69" i="19" s="1"/>
  <c r="AQ70" i="19"/>
  <c r="AQ71" i="19"/>
  <c r="AS71" i="19" s="1"/>
  <c r="AT71" i="19" s="1"/>
  <c r="AQ73" i="19"/>
  <c r="AS73" i="19" s="1"/>
  <c r="AT73" i="19" s="1"/>
  <c r="AQ75" i="19"/>
  <c r="AS75" i="19" s="1"/>
  <c r="AT75" i="19" s="1"/>
  <c r="AQ76" i="19"/>
  <c r="AS76" i="19" s="1"/>
  <c r="AT76" i="19" s="1"/>
  <c r="AQ77" i="19"/>
  <c r="AS77" i="19" s="1"/>
  <c r="AT77" i="19" s="1"/>
  <c r="AU77" i="19" s="1"/>
  <c r="AQ78" i="19"/>
  <c r="AQ79" i="19"/>
  <c r="AS79" i="19" s="1"/>
  <c r="AT79" i="19" s="1"/>
  <c r="AP2" i="19"/>
  <c r="AM2" i="19"/>
  <c r="AO2" i="19"/>
  <c r="AQ66" i="19" l="1"/>
  <c r="AS66" i="19" s="1"/>
  <c r="AT66" i="19" s="1"/>
  <c r="AQ72" i="19"/>
  <c r="AS72" i="19" s="1"/>
  <c r="AT72" i="19" s="1"/>
  <c r="AQ64" i="19"/>
  <c r="AS64" i="19" s="1"/>
  <c r="AT64" i="19" s="1"/>
  <c r="AQ56" i="19"/>
  <c r="AS56" i="19" s="1"/>
  <c r="AT56" i="19" s="1"/>
  <c r="AQ48" i="19"/>
  <c r="AS48" i="19" s="1"/>
  <c r="AT48" i="19" s="1"/>
  <c r="AQ40" i="19"/>
  <c r="AS40" i="19" s="1"/>
  <c r="AT40" i="19" s="1"/>
  <c r="AU40" i="19" s="1"/>
  <c r="AQ24" i="19"/>
  <c r="AS24" i="19" s="1"/>
  <c r="AT24" i="19" s="1"/>
  <c r="AU24" i="19" s="1"/>
  <c r="AQ16" i="19"/>
  <c r="AS16" i="19" s="1"/>
  <c r="AT16" i="19" s="1"/>
  <c r="AU16" i="19" s="1"/>
  <c r="AQ58" i="19"/>
  <c r="AQ82" i="19"/>
  <c r="AQ74" i="19"/>
  <c r="AS65" i="6"/>
  <c r="AT65" i="6" s="1"/>
  <c r="AU65" i="6" s="1"/>
  <c r="AL65" i="6"/>
  <c r="AL62" i="6"/>
  <c r="AL60" i="6"/>
  <c r="AQ66" i="6"/>
  <c r="AS66" i="6" s="1"/>
  <c r="AT66" i="6" s="1"/>
  <c r="AU66" i="6" s="1"/>
  <c r="AL15" i="6"/>
  <c r="AS15" i="6"/>
  <c r="AT15" i="6" s="1"/>
  <c r="AU15" i="6" s="1"/>
  <c r="AL7" i="6"/>
  <c r="AS7" i="6"/>
  <c r="AT7" i="6" s="1"/>
  <c r="AU7" i="6" s="1"/>
  <c r="AS16" i="6"/>
  <c r="AT16" i="6" s="1"/>
  <c r="AU16" i="6" s="1"/>
  <c r="AL20" i="6"/>
  <c r="AL23" i="6"/>
  <c r="AL28" i="6"/>
  <c r="AQ55" i="6"/>
  <c r="AS55" i="6" s="1"/>
  <c r="AT55" i="6" s="1"/>
  <c r="AU55" i="6" s="1"/>
  <c r="AS57" i="6"/>
  <c r="AT57" i="6" s="1"/>
  <c r="AU57" i="6" s="1"/>
  <c r="AL12" i="6"/>
  <c r="AQ31" i="6"/>
  <c r="AS31" i="6" s="1"/>
  <c r="AT31" i="6" s="1"/>
  <c r="AU31" i="6" s="1"/>
  <c r="AS33" i="6"/>
  <c r="AT33" i="6" s="1"/>
  <c r="AU33" i="6" s="1"/>
  <c r="AL37" i="6"/>
  <c r="AL44" i="6"/>
  <c r="AL47" i="6"/>
  <c r="AL21" i="6"/>
  <c r="AQ34" i="6"/>
  <c r="AS34" i="6" s="1"/>
  <c r="AT34" i="6" s="1"/>
  <c r="AU26" i="6"/>
  <c r="AQ50" i="6"/>
  <c r="AS50" i="6" s="1"/>
  <c r="AT50" i="6" s="1"/>
  <c r="AU50" i="6" s="1"/>
  <c r="AU10" i="6"/>
  <c r="AQ18" i="6"/>
  <c r="AS18" i="6" s="1"/>
  <c r="AT18" i="6" s="1"/>
  <c r="AU18" i="6" s="1"/>
  <c r="AL22" i="6"/>
  <c r="AQ26" i="6"/>
  <c r="AS26" i="6" s="1"/>
  <c r="AT26" i="6" s="1"/>
  <c r="AL30" i="6"/>
  <c r="AL55" i="6"/>
  <c r="AL8" i="6"/>
  <c r="AQ10" i="6"/>
  <c r="AS10" i="6" s="1"/>
  <c r="AT10" i="6" s="1"/>
  <c r="AL14" i="6"/>
  <c r="AL39" i="6"/>
  <c r="AQ42" i="6"/>
  <c r="AS42" i="6" s="1"/>
  <c r="AT42" i="6" s="1"/>
  <c r="AU58" i="6"/>
  <c r="AL3" i="6"/>
  <c r="AS3" i="6"/>
  <c r="AT3" i="6" s="1"/>
  <c r="AU3" i="6" s="1"/>
  <c r="AU56" i="6"/>
  <c r="AU32" i="6"/>
  <c r="AU34" i="6"/>
  <c r="AS59" i="6"/>
  <c r="AT59" i="6" s="1"/>
  <c r="AU59" i="6" s="1"/>
  <c r="AL59" i="6"/>
  <c r="AS53" i="6"/>
  <c r="AT53" i="6" s="1"/>
  <c r="AU53" i="6" s="1"/>
  <c r="AL53" i="6"/>
  <c r="AS41" i="6"/>
  <c r="AT41" i="6" s="1"/>
  <c r="AU41" i="6" s="1"/>
  <c r="AL41" i="6"/>
  <c r="AS35" i="6"/>
  <c r="AT35" i="6" s="1"/>
  <c r="AU35" i="6" s="1"/>
  <c r="AL35" i="6"/>
  <c r="AU42" i="6"/>
  <c r="AL45" i="6"/>
  <c r="AS45" i="6"/>
  <c r="AT45" i="6" s="1"/>
  <c r="AU45" i="6" s="1"/>
  <c r="AL63" i="6"/>
  <c r="AS51" i="6"/>
  <c r="AT51" i="6" s="1"/>
  <c r="AU51" i="6" s="1"/>
  <c r="AL51" i="6"/>
  <c r="AS19" i="6"/>
  <c r="AT19" i="6" s="1"/>
  <c r="AU19" i="6" s="1"/>
  <c r="AL19" i="6"/>
  <c r="AL27" i="6"/>
  <c r="AS27" i="6"/>
  <c r="AT27" i="6" s="1"/>
  <c r="AU27" i="6" s="1"/>
  <c r="AU64" i="6"/>
  <c r="AS17" i="6"/>
  <c r="AT17" i="6" s="1"/>
  <c r="AU17" i="6" s="1"/>
  <c r="AL17" i="6"/>
  <c r="AS9" i="6"/>
  <c r="AT9" i="6" s="1"/>
  <c r="AU9" i="6" s="1"/>
  <c r="AL9" i="6"/>
  <c r="AS11" i="6"/>
  <c r="AT11" i="6" s="1"/>
  <c r="AU11" i="6" s="1"/>
  <c r="AL11" i="6"/>
  <c r="AL31" i="6"/>
  <c r="AU40" i="6"/>
  <c r="AS43" i="6"/>
  <c r="AT43" i="6" s="1"/>
  <c r="AU43" i="6" s="1"/>
  <c r="AL43" i="6"/>
  <c r="AL61" i="6"/>
  <c r="AS64" i="6"/>
  <c r="AT64" i="6" s="1"/>
  <c r="AL64" i="6"/>
  <c r="AU8" i="6"/>
  <c r="AL26" i="6"/>
  <c r="AL34" i="6"/>
  <c r="AL42" i="6"/>
  <c r="AL58" i="6"/>
  <c r="AU14" i="6"/>
  <c r="AU22" i="6"/>
  <c r="AL24" i="6"/>
  <c r="AU30" i="6"/>
  <c r="AL32" i="6"/>
  <c r="AU38" i="6"/>
  <c r="AL40" i="6"/>
  <c r="AU46" i="6"/>
  <c r="AL48" i="6"/>
  <c r="AU54" i="6"/>
  <c r="AL56" i="6"/>
  <c r="AU62" i="6"/>
  <c r="AU5" i="6"/>
  <c r="AU13" i="6"/>
  <c r="AU21" i="6"/>
  <c r="AU29" i="6"/>
  <c r="AU37" i="6"/>
  <c r="AU61" i="6"/>
  <c r="AU4" i="6"/>
  <c r="AU12" i="6"/>
  <c r="AU20" i="6"/>
  <c r="AU28" i="6"/>
  <c r="AU36" i="6"/>
  <c r="AU44" i="6"/>
  <c r="AU52" i="6"/>
  <c r="AU60" i="6"/>
  <c r="AU57" i="19"/>
  <c r="AU9" i="19"/>
  <c r="AU33" i="19"/>
  <c r="AQ2" i="19"/>
  <c r="AS2" i="19" s="1"/>
  <c r="AT2" i="19" s="1"/>
  <c r="AU2" i="19" s="1"/>
  <c r="AL22" i="19"/>
  <c r="AL18" i="19"/>
  <c r="AL14" i="19"/>
  <c r="AU66" i="19"/>
  <c r="AU80" i="19"/>
  <c r="AU64" i="19"/>
  <c r="AU48" i="19"/>
  <c r="AU32" i="19"/>
  <c r="AU42" i="19"/>
  <c r="AL70" i="19"/>
  <c r="AS70" i="19"/>
  <c r="AT70" i="19" s="1"/>
  <c r="AU70" i="19" s="1"/>
  <c r="AS38" i="19"/>
  <c r="AT38" i="19" s="1"/>
  <c r="AU38" i="19" s="1"/>
  <c r="AL38" i="19"/>
  <c r="AL58" i="19"/>
  <c r="AS58" i="19"/>
  <c r="AT58" i="19" s="1"/>
  <c r="AU58" i="19" s="1"/>
  <c r="AL74" i="19"/>
  <c r="AS74" i="19"/>
  <c r="AT74" i="19" s="1"/>
  <c r="AU74" i="19" s="1"/>
  <c r="AL26" i="19"/>
  <c r="AS26" i="19"/>
  <c r="AT26" i="19" s="1"/>
  <c r="AU26" i="19" s="1"/>
  <c r="AL78" i="19"/>
  <c r="AS78" i="19"/>
  <c r="AT78" i="19" s="1"/>
  <c r="AU78" i="19" s="1"/>
  <c r="AL62" i="19"/>
  <c r="AS62" i="19"/>
  <c r="AT62" i="19" s="1"/>
  <c r="AU62" i="19" s="1"/>
  <c r="AL46" i="19"/>
  <c r="AS46" i="19"/>
  <c r="AT46" i="19" s="1"/>
  <c r="AU46" i="19" s="1"/>
  <c r="AL30" i="19"/>
  <c r="AS30" i="19"/>
  <c r="AT30" i="19" s="1"/>
  <c r="AU30" i="19" s="1"/>
  <c r="AL82" i="19"/>
  <c r="AS82" i="19"/>
  <c r="AT82" i="19" s="1"/>
  <c r="AU82" i="19" s="1"/>
  <c r="AL50" i="19"/>
  <c r="AS50" i="19"/>
  <c r="AT50" i="19" s="1"/>
  <c r="AU50" i="19" s="1"/>
  <c r="AL34" i="19"/>
  <c r="AS34" i="19"/>
  <c r="AT34" i="19" s="1"/>
  <c r="AU34" i="19" s="1"/>
  <c r="AU3" i="19"/>
  <c r="AL41" i="19"/>
  <c r="AU11" i="19"/>
  <c r="AL11" i="19"/>
  <c r="AU52" i="19"/>
  <c r="AL52" i="19"/>
  <c r="AU20" i="19"/>
  <c r="AL20" i="19"/>
  <c r="AL4" i="19"/>
  <c r="AL72" i="19"/>
  <c r="AU72" i="19"/>
  <c r="AU56" i="19"/>
  <c r="AL56" i="19"/>
  <c r="AL40" i="19"/>
  <c r="AU8" i="19"/>
  <c r="AL8" i="19"/>
  <c r="AU76" i="19"/>
  <c r="AL76" i="19"/>
  <c r="AU44" i="19"/>
  <c r="AL44" i="19"/>
  <c r="AL28" i="19"/>
  <c r="AU28" i="19"/>
  <c r="AU12" i="19"/>
  <c r="AL12" i="19"/>
  <c r="AL29" i="19"/>
  <c r="AL42" i="19"/>
  <c r="AL54" i="19"/>
  <c r="AL66" i="19"/>
  <c r="AL73" i="19"/>
  <c r="AU18" i="19"/>
  <c r="AU14" i="19"/>
  <c r="AL37" i="19"/>
  <c r="AL81" i="19"/>
  <c r="AL25" i="19"/>
  <c r="AL69" i="19"/>
  <c r="AL61" i="19"/>
  <c r="AL13" i="19"/>
  <c r="AL45" i="19"/>
  <c r="AL57" i="19"/>
  <c r="AL33" i="19"/>
  <c r="AL77" i="19"/>
  <c r="AL17" i="19"/>
  <c r="AL49" i="19"/>
  <c r="AL9" i="19"/>
  <c r="AL21" i="19"/>
  <c r="AL53" i="19"/>
  <c r="AL65" i="19"/>
  <c r="AL31" i="19"/>
  <c r="AU31" i="19"/>
  <c r="AL3" i="19"/>
  <c r="AL6" i="19"/>
  <c r="AU17" i="19"/>
  <c r="AL32" i="19"/>
  <c r="AU43" i="19"/>
  <c r="AL43" i="19"/>
  <c r="AU49" i="19"/>
  <c r="AL64" i="19"/>
  <c r="AU75" i="19"/>
  <c r="AL75" i="19"/>
  <c r="AU81" i="19"/>
  <c r="AU25" i="19"/>
  <c r="AU51" i="19"/>
  <c r="AL51" i="19"/>
  <c r="AU69" i="19"/>
  <c r="AL23" i="19"/>
  <c r="AU23" i="19"/>
  <c r="AL55" i="19"/>
  <c r="AU55" i="19"/>
  <c r="AU35" i="19"/>
  <c r="AL35" i="19"/>
  <c r="AU41" i="19"/>
  <c r="AU67" i="19"/>
  <c r="AL67" i="19"/>
  <c r="AU73" i="19"/>
  <c r="AU37" i="19"/>
  <c r="AL63" i="19"/>
  <c r="AU63" i="19"/>
  <c r="AL7" i="19"/>
  <c r="AL15" i="19"/>
  <c r="AU15" i="19"/>
  <c r="AU21" i="19"/>
  <c r="AL36" i="19"/>
  <c r="AL47" i="19"/>
  <c r="AU47" i="19"/>
  <c r="AL68" i="19"/>
  <c r="AL79" i="19"/>
  <c r="AU79" i="19"/>
  <c r="AL5" i="19"/>
  <c r="AU5" i="19"/>
  <c r="AU19" i="19"/>
  <c r="AL19" i="19"/>
  <c r="AU4" i="19"/>
  <c r="AU10" i="19"/>
  <c r="AL10" i="19"/>
  <c r="AU27" i="19"/>
  <c r="AL27" i="19"/>
  <c r="AL48" i="19"/>
  <c r="AL59" i="19"/>
  <c r="AU59" i="19"/>
  <c r="AL80" i="19"/>
  <c r="AL39" i="19"/>
  <c r="AU39" i="19"/>
  <c r="AL60" i="19"/>
  <c r="AL71" i="19"/>
  <c r="AU71" i="19"/>
  <c r="AU6" i="19"/>
  <c r="AL16" i="19" l="1"/>
  <c r="AL24" i="19"/>
  <c r="AL66" i="6"/>
  <c r="AL10" i="6"/>
  <c r="AL18" i="6"/>
  <c r="AL50" i="6"/>
  <c r="S65" i="1" l="1"/>
  <c r="T65" i="1" s="1"/>
  <c r="R65" i="1"/>
  <c r="Q3" i="1"/>
  <c r="S3" i="1"/>
  <c r="Q4" i="1"/>
  <c r="S4" i="1"/>
  <c r="Q5" i="1"/>
  <c r="S5" i="1"/>
  <c r="Q6" i="1"/>
  <c r="S6" i="1"/>
  <c r="Q7" i="1"/>
  <c r="S7" i="1"/>
  <c r="Q8" i="1"/>
  <c r="S8" i="1"/>
  <c r="Q9" i="1"/>
  <c r="S9" i="1"/>
  <c r="Q10" i="1"/>
  <c r="S10" i="1"/>
  <c r="Q11" i="1"/>
  <c r="S11" i="1"/>
  <c r="Q12" i="1"/>
  <c r="S12" i="1"/>
  <c r="Q13" i="1"/>
  <c r="S13" i="1"/>
  <c r="Q14" i="1"/>
  <c r="S14" i="1"/>
  <c r="Q15" i="1"/>
  <c r="S15" i="1"/>
  <c r="Q16" i="1"/>
  <c r="S16" i="1"/>
  <c r="Q17" i="1"/>
  <c r="S17" i="1"/>
  <c r="Q18" i="1"/>
  <c r="S18" i="1"/>
  <c r="Q19" i="1"/>
  <c r="S19" i="1"/>
  <c r="Q20" i="1"/>
  <c r="S20" i="1"/>
  <c r="Q21" i="1"/>
  <c r="S21" i="1"/>
  <c r="Q22" i="1"/>
  <c r="S22" i="1"/>
  <c r="Q23" i="1"/>
  <c r="S23" i="1"/>
  <c r="Q24" i="1"/>
  <c r="S24" i="1"/>
  <c r="Q25" i="1"/>
  <c r="S25" i="1"/>
  <c r="Q26" i="1"/>
  <c r="S26" i="1"/>
  <c r="Q27" i="1"/>
  <c r="S27" i="1"/>
  <c r="Q28" i="1"/>
  <c r="S28" i="1"/>
  <c r="Q29" i="1"/>
  <c r="S29" i="1"/>
  <c r="Q30" i="1"/>
  <c r="S30" i="1"/>
  <c r="Q31" i="1"/>
  <c r="S31" i="1"/>
  <c r="Q32" i="1"/>
  <c r="S32" i="1"/>
  <c r="Q33" i="1"/>
  <c r="S33" i="1"/>
  <c r="Q34" i="1"/>
  <c r="S34" i="1"/>
  <c r="Q35" i="1"/>
  <c r="S35" i="1"/>
  <c r="Q36" i="1"/>
  <c r="S36" i="1"/>
  <c r="Q37" i="1"/>
  <c r="S37" i="1"/>
  <c r="Q38" i="1"/>
  <c r="S38" i="1"/>
  <c r="Q39" i="1"/>
  <c r="S39" i="1"/>
  <c r="Q40" i="1"/>
  <c r="S40" i="1"/>
  <c r="Q41" i="1"/>
  <c r="S41" i="1"/>
  <c r="Q42" i="1"/>
  <c r="S42" i="1"/>
  <c r="Q43" i="1"/>
  <c r="S43" i="1"/>
  <c r="Q44" i="1"/>
  <c r="S44" i="1"/>
  <c r="Q45" i="1"/>
  <c r="S45" i="1"/>
  <c r="Q46" i="1"/>
  <c r="S46" i="1"/>
  <c r="Q47" i="1"/>
  <c r="S47" i="1"/>
  <c r="Q48" i="1"/>
  <c r="S48" i="1"/>
  <c r="Q49" i="1"/>
  <c r="S49" i="1"/>
  <c r="Q50" i="1"/>
  <c r="S50" i="1"/>
  <c r="Q51" i="1"/>
  <c r="S51" i="1"/>
  <c r="Q52" i="1"/>
  <c r="S52" i="1"/>
  <c r="Q53" i="1"/>
  <c r="S53" i="1"/>
  <c r="Q54" i="1"/>
  <c r="S54" i="1"/>
  <c r="Q55" i="1"/>
  <c r="S55" i="1"/>
  <c r="Q56" i="1"/>
  <c r="S56" i="1"/>
  <c r="Q57" i="1"/>
  <c r="S57" i="1"/>
  <c r="Q58" i="1"/>
  <c r="S58" i="1"/>
  <c r="Q59" i="1"/>
  <c r="S59" i="1"/>
  <c r="Q60" i="1"/>
  <c r="S60" i="1"/>
  <c r="Q61" i="1"/>
  <c r="S61" i="1"/>
  <c r="Q62" i="1"/>
  <c r="S62" i="1"/>
  <c r="S2" i="1"/>
  <c r="Q2" i="1"/>
  <c r="S3" i="18"/>
  <c r="S4" i="18"/>
  <c r="S5" i="18"/>
  <c r="S6" i="18"/>
  <c r="S7" i="18"/>
  <c r="S8" i="18"/>
  <c r="S37" i="18" s="1"/>
  <c r="T37" i="18" s="1"/>
  <c r="S9" i="18"/>
  <c r="S10" i="18"/>
  <c r="S11" i="18"/>
  <c r="S12" i="18"/>
  <c r="S13" i="18"/>
  <c r="S14" i="18"/>
  <c r="S15" i="18"/>
  <c r="S16" i="18"/>
  <c r="S17" i="18"/>
  <c r="S18" i="18"/>
  <c r="S19" i="18"/>
  <c r="S20" i="18"/>
  <c r="S21" i="18"/>
  <c r="S22" i="18"/>
  <c r="S23" i="18"/>
  <c r="S24" i="18"/>
  <c r="S25" i="18"/>
  <c r="S26" i="18"/>
  <c r="S27" i="18"/>
  <c r="S28" i="18"/>
  <c r="S29" i="18"/>
  <c r="S30" i="18"/>
  <c r="S31" i="18"/>
  <c r="S32" i="18"/>
  <c r="S33" i="18"/>
  <c r="S34" i="18"/>
  <c r="S2" i="18"/>
  <c r="S3" i="2"/>
  <c r="S4" i="2"/>
  <c r="S5" i="2"/>
  <c r="S6" i="2"/>
  <c r="S7" i="2"/>
  <c r="S8" i="2"/>
  <c r="S9" i="2"/>
  <c r="S35" i="2" s="1"/>
  <c r="T35" i="2" s="1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2" i="2"/>
  <c r="Q3" i="18"/>
  <c r="Q4" i="18"/>
  <c r="Q5" i="18"/>
  <c r="Q6" i="18"/>
  <c r="Q7" i="18"/>
  <c r="Q8" i="18"/>
  <c r="Q9" i="18"/>
  <c r="Q10" i="18"/>
  <c r="Q11" i="18"/>
  <c r="Q12" i="18"/>
  <c r="Q13" i="18"/>
  <c r="Q14" i="18"/>
  <c r="Q15" i="18"/>
  <c r="Q16" i="18"/>
  <c r="Q17" i="18"/>
  <c r="Q18" i="18"/>
  <c r="Q19" i="18"/>
  <c r="Q20" i="18"/>
  <c r="Q21" i="18"/>
  <c r="Q22" i="18"/>
  <c r="Q23" i="18"/>
  <c r="Q24" i="18"/>
  <c r="Q25" i="18"/>
  <c r="Q26" i="18"/>
  <c r="Q27" i="18"/>
  <c r="Q28" i="18"/>
  <c r="Q29" i="18"/>
  <c r="Q30" i="18"/>
  <c r="Q31" i="18"/>
  <c r="Q32" i="18"/>
  <c r="Q33" i="18"/>
  <c r="Q34" i="18"/>
  <c r="Q2" i="18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2" i="6"/>
  <c r="S3" i="19"/>
  <c r="S4" i="19"/>
  <c r="S5" i="19"/>
  <c r="S6" i="19"/>
  <c r="S7" i="19"/>
  <c r="S8" i="19"/>
  <c r="S9" i="19"/>
  <c r="S10" i="19"/>
  <c r="S11" i="19"/>
  <c r="S12" i="19"/>
  <c r="S13" i="19"/>
  <c r="S14" i="19"/>
  <c r="S15" i="19"/>
  <c r="S16" i="19"/>
  <c r="S17" i="19"/>
  <c r="S18" i="19"/>
  <c r="S19" i="19"/>
  <c r="S20" i="19"/>
  <c r="S21" i="19"/>
  <c r="S22" i="19"/>
  <c r="S23" i="19"/>
  <c r="S24" i="19"/>
  <c r="S25" i="19"/>
  <c r="S26" i="19"/>
  <c r="S27" i="19"/>
  <c r="S28" i="19"/>
  <c r="S29" i="19"/>
  <c r="S30" i="19"/>
  <c r="S31" i="19"/>
  <c r="S32" i="19"/>
  <c r="S33" i="19"/>
  <c r="S34" i="19"/>
  <c r="S35" i="19"/>
  <c r="S36" i="19"/>
  <c r="S37" i="19"/>
  <c r="S38" i="19"/>
  <c r="S39" i="19"/>
  <c r="S40" i="19"/>
  <c r="S41" i="19"/>
  <c r="S42" i="19"/>
  <c r="S43" i="19"/>
  <c r="S44" i="19"/>
  <c r="S45" i="19"/>
  <c r="S46" i="19"/>
  <c r="S47" i="19"/>
  <c r="S48" i="19"/>
  <c r="S49" i="19"/>
  <c r="S50" i="19"/>
  <c r="S51" i="19"/>
  <c r="S52" i="19"/>
  <c r="S53" i="19"/>
  <c r="S54" i="19"/>
  <c r="S55" i="19"/>
  <c r="S56" i="19"/>
  <c r="S57" i="19"/>
  <c r="S58" i="19"/>
  <c r="S59" i="19"/>
  <c r="S60" i="19"/>
  <c r="S61" i="19"/>
  <c r="S62" i="19"/>
  <c r="S63" i="19"/>
  <c r="S64" i="19"/>
  <c r="S65" i="19"/>
  <c r="S66" i="19"/>
  <c r="S67" i="19"/>
  <c r="S68" i="19"/>
  <c r="S69" i="19"/>
  <c r="S70" i="19"/>
  <c r="S71" i="19"/>
  <c r="S72" i="19"/>
  <c r="S73" i="19"/>
  <c r="S74" i="19"/>
  <c r="S75" i="19"/>
  <c r="S76" i="19"/>
  <c r="S77" i="19"/>
  <c r="S78" i="19"/>
  <c r="S79" i="19"/>
  <c r="S80" i="19"/>
  <c r="S81" i="19"/>
  <c r="S82" i="19"/>
  <c r="S2" i="19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2" i="2"/>
  <c r="S85" i="19" l="1"/>
  <c r="T85" i="19" s="1"/>
  <c r="Q37" i="18"/>
  <c r="R37" i="18" s="1"/>
  <c r="S69" i="6"/>
  <c r="T69" i="6" s="1"/>
  <c r="Q35" i="2"/>
  <c r="R35" i="2" s="1"/>
  <c r="C73" i="10" l="1" a="1"/>
  <c r="C73" i="10"/>
  <c r="Z33" i="18"/>
  <c r="X33" i="18"/>
  <c r="W33" i="18"/>
  <c r="U33" i="18"/>
  <c r="Z32" i="18"/>
  <c r="X32" i="18"/>
  <c r="W32" i="18"/>
  <c r="U32" i="18"/>
  <c r="N29" i="18"/>
  <c r="O29" i="18" s="1"/>
  <c r="N30" i="18"/>
  <c r="O30" i="18" s="1"/>
  <c r="N31" i="18"/>
  <c r="O31" i="18" s="1"/>
  <c r="N32" i="18"/>
  <c r="O32" i="18" s="1"/>
  <c r="N33" i="18"/>
  <c r="O33" i="18" s="1"/>
  <c r="N34" i="18"/>
  <c r="O34" i="18" s="1"/>
  <c r="E30" i="18"/>
  <c r="F30" i="18"/>
  <c r="G30" i="18"/>
  <c r="E31" i="18"/>
  <c r="F31" i="18"/>
  <c r="G31" i="18"/>
  <c r="E32" i="18"/>
  <c r="F32" i="18"/>
  <c r="G32" i="18"/>
  <c r="E33" i="18"/>
  <c r="F33" i="18"/>
  <c r="G33" i="18"/>
  <c r="E34" i="18"/>
  <c r="F34" i="18"/>
  <c r="G34" i="18"/>
  <c r="Z31" i="18"/>
  <c r="X31" i="18"/>
  <c r="W31" i="18"/>
  <c r="U31" i="18"/>
  <c r="AB81" i="19"/>
  <c r="Z81" i="19"/>
  <c r="Y81" i="19"/>
  <c r="W81" i="19"/>
  <c r="AB80" i="19"/>
  <c r="Z80" i="19"/>
  <c r="Y80" i="19"/>
  <c r="W80" i="19"/>
  <c r="E79" i="19"/>
  <c r="F79" i="19"/>
  <c r="G79" i="19"/>
  <c r="N79" i="19"/>
  <c r="O79" i="19"/>
  <c r="E80" i="19"/>
  <c r="F80" i="19"/>
  <c r="G80" i="19"/>
  <c r="N80" i="19"/>
  <c r="O80" i="19" s="1"/>
  <c r="E81" i="19"/>
  <c r="F81" i="19"/>
  <c r="G81" i="19"/>
  <c r="N81" i="19"/>
  <c r="O81" i="19" s="1"/>
  <c r="E82" i="19"/>
  <c r="F82" i="19"/>
  <c r="G82" i="19"/>
  <c r="N82" i="19"/>
  <c r="O82" i="19" s="1"/>
  <c r="AB79" i="19"/>
  <c r="Z79" i="19"/>
  <c r="Y79" i="19"/>
  <c r="AA79" i="19" s="1"/>
  <c r="W79" i="19"/>
  <c r="AB65" i="6"/>
  <c r="Z65" i="6"/>
  <c r="Y65" i="6"/>
  <c r="AA65" i="6" s="1"/>
  <c r="W65" i="6"/>
  <c r="AB64" i="6"/>
  <c r="Z64" i="6"/>
  <c r="Y64" i="6"/>
  <c r="AA64" i="6" s="1"/>
  <c r="W64" i="6"/>
  <c r="Y33" i="18" l="1"/>
  <c r="AA33" i="18" s="1"/>
  <c r="AB33" i="18" s="1"/>
  <c r="AC33" i="18" s="1"/>
  <c r="Y31" i="18"/>
  <c r="AA31" i="18" s="1"/>
  <c r="AB31" i="18" s="1"/>
  <c r="AC31" i="18" s="1"/>
  <c r="AC64" i="6"/>
  <c r="AD64" i="6" s="1"/>
  <c r="AE64" i="6" s="1"/>
  <c r="AC65" i="6"/>
  <c r="AD65" i="6" s="1"/>
  <c r="AE65" i="6" s="1"/>
  <c r="AC79" i="19"/>
  <c r="AD79" i="19" s="1"/>
  <c r="AE79" i="19" s="1"/>
  <c r="AA81" i="19"/>
  <c r="AC81" i="19" s="1"/>
  <c r="AD81" i="19" s="1"/>
  <c r="AE81" i="19" s="1"/>
  <c r="Y32" i="18"/>
  <c r="AA32" i="18" s="1"/>
  <c r="AB32" i="18" s="1"/>
  <c r="AC32" i="18" s="1"/>
  <c r="AA80" i="19"/>
  <c r="AC80" i="19" s="1"/>
  <c r="AD80" i="19" s="1"/>
  <c r="AE80" i="19" s="1"/>
  <c r="E63" i="6" l="1"/>
  <c r="F63" i="6"/>
  <c r="G63" i="6"/>
  <c r="N63" i="6"/>
  <c r="O63" i="6" s="1"/>
  <c r="E64" i="6"/>
  <c r="F64" i="6"/>
  <c r="G64" i="6"/>
  <c r="N64" i="6"/>
  <c r="O64" i="6" s="1"/>
  <c r="E65" i="6"/>
  <c r="F65" i="6"/>
  <c r="G65" i="6"/>
  <c r="N65" i="6"/>
  <c r="O65" i="6" s="1"/>
  <c r="E66" i="6"/>
  <c r="F66" i="6"/>
  <c r="G66" i="6"/>
  <c r="N66" i="6"/>
  <c r="O66" i="6" s="1"/>
  <c r="AB63" i="6"/>
  <c r="Z63" i="6"/>
  <c r="Y63" i="6"/>
  <c r="AA63" i="6" s="1"/>
  <c r="W63" i="6"/>
  <c r="O41" i="7"/>
  <c r="P41" i="7" s="1"/>
  <c r="H8" i="20"/>
  <c r="I8" i="20" s="1"/>
  <c r="H9" i="20"/>
  <c r="I9" i="20"/>
  <c r="H10" i="20"/>
  <c r="I10" i="20"/>
  <c r="K4" i="20"/>
  <c r="AC63" i="6" l="1"/>
  <c r="AD63" i="6" s="1"/>
  <c r="AE63" i="6" s="1"/>
  <c r="E60" i="1"/>
  <c r="F60" i="1"/>
  <c r="G60" i="1"/>
  <c r="N60" i="1"/>
  <c r="O60" i="1" s="1"/>
  <c r="V60" i="1"/>
  <c r="X60" i="1"/>
  <c r="Y60" i="1"/>
  <c r="AA60" i="1"/>
  <c r="E61" i="1"/>
  <c r="F61" i="1"/>
  <c r="G61" i="1"/>
  <c r="N61" i="1"/>
  <c r="O61" i="1"/>
  <c r="V61" i="1"/>
  <c r="X61" i="1"/>
  <c r="Z61" i="1" s="1"/>
  <c r="AB61" i="1" s="1"/>
  <c r="AC61" i="1" s="1"/>
  <c r="Y61" i="1"/>
  <c r="AA61" i="1"/>
  <c r="E62" i="1"/>
  <c r="F62" i="1"/>
  <c r="G62" i="1"/>
  <c r="N62" i="1"/>
  <c r="O62" i="1" s="1"/>
  <c r="V62" i="1"/>
  <c r="X62" i="1"/>
  <c r="Z62" i="1" s="1"/>
  <c r="AB62" i="1" s="1"/>
  <c r="AC62" i="1" s="1"/>
  <c r="Y62" i="1"/>
  <c r="AA62" i="1"/>
  <c r="AA59" i="1"/>
  <c r="Y59" i="1"/>
  <c r="X59" i="1"/>
  <c r="Z59" i="1" s="1"/>
  <c r="AB59" i="1" s="1"/>
  <c r="AC59" i="1" s="1"/>
  <c r="V59" i="1"/>
  <c r="N59" i="1"/>
  <c r="O59" i="1" s="1"/>
  <c r="G59" i="1"/>
  <c r="F59" i="1"/>
  <c r="E59" i="1"/>
  <c r="F4" i="30"/>
  <c r="E6" i="30"/>
  <c r="F6" i="30"/>
  <c r="G6" i="30"/>
  <c r="O6" i="30"/>
  <c r="E7" i="30"/>
  <c r="F7" i="30"/>
  <c r="G7" i="30"/>
  <c r="O7" i="30"/>
  <c r="E8" i="30"/>
  <c r="F8" i="30"/>
  <c r="G8" i="30"/>
  <c r="O8" i="30"/>
  <c r="E9" i="30"/>
  <c r="F9" i="30"/>
  <c r="G9" i="30"/>
  <c r="O9" i="30"/>
  <c r="E10" i="30"/>
  <c r="F10" i="30"/>
  <c r="G10" i="30"/>
  <c r="O10" i="30"/>
  <c r="E11" i="30"/>
  <c r="F11" i="30"/>
  <c r="G11" i="30"/>
  <c r="O11" i="30"/>
  <c r="E12" i="30"/>
  <c r="F12" i="30"/>
  <c r="G12" i="30"/>
  <c r="O12" i="30"/>
  <c r="E13" i="30"/>
  <c r="F13" i="30"/>
  <c r="G13" i="30"/>
  <c r="O13" i="30"/>
  <c r="E14" i="30"/>
  <c r="F14" i="30"/>
  <c r="G14" i="30"/>
  <c r="O14" i="30"/>
  <c r="E15" i="30"/>
  <c r="F15" i="30"/>
  <c r="G15" i="30"/>
  <c r="O15" i="30"/>
  <c r="E16" i="30"/>
  <c r="F16" i="30"/>
  <c r="G16" i="30"/>
  <c r="O16" i="30"/>
  <c r="E17" i="30"/>
  <c r="F17" i="30"/>
  <c r="G17" i="30"/>
  <c r="O17" i="30"/>
  <c r="E18" i="30"/>
  <c r="F18" i="30"/>
  <c r="G18" i="30"/>
  <c r="O18" i="30"/>
  <c r="E19" i="30"/>
  <c r="F19" i="30"/>
  <c r="G19" i="30"/>
  <c r="O19" i="30"/>
  <c r="E20" i="30"/>
  <c r="F20" i="30"/>
  <c r="G20" i="30"/>
  <c r="O20" i="30"/>
  <c r="E21" i="30"/>
  <c r="F21" i="30"/>
  <c r="G21" i="30"/>
  <c r="O21" i="30"/>
  <c r="E22" i="30"/>
  <c r="F22" i="30"/>
  <c r="G22" i="30"/>
  <c r="O22" i="30"/>
  <c r="E23" i="30"/>
  <c r="F23" i="30"/>
  <c r="G23" i="30"/>
  <c r="O23" i="30"/>
  <c r="E24" i="30"/>
  <c r="F24" i="30"/>
  <c r="G24" i="30"/>
  <c r="O24" i="30"/>
  <c r="E25" i="30"/>
  <c r="F25" i="30"/>
  <c r="G25" i="30"/>
  <c r="O25" i="30"/>
  <c r="E26" i="30"/>
  <c r="F26" i="30"/>
  <c r="G26" i="30"/>
  <c r="O26" i="30"/>
  <c r="E27" i="30"/>
  <c r="F27" i="30"/>
  <c r="G27" i="30"/>
  <c r="O27" i="30"/>
  <c r="E28" i="30"/>
  <c r="F28" i="30"/>
  <c r="G28" i="30"/>
  <c r="O28" i="30"/>
  <c r="E29" i="30"/>
  <c r="F29" i="30"/>
  <c r="G29" i="30"/>
  <c r="O29" i="30"/>
  <c r="E30" i="30"/>
  <c r="F30" i="30"/>
  <c r="G30" i="30"/>
  <c r="O30" i="30"/>
  <c r="E31" i="30"/>
  <c r="F31" i="30"/>
  <c r="G31" i="30"/>
  <c r="O31" i="30"/>
  <c r="E32" i="30"/>
  <c r="F32" i="30"/>
  <c r="G32" i="30"/>
  <c r="O32" i="30"/>
  <c r="E33" i="30"/>
  <c r="F33" i="30"/>
  <c r="G33" i="30"/>
  <c r="O33" i="30"/>
  <c r="E34" i="30"/>
  <c r="F34" i="30"/>
  <c r="G34" i="30"/>
  <c r="O34" i="30"/>
  <c r="E35" i="30"/>
  <c r="F35" i="30"/>
  <c r="G35" i="30"/>
  <c r="O35" i="30"/>
  <c r="E36" i="30"/>
  <c r="F36" i="30"/>
  <c r="G36" i="30"/>
  <c r="O36" i="30"/>
  <c r="E37" i="30"/>
  <c r="F37" i="30"/>
  <c r="G37" i="30"/>
  <c r="O37" i="30"/>
  <c r="E38" i="30"/>
  <c r="F38" i="30"/>
  <c r="G38" i="30"/>
  <c r="O38" i="30"/>
  <c r="E39" i="30"/>
  <c r="F39" i="30"/>
  <c r="G39" i="30"/>
  <c r="O39" i="30"/>
  <c r="E40" i="30"/>
  <c r="F40" i="30"/>
  <c r="G40" i="30"/>
  <c r="O40" i="30"/>
  <c r="E41" i="30"/>
  <c r="F41" i="30"/>
  <c r="G41" i="30"/>
  <c r="O41" i="30"/>
  <c r="E42" i="30"/>
  <c r="F42" i="30"/>
  <c r="G42" i="30"/>
  <c r="O42" i="30"/>
  <c r="E43" i="30"/>
  <c r="F43" i="30"/>
  <c r="G43" i="30"/>
  <c r="O43" i="30"/>
  <c r="E44" i="30"/>
  <c r="F44" i="30"/>
  <c r="G44" i="30"/>
  <c r="O44" i="30"/>
  <c r="E45" i="30"/>
  <c r="F45" i="30"/>
  <c r="G45" i="30"/>
  <c r="O45" i="30"/>
  <c r="E46" i="30"/>
  <c r="F46" i="30"/>
  <c r="G46" i="30"/>
  <c r="O46" i="30"/>
  <c r="E47" i="30"/>
  <c r="F47" i="30"/>
  <c r="G47" i="30"/>
  <c r="O47" i="30"/>
  <c r="E48" i="30"/>
  <c r="F48" i="30"/>
  <c r="G48" i="30"/>
  <c r="O48" i="30"/>
  <c r="E49" i="30"/>
  <c r="F49" i="30"/>
  <c r="G49" i="30"/>
  <c r="O49" i="30"/>
  <c r="E50" i="30"/>
  <c r="F50" i="30"/>
  <c r="G50" i="30"/>
  <c r="O50" i="30"/>
  <c r="E51" i="30"/>
  <c r="F51" i="30"/>
  <c r="G51" i="30"/>
  <c r="O51" i="30"/>
  <c r="E52" i="30"/>
  <c r="F52" i="30"/>
  <c r="G52" i="30"/>
  <c r="O52" i="30"/>
  <c r="E53" i="30"/>
  <c r="F53" i="30"/>
  <c r="G53" i="30"/>
  <c r="O53" i="30"/>
  <c r="E54" i="30"/>
  <c r="F54" i="30"/>
  <c r="G54" i="30"/>
  <c r="O54" i="30"/>
  <c r="E55" i="30"/>
  <c r="F55" i="30"/>
  <c r="G55" i="30"/>
  <c r="O55" i="30"/>
  <c r="E56" i="30"/>
  <c r="F56" i="30"/>
  <c r="G56" i="30"/>
  <c r="O56" i="30"/>
  <c r="E57" i="30"/>
  <c r="F57" i="30"/>
  <c r="G57" i="30"/>
  <c r="O57" i="30"/>
  <c r="E58" i="30"/>
  <c r="F58" i="30"/>
  <c r="G58" i="30"/>
  <c r="O58" i="30"/>
  <c r="E59" i="30"/>
  <c r="F59" i="30"/>
  <c r="G59" i="30"/>
  <c r="O59" i="30"/>
  <c r="E60" i="30"/>
  <c r="F60" i="30"/>
  <c r="G60" i="30"/>
  <c r="O60" i="30"/>
  <c r="E61" i="30"/>
  <c r="F61" i="30"/>
  <c r="G61" i="30"/>
  <c r="O61" i="30"/>
  <c r="E62" i="30"/>
  <c r="F62" i="30"/>
  <c r="G62" i="30"/>
  <c r="O62" i="30"/>
  <c r="E63" i="30"/>
  <c r="F63" i="30"/>
  <c r="G63" i="30"/>
  <c r="O63" i="30"/>
  <c r="E64" i="30"/>
  <c r="F64" i="30"/>
  <c r="G64" i="30"/>
  <c r="O64" i="30"/>
  <c r="E65" i="30"/>
  <c r="F65" i="30"/>
  <c r="G65" i="30"/>
  <c r="O65" i="30"/>
  <c r="E66" i="30"/>
  <c r="F66" i="30"/>
  <c r="G66" i="30"/>
  <c r="O66" i="30"/>
  <c r="E67" i="30"/>
  <c r="F67" i="30"/>
  <c r="G67" i="30"/>
  <c r="O67" i="30"/>
  <c r="G5" i="30"/>
  <c r="F5" i="30"/>
  <c r="E5" i="30"/>
  <c r="E4" i="30"/>
  <c r="E3" i="30"/>
  <c r="E8" i="29"/>
  <c r="F8" i="29"/>
  <c r="G8" i="29"/>
  <c r="O8" i="29"/>
  <c r="E9" i="29"/>
  <c r="F9" i="29"/>
  <c r="G9" i="29"/>
  <c r="O9" i="29"/>
  <c r="E10" i="29"/>
  <c r="F10" i="29"/>
  <c r="G10" i="29"/>
  <c r="O10" i="29"/>
  <c r="E11" i="29"/>
  <c r="F11" i="29"/>
  <c r="G11" i="29"/>
  <c r="O11" i="29"/>
  <c r="E12" i="29"/>
  <c r="F12" i="29"/>
  <c r="G12" i="29"/>
  <c r="O12" i="29"/>
  <c r="E13" i="29"/>
  <c r="F13" i="29"/>
  <c r="G13" i="29"/>
  <c r="O13" i="29"/>
  <c r="E14" i="29"/>
  <c r="F14" i="29"/>
  <c r="G14" i="29"/>
  <c r="O14" i="29"/>
  <c r="E15" i="29"/>
  <c r="F15" i="29"/>
  <c r="G15" i="29"/>
  <c r="O15" i="29"/>
  <c r="E16" i="29"/>
  <c r="F16" i="29"/>
  <c r="G16" i="29"/>
  <c r="O16" i="29"/>
  <c r="E17" i="29"/>
  <c r="F17" i="29"/>
  <c r="G17" i="29"/>
  <c r="O17" i="29"/>
  <c r="E18" i="29"/>
  <c r="F18" i="29"/>
  <c r="G18" i="29"/>
  <c r="O18" i="29"/>
  <c r="E19" i="29"/>
  <c r="F19" i="29"/>
  <c r="G19" i="29"/>
  <c r="O19" i="29"/>
  <c r="E20" i="29"/>
  <c r="F20" i="29"/>
  <c r="G20" i="29"/>
  <c r="O20" i="29"/>
  <c r="E21" i="29"/>
  <c r="F21" i="29"/>
  <c r="G21" i="29"/>
  <c r="O21" i="29"/>
  <c r="E22" i="29"/>
  <c r="F22" i="29"/>
  <c r="G22" i="29"/>
  <c r="O22" i="29"/>
  <c r="E23" i="29"/>
  <c r="F23" i="29"/>
  <c r="G23" i="29"/>
  <c r="O23" i="29"/>
  <c r="E24" i="29"/>
  <c r="F24" i="29"/>
  <c r="G24" i="29"/>
  <c r="O24" i="29"/>
  <c r="E25" i="29"/>
  <c r="F25" i="29"/>
  <c r="G25" i="29"/>
  <c r="O25" i="29"/>
  <c r="E26" i="29"/>
  <c r="F26" i="29"/>
  <c r="G26" i="29"/>
  <c r="O26" i="29"/>
  <c r="E27" i="29"/>
  <c r="F27" i="29"/>
  <c r="G27" i="29"/>
  <c r="O27" i="29"/>
  <c r="E28" i="29"/>
  <c r="F28" i="29"/>
  <c r="G28" i="29"/>
  <c r="O28" i="29"/>
  <c r="E29" i="29"/>
  <c r="F29" i="29"/>
  <c r="G29" i="29"/>
  <c r="O29" i="29"/>
  <c r="E30" i="29"/>
  <c r="F30" i="29"/>
  <c r="G30" i="29"/>
  <c r="O30" i="29"/>
  <c r="E31" i="29"/>
  <c r="F31" i="29"/>
  <c r="G31" i="29"/>
  <c r="O31" i="29"/>
  <c r="E32" i="29"/>
  <c r="F32" i="29"/>
  <c r="G32" i="29"/>
  <c r="O32" i="29"/>
  <c r="E33" i="29"/>
  <c r="F33" i="29"/>
  <c r="G33" i="29"/>
  <c r="O33" i="29"/>
  <c r="E34" i="29"/>
  <c r="F34" i="29"/>
  <c r="G34" i="29"/>
  <c r="O34" i="29"/>
  <c r="E35" i="29"/>
  <c r="F35" i="29"/>
  <c r="G35" i="29"/>
  <c r="O35" i="29"/>
  <c r="E36" i="29"/>
  <c r="F36" i="29"/>
  <c r="G36" i="29"/>
  <c r="O36" i="29"/>
  <c r="E37" i="29"/>
  <c r="F37" i="29"/>
  <c r="G37" i="29"/>
  <c r="O37" i="29"/>
  <c r="E7" i="28"/>
  <c r="F7" i="28"/>
  <c r="G7" i="28"/>
  <c r="E8" i="28"/>
  <c r="F8" i="28"/>
  <c r="G8" i="28"/>
  <c r="E9" i="28"/>
  <c r="F9" i="28"/>
  <c r="G9" i="28"/>
  <c r="E10" i="28"/>
  <c r="F10" i="28"/>
  <c r="G10" i="28"/>
  <c r="E11" i="28"/>
  <c r="F11" i="28"/>
  <c r="G11" i="28"/>
  <c r="E12" i="28"/>
  <c r="F12" i="28"/>
  <c r="G12" i="28"/>
  <c r="E13" i="28"/>
  <c r="F13" i="28"/>
  <c r="G13" i="28"/>
  <c r="E14" i="28"/>
  <c r="F14" i="28"/>
  <c r="G14" i="28"/>
  <c r="E15" i="28"/>
  <c r="F15" i="28"/>
  <c r="G15" i="28"/>
  <c r="E16" i="28"/>
  <c r="F16" i="28"/>
  <c r="G16" i="28"/>
  <c r="E17" i="28"/>
  <c r="F17" i="28"/>
  <c r="G17" i="28"/>
  <c r="E18" i="28"/>
  <c r="F18" i="28"/>
  <c r="E19" i="28"/>
  <c r="F19" i="28"/>
  <c r="G19" i="28"/>
  <c r="E20" i="28"/>
  <c r="F20" i="28"/>
  <c r="G20" i="28"/>
  <c r="E21" i="28"/>
  <c r="F21" i="28"/>
  <c r="G21" i="28"/>
  <c r="E22" i="28"/>
  <c r="F22" i="28"/>
  <c r="G22" i="28"/>
  <c r="E23" i="28"/>
  <c r="F23" i="28"/>
  <c r="G23" i="28"/>
  <c r="E24" i="28"/>
  <c r="F24" i="28"/>
  <c r="G24" i="28"/>
  <c r="E25" i="28"/>
  <c r="F25" i="28"/>
  <c r="G25" i="28"/>
  <c r="E26" i="28"/>
  <c r="F26" i="28"/>
  <c r="E27" i="28"/>
  <c r="F27" i="28"/>
  <c r="G28" i="28" s="1"/>
  <c r="G27" i="28"/>
  <c r="E28" i="28"/>
  <c r="F28" i="28"/>
  <c r="E29" i="28"/>
  <c r="F29" i="28"/>
  <c r="G29" i="28"/>
  <c r="E30" i="28"/>
  <c r="F30" i="28"/>
  <c r="G30" i="28"/>
  <c r="E31" i="28"/>
  <c r="F31" i="28"/>
  <c r="G31" i="28"/>
  <c r="E32" i="28"/>
  <c r="F32" i="28"/>
  <c r="G32" i="28"/>
  <c r="E33" i="28"/>
  <c r="G33" i="28"/>
  <c r="E34" i="28"/>
  <c r="F35" i="28" s="1"/>
  <c r="F34" i="28"/>
  <c r="E35" i="28"/>
  <c r="G35" i="28"/>
  <c r="AD61" i="1" l="1"/>
  <c r="Z60" i="1"/>
  <c r="AB60" i="1" s="1"/>
  <c r="AC60" i="1" s="1"/>
  <c r="AD60" i="1" s="1"/>
  <c r="AD62" i="1"/>
  <c r="AD59" i="1"/>
  <c r="F33" i="28"/>
  <c r="G26" i="28"/>
  <c r="G18" i="28"/>
  <c r="G34" i="28" l="1"/>
  <c r="D71" i="30" l="1"/>
  <c r="C71" i="30"/>
  <c r="D70" i="30" a="1"/>
  <c r="D70" i="30" s="1"/>
  <c r="C70" i="30" a="1"/>
  <c r="C70" i="30" s="1"/>
  <c r="C72" i="30" s="1"/>
  <c r="B70" i="30" a="1"/>
  <c r="B70" i="30" s="1"/>
  <c r="W2" i="30" a="1"/>
  <c r="W2" i="30" s="1"/>
  <c r="V5" i="30"/>
  <c r="O5" i="30"/>
  <c r="V4" i="30"/>
  <c r="O4" i="30"/>
  <c r="V3" i="30"/>
  <c r="O3" i="30"/>
  <c r="V2" i="30"/>
  <c r="O2" i="30"/>
  <c r="L1" i="30"/>
  <c r="K1" i="30"/>
  <c r="D41" i="29"/>
  <c r="C41" i="29"/>
  <c r="D40" i="29" a="1"/>
  <c r="D40" i="29" s="1"/>
  <c r="C40" i="29" a="1"/>
  <c r="C40" i="29" s="1"/>
  <c r="B40" i="29" a="1"/>
  <c r="B40" i="29" s="1"/>
  <c r="O7" i="29"/>
  <c r="G7" i="29"/>
  <c r="F7" i="29"/>
  <c r="E7" i="29"/>
  <c r="O6" i="29"/>
  <c r="G6" i="29"/>
  <c r="F6" i="29"/>
  <c r="E6" i="29"/>
  <c r="V5" i="29"/>
  <c r="O5" i="29"/>
  <c r="G5" i="29"/>
  <c r="F5" i="29"/>
  <c r="E5" i="29"/>
  <c r="V4" i="29"/>
  <c r="O4" i="29"/>
  <c r="F4" i="29"/>
  <c r="E4" i="29"/>
  <c r="V3" i="29"/>
  <c r="O3" i="29"/>
  <c r="E3" i="29"/>
  <c r="V2" i="29"/>
  <c r="O2" i="29"/>
  <c r="L1" i="29"/>
  <c r="K1" i="29"/>
  <c r="O38" i="7"/>
  <c r="O37" i="7"/>
  <c r="G38" i="7"/>
  <c r="F38" i="7"/>
  <c r="E38" i="7"/>
  <c r="G37" i="7"/>
  <c r="F37" i="7"/>
  <c r="E37" i="7"/>
  <c r="O36" i="7"/>
  <c r="G36" i="7"/>
  <c r="F36" i="7"/>
  <c r="E36" i="7"/>
  <c r="O35" i="7"/>
  <c r="G35" i="7"/>
  <c r="F35" i="7"/>
  <c r="E35" i="7"/>
  <c r="O99" i="3"/>
  <c r="G99" i="3"/>
  <c r="F99" i="3"/>
  <c r="E99" i="3"/>
  <c r="O98" i="3"/>
  <c r="G98" i="3"/>
  <c r="F98" i="3"/>
  <c r="E98" i="3"/>
  <c r="O97" i="3"/>
  <c r="G97" i="3"/>
  <c r="F97" i="3"/>
  <c r="E97" i="3"/>
  <c r="O96" i="3"/>
  <c r="G96" i="3"/>
  <c r="F96" i="3"/>
  <c r="E96" i="3"/>
  <c r="E30" i="2"/>
  <c r="F30" i="2"/>
  <c r="G30" i="2"/>
  <c r="N30" i="2"/>
  <c r="O30" i="2" s="1"/>
  <c r="U30" i="2"/>
  <c r="W30" i="2"/>
  <c r="X30" i="2"/>
  <c r="Z30" i="2"/>
  <c r="E31" i="2"/>
  <c r="F31" i="2"/>
  <c r="G31" i="2"/>
  <c r="N31" i="2"/>
  <c r="O31" i="2" s="1"/>
  <c r="U31" i="2"/>
  <c r="W31" i="2"/>
  <c r="X31" i="2"/>
  <c r="Z31" i="2"/>
  <c r="E32" i="2"/>
  <c r="F32" i="2"/>
  <c r="G32" i="2"/>
  <c r="N32" i="2"/>
  <c r="O32" i="2" s="1"/>
  <c r="U32" i="2"/>
  <c r="W32" i="2"/>
  <c r="X32" i="2"/>
  <c r="Z32" i="2"/>
  <c r="Z29" i="2"/>
  <c r="X29" i="2"/>
  <c r="W29" i="2"/>
  <c r="Y29" i="2" s="1"/>
  <c r="AA29" i="2" s="1"/>
  <c r="AB29" i="2" s="1"/>
  <c r="U29" i="2"/>
  <c r="N29" i="2"/>
  <c r="O29" i="2" s="1"/>
  <c r="G29" i="2"/>
  <c r="F29" i="2"/>
  <c r="E29" i="2"/>
  <c r="E94" i="4"/>
  <c r="F94" i="4"/>
  <c r="G94" i="4"/>
  <c r="O94" i="4"/>
  <c r="E95" i="4"/>
  <c r="F95" i="4"/>
  <c r="G95" i="4"/>
  <c r="O95" i="4"/>
  <c r="E96" i="4"/>
  <c r="F96" i="4"/>
  <c r="G96" i="4"/>
  <c r="O96" i="4"/>
  <c r="E97" i="4"/>
  <c r="F97" i="4"/>
  <c r="G97" i="4"/>
  <c r="O97" i="4"/>
  <c r="Y30" i="2" l="1"/>
  <c r="AA30" i="2"/>
  <c r="AB30" i="2" s="1"/>
  <c r="AC30" i="2" s="1"/>
  <c r="AC29" i="2"/>
  <c r="I5" i="30" a="1"/>
  <c r="I5" i="30" s="1"/>
  <c r="I32" i="30" a="1"/>
  <c r="I32" i="30" s="1"/>
  <c r="I55" i="30" a="1"/>
  <c r="I55" i="30" s="1"/>
  <c r="I62" i="30" a="1"/>
  <c r="I62" i="30" s="1"/>
  <c r="I66" i="30" a="1"/>
  <c r="I66" i="30" s="1"/>
  <c r="I30" i="30" a="1"/>
  <c r="I30" i="30" s="1"/>
  <c r="I39" i="30" a="1"/>
  <c r="I39" i="30" s="1"/>
  <c r="I41" i="30" a="1"/>
  <c r="I41" i="30" s="1"/>
  <c r="I43" i="30" a="1"/>
  <c r="I43" i="30" s="1"/>
  <c r="I45" i="30" a="1"/>
  <c r="I45" i="30" s="1"/>
  <c r="I48" i="30" a="1"/>
  <c r="I48" i="30" s="1"/>
  <c r="I50" i="30" a="1"/>
  <c r="I50" i="30" s="1"/>
  <c r="I53" i="30" a="1"/>
  <c r="I53" i="30" s="1"/>
  <c r="I57" i="30" a="1"/>
  <c r="I57" i="30" s="1"/>
  <c r="I59" i="30" a="1"/>
  <c r="I59" i="30" s="1"/>
  <c r="I63" i="30" a="1"/>
  <c r="I63" i="30" s="1"/>
  <c r="I67" i="30" a="1"/>
  <c r="I67" i="30" s="1"/>
  <c r="I31" i="30" a="1"/>
  <c r="I31" i="30" s="1"/>
  <c r="I46" i="30" a="1"/>
  <c r="I46" i="30" s="1"/>
  <c r="I51" i="30" a="1"/>
  <c r="I51" i="30" s="1"/>
  <c r="I56" i="30" a="1"/>
  <c r="I56" i="30" s="1"/>
  <c r="I60" i="30" a="1"/>
  <c r="I60" i="30" s="1"/>
  <c r="I64" i="30" a="1"/>
  <c r="I64" i="30" s="1"/>
  <c r="I6" i="30" a="1"/>
  <c r="I6" i="30" s="1"/>
  <c r="I7" i="30" a="1"/>
  <c r="I7" i="30" s="1"/>
  <c r="I8" i="30" a="1"/>
  <c r="I8" i="30" s="1"/>
  <c r="I9" i="30" a="1"/>
  <c r="I9" i="30" s="1"/>
  <c r="I10" i="30" a="1"/>
  <c r="I10" i="30" s="1"/>
  <c r="I11" i="30" a="1"/>
  <c r="I11" i="30" s="1"/>
  <c r="I12" i="30" a="1"/>
  <c r="I12" i="30" s="1"/>
  <c r="I13" i="30" a="1"/>
  <c r="I13" i="30" s="1"/>
  <c r="I14" i="30" a="1"/>
  <c r="I14" i="30" s="1"/>
  <c r="I15" i="30" a="1"/>
  <c r="I15" i="30" s="1"/>
  <c r="I16" i="30" a="1"/>
  <c r="I16" i="30" s="1"/>
  <c r="I17" i="30" a="1"/>
  <c r="I17" i="30" s="1"/>
  <c r="I18" i="30" a="1"/>
  <c r="I18" i="30" s="1"/>
  <c r="I19" i="30" a="1"/>
  <c r="I19" i="30" s="1"/>
  <c r="I20" i="30" a="1"/>
  <c r="I20" i="30" s="1"/>
  <c r="I21" i="30" a="1"/>
  <c r="I21" i="30" s="1"/>
  <c r="I22" i="30" a="1"/>
  <c r="I22" i="30" s="1"/>
  <c r="I23" i="30" a="1"/>
  <c r="I23" i="30" s="1"/>
  <c r="I24" i="30" a="1"/>
  <c r="I24" i="30" s="1"/>
  <c r="I25" i="30" a="1"/>
  <c r="I25" i="30" s="1"/>
  <c r="I26" i="30" a="1"/>
  <c r="I26" i="30" s="1"/>
  <c r="I27" i="30" a="1"/>
  <c r="I27" i="30" s="1"/>
  <c r="I28" i="30" a="1"/>
  <c r="I28" i="30" s="1"/>
  <c r="I29" i="30" a="1"/>
  <c r="I29" i="30" s="1"/>
  <c r="I33" i="30" a="1"/>
  <c r="I33" i="30" s="1"/>
  <c r="I34" i="30" a="1"/>
  <c r="I34" i="30" s="1"/>
  <c r="I35" i="30" a="1"/>
  <c r="I35" i="30" s="1"/>
  <c r="I36" i="30" a="1"/>
  <c r="I36" i="30" s="1"/>
  <c r="I37" i="30" a="1"/>
  <c r="I37" i="30" s="1"/>
  <c r="I38" i="30" a="1"/>
  <c r="I38" i="30" s="1"/>
  <c r="I40" i="30" a="1"/>
  <c r="I40" i="30" s="1"/>
  <c r="I42" i="30" a="1"/>
  <c r="I42" i="30" s="1"/>
  <c r="I44" i="30" a="1"/>
  <c r="I44" i="30" s="1"/>
  <c r="I47" i="30" a="1"/>
  <c r="I47" i="30" s="1"/>
  <c r="I49" i="30" a="1"/>
  <c r="I49" i="30" s="1"/>
  <c r="I52" i="30" a="1"/>
  <c r="I52" i="30" s="1"/>
  <c r="I54" i="30" a="1"/>
  <c r="I54" i="30" s="1"/>
  <c r="I58" i="30" a="1"/>
  <c r="I58" i="30" s="1"/>
  <c r="I61" i="30" a="1"/>
  <c r="I61" i="30" s="1"/>
  <c r="I65" i="30" a="1"/>
  <c r="I65" i="30" s="1"/>
  <c r="D72" i="30"/>
  <c r="D42" i="29"/>
  <c r="W2" i="29" a="1"/>
  <c r="W2" i="29" s="1"/>
  <c r="C42" i="29"/>
  <c r="O40" i="29"/>
  <c r="P40" i="29" s="1"/>
  <c r="T2" i="30"/>
  <c r="O70" i="30"/>
  <c r="P70" i="30" s="1"/>
  <c r="Y32" i="2"/>
  <c r="AA32" i="2" s="1"/>
  <c r="AB32" i="2" s="1"/>
  <c r="AC32" i="2" s="1"/>
  <c r="Y31" i="2"/>
  <c r="AA31" i="2" s="1"/>
  <c r="AB31" i="2" s="1"/>
  <c r="AC31" i="2" s="1"/>
  <c r="K60" i="30" l="1"/>
  <c r="L60" i="30" s="1"/>
  <c r="K6" i="30"/>
  <c r="L6" i="30" s="1"/>
  <c r="K7" i="30"/>
  <c r="L7" i="30" s="1"/>
  <c r="K8" i="30"/>
  <c r="L8" i="30" s="1"/>
  <c r="K9" i="30"/>
  <c r="L9" i="30" s="1"/>
  <c r="K10" i="30"/>
  <c r="L10" i="30" s="1"/>
  <c r="K11" i="30"/>
  <c r="L11" i="30" s="1"/>
  <c r="K12" i="30"/>
  <c r="L12" i="30" s="1"/>
  <c r="K13" i="30"/>
  <c r="L13" i="30" s="1"/>
  <c r="K14" i="30"/>
  <c r="L14" i="30" s="1"/>
  <c r="K15" i="30"/>
  <c r="L15" i="30" s="1"/>
  <c r="K16" i="30"/>
  <c r="L16" i="30" s="1"/>
  <c r="K17" i="30"/>
  <c r="L17" i="30" s="1"/>
  <c r="K18" i="30"/>
  <c r="L18" i="30" s="1"/>
  <c r="K19" i="30"/>
  <c r="L19" i="30" s="1"/>
  <c r="K20" i="30"/>
  <c r="L20" i="30" s="1"/>
  <c r="K21" i="30"/>
  <c r="L21" i="30" s="1"/>
  <c r="K22" i="30"/>
  <c r="L22" i="30" s="1"/>
  <c r="K23" i="30"/>
  <c r="L23" i="30" s="1"/>
  <c r="K24" i="30"/>
  <c r="L24" i="30" s="1"/>
  <c r="K25" i="30"/>
  <c r="L25" i="30" s="1"/>
  <c r="K26" i="30"/>
  <c r="L26" i="30" s="1"/>
  <c r="K27" i="30"/>
  <c r="L27" i="30" s="1"/>
  <c r="K28" i="30"/>
  <c r="L28" i="30" s="1"/>
  <c r="K29" i="30"/>
  <c r="L29" i="30" s="1"/>
  <c r="K30" i="30"/>
  <c r="L30" i="30" s="1"/>
  <c r="K31" i="30"/>
  <c r="L31" i="30" s="1"/>
  <c r="K32" i="30"/>
  <c r="L32" i="30" s="1"/>
  <c r="K33" i="30"/>
  <c r="L33" i="30" s="1"/>
  <c r="K34" i="30"/>
  <c r="L34" i="30" s="1"/>
  <c r="K35" i="30"/>
  <c r="L35" i="30" s="1"/>
  <c r="K36" i="30"/>
  <c r="L36" i="30" s="1"/>
  <c r="K37" i="30"/>
  <c r="L37" i="30" s="1"/>
  <c r="K38" i="30"/>
  <c r="L38" i="30" s="1"/>
  <c r="K39" i="30"/>
  <c r="L39" i="30" s="1"/>
  <c r="K40" i="30"/>
  <c r="L40" i="30" s="1"/>
  <c r="K41" i="30"/>
  <c r="L41" i="30" s="1"/>
  <c r="K42" i="30"/>
  <c r="L42" i="30" s="1"/>
  <c r="K43" i="30"/>
  <c r="L43" i="30" s="1"/>
  <c r="K44" i="30"/>
  <c r="L44" i="30" s="1"/>
  <c r="K45" i="30"/>
  <c r="L45" i="30" s="1"/>
  <c r="K46" i="30"/>
  <c r="L46" i="30" s="1"/>
  <c r="K47" i="30"/>
  <c r="L47" i="30" s="1"/>
  <c r="K48" i="30"/>
  <c r="L48" i="30" s="1"/>
  <c r="K49" i="30"/>
  <c r="L49" i="30" s="1"/>
  <c r="K50" i="30"/>
  <c r="L50" i="30" s="1"/>
  <c r="K51" i="30"/>
  <c r="L51" i="30" s="1"/>
  <c r="K52" i="30"/>
  <c r="L52" i="30" s="1"/>
  <c r="K53" i="30"/>
  <c r="L53" i="30" s="1"/>
  <c r="K54" i="30"/>
  <c r="L54" i="30" s="1"/>
  <c r="K55" i="30"/>
  <c r="L55" i="30" s="1"/>
  <c r="K56" i="30"/>
  <c r="L56" i="30" s="1"/>
  <c r="K57" i="30"/>
  <c r="L57" i="30" s="1"/>
  <c r="K58" i="30"/>
  <c r="L58" i="30" s="1"/>
  <c r="K59" i="30"/>
  <c r="L59" i="30" s="1"/>
  <c r="K61" i="30"/>
  <c r="L61" i="30" s="1"/>
  <c r="K62" i="30"/>
  <c r="L62" i="30" s="1"/>
  <c r="K63" i="30"/>
  <c r="L63" i="30" s="1"/>
  <c r="K64" i="30"/>
  <c r="L64" i="30" s="1"/>
  <c r="K65" i="30"/>
  <c r="L65" i="30" s="1"/>
  <c r="K66" i="30"/>
  <c r="L66" i="30" s="1"/>
  <c r="K67" i="30"/>
  <c r="L67" i="30" s="1"/>
  <c r="I18" i="29" a="1"/>
  <c r="I18" i="29" s="1"/>
  <c r="I28" i="29" a="1"/>
  <c r="I28" i="29" s="1"/>
  <c r="I34" i="29" a="1"/>
  <c r="I34" i="29" s="1"/>
  <c r="I17" i="29" a="1"/>
  <c r="I17" i="29" s="1"/>
  <c r="I27" i="29" a="1"/>
  <c r="I27" i="29" s="1"/>
  <c r="I31" i="29" a="1"/>
  <c r="I31" i="29" s="1"/>
  <c r="I35" i="29" a="1"/>
  <c r="I35" i="29" s="1"/>
  <c r="I19" i="29" a="1"/>
  <c r="I19" i="29" s="1"/>
  <c r="I29" i="29" a="1"/>
  <c r="I29" i="29" s="1"/>
  <c r="I32" i="29" a="1"/>
  <c r="I32" i="29" s="1"/>
  <c r="I37" i="29" a="1"/>
  <c r="I37" i="29" s="1"/>
  <c r="I8" i="29" a="1"/>
  <c r="I8" i="29" s="1"/>
  <c r="I9" i="29" a="1"/>
  <c r="I9" i="29" s="1"/>
  <c r="I10" i="29" a="1"/>
  <c r="I10" i="29" s="1"/>
  <c r="I11" i="29" a="1"/>
  <c r="I11" i="29" s="1"/>
  <c r="I12" i="29" a="1"/>
  <c r="I12" i="29" s="1"/>
  <c r="I13" i="29" a="1"/>
  <c r="I13" i="29" s="1"/>
  <c r="I14" i="29" a="1"/>
  <c r="I14" i="29" s="1"/>
  <c r="I15" i="29" a="1"/>
  <c r="I15" i="29" s="1"/>
  <c r="I16" i="29" a="1"/>
  <c r="I16" i="29" s="1"/>
  <c r="I20" i="29" a="1"/>
  <c r="I20" i="29" s="1"/>
  <c r="I21" i="29" a="1"/>
  <c r="I21" i="29" s="1"/>
  <c r="I22" i="29" a="1"/>
  <c r="I22" i="29" s="1"/>
  <c r="I23" i="29" a="1"/>
  <c r="I23" i="29" s="1"/>
  <c r="I24" i="29" a="1"/>
  <c r="I24" i="29" s="1"/>
  <c r="I25" i="29" a="1"/>
  <c r="I25" i="29" s="1"/>
  <c r="I26" i="29" a="1"/>
  <c r="I26" i="29" s="1"/>
  <c r="I30" i="29" a="1"/>
  <c r="I30" i="29" s="1"/>
  <c r="I33" i="29" a="1"/>
  <c r="I33" i="29" s="1"/>
  <c r="I36" i="29" a="1"/>
  <c r="I36" i="29" s="1"/>
  <c r="T2" i="29"/>
  <c r="I7" i="29" a="1"/>
  <c r="I7" i="29" s="1"/>
  <c r="I5" i="29" a="1"/>
  <c r="I5" i="29" s="1"/>
  <c r="I6" i="29" a="1"/>
  <c r="I6" i="29" s="1"/>
  <c r="K3" i="30"/>
  <c r="L3" i="30" s="1"/>
  <c r="K2" i="30"/>
  <c r="K5" i="30"/>
  <c r="L5" i="30" s="1"/>
  <c r="K4" i="30"/>
  <c r="L4" i="30" s="1"/>
  <c r="K8" i="29" l="1"/>
  <c r="L8" i="29" s="1"/>
  <c r="K9" i="29"/>
  <c r="L9" i="29" s="1"/>
  <c r="K10" i="29"/>
  <c r="L10" i="29" s="1"/>
  <c r="K11" i="29"/>
  <c r="L11" i="29" s="1"/>
  <c r="K12" i="29"/>
  <c r="L12" i="29" s="1"/>
  <c r="K13" i="29"/>
  <c r="L13" i="29" s="1"/>
  <c r="K14" i="29"/>
  <c r="L14" i="29" s="1"/>
  <c r="K15" i="29"/>
  <c r="L15" i="29" s="1"/>
  <c r="K16" i="29"/>
  <c r="L16" i="29" s="1"/>
  <c r="K17" i="29"/>
  <c r="L17" i="29" s="1"/>
  <c r="K18" i="29"/>
  <c r="L18" i="29" s="1"/>
  <c r="K19" i="29"/>
  <c r="L19" i="29" s="1"/>
  <c r="K20" i="29"/>
  <c r="L20" i="29" s="1"/>
  <c r="K21" i="29"/>
  <c r="L21" i="29" s="1"/>
  <c r="K22" i="29"/>
  <c r="L22" i="29" s="1"/>
  <c r="K23" i="29"/>
  <c r="L23" i="29" s="1"/>
  <c r="K24" i="29"/>
  <c r="L24" i="29" s="1"/>
  <c r="K25" i="29"/>
  <c r="L25" i="29" s="1"/>
  <c r="K26" i="29"/>
  <c r="L26" i="29" s="1"/>
  <c r="K27" i="29"/>
  <c r="L27" i="29" s="1"/>
  <c r="K28" i="29"/>
  <c r="L28" i="29" s="1"/>
  <c r="K29" i="29"/>
  <c r="L29" i="29" s="1"/>
  <c r="K30" i="29"/>
  <c r="L30" i="29" s="1"/>
  <c r="K31" i="29"/>
  <c r="L31" i="29" s="1"/>
  <c r="K32" i="29"/>
  <c r="L32" i="29" s="1"/>
  <c r="K33" i="29"/>
  <c r="L33" i="29" s="1"/>
  <c r="K34" i="29"/>
  <c r="L34" i="29" s="1"/>
  <c r="K35" i="29"/>
  <c r="L35" i="29" s="1"/>
  <c r="K36" i="29"/>
  <c r="L36" i="29" s="1"/>
  <c r="K37" i="29"/>
  <c r="L37" i="29" s="1"/>
  <c r="K6" i="29"/>
  <c r="L6" i="29" s="1"/>
  <c r="K2" i="29"/>
  <c r="K40" i="29" s="1" a="1"/>
  <c r="K40" i="29" s="1"/>
  <c r="K3" i="29"/>
  <c r="L3" i="29" s="1"/>
  <c r="K4" i="29"/>
  <c r="L4" i="29" s="1"/>
  <c r="K7" i="29"/>
  <c r="L7" i="29" s="1"/>
  <c r="K5" i="29"/>
  <c r="L5" i="29" s="1"/>
  <c r="L2" i="30"/>
  <c r="K71" i="30"/>
  <c r="K70" i="30" a="1"/>
  <c r="K70" i="30" s="1"/>
  <c r="K41" i="29"/>
  <c r="L2" i="29" l="1"/>
  <c r="K42" i="29"/>
  <c r="K72" i="30"/>
  <c r="L70" i="30" a="1"/>
  <c r="L70" i="30" s="1"/>
  <c r="L71" i="30"/>
  <c r="L40" i="29" a="1"/>
  <c r="L40" i="29" s="1"/>
  <c r="L41" i="29"/>
  <c r="L72" i="30" l="1"/>
  <c r="L42" i="29"/>
  <c r="C43" i="28" l="1" a="1"/>
  <c r="C43" i="28" s="1"/>
  <c r="D39" i="28"/>
  <c r="C39" i="28"/>
  <c r="D38" i="28" a="1"/>
  <c r="D38" i="28" s="1"/>
  <c r="C38" i="28" a="1"/>
  <c r="C38" i="28" s="1"/>
  <c r="B38" i="28" a="1"/>
  <c r="B38" i="28" s="1"/>
  <c r="E6" i="28"/>
  <c r="Q5" i="28"/>
  <c r="E5" i="28"/>
  <c r="Q4" i="28"/>
  <c r="E4" i="28"/>
  <c r="F5" i="28" s="1"/>
  <c r="G6" i="28" s="1"/>
  <c r="Q3" i="28"/>
  <c r="E3" i="28"/>
  <c r="F4" i="28" s="1"/>
  <c r="G5" i="28" s="1"/>
  <c r="Q2" i="28"/>
  <c r="L1" i="28"/>
  <c r="K1" i="28"/>
  <c r="AG8" i="20"/>
  <c r="AG9" i="20" s="1"/>
  <c r="AG10" i="20" s="1"/>
  <c r="AG11" i="20" s="1"/>
  <c r="AG12" i="20" s="1"/>
  <c r="AG13" i="20" s="1"/>
  <c r="AG14" i="20" s="1"/>
  <c r="AG15" i="20" s="1"/>
  <c r="AG16" i="20" s="1"/>
  <c r="AG17" i="20" s="1"/>
  <c r="AG18" i="20" s="1"/>
  <c r="AG19" i="20" s="1"/>
  <c r="AG20" i="20" s="1"/>
  <c r="AG21" i="20" s="1"/>
  <c r="AG22" i="20" s="1"/>
  <c r="AG23" i="20" s="1"/>
  <c r="AG24" i="20" s="1"/>
  <c r="AG25" i="20" s="1"/>
  <c r="AG26" i="20" s="1"/>
  <c r="AG27" i="20" s="1"/>
  <c r="AG28" i="20" s="1"/>
  <c r="AG29" i="20" s="1"/>
  <c r="AG30" i="20" s="1"/>
  <c r="AG31" i="20" s="1"/>
  <c r="AG32" i="20" s="1"/>
  <c r="AG33" i="20" s="1"/>
  <c r="AG34" i="20" s="1"/>
  <c r="AG35" i="20" s="1"/>
  <c r="AG36" i="20" s="1"/>
  <c r="AG37" i="20" s="1"/>
  <c r="AG38" i="20" s="1"/>
  <c r="AG39" i="20" s="1"/>
  <c r="AG40" i="20" s="1"/>
  <c r="AG41" i="20" s="1"/>
  <c r="AG42" i="20" s="1"/>
  <c r="AG43" i="20" s="1"/>
  <c r="AG44" i="20" s="1"/>
  <c r="AG45" i="20" s="1"/>
  <c r="AG46" i="20" s="1"/>
  <c r="AG47" i="20" s="1"/>
  <c r="AG48" i="20" s="1"/>
  <c r="AG49" i="20" s="1"/>
  <c r="AG50" i="20" s="1"/>
  <c r="AG51" i="20" s="1"/>
  <c r="AG52" i="20" s="1"/>
  <c r="AG53" i="20" s="1"/>
  <c r="AG54" i="20" s="1"/>
  <c r="AG55" i="20" s="1"/>
  <c r="AG56" i="20" s="1"/>
  <c r="AG57" i="20" s="1"/>
  <c r="AG58" i="20" s="1"/>
  <c r="AG59" i="20" s="1"/>
  <c r="AG60" i="20" s="1"/>
  <c r="AG61" i="20" s="1"/>
  <c r="AG62" i="20" s="1"/>
  <c r="AG63" i="20" s="1"/>
  <c r="AG64" i="20" s="1"/>
  <c r="AG65" i="20" s="1"/>
  <c r="AG66" i="20" s="1"/>
  <c r="AG67" i="20" s="1"/>
  <c r="AG68" i="20" s="1"/>
  <c r="AG69" i="20" s="1"/>
  <c r="AG70" i="20" s="1"/>
  <c r="AG71" i="20" s="1"/>
  <c r="AE8" i="20"/>
  <c r="AE9" i="20" s="1"/>
  <c r="AE10" i="20" s="1"/>
  <c r="AE11" i="20" s="1"/>
  <c r="AE12" i="20" s="1"/>
  <c r="AE13" i="20" s="1"/>
  <c r="AE14" i="20" s="1"/>
  <c r="AE15" i="20" s="1"/>
  <c r="AE16" i="20" s="1"/>
  <c r="AE17" i="20" s="1"/>
  <c r="AE18" i="20" s="1"/>
  <c r="AE19" i="20" s="1"/>
  <c r="AE20" i="20" s="1"/>
  <c r="AE21" i="20" s="1"/>
  <c r="AE22" i="20" s="1"/>
  <c r="AE23" i="20" s="1"/>
  <c r="AE24" i="20" s="1"/>
  <c r="AE25" i="20" s="1"/>
  <c r="AE26" i="20" s="1"/>
  <c r="AE27" i="20" s="1"/>
  <c r="AE28" i="20" s="1"/>
  <c r="AE29" i="20" s="1"/>
  <c r="AE30" i="20" s="1"/>
  <c r="AE31" i="20" s="1"/>
  <c r="AE32" i="20" s="1"/>
  <c r="AE33" i="20" s="1"/>
  <c r="AE34" i="20" s="1"/>
  <c r="AE35" i="20" s="1"/>
  <c r="AE36" i="20" s="1"/>
  <c r="AE37" i="20" s="1"/>
  <c r="AE38" i="20" s="1"/>
  <c r="AE39" i="20" s="1"/>
  <c r="AE40" i="20" s="1"/>
  <c r="AE41" i="20" s="1"/>
  <c r="AE42" i="20" s="1"/>
  <c r="AE43" i="20" s="1"/>
  <c r="AE44" i="20" s="1"/>
  <c r="AE45" i="20" s="1"/>
  <c r="AE46" i="20" s="1"/>
  <c r="AE47" i="20" s="1"/>
  <c r="AE48" i="20" s="1"/>
  <c r="AE49" i="20" s="1"/>
  <c r="AE50" i="20" s="1"/>
  <c r="AE51" i="20" s="1"/>
  <c r="AE52" i="20" s="1"/>
  <c r="AE53" i="20" s="1"/>
  <c r="AE54" i="20" s="1"/>
  <c r="AE55" i="20" s="1"/>
  <c r="AE56" i="20" s="1"/>
  <c r="AE57" i="20" s="1"/>
  <c r="AE58" i="20" s="1"/>
  <c r="AE59" i="20" s="1"/>
  <c r="AE60" i="20" s="1"/>
  <c r="AE61" i="20" s="1"/>
  <c r="AE62" i="20" s="1"/>
  <c r="AE63" i="20" s="1"/>
  <c r="AE64" i="20" s="1"/>
  <c r="AE65" i="20" s="1"/>
  <c r="AE66" i="20" s="1"/>
  <c r="AE67" i="20" s="1"/>
  <c r="AE68" i="20" s="1"/>
  <c r="AE69" i="20" s="1"/>
  <c r="AE70" i="20" s="1"/>
  <c r="AE71" i="20" s="1"/>
  <c r="AD8" i="20"/>
  <c r="AD9" i="20" s="1"/>
  <c r="AD10" i="20" s="1"/>
  <c r="AD11" i="20" s="1"/>
  <c r="AD12" i="20" s="1"/>
  <c r="AD13" i="20" s="1"/>
  <c r="AD14" i="20" s="1"/>
  <c r="AD15" i="20" s="1"/>
  <c r="AD16" i="20" s="1"/>
  <c r="AD17" i="20" s="1"/>
  <c r="AD18" i="20" s="1"/>
  <c r="AD19" i="20" s="1"/>
  <c r="AD20" i="20" s="1"/>
  <c r="AD21" i="20" s="1"/>
  <c r="AD22" i="20" s="1"/>
  <c r="AD23" i="20" s="1"/>
  <c r="AD24" i="20" s="1"/>
  <c r="AD25" i="20" s="1"/>
  <c r="AD26" i="20" s="1"/>
  <c r="AD27" i="20" s="1"/>
  <c r="AD28" i="20" s="1"/>
  <c r="AD29" i="20" s="1"/>
  <c r="AD30" i="20" s="1"/>
  <c r="AD31" i="20" s="1"/>
  <c r="AD32" i="20" s="1"/>
  <c r="AD33" i="20" s="1"/>
  <c r="AD34" i="20" s="1"/>
  <c r="AD35" i="20" s="1"/>
  <c r="AD36" i="20" s="1"/>
  <c r="AD37" i="20" s="1"/>
  <c r="AD38" i="20" s="1"/>
  <c r="AD39" i="20" s="1"/>
  <c r="AD40" i="20" s="1"/>
  <c r="AD41" i="20" s="1"/>
  <c r="AD42" i="20" s="1"/>
  <c r="AD43" i="20" s="1"/>
  <c r="AD44" i="20" s="1"/>
  <c r="AD45" i="20" s="1"/>
  <c r="AD46" i="20" s="1"/>
  <c r="AD47" i="20" s="1"/>
  <c r="AD48" i="20" s="1"/>
  <c r="AD49" i="20" s="1"/>
  <c r="AD50" i="20" s="1"/>
  <c r="AD51" i="20" s="1"/>
  <c r="AD52" i="20" s="1"/>
  <c r="AD53" i="20" s="1"/>
  <c r="AD54" i="20" s="1"/>
  <c r="AD55" i="20" s="1"/>
  <c r="AD56" i="20" s="1"/>
  <c r="AD57" i="20" s="1"/>
  <c r="AD58" i="20" s="1"/>
  <c r="AD59" i="20" s="1"/>
  <c r="AD60" i="20" s="1"/>
  <c r="AD61" i="20" s="1"/>
  <c r="AD62" i="20" s="1"/>
  <c r="AD63" i="20" s="1"/>
  <c r="AD64" i="20" s="1"/>
  <c r="AD65" i="20" s="1"/>
  <c r="AD66" i="20" s="1"/>
  <c r="AD67" i="20" s="1"/>
  <c r="AD68" i="20" s="1"/>
  <c r="AD69" i="20" s="1"/>
  <c r="AD70" i="20" s="1"/>
  <c r="AD71" i="20" s="1"/>
  <c r="AC8" i="20"/>
  <c r="AC9" i="20" s="1"/>
  <c r="AC10" i="20" s="1"/>
  <c r="AC11" i="20" s="1"/>
  <c r="AC12" i="20" s="1"/>
  <c r="AC13" i="20" s="1"/>
  <c r="AC14" i="20" s="1"/>
  <c r="AC15" i="20" s="1"/>
  <c r="AC16" i="20" s="1"/>
  <c r="AC17" i="20" s="1"/>
  <c r="AC18" i="20" s="1"/>
  <c r="AC19" i="20" s="1"/>
  <c r="AC20" i="20" s="1"/>
  <c r="AC21" i="20" s="1"/>
  <c r="AC22" i="20" s="1"/>
  <c r="AC23" i="20" s="1"/>
  <c r="AC24" i="20" s="1"/>
  <c r="AC25" i="20" s="1"/>
  <c r="AC26" i="20" s="1"/>
  <c r="AC27" i="20" s="1"/>
  <c r="AC28" i="20" s="1"/>
  <c r="AC29" i="20" s="1"/>
  <c r="AC30" i="20" s="1"/>
  <c r="AC31" i="20" s="1"/>
  <c r="AC32" i="20" s="1"/>
  <c r="AC33" i="20" s="1"/>
  <c r="AC34" i="20" s="1"/>
  <c r="AC35" i="20" s="1"/>
  <c r="AC36" i="20" s="1"/>
  <c r="AC37" i="20" s="1"/>
  <c r="AC38" i="20" s="1"/>
  <c r="AC39" i="20" s="1"/>
  <c r="AC40" i="20" s="1"/>
  <c r="AC41" i="20" s="1"/>
  <c r="AC42" i="20" s="1"/>
  <c r="AC43" i="20" s="1"/>
  <c r="AC44" i="20" s="1"/>
  <c r="AC45" i="20" s="1"/>
  <c r="AC46" i="20" s="1"/>
  <c r="AC47" i="20" s="1"/>
  <c r="AC48" i="20" s="1"/>
  <c r="AC49" i="20" s="1"/>
  <c r="AC50" i="20" s="1"/>
  <c r="AC51" i="20" s="1"/>
  <c r="AC52" i="20" s="1"/>
  <c r="AC53" i="20" s="1"/>
  <c r="AC54" i="20" s="1"/>
  <c r="AC55" i="20" s="1"/>
  <c r="AC56" i="20" s="1"/>
  <c r="AC57" i="20" s="1"/>
  <c r="AC58" i="20" s="1"/>
  <c r="AC59" i="20" s="1"/>
  <c r="AC60" i="20" s="1"/>
  <c r="AC61" i="20" s="1"/>
  <c r="AC62" i="20" s="1"/>
  <c r="AC63" i="20" s="1"/>
  <c r="AC64" i="20" s="1"/>
  <c r="AC65" i="20" s="1"/>
  <c r="AC66" i="20" s="1"/>
  <c r="AC67" i="20" s="1"/>
  <c r="AC68" i="20" s="1"/>
  <c r="AC69" i="20" s="1"/>
  <c r="AC70" i="20" s="1"/>
  <c r="AC71" i="20" s="1"/>
  <c r="AB8" i="20"/>
  <c r="AB9" i="20" s="1"/>
  <c r="AB10" i="20" s="1"/>
  <c r="AB11" i="20" s="1"/>
  <c r="AB12" i="20" s="1"/>
  <c r="AB13" i="20" s="1"/>
  <c r="AB14" i="20" s="1"/>
  <c r="AB15" i="20" s="1"/>
  <c r="AB16" i="20" s="1"/>
  <c r="AB17" i="20" s="1"/>
  <c r="AB18" i="20" s="1"/>
  <c r="AB19" i="20" s="1"/>
  <c r="AB20" i="20" s="1"/>
  <c r="AB21" i="20" s="1"/>
  <c r="AB22" i="20" s="1"/>
  <c r="AB23" i="20" s="1"/>
  <c r="AB24" i="20" s="1"/>
  <c r="AB25" i="20" s="1"/>
  <c r="AB26" i="20" s="1"/>
  <c r="AB27" i="20" s="1"/>
  <c r="AB28" i="20" s="1"/>
  <c r="AB29" i="20" s="1"/>
  <c r="AB30" i="20" s="1"/>
  <c r="AB31" i="20" s="1"/>
  <c r="AB32" i="20" s="1"/>
  <c r="AB33" i="20" s="1"/>
  <c r="AB34" i="20" s="1"/>
  <c r="AB35" i="20" s="1"/>
  <c r="AB36" i="20" s="1"/>
  <c r="AB37" i="20" s="1"/>
  <c r="AB38" i="20" s="1"/>
  <c r="AB39" i="20" s="1"/>
  <c r="AB40" i="20" s="1"/>
  <c r="AB41" i="20" s="1"/>
  <c r="AB42" i="20" s="1"/>
  <c r="AB43" i="20" s="1"/>
  <c r="AB44" i="20" s="1"/>
  <c r="AB45" i="20" s="1"/>
  <c r="AB46" i="20" s="1"/>
  <c r="AB47" i="20" s="1"/>
  <c r="AB48" i="20" s="1"/>
  <c r="AB49" i="20" s="1"/>
  <c r="AB50" i="20" s="1"/>
  <c r="AB51" i="20" s="1"/>
  <c r="AB52" i="20" s="1"/>
  <c r="AB53" i="20" s="1"/>
  <c r="AB54" i="20" s="1"/>
  <c r="AB55" i="20" s="1"/>
  <c r="AB56" i="20" s="1"/>
  <c r="AB57" i="20" s="1"/>
  <c r="AB58" i="20" s="1"/>
  <c r="AB59" i="20" s="1"/>
  <c r="AB60" i="20" s="1"/>
  <c r="AB61" i="20" s="1"/>
  <c r="AB62" i="20" s="1"/>
  <c r="AB63" i="20" s="1"/>
  <c r="AB64" i="20" s="1"/>
  <c r="AB65" i="20" s="1"/>
  <c r="AB66" i="20" s="1"/>
  <c r="AB67" i="20" s="1"/>
  <c r="AB68" i="20" s="1"/>
  <c r="AB69" i="20" s="1"/>
  <c r="AB70" i="20" s="1"/>
  <c r="AB71" i="20" s="1"/>
  <c r="H11" i="20"/>
  <c r="I11" i="20" s="1"/>
  <c r="H12" i="20"/>
  <c r="I12" i="20" s="1"/>
  <c r="H13" i="20"/>
  <c r="I13" i="20" s="1"/>
  <c r="H14" i="20"/>
  <c r="H15" i="20"/>
  <c r="I15" i="20" s="1"/>
  <c r="H16" i="20"/>
  <c r="I16" i="20" s="1"/>
  <c r="H17" i="20"/>
  <c r="I17" i="20" s="1"/>
  <c r="H18" i="20"/>
  <c r="I18" i="20" s="1"/>
  <c r="H19" i="20"/>
  <c r="I19" i="20" s="1"/>
  <c r="H20" i="20"/>
  <c r="I20" i="20" s="1"/>
  <c r="H21" i="20"/>
  <c r="I21" i="20" s="1"/>
  <c r="H22" i="20"/>
  <c r="I22" i="20" s="1"/>
  <c r="H23" i="20"/>
  <c r="I23" i="20" s="1"/>
  <c r="H24" i="20"/>
  <c r="I24" i="20" s="1"/>
  <c r="H25" i="20"/>
  <c r="I25" i="20" s="1"/>
  <c r="H26" i="20"/>
  <c r="I26" i="20" s="1"/>
  <c r="H27" i="20"/>
  <c r="I27" i="20" s="1"/>
  <c r="H28" i="20"/>
  <c r="I28" i="20" s="1"/>
  <c r="H29" i="20"/>
  <c r="I29" i="20" s="1"/>
  <c r="H30" i="20"/>
  <c r="I30" i="20" s="1"/>
  <c r="H31" i="20"/>
  <c r="I31" i="20" s="1"/>
  <c r="H32" i="20"/>
  <c r="I32" i="20" s="1"/>
  <c r="H33" i="20"/>
  <c r="I33" i="20" s="1"/>
  <c r="H34" i="20"/>
  <c r="I34" i="20" s="1"/>
  <c r="H35" i="20"/>
  <c r="I35" i="20" s="1"/>
  <c r="H36" i="20"/>
  <c r="I36" i="20" s="1"/>
  <c r="H37" i="20"/>
  <c r="I37" i="20" s="1"/>
  <c r="H38" i="20"/>
  <c r="I38" i="20" s="1"/>
  <c r="H39" i="20"/>
  <c r="I39" i="20" s="1"/>
  <c r="H40" i="20"/>
  <c r="I40" i="20" s="1"/>
  <c r="H41" i="20"/>
  <c r="I41" i="20" s="1"/>
  <c r="H42" i="20"/>
  <c r="I42" i="20" s="1"/>
  <c r="H43" i="20"/>
  <c r="I43" i="20" s="1"/>
  <c r="H44" i="20"/>
  <c r="I44" i="20" s="1"/>
  <c r="H45" i="20"/>
  <c r="I45" i="20" s="1"/>
  <c r="H46" i="20"/>
  <c r="I46" i="20" s="1"/>
  <c r="H47" i="20"/>
  <c r="I47" i="20" s="1"/>
  <c r="H48" i="20"/>
  <c r="I48" i="20" s="1"/>
  <c r="H49" i="20"/>
  <c r="I49" i="20" s="1"/>
  <c r="H50" i="20"/>
  <c r="I50" i="20" s="1"/>
  <c r="H51" i="20"/>
  <c r="I51" i="20" s="1"/>
  <c r="H52" i="20"/>
  <c r="I52" i="20" s="1"/>
  <c r="H53" i="20"/>
  <c r="I53" i="20" s="1"/>
  <c r="H54" i="20"/>
  <c r="I54" i="20" s="1"/>
  <c r="H55" i="20"/>
  <c r="I55" i="20" s="1"/>
  <c r="H56" i="20"/>
  <c r="I56" i="20" s="1"/>
  <c r="H57" i="20"/>
  <c r="I57" i="20" s="1"/>
  <c r="H58" i="20"/>
  <c r="I58" i="20" s="1"/>
  <c r="H59" i="20"/>
  <c r="I59" i="20" s="1"/>
  <c r="H60" i="20"/>
  <c r="I60" i="20" s="1"/>
  <c r="H61" i="20"/>
  <c r="I61" i="20" s="1"/>
  <c r="H62" i="20"/>
  <c r="I62" i="20" s="1"/>
  <c r="H63" i="20"/>
  <c r="I63" i="20" s="1"/>
  <c r="H64" i="20"/>
  <c r="I64" i="20" s="1"/>
  <c r="H65" i="20"/>
  <c r="I65" i="20" s="1"/>
  <c r="H66" i="20"/>
  <c r="I66" i="20" s="1"/>
  <c r="H67" i="20"/>
  <c r="I67" i="20" s="1"/>
  <c r="H68" i="20"/>
  <c r="I68" i="20" s="1"/>
  <c r="H69" i="20"/>
  <c r="I69" i="20" s="1"/>
  <c r="H70" i="20"/>
  <c r="I70" i="20" s="1"/>
  <c r="H71" i="20"/>
  <c r="I71" i="20" s="1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8" i="20"/>
  <c r="AF8" i="20" s="1"/>
  <c r="G3" i="20"/>
  <c r="E3" i="20"/>
  <c r="D3" i="20"/>
  <c r="C3" i="20"/>
  <c r="B3" i="20"/>
  <c r="G2" i="20" a="1"/>
  <c r="G2" i="20" s="1"/>
  <c r="E2" i="20" a="1"/>
  <c r="E2" i="20" s="1"/>
  <c r="D2" i="20" a="1"/>
  <c r="D2" i="20" s="1"/>
  <c r="C2" i="20" a="1"/>
  <c r="C2" i="20" s="1"/>
  <c r="B2" i="20" a="1"/>
  <c r="B2" i="20" s="1"/>
  <c r="C73" i="23" a="1"/>
  <c r="C73" i="23" s="1"/>
  <c r="D69" i="23"/>
  <c r="C69" i="23"/>
  <c r="D68" i="23" a="1"/>
  <c r="D68" i="23" s="1"/>
  <c r="D70" i="23" s="1"/>
  <c r="C68" i="23" a="1"/>
  <c r="C68" i="23" s="1"/>
  <c r="C70" i="23" s="1"/>
  <c r="B68" i="23"/>
  <c r="B68" i="23" a="1"/>
  <c r="E65" i="23"/>
  <c r="E64" i="23"/>
  <c r="F65" i="23" s="1"/>
  <c r="E63" i="23"/>
  <c r="F64" i="23" s="1"/>
  <c r="G65" i="23" s="1"/>
  <c r="E62" i="23"/>
  <c r="F63" i="23" s="1"/>
  <c r="G64" i="23" s="1"/>
  <c r="E61" i="23"/>
  <c r="F62" i="23" s="1"/>
  <c r="G63" i="23" s="1"/>
  <c r="E60" i="23"/>
  <c r="F61" i="23" s="1"/>
  <c r="G62" i="23" s="1"/>
  <c r="E59" i="23"/>
  <c r="F60" i="23" s="1"/>
  <c r="G61" i="23" s="1"/>
  <c r="E58" i="23"/>
  <c r="F59" i="23" s="1"/>
  <c r="G60" i="23" s="1"/>
  <c r="E57" i="23"/>
  <c r="F58" i="23" s="1"/>
  <c r="G59" i="23" s="1"/>
  <c r="E56" i="23"/>
  <c r="F57" i="23" s="1"/>
  <c r="G58" i="23" s="1"/>
  <c r="E55" i="23"/>
  <c r="F56" i="23" s="1"/>
  <c r="G57" i="23" s="1"/>
  <c r="E54" i="23"/>
  <c r="F55" i="23" s="1"/>
  <c r="G56" i="23" s="1"/>
  <c r="E53" i="23"/>
  <c r="F54" i="23" s="1"/>
  <c r="G55" i="23" s="1"/>
  <c r="E52" i="23"/>
  <c r="F53" i="23" s="1"/>
  <c r="G54" i="23" s="1"/>
  <c r="E51" i="23"/>
  <c r="F52" i="23" s="1"/>
  <c r="G53" i="23" s="1"/>
  <c r="E50" i="23"/>
  <c r="F51" i="23" s="1"/>
  <c r="G52" i="23" s="1"/>
  <c r="E49" i="23"/>
  <c r="F50" i="23" s="1"/>
  <c r="G51" i="23" s="1"/>
  <c r="E48" i="23"/>
  <c r="F49" i="23" s="1"/>
  <c r="G50" i="23" s="1"/>
  <c r="E47" i="23"/>
  <c r="F48" i="23" s="1"/>
  <c r="G49" i="23" s="1"/>
  <c r="E46" i="23"/>
  <c r="F47" i="23" s="1"/>
  <c r="G48" i="23" s="1"/>
  <c r="E45" i="23"/>
  <c r="F46" i="23" s="1"/>
  <c r="G47" i="23" s="1"/>
  <c r="E44" i="23"/>
  <c r="F45" i="23" s="1"/>
  <c r="G46" i="23" s="1"/>
  <c r="E43" i="23"/>
  <c r="F44" i="23" s="1"/>
  <c r="G45" i="23" s="1"/>
  <c r="E42" i="23"/>
  <c r="F43" i="23" s="1"/>
  <c r="G44" i="23" s="1"/>
  <c r="E41" i="23"/>
  <c r="F42" i="23" s="1"/>
  <c r="G43" i="23" s="1"/>
  <c r="E40" i="23"/>
  <c r="F41" i="23" s="1"/>
  <c r="G42" i="23" s="1"/>
  <c r="E39" i="23"/>
  <c r="F40" i="23" s="1"/>
  <c r="G41" i="23" s="1"/>
  <c r="E38" i="23"/>
  <c r="F39" i="23" s="1"/>
  <c r="G40" i="23" s="1"/>
  <c r="E37" i="23"/>
  <c r="F38" i="23" s="1"/>
  <c r="G39" i="23" s="1"/>
  <c r="E36" i="23"/>
  <c r="F37" i="23" s="1"/>
  <c r="G38" i="23" s="1"/>
  <c r="E35" i="23"/>
  <c r="F36" i="23" s="1"/>
  <c r="G37" i="23" s="1"/>
  <c r="E34" i="23"/>
  <c r="F35" i="23" s="1"/>
  <c r="G36" i="23" s="1"/>
  <c r="E33" i="23"/>
  <c r="F34" i="23" s="1"/>
  <c r="G35" i="23" s="1"/>
  <c r="E32" i="23"/>
  <c r="F33" i="23" s="1"/>
  <c r="G34" i="23" s="1"/>
  <c r="E31" i="23"/>
  <c r="F32" i="23" s="1"/>
  <c r="G33" i="23" s="1"/>
  <c r="E30" i="23"/>
  <c r="F31" i="23" s="1"/>
  <c r="G32" i="23" s="1"/>
  <c r="E29" i="23"/>
  <c r="F30" i="23" s="1"/>
  <c r="G31" i="23" s="1"/>
  <c r="E28" i="23"/>
  <c r="F29" i="23" s="1"/>
  <c r="G30" i="23" s="1"/>
  <c r="F27" i="23"/>
  <c r="G28" i="23" s="1"/>
  <c r="E27" i="23"/>
  <c r="F28" i="23" s="1"/>
  <c r="G29" i="23" s="1"/>
  <c r="E26" i="23"/>
  <c r="E25" i="23"/>
  <c r="F26" i="23" s="1"/>
  <c r="G27" i="23" s="1"/>
  <c r="E24" i="23"/>
  <c r="F25" i="23" s="1"/>
  <c r="G26" i="23" s="1"/>
  <c r="E23" i="23"/>
  <c r="F24" i="23" s="1"/>
  <c r="G25" i="23" s="1"/>
  <c r="E22" i="23"/>
  <c r="F23" i="23" s="1"/>
  <c r="G24" i="23" s="1"/>
  <c r="E21" i="23"/>
  <c r="F22" i="23" s="1"/>
  <c r="G23" i="23" s="1"/>
  <c r="E20" i="23"/>
  <c r="F21" i="23" s="1"/>
  <c r="G22" i="23" s="1"/>
  <c r="E19" i="23"/>
  <c r="F20" i="23" s="1"/>
  <c r="G21" i="23" s="1"/>
  <c r="E18" i="23"/>
  <c r="F19" i="23" s="1"/>
  <c r="G20" i="23" s="1"/>
  <c r="E17" i="23"/>
  <c r="F18" i="23" s="1"/>
  <c r="G19" i="23" s="1"/>
  <c r="E16" i="23"/>
  <c r="F17" i="23" s="1"/>
  <c r="G18" i="23" s="1"/>
  <c r="E15" i="23"/>
  <c r="F16" i="23" s="1"/>
  <c r="G17" i="23" s="1"/>
  <c r="E14" i="23"/>
  <c r="F15" i="23" s="1"/>
  <c r="G16" i="23" s="1"/>
  <c r="E13" i="23"/>
  <c r="F14" i="23" s="1"/>
  <c r="G15" i="23" s="1"/>
  <c r="E12" i="23"/>
  <c r="F13" i="23" s="1"/>
  <c r="G14" i="23" s="1"/>
  <c r="F11" i="23"/>
  <c r="G12" i="23" s="1"/>
  <c r="E11" i="23"/>
  <c r="F12" i="23" s="1"/>
  <c r="G13" i="23" s="1"/>
  <c r="E10" i="23"/>
  <c r="E9" i="23"/>
  <c r="E8" i="23"/>
  <c r="F9" i="23" s="1"/>
  <c r="G10" i="23" s="1"/>
  <c r="E7" i="23"/>
  <c r="F8" i="23" s="1"/>
  <c r="G9" i="23" s="1"/>
  <c r="E6" i="23"/>
  <c r="F7" i="23" s="1"/>
  <c r="G8" i="23" s="1"/>
  <c r="Q5" i="23"/>
  <c r="E5" i="23"/>
  <c r="F6" i="23" s="1"/>
  <c r="G7" i="23" s="1"/>
  <c r="Q4" i="23"/>
  <c r="F4" i="23"/>
  <c r="G5" i="23" s="1"/>
  <c r="E4" i="23"/>
  <c r="F5" i="23" s="1"/>
  <c r="G6" i="23" s="1"/>
  <c r="Q3" i="23"/>
  <c r="E3" i="23"/>
  <c r="Q2" i="23"/>
  <c r="L1" i="23"/>
  <c r="K1" i="23"/>
  <c r="C73" i="22"/>
  <c r="C73" i="22" a="1"/>
  <c r="D69" i="22"/>
  <c r="C69" i="22"/>
  <c r="D68" i="22" a="1"/>
  <c r="D68" i="22" s="1"/>
  <c r="D70" i="22" s="1"/>
  <c r="C68" i="22"/>
  <c r="C70" i="22" s="1"/>
  <c r="C68" i="22" a="1"/>
  <c r="B68" i="22"/>
  <c r="B68" i="22" a="1"/>
  <c r="E65" i="22"/>
  <c r="E64" i="22"/>
  <c r="F65" i="22" s="1"/>
  <c r="E63" i="22"/>
  <c r="F64" i="22" s="1"/>
  <c r="G65" i="22" s="1"/>
  <c r="E62" i="22"/>
  <c r="F63" i="22" s="1"/>
  <c r="G64" i="22" s="1"/>
  <c r="E61" i="22"/>
  <c r="F62" i="22" s="1"/>
  <c r="G63" i="22" s="1"/>
  <c r="E60" i="22"/>
  <c r="F61" i="22" s="1"/>
  <c r="G62" i="22" s="1"/>
  <c r="E59" i="22"/>
  <c r="F60" i="22" s="1"/>
  <c r="G61" i="22" s="1"/>
  <c r="E58" i="22"/>
  <c r="F59" i="22" s="1"/>
  <c r="G60" i="22" s="1"/>
  <c r="E57" i="22"/>
  <c r="F58" i="22" s="1"/>
  <c r="G59" i="22" s="1"/>
  <c r="E56" i="22"/>
  <c r="F57" i="22" s="1"/>
  <c r="G58" i="22" s="1"/>
  <c r="E55" i="22"/>
  <c r="F56" i="22" s="1"/>
  <c r="G57" i="22" s="1"/>
  <c r="E54" i="22"/>
  <c r="F55" i="22" s="1"/>
  <c r="G56" i="22" s="1"/>
  <c r="E53" i="22"/>
  <c r="F54" i="22" s="1"/>
  <c r="G55" i="22" s="1"/>
  <c r="E52" i="22"/>
  <c r="F53" i="22" s="1"/>
  <c r="G54" i="22" s="1"/>
  <c r="E51" i="22"/>
  <c r="F52" i="22" s="1"/>
  <c r="G53" i="22" s="1"/>
  <c r="E50" i="22"/>
  <c r="F51" i="22" s="1"/>
  <c r="G52" i="22" s="1"/>
  <c r="E49" i="22"/>
  <c r="F50" i="22" s="1"/>
  <c r="G51" i="22" s="1"/>
  <c r="E48" i="22"/>
  <c r="F49" i="22" s="1"/>
  <c r="G50" i="22" s="1"/>
  <c r="E47" i="22"/>
  <c r="F48" i="22" s="1"/>
  <c r="G49" i="22" s="1"/>
  <c r="E46" i="22"/>
  <c r="F47" i="22" s="1"/>
  <c r="G48" i="22" s="1"/>
  <c r="E45" i="22"/>
  <c r="F46" i="22" s="1"/>
  <c r="G47" i="22" s="1"/>
  <c r="E44" i="22"/>
  <c r="F45" i="22" s="1"/>
  <c r="G46" i="22" s="1"/>
  <c r="E43" i="22"/>
  <c r="F44" i="22" s="1"/>
  <c r="G45" i="22" s="1"/>
  <c r="E42" i="22"/>
  <c r="F43" i="22" s="1"/>
  <c r="G44" i="22" s="1"/>
  <c r="E41" i="22"/>
  <c r="F42" i="22" s="1"/>
  <c r="G43" i="22" s="1"/>
  <c r="E40" i="22"/>
  <c r="F41" i="22" s="1"/>
  <c r="G42" i="22" s="1"/>
  <c r="E39" i="22"/>
  <c r="F40" i="22" s="1"/>
  <c r="G41" i="22" s="1"/>
  <c r="E38" i="22"/>
  <c r="F39" i="22" s="1"/>
  <c r="G40" i="22" s="1"/>
  <c r="E37" i="22"/>
  <c r="F38" i="22" s="1"/>
  <c r="G39" i="22" s="1"/>
  <c r="E36" i="22"/>
  <c r="F37" i="22" s="1"/>
  <c r="G38" i="22" s="1"/>
  <c r="E35" i="22"/>
  <c r="F36" i="22" s="1"/>
  <c r="G37" i="22" s="1"/>
  <c r="E34" i="22"/>
  <c r="F35" i="22" s="1"/>
  <c r="G36" i="22" s="1"/>
  <c r="E33" i="22"/>
  <c r="F34" i="22" s="1"/>
  <c r="G35" i="22" s="1"/>
  <c r="E32" i="22"/>
  <c r="F33" i="22" s="1"/>
  <c r="G34" i="22" s="1"/>
  <c r="E31" i="22"/>
  <c r="F32" i="22" s="1"/>
  <c r="G33" i="22" s="1"/>
  <c r="E30" i="22"/>
  <c r="F31" i="22" s="1"/>
  <c r="G32" i="22" s="1"/>
  <c r="E29" i="22"/>
  <c r="F30" i="22" s="1"/>
  <c r="G31" i="22" s="1"/>
  <c r="E28" i="22"/>
  <c r="F29" i="22" s="1"/>
  <c r="G30" i="22" s="1"/>
  <c r="E27" i="22"/>
  <c r="F28" i="22" s="1"/>
  <c r="G29" i="22" s="1"/>
  <c r="E26" i="22"/>
  <c r="F27" i="22" s="1"/>
  <c r="G28" i="22" s="1"/>
  <c r="E25" i="22"/>
  <c r="F26" i="22" s="1"/>
  <c r="G27" i="22" s="1"/>
  <c r="E24" i="22"/>
  <c r="F25" i="22" s="1"/>
  <c r="G26" i="22" s="1"/>
  <c r="F23" i="22"/>
  <c r="G24" i="22" s="1"/>
  <c r="E23" i="22"/>
  <c r="F24" i="22" s="1"/>
  <c r="G25" i="22" s="1"/>
  <c r="E22" i="22"/>
  <c r="E21" i="22"/>
  <c r="F22" i="22" s="1"/>
  <c r="G23" i="22" s="1"/>
  <c r="E20" i="22"/>
  <c r="F21" i="22" s="1"/>
  <c r="G22" i="22" s="1"/>
  <c r="E19" i="22"/>
  <c r="F20" i="22" s="1"/>
  <c r="G21" i="22" s="1"/>
  <c r="E18" i="22"/>
  <c r="F19" i="22" s="1"/>
  <c r="G20" i="22" s="1"/>
  <c r="E17" i="22"/>
  <c r="F18" i="22" s="1"/>
  <c r="G19" i="22" s="1"/>
  <c r="E16" i="22"/>
  <c r="F17" i="22" s="1"/>
  <c r="G18" i="22" s="1"/>
  <c r="E15" i="22"/>
  <c r="F16" i="22" s="1"/>
  <c r="G17" i="22" s="1"/>
  <c r="E14" i="22"/>
  <c r="F15" i="22" s="1"/>
  <c r="G16" i="22" s="1"/>
  <c r="E13" i="22"/>
  <c r="F14" i="22" s="1"/>
  <c r="G15" i="22" s="1"/>
  <c r="E12" i="22"/>
  <c r="F13" i="22" s="1"/>
  <c r="G14" i="22" s="1"/>
  <c r="E11" i="22"/>
  <c r="F12" i="22" s="1"/>
  <c r="G13" i="22" s="1"/>
  <c r="E10" i="22"/>
  <c r="F11" i="22" s="1"/>
  <c r="G12" i="22" s="1"/>
  <c r="E9" i="22"/>
  <c r="F10" i="22" s="1"/>
  <c r="G11" i="22" s="1"/>
  <c r="E8" i="22"/>
  <c r="F9" i="22" s="1"/>
  <c r="G10" i="22" s="1"/>
  <c r="E7" i="22"/>
  <c r="F8" i="22" s="1"/>
  <c r="G9" i="22" s="1"/>
  <c r="E6" i="22"/>
  <c r="F7" i="22" s="1"/>
  <c r="G8" i="22" s="1"/>
  <c r="Q5" i="22"/>
  <c r="E5" i="22"/>
  <c r="Q4" i="22"/>
  <c r="E4" i="22"/>
  <c r="F5" i="22" s="1"/>
  <c r="G6" i="22" s="1"/>
  <c r="Q3" i="22"/>
  <c r="E3" i="22"/>
  <c r="F4" i="22" s="1"/>
  <c r="G5" i="22" s="1"/>
  <c r="Q2" i="22"/>
  <c r="L1" i="22"/>
  <c r="K1" i="22"/>
  <c r="C73" i="21" a="1"/>
  <c r="C73" i="21" s="1"/>
  <c r="D69" i="21"/>
  <c r="C69" i="21"/>
  <c r="D68" i="21" a="1"/>
  <c r="D68" i="21" s="1"/>
  <c r="C68" i="21" a="1"/>
  <c r="C68" i="21" s="1"/>
  <c r="B68" i="21" a="1"/>
  <c r="B68" i="21" s="1"/>
  <c r="E65" i="21"/>
  <c r="E64" i="21"/>
  <c r="F65" i="21" s="1"/>
  <c r="F63" i="21"/>
  <c r="G64" i="21" s="1"/>
  <c r="E63" i="21"/>
  <c r="F64" i="21" s="1"/>
  <c r="G65" i="21" s="1"/>
  <c r="E62" i="21"/>
  <c r="E61" i="21"/>
  <c r="F62" i="21" s="1"/>
  <c r="G63" i="21" s="1"/>
  <c r="E60" i="21"/>
  <c r="F61" i="21" s="1"/>
  <c r="G62" i="21" s="1"/>
  <c r="E59" i="21"/>
  <c r="F60" i="21" s="1"/>
  <c r="G61" i="21" s="1"/>
  <c r="E58" i="21"/>
  <c r="F59" i="21" s="1"/>
  <c r="G60" i="21" s="1"/>
  <c r="E57" i="21"/>
  <c r="F58" i="21" s="1"/>
  <c r="G59" i="21" s="1"/>
  <c r="E56" i="21"/>
  <c r="F57" i="21" s="1"/>
  <c r="G58" i="21" s="1"/>
  <c r="E55" i="21"/>
  <c r="F56" i="21" s="1"/>
  <c r="G57" i="21" s="1"/>
  <c r="E54" i="21"/>
  <c r="F55" i="21" s="1"/>
  <c r="G56" i="21" s="1"/>
  <c r="E53" i="21"/>
  <c r="F54" i="21" s="1"/>
  <c r="G55" i="21" s="1"/>
  <c r="E52" i="21"/>
  <c r="F53" i="21" s="1"/>
  <c r="G54" i="21" s="1"/>
  <c r="E51" i="21"/>
  <c r="F52" i="21" s="1"/>
  <c r="G53" i="21" s="1"/>
  <c r="E50" i="21"/>
  <c r="F51" i="21" s="1"/>
  <c r="G52" i="21" s="1"/>
  <c r="E49" i="21"/>
  <c r="F50" i="21" s="1"/>
  <c r="G51" i="21" s="1"/>
  <c r="E48" i="21"/>
  <c r="F49" i="21" s="1"/>
  <c r="G50" i="21" s="1"/>
  <c r="E47" i="21"/>
  <c r="F48" i="21" s="1"/>
  <c r="G49" i="21" s="1"/>
  <c r="E46" i="21"/>
  <c r="F47" i="21" s="1"/>
  <c r="G48" i="21" s="1"/>
  <c r="E45" i="21"/>
  <c r="F46" i="21" s="1"/>
  <c r="G47" i="21" s="1"/>
  <c r="E44" i="21"/>
  <c r="F45" i="21" s="1"/>
  <c r="G46" i="21" s="1"/>
  <c r="E43" i="21"/>
  <c r="F44" i="21" s="1"/>
  <c r="G45" i="21" s="1"/>
  <c r="E42" i="21"/>
  <c r="F43" i="21" s="1"/>
  <c r="G44" i="21" s="1"/>
  <c r="E41" i="21"/>
  <c r="F42" i="21" s="1"/>
  <c r="G43" i="21" s="1"/>
  <c r="E40" i="21"/>
  <c r="F41" i="21" s="1"/>
  <c r="G42" i="21" s="1"/>
  <c r="E39" i="21"/>
  <c r="F40" i="21" s="1"/>
  <c r="G41" i="21" s="1"/>
  <c r="E38" i="21"/>
  <c r="F39" i="21" s="1"/>
  <c r="G40" i="21" s="1"/>
  <c r="E37" i="21"/>
  <c r="F38" i="21" s="1"/>
  <c r="G39" i="21" s="1"/>
  <c r="E36" i="21"/>
  <c r="F37" i="21" s="1"/>
  <c r="G38" i="21" s="1"/>
  <c r="E35" i="21"/>
  <c r="F36" i="21" s="1"/>
  <c r="G37" i="21" s="1"/>
  <c r="E34" i="21"/>
  <c r="F35" i="21" s="1"/>
  <c r="G36" i="21" s="1"/>
  <c r="E33" i="21"/>
  <c r="F34" i="21" s="1"/>
  <c r="G35" i="21" s="1"/>
  <c r="E32" i="21"/>
  <c r="F33" i="21" s="1"/>
  <c r="G34" i="21" s="1"/>
  <c r="E31" i="21"/>
  <c r="F32" i="21" s="1"/>
  <c r="G33" i="21" s="1"/>
  <c r="E30" i="21"/>
  <c r="F31" i="21" s="1"/>
  <c r="G32" i="21" s="1"/>
  <c r="E29" i="21"/>
  <c r="F30" i="21" s="1"/>
  <c r="G31" i="21" s="1"/>
  <c r="E28" i="21"/>
  <c r="F29" i="21" s="1"/>
  <c r="G30" i="21" s="1"/>
  <c r="E27" i="21"/>
  <c r="F28" i="21" s="1"/>
  <c r="G29" i="21" s="1"/>
  <c r="E26" i="21"/>
  <c r="F27" i="21" s="1"/>
  <c r="G28" i="21" s="1"/>
  <c r="E25" i="21"/>
  <c r="F26" i="21" s="1"/>
  <c r="G27" i="21" s="1"/>
  <c r="E24" i="21"/>
  <c r="F25" i="21" s="1"/>
  <c r="G26" i="21" s="1"/>
  <c r="E23" i="21"/>
  <c r="F24" i="21" s="1"/>
  <c r="G25" i="21" s="1"/>
  <c r="E22" i="21"/>
  <c r="F23" i="21" s="1"/>
  <c r="G24" i="21" s="1"/>
  <c r="E21" i="21"/>
  <c r="F22" i="21" s="1"/>
  <c r="G23" i="21" s="1"/>
  <c r="E20" i="21"/>
  <c r="F21" i="21" s="1"/>
  <c r="G22" i="21" s="1"/>
  <c r="E19" i="21"/>
  <c r="F20" i="21" s="1"/>
  <c r="G21" i="21" s="1"/>
  <c r="E18" i="21"/>
  <c r="F19" i="21" s="1"/>
  <c r="G20" i="21" s="1"/>
  <c r="E17" i="21"/>
  <c r="F18" i="21" s="1"/>
  <c r="G19" i="21" s="1"/>
  <c r="E16" i="21"/>
  <c r="F17" i="21" s="1"/>
  <c r="G18" i="21" s="1"/>
  <c r="E15" i="21"/>
  <c r="F16" i="21" s="1"/>
  <c r="G17" i="21" s="1"/>
  <c r="E14" i="21"/>
  <c r="F15" i="21" s="1"/>
  <c r="G16" i="21" s="1"/>
  <c r="E13" i="21"/>
  <c r="F14" i="21" s="1"/>
  <c r="G15" i="21" s="1"/>
  <c r="E12" i="21"/>
  <c r="F13" i="21" s="1"/>
  <c r="G14" i="21" s="1"/>
  <c r="E11" i="21"/>
  <c r="F12" i="21" s="1"/>
  <c r="G13" i="21" s="1"/>
  <c r="E10" i="21"/>
  <c r="F11" i="21" s="1"/>
  <c r="G12" i="21" s="1"/>
  <c r="E9" i="21"/>
  <c r="F10" i="21" s="1"/>
  <c r="G11" i="21" s="1"/>
  <c r="E8" i="21"/>
  <c r="F9" i="21" s="1"/>
  <c r="G10" i="21" s="1"/>
  <c r="E7" i="21"/>
  <c r="F8" i="21" s="1"/>
  <c r="G9" i="21" s="1"/>
  <c r="E6" i="21"/>
  <c r="F7" i="21" s="1"/>
  <c r="G8" i="21" s="1"/>
  <c r="Q5" i="21"/>
  <c r="E5" i="21"/>
  <c r="Q4" i="21"/>
  <c r="F4" i="21"/>
  <c r="G5" i="21" s="1"/>
  <c r="E4" i="21"/>
  <c r="F5" i="21" s="1"/>
  <c r="G6" i="21" s="1"/>
  <c r="Q3" i="21"/>
  <c r="E3" i="21"/>
  <c r="Q2" i="21"/>
  <c r="L1" i="21"/>
  <c r="K1" i="21"/>
  <c r="Y66" i="6"/>
  <c r="Y62" i="6"/>
  <c r="Y61" i="6"/>
  <c r="Y60" i="6"/>
  <c r="Y59" i="6"/>
  <c r="Y58" i="6"/>
  <c r="Y82" i="19"/>
  <c r="Y78" i="19"/>
  <c r="Y77" i="19"/>
  <c r="Y76" i="19"/>
  <c r="Y75" i="19"/>
  <c r="Y74" i="19"/>
  <c r="W34" i="18"/>
  <c r="W30" i="18"/>
  <c r="W29" i="18"/>
  <c r="W28" i="18"/>
  <c r="W27" i="18"/>
  <c r="W26" i="18"/>
  <c r="X55" i="1"/>
  <c r="X56" i="1"/>
  <c r="X57" i="1"/>
  <c r="X58" i="1"/>
  <c r="X54" i="1"/>
  <c r="W25" i="2"/>
  <c r="W26" i="2"/>
  <c r="W27" i="2"/>
  <c r="W28" i="2"/>
  <c r="W24" i="2"/>
  <c r="N3" i="19"/>
  <c r="O3" i="19" s="1"/>
  <c r="N4" i="19"/>
  <c r="O4" i="19" s="1"/>
  <c r="N5" i="19"/>
  <c r="O5" i="19" s="1"/>
  <c r="N6" i="19"/>
  <c r="O6" i="19" s="1"/>
  <c r="N7" i="19"/>
  <c r="O7" i="19" s="1"/>
  <c r="N8" i="19"/>
  <c r="O8" i="19" s="1"/>
  <c r="N9" i="19"/>
  <c r="O9" i="19" s="1"/>
  <c r="N10" i="19"/>
  <c r="O10" i="19" s="1"/>
  <c r="N11" i="19"/>
  <c r="O11" i="19" s="1"/>
  <c r="N12" i="19"/>
  <c r="O12" i="19" s="1"/>
  <c r="N13" i="19"/>
  <c r="O13" i="19" s="1"/>
  <c r="N14" i="19"/>
  <c r="O14" i="19" s="1"/>
  <c r="N15" i="19"/>
  <c r="O15" i="19" s="1"/>
  <c r="N16" i="19"/>
  <c r="O16" i="19" s="1"/>
  <c r="N17" i="19"/>
  <c r="O17" i="19" s="1"/>
  <c r="N18" i="19"/>
  <c r="O18" i="19" s="1"/>
  <c r="N19" i="19"/>
  <c r="O19" i="19" s="1"/>
  <c r="N20" i="19"/>
  <c r="O20" i="19" s="1"/>
  <c r="N21" i="19"/>
  <c r="O21" i="19" s="1"/>
  <c r="N22" i="19"/>
  <c r="O22" i="19" s="1"/>
  <c r="N23" i="19"/>
  <c r="O23" i="19" s="1"/>
  <c r="N24" i="19"/>
  <c r="O24" i="19" s="1"/>
  <c r="N25" i="19"/>
  <c r="O25" i="19" s="1"/>
  <c r="N26" i="19"/>
  <c r="O26" i="19" s="1"/>
  <c r="N27" i="19"/>
  <c r="O27" i="19" s="1"/>
  <c r="N28" i="19"/>
  <c r="O28" i="19" s="1"/>
  <c r="N29" i="19"/>
  <c r="O29" i="19" s="1"/>
  <c r="N30" i="19"/>
  <c r="O30" i="19" s="1"/>
  <c r="N31" i="19"/>
  <c r="O31" i="19" s="1"/>
  <c r="N32" i="19"/>
  <c r="O32" i="19" s="1"/>
  <c r="N33" i="19"/>
  <c r="O33" i="19" s="1"/>
  <c r="N34" i="19"/>
  <c r="O34" i="19" s="1"/>
  <c r="N35" i="19"/>
  <c r="O35" i="19" s="1"/>
  <c r="N36" i="19"/>
  <c r="O36" i="19" s="1"/>
  <c r="N37" i="19"/>
  <c r="O37" i="19" s="1"/>
  <c r="N38" i="19"/>
  <c r="O38" i="19" s="1"/>
  <c r="N39" i="19"/>
  <c r="O39" i="19" s="1"/>
  <c r="N40" i="19"/>
  <c r="O40" i="19" s="1"/>
  <c r="N41" i="19"/>
  <c r="O41" i="19" s="1"/>
  <c r="N42" i="19"/>
  <c r="O42" i="19" s="1"/>
  <c r="N43" i="19"/>
  <c r="O43" i="19" s="1"/>
  <c r="N44" i="19"/>
  <c r="O44" i="19" s="1"/>
  <c r="N45" i="19"/>
  <c r="O45" i="19" s="1"/>
  <c r="N46" i="19"/>
  <c r="O46" i="19" s="1"/>
  <c r="N47" i="19"/>
  <c r="O47" i="19" s="1"/>
  <c r="N48" i="19"/>
  <c r="O48" i="19" s="1"/>
  <c r="N49" i="19"/>
  <c r="O49" i="19" s="1"/>
  <c r="N50" i="19"/>
  <c r="O50" i="19" s="1"/>
  <c r="N51" i="19"/>
  <c r="O51" i="19" s="1"/>
  <c r="N52" i="19"/>
  <c r="O52" i="19" s="1"/>
  <c r="N53" i="19"/>
  <c r="O53" i="19" s="1"/>
  <c r="N54" i="19"/>
  <c r="O54" i="19" s="1"/>
  <c r="N55" i="19"/>
  <c r="O55" i="19" s="1"/>
  <c r="N56" i="19"/>
  <c r="O56" i="19" s="1"/>
  <c r="N57" i="19"/>
  <c r="O57" i="19" s="1"/>
  <c r="N58" i="19"/>
  <c r="O58" i="19" s="1"/>
  <c r="N59" i="19"/>
  <c r="O59" i="19" s="1"/>
  <c r="N60" i="19"/>
  <c r="O60" i="19" s="1"/>
  <c r="N61" i="19"/>
  <c r="O61" i="19" s="1"/>
  <c r="N62" i="19"/>
  <c r="O62" i="19" s="1"/>
  <c r="N63" i="19"/>
  <c r="O63" i="19" s="1"/>
  <c r="N64" i="19"/>
  <c r="O64" i="19" s="1"/>
  <c r="N65" i="19"/>
  <c r="O65" i="19" s="1"/>
  <c r="N66" i="19"/>
  <c r="O66" i="19" s="1"/>
  <c r="N67" i="19"/>
  <c r="O67" i="19" s="1"/>
  <c r="N68" i="19"/>
  <c r="O68" i="19" s="1"/>
  <c r="N69" i="19"/>
  <c r="O69" i="19" s="1"/>
  <c r="N70" i="19"/>
  <c r="O70" i="19" s="1"/>
  <c r="N71" i="19"/>
  <c r="O71" i="19" s="1"/>
  <c r="N72" i="19"/>
  <c r="O72" i="19" s="1"/>
  <c r="N73" i="19"/>
  <c r="O73" i="19" s="1"/>
  <c r="N74" i="19"/>
  <c r="O74" i="19" s="1"/>
  <c r="N75" i="19"/>
  <c r="O75" i="19" s="1"/>
  <c r="N76" i="19"/>
  <c r="O76" i="19" s="1"/>
  <c r="N77" i="19"/>
  <c r="O77" i="19" s="1"/>
  <c r="N78" i="19"/>
  <c r="O78" i="19" s="1"/>
  <c r="N2" i="19"/>
  <c r="O2" i="19" s="1"/>
  <c r="N1" i="19"/>
  <c r="N3" i="18"/>
  <c r="O3" i="18" s="1"/>
  <c r="N4" i="18"/>
  <c r="O4" i="18" s="1"/>
  <c r="N5" i="18"/>
  <c r="O5" i="18"/>
  <c r="N6" i="18"/>
  <c r="O6" i="18" s="1"/>
  <c r="N7" i="18"/>
  <c r="O7" i="18" s="1"/>
  <c r="N8" i="18"/>
  <c r="O8" i="18" s="1"/>
  <c r="N9" i="18"/>
  <c r="O9" i="18" s="1"/>
  <c r="N10" i="18"/>
  <c r="O10" i="18" s="1"/>
  <c r="N11" i="18"/>
  <c r="O11" i="18" s="1"/>
  <c r="N12" i="18"/>
  <c r="O12" i="18" s="1"/>
  <c r="N13" i="18"/>
  <c r="O13" i="18" s="1"/>
  <c r="N14" i="18"/>
  <c r="O14" i="18" s="1"/>
  <c r="N15" i="18"/>
  <c r="O15" i="18" s="1"/>
  <c r="N16" i="18"/>
  <c r="O16" i="18" s="1"/>
  <c r="N17" i="18"/>
  <c r="O17" i="18" s="1"/>
  <c r="N18" i="18"/>
  <c r="O18" i="18" s="1"/>
  <c r="N19" i="18"/>
  <c r="O19" i="18" s="1"/>
  <c r="N20" i="18"/>
  <c r="O20" i="18" s="1"/>
  <c r="N21" i="18"/>
  <c r="O21" i="18" s="1"/>
  <c r="N22" i="18"/>
  <c r="O22" i="18" s="1"/>
  <c r="N23" i="18"/>
  <c r="O23" i="18" s="1"/>
  <c r="N24" i="18"/>
  <c r="O24" i="18" s="1"/>
  <c r="N25" i="18"/>
  <c r="O25" i="18" s="1"/>
  <c r="N26" i="18"/>
  <c r="O26" i="18" s="1"/>
  <c r="N27" i="18"/>
  <c r="O27" i="18" s="1"/>
  <c r="N28" i="18"/>
  <c r="O28" i="18" s="1"/>
  <c r="N2" i="18"/>
  <c r="O2" i="18" s="1"/>
  <c r="W60" i="6"/>
  <c r="Z60" i="6"/>
  <c r="AA60" i="6" s="1"/>
  <c r="AB60" i="6"/>
  <c r="W61" i="6"/>
  <c r="Z61" i="6"/>
  <c r="AB61" i="6"/>
  <c r="W62" i="6"/>
  <c r="Z62" i="6"/>
  <c r="AB62" i="6"/>
  <c r="W66" i="6"/>
  <c r="Z66" i="6"/>
  <c r="AB66" i="6"/>
  <c r="N3" i="6"/>
  <c r="O3" i="6" s="1"/>
  <c r="N4" i="6"/>
  <c r="O4" i="6" s="1"/>
  <c r="N5" i="6"/>
  <c r="O5" i="6" s="1"/>
  <c r="N6" i="6"/>
  <c r="O6" i="6" s="1"/>
  <c r="N7" i="6"/>
  <c r="O7" i="6" s="1"/>
  <c r="N8" i="6"/>
  <c r="O8" i="6" s="1"/>
  <c r="N9" i="6"/>
  <c r="O9" i="6" s="1"/>
  <c r="N10" i="6"/>
  <c r="O10" i="6" s="1"/>
  <c r="N11" i="6"/>
  <c r="O11" i="6" s="1"/>
  <c r="N12" i="6"/>
  <c r="O12" i="6" s="1"/>
  <c r="N13" i="6"/>
  <c r="O13" i="6" s="1"/>
  <c r="N14" i="6"/>
  <c r="O14" i="6" s="1"/>
  <c r="N15" i="6"/>
  <c r="O15" i="6" s="1"/>
  <c r="N16" i="6"/>
  <c r="O16" i="6" s="1"/>
  <c r="N17" i="6"/>
  <c r="O17" i="6" s="1"/>
  <c r="N18" i="6"/>
  <c r="O18" i="6" s="1"/>
  <c r="N19" i="6"/>
  <c r="O19" i="6" s="1"/>
  <c r="N20" i="6"/>
  <c r="O20" i="6" s="1"/>
  <c r="N21" i="6"/>
  <c r="O21" i="6" s="1"/>
  <c r="N22" i="6"/>
  <c r="O22" i="6" s="1"/>
  <c r="N23" i="6"/>
  <c r="O23" i="6" s="1"/>
  <c r="N24" i="6"/>
  <c r="O24" i="6" s="1"/>
  <c r="N25" i="6"/>
  <c r="O25" i="6" s="1"/>
  <c r="N26" i="6"/>
  <c r="O26" i="6" s="1"/>
  <c r="N27" i="6"/>
  <c r="O27" i="6" s="1"/>
  <c r="N28" i="6"/>
  <c r="O28" i="6" s="1"/>
  <c r="N29" i="6"/>
  <c r="O29" i="6" s="1"/>
  <c r="N30" i="6"/>
  <c r="O30" i="6" s="1"/>
  <c r="N31" i="6"/>
  <c r="O31" i="6" s="1"/>
  <c r="N32" i="6"/>
  <c r="O32" i="6" s="1"/>
  <c r="N33" i="6"/>
  <c r="O33" i="6" s="1"/>
  <c r="N34" i="6"/>
  <c r="O34" i="6" s="1"/>
  <c r="N35" i="6"/>
  <c r="O35" i="6" s="1"/>
  <c r="N36" i="6"/>
  <c r="O36" i="6" s="1"/>
  <c r="N37" i="6"/>
  <c r="O37" i="6" s="1"/>
  <c r="N38" i="6"/>
  <c r="O38" i="6" s="1"/>
  <c r="N39" i="6"/>
  <c r="O39" i="6" s="1"/>
  <c r="N40" i="6"/>
  <c r="O40" i="6" s="1"/>
  <c r="N41" i="6"/>
  <c r="O41" i="6" s="1"/>
  <c r="N42" i="6"/>
  <c r="O42" i="6" s="1"/>
  <c r="N43" i="6"/>
  <c r="O43" i="6" s="1"/>
  <c r="N44" i="6"/>
  <c r="O44" i="6" s="1"/>
  <c r="N45" i="6"/>
  <c r="O45" i="6" s="1"/>
  <c r="N46" i="6"/>
  <c r="O46" i="6" s="1"/>
  <c r="N47" i="6"/>
  <c r="O47" i="6" s="1"/>
  <c r="N48" i="6"/>
  <c r="O48" i="6" s="1"/>
  <c r="N49" i="6"/>
  <c r="O49" i="6" s="1"/>
  <c r="N50" i="6"/>
  <c r="O50" i="6" s="1"/>
  <c r="N51" i="6"/>
  <c r="O51" i="6" s="1"/>
  <c r="N52" i="6"/>
  <c r="O52" i="6" s="1"/>
  <c r="N53" i="6"/>
  <c r="O53" i="6" s="1"/>
  <c r="N54" i="6"/>
  <c r="O54" i="6" s="1"/>
  <c r="N55" i="6"/>
  <c r="O55" i="6" s="1"/>
  <c r="N56" i="6"/>
  <c r="O56" i="6" s="1"/>
  <c r="N57" i="6"/>
  <c r="O57" i="6" s="1"/>
  <c r="N58" i="6"/>
  <c r="O58" i="6" s="1"/>
  <c r="N59" i="6"/>
  <c r="O59" i="6" s="1"/>
  <c r="N60" i="6"/>
  <c r="O60" i="6" s="1"/>
  <c r="N61" i="6"/>
  <c r="O61" i="6" s="1"/>
  <c r="N62" i="6"/>
  <c r="O62" i="6" s="1"/>
  <c r="N2" i="6"/>
  <c r="O2" i="6" s="1"/>
  <c r="N1" i="6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2" i="1"/>
  <c r="O2" i="1" s="1"/>
  <c r="N1" i="1"/>
  <c r="AB3" i="19"/>
  <c r="AB4" i="19"/>
  <c r="AB5" i="19"/>
  <c r="AB6" i="19"/>
  <c r="AB7" i="19"/>
  <c r="AB8" i="19"/>
  <c r="AB9" i="19"/>
  <c r="AB10" i="19"/>
  <c r="AB11" i="19"/>
  <c r="AB12" i="19"/>
  <c r="AB13" i="19"/>
  <c r="AB14" i="19"/>
  <c r="AB15" i="19"/>
  <c r="AB16" i="19"/>
  <c r="AB17" i="19"/>
  <c r="AB18" i="19"/>
  <c r="AB19" i="19"/>
  <c r="AB20" i="19"/>
  <c r="AB21" i="19"/>
  <c r="AB22" i="19"/>
  <c r="AB23" i="19"/>
  <c r="AB24" i="19"/>
  <c r="AB25" i="19"/>
  <c r="AB26" i="19"/>
  <c r="AB27" i="19"/>
  <c r="AB28" i="19"/>
  <c r="AB29" i="19"/>
  <c r="AB30" i="19"/>
  <c r="AB31" i="19"/>
  <c r="AB32" i="19"/>
  <c r="AB33" i="19"/>
  <c r="AB34" i="19"/>
  <c r="AB35" i="19"/>
  <c r="AB36" i="19"/>
  <c r="AB37" i="19"/>
  <c r="AB38" i="19"/>
  <c r="AB39" i="19"/>
  <c r="AB40" i="19"/>
  <c r="AB41" i="19"/>
  <c r="AB42" i="19"/>
  <c r="AB43" i="19"/>
  <c r="AB44" i="19"/>
  <c r="AB45" i="19"/>
  <c r="AB46" i="19"/>
  <c r="AB47" i="19"/>
  <c r="AB48" i="19"/>
  <c r="AB49" i="19"/>
  <c r="AB50" i="19"/>
  <c r="AB51" i="19"/>
  <c r="AB52" i="19"/>
  <c r="AB53" i="19"/>
  <c r="AB54" i="19"/>
  <c r="AB55" i="19"/>
  <c r="AB56" i="19"/>
  <c r="AB57" i="19"/>
  <c r="AB58" i="19"/>
  <c r="AB59" i="19"/>
  <c r="AB60" i="19"/>
  <c r="AB61" i="19"/>
  <c r="AB62" i="19"/>
  <c r="AB63" i="19"/>
  <c r="AB64" i="19"/>
  <c r="AB65" i="19"/>
  <c r="AB66" i="19"/>
  <c r="AB67" i="19"/>
  <c r="AB68" i="19"/>
  <c r="AB69" i="19"/>
  <c r="AB70" i="19"/>
  <c r="AB71" i="19"/>
  <c r="AB72" i="19"/>
  <c r="AB73" i="19"/>
  <c r="AB74" i="19"/>
  <c r="AB75" i="19"/>
  <c r="AB76" i="19"/>
  <c r="AB77" i="19"/>
  <c r="AB78" i="19"/>
  <c r="AB82" i="19"/>
  <c r="AB2" i="19"/>
  <c r="Y3" i="19"/>
  <c r="Y4" i="19"/>
  <c r="Y5" i="19"/>
  <c r="Y6" i="19"/>
  <c r="Y7" i="19"/>
  <c r="Y8" i="19"/>
  <c r="Y9" i="19"/>
  <c r="Y10" i="19"/>
  <c r="Y11" i="19"/>
  <c r="Y12" i="19"/>
  <c r="Y13" i="19"/>
  <c r="Y14" i="19"/>
  <c r="Y15" i="19"/>
  <c r="Y16" i="19"/>
  <c r="Y17" i="19"/>
  <c r="Y18" i="19"/>
  <c r="Y19" i="19"/>
  <c r="Y20" i="19"/>
  <c r="Y21" i="19"/>
  <c r="Y22" i="19"/>
  <c r="Y23" i="19"/>
  <c r="Y24" i="19"/>
  <c r="Y25" i="19"/>
  <c r="Y26" i="19"/>
  <c r="Y27" i="19"/>
  <c r="Y28" i="19"/>
  <c r="Y29" i="19"/>
  <c r="Y30" i="19"/>
  <c r="Y31" i="19"/>
  <c r="Y32" i="19"/>
  <c r="Y33" i="19"/>
  <c r="Y34" i="19"/>
  <c r="Y35" i="19"/>
  <c r="Y36" i="19"/>
  <c r="Y37" i="19"/>
  <c r="Y38" i="19"/>
  <c r="Y39" i="19"/>
  <c r="Y40" i="19"/>
  <c r="Y41" i="19"/>
  <c r="Y42" i="19"/>
  <c r="Y43" i="19"/>
  <c r="Y44" i="19"/>
  <c r="Y45" i="19"/>
  <c r="Y46" i="19"/>
  <c r="Y47" i="19"/>
  <c r="Y48" i="19"/>
  <c r="Y49" i="19"/>
  <c r="Y50" i="19"/>
  <c r="Y51" i="19"/>
  <c r="Y52" i="19"/>
  <c r="Y53" i="19"/>
  <c r="Y54" i="19"/>
  <c r="Y55" i="19"/>
  <c r="Y56" i="19"/>
  <c r="Y57" i="19"/>
  <c r="Y58" i="19"/>
  <c r="Y59" i="19"/>
  <c r="Y60" i="19"/>
  <c r="Y61" i="19"/>
  <c r="Y62" i="19"/>
  <c r="Y63" i="19"/>
  <c r="Y64" i="19"/>
  <c r="Y65" i="19"/>
  <c r="Y66" i="19"/>
  <c r="Y67" i="19"/>
  <c r="Y68" i="19"/>
  <c r="Y69" i="19"/>
  <c r="Y70" i="19"/>
  <c r="Y71" i="19"/>
  <c r="Y72" i="19"/>
  <c r="Y73" i="19"/>
  <c r="Y2" i="19"/>
  <c r="W3" i="18"/>
  <c r="W4" i="18"/>
  <c r="W5" i="18"/>
  <c r="W6" i="18"/>
  <c r="W7" i="18"/>
  <c r="W8" i="18"/>
  <c r="W9" i="18"/>
  <c r="W10" i="18"/>
  <c r="W11" i="18"/>
  <c r="W12" i="18"/>
  <c r="W13" i="18"/>
  <c r="W14" i="18"/>
  <c r="W15" i="18"/>
  <c r="W16" i="18"/>
  <c r="W17" i="18"/>
  <c r="W18" i="18"/>
  <c r="W19" i="18"/>
  <c r="W20" i="18"/>
  <c r="W21" i="18"/>
  <c r="W22" i="18"/>
  <c r="W23" i="18"/>
  <c r="W24" i="18"/>
  <c r="W25" i="18"/>
  <c r="Z3" i="18"/>
  <c r="Z4" i="18"/>
  <c r="Z5" i="18"/>
  <c r="Z6" i="18"/>
  <c r="Z7" i="18"/>
  <c r="Z8" i="18"/>
  <c r="Z9" i="18"/>
  <c r="Z10" i="18"/>
  <c r="Z11" i="18"/>
  <c r="Z12" i="18"/>
  <c r="Z13" i="18"/>
  <c r="Z14" i="18"/>
  <c r="Z15" i="18"/>
  <c r="Z16" i="18"/>
  <c r="Z17" i="18"/>
  <c r="Z18" i="18"/>
  <c r="Z19" i="18"/>
  <c r="Z20" i="18"/>
  <c r="Z21" i="18"/>
  <c r="Z22" i="18"/>
  <c r="Z23" i="18"/>
  <c r="Z24" i="18"/>
  <c r="Z25" i="18"/>
  <c r="Z26" i="18"/>
  <c r="Z27" i="18"/>
  <c r="Z28" i="18"/>
  <c r="Z29" i="18"/>
  <c r="Z30" i="18"/>
  <c r="Z34" i="18"/>
  <c r="Z2" i="18"/>
  <c r="W2" i="18"/>
  <c r="AB3" i="6"/>
  <c r="AB4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2" i="6"/>
  <c r="Y3" i="6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2" i="6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2" i="1"/>
  <c r="X2" i="1"/>
  <c r="W60" i="19"/>
  <c r="Z60" i="19"/>
  <c r="W61" i="19"/>
  <c r="Z61" i="19"/>
  <c r="W62" i="19"/>
  <c r="Z62" i="19"/>
  <c r="W63" i="19"/>
  <c r="Z63" i="19"/>
  <c r="W64" i="19"/>
  <c r="Z64" i="19"/>
  <c r="W65" i="19"/>
  <c r="Z65" i="19"/>
  <c r="W66" i="19"/>
  <c r="Z66" i="19"/>
  <c r="W67" i="19"/>
  <c r="Z67" i="19"/>
  <c r="W68" i="19"/>
  <c r="Z68" i="19"/>
  <c r="W69" i="19"/>
  <c r="Z69" i="19"/>
  <c r="W70" i="19"/>
  <c r="Z70" i="19"/>
  <c r="W71" i="19"/>
  <c r="Z71" i="19"/>
  <c r="W72" i="19"/>
  <c r="Z72" i="19"/>
  <c r="W73" i="19"/>
  <c r="Z73" i="19"/>
  <c r="W74" i="19"/>
  <c r="Z74" i="19"/>
  <c r="W75" i="19"/>
  <c r="Z75" i="19"/>
  <c r="W76" i="19"/>
  <c r="Z76" i="19"/>
  <c r="W77" i="19"/>
  <c r="Z77" i="19"/>
  <c r="W78" i="19"/>
  <c r="Z78" i="19"/>
  <c r="W82" i="19"/>
  <c r="Z82" i="19"/>
  <c r="Z59" i="19"/>
  <c r="W59" i="19"/>
  <c r="Z58" i="19"/>
  <c r="W58" i="19"/>
  <c r="Z57" i="19"/>
  <c r="W57" i="19"/>
  <c r="Z56" i="19"/>
  <c r="W56" i="19"/>
  <c r="Z55" i="19"/>
  <c r="W55" i="19"/>
  <c r="Z54" i="19"/>
  <c r="W54" i="19"/>
  <c r="Z53" i="19"/>
  <c r="W53" i="19"/>
  <c r="Z52" i="19"/>
  <c r="W52" i="19"/>
  <c r="Z51" i="19"/>
  <c r="W51" i="19"/>
  <c r="Z50" i="19"/>
  <c r="W50" i="19"/>
  <c r="Z49" i="19"/>
  <c r="W49" i="19"/>
  <c r="Z48" i="19"/>
  <c r="W48" i="19"/>
  <c r="Z47" i="19"/>
  <c r="W47" i="19"/>
  <c r="Z46" i="19"/>
  <c r="W46" i="19"/>
  <c r="Z45" i="19"/>
  <c r="W45" i="19"/>
  <c r="Z44" i="19"/>
  <c r="W44" i="19"/>
  <c r="Z43" i="19"/>
  <c r="W43" i="19"/>
  <c r="Z42" i="19"/>
  <c r="W42" i="19"/>
  <c r="Z41" i="19"/>
  <c r="W41" i="19"/>
  <c r="Z40" i="19"/>
  <c r="W40" i="19"/>
  <c r="Z39" i="19"/>
  <c r="W39" i="19"/>
  <c r="Z38" i="19"/>
  <c r="W38" i="19"/>
  <c r="Z37" i="19"/>
  <c r="W37" i="19"/>
  <c r="Z36" i="19"/>
  <c r="W36" i="19"/>
  <c r="Z35" i="19"/>
  <c r="W35" i="19"/>
  <c r="Z34" i="19"/>
  <c r="W34" i="19"/>
  <c r="Z33" i="19"/>
  <c r="W33" i="19"/>
  <c r="Z32" i="19"/>
  <c r="W32" i="19"/>
  <c r="Z31" i="19"/>
  <c r="W31" i="19"/>
  <c r="Z30" i="19"/>
  <c r="W30" i="19"/>
  <c r="Z29" i="19"/>
  <c r="W29" i="19"/>
  <c r="Z28" i="19"/>
  <c r="W28" i="19"/>
  <c r="Z27" i="19"/>
  <c r="W27" i="19"/>
  <c r="Z26" i="19"/>
  <c r="W26" i="19"/>
  <c r="Z25" i="19"/>
  <c r="W25" i="19"/>
  <c r="Z24" i="19"/>
  <c r="W24" i="19"/>
  <c r="Z23" i="19"/>
  <c r="W23" i="19"/>
  <c r="Z22" i="19"/>
  <c r="W22" i="19"/>
  <c r="Z21" i="19"/>
  <c r="W21" i="19"/>
  <c r="Z20" i="19"/>
  <c r="W20" i="19"/>
  <c r="Z19" i="19"/>
  <c r="W19" i="19"/>
  <c r="Z18" i="19"/>
  <c r="W18" i="19"/>
  <c r="Z17" i="19"/>
  <c r="W17" i="19"/>
  <c r="Z16" i="19"/>
  <c r="W16" i="19"/>
  <c r="Z15" i="19"/>
  <c r="W15" i="19"/>
  <c r="Z14" i="19"/>
  <c r="W14" i="19"/>
  <c r="Z13" i="19"/>
  <c r="W13" i="19"/>
  <c r="Z12" i="19"/>
  <c r="W12" i="19"/>
  <c r="Z11" i="19"/>
  <c r="W11" i="19"/>
  <c r="Z10" i="19"/>
  <c r="W10" i="19"/>
  <c r="Z9" i="19"/>
  <c r="W9" i="19"/>
  <c r="Z8" i="19"/>
  <c r="W8" i="19"/>
  <c r="Z7" i="19"/>
  <c r="W7" i="19"/>
  <c r="Z6" i="19"/>
  <c r="W6" i="19"/>
  <c r="Z5" i="19"/>
  <c r="W5" i="19"/>
  <c r="Z4" i="19"/>
  <c r="W4" i="19"/>
  <c r="Z3" i="19"/>
  <c r="W3" i="19"/>
  <c r="Z2" i="19"/>
  <c r="W2" i="19"/>
  <c r="X34" i="18"/>
  <c r="U34" i="18"/>
  <c r="X30" i="18"/>
  <c r="U30" i="18"/>
  <c r="X29" i="18"/>
  <c r="U29" i="18"/>
  <c r="X28" i="18"/>
  <c r="U28" i="18"/>
  <c r="X27" i="18"/>
  <c r="U27" i="18"/>
  <c r="X26" i="18"/>
  <c r="U26" i="18"/>
  <c r="X25" i="18"/>
  <c r="U25" i="18"/>
  <c r="X24" i="18"/>
  <c r="U24" i="18"/>
  <c r="X23" i="18"/>
  <c r="U23" i="18"/>
  <c r="X22" i="18"/>
  <c r="U22" i="18"/>
  <c r="X21" i="18"/>
  <c r="U21" i="18"/>
  <c r="X20" i="18"/>
  <c r="U20" i="18"/>
  <c r="X19" i="18"/>
  <c r="U19" i="18"/>
  <c r="X18" i="18"/>
  <c r="U18" i="18"/>
  <c r="X17" i="18"/>
  <c r="U17" i="18"/>
  <c r="X16" i="18"/>
  <c r="U16" i="18"/>
  <c r="X15" i="18"/>
  <c r="U15" i="18"/>
  <c r="X14" i="18"/>
  <c r="U14" i="18"/>
  <c r="X13" i="18"/>
  <c r="U13" i="18"/>
  <c r="X12" i="18"/>
  <c r="U12" i="18"/>
  <c r="X11" i="18"/>
  <c r="U11" i="18"/>
  <c r="X10" i="18"/>
  <c r="U10" i="18"/>
  <c r="X9" i="18"/>
  <c r="U9" i="18"/>
  <c r="X8" i="18"/>
  <c r="U8" i="18"/>
  <c r="X7" i="18"/>
  <c r="U7" i="18"/>
  <c r="X6" i="18"/>
  <c r="U6" i="18"/>
  <c r="X5" i="18"/>
  <c r="U5" i="18"/>
  <c r="X4" i="18"/>
  <c r="U4" i="18"/>
  <c r="X3" i="18"/>
  <c r="U3" i="18"/>
  <c r="X2" i="18"/>
  <c r="U2" i="18"/>
  <c r="Z59" i="6"/>
  <c r="W59" i="6"/>
  <c r="Z58" i="6"/>
  <c r="W58" i="6"/>
  <c r="Z57" i="6"/>
  <c r="W57" i="6"/>
  <c r="Z56" i="6"/>
  <c r="W56" i="6"/>
  <c r="Z55" i="6"/>
  <c r="W55" i="6"/>
  <c r="Z54" i="6"/>
  <c r="W54" i="6"/>
  <c r="Z53" i="6"/>
  <c r="W53" i="6"/>
  <c r="Z52" i="6"/>
  <c r="W52" i="6"/>
  <c r="Z51" i="6"/>
  <c r="W51" i="6"/>
  <c r="Z50" i="6"/>
  <c r="W50" i="6"/>
  <c r="Z49" i="6"/>
  <c r="W49" i="6"/>
  <c r="Z48" i="6"/>
  <c r="W48" i="6"/>
  <c r="Z47" i="6"/>
  <c r="W47" i="6"/>
  <c r="Z46" i="6"/>
  <c r="W46" i="6"/>
  <c r="Z45" i="6"/>
  <c r="W45" i="6"/>
  <c r="Z44" i="6"/>
  <c r="W44" i="6"/>
  <c r="Z43" i="6"/>
  <c r="W43" i="6"/>
  <c r="Z42" i="6"/>
  <c r="W42" i="6"/>
  <c r="Z41" i="6"/>
  <c r="W41" i="6"/>
  <c r="Z40" i="6"/>
  <c r="W40" i="6"/>
  <c r="Z39" i="6"/>
  <c r="W39" i="6"/>
  <c r="Z38" i="6"/>
  <c r="W38" i="6"/>
  <c r="Z37" i="6"/>
  <c r="W37" i="6"/>
  <c r="Z36" i="6"/>
  <c r="W36" i="6"/>
  <c r="Z35" i="6"/>
  <c r="W35" i="6"/>
  <c r="Z34" i="6"/>
  <c r="W34" i="6"/>
  <c r="Z33" i="6"/>
  <c r="W33" i="6"/>
  <c r="Z32" i="6"/>
  <c r="W32" i="6"/>
  <c r="Z31" i="6"/>
  <c r="W31" i="6"/>
  <c r="Z30" i="6"/>
  <c r="W30" i="6"/>
  <c r="Z29" i="6"/>
  <c r="W29" i="6"/>
  <c r="Z28" i="6"/>
  <c r="W28" i="6"/>
  <c r="Z27" i="6"/>
  <c r="W27" i="6"/>
  <c r="Z26" i="6"/>
  <c r="W26" i="6"/>
  <c r="Z25" i="6"/>
  <c r="W25" i="6"/>
  <c r="Z24" i="6"/>
  <c r="W24" i="6"/>
  <c r="Z23" i="6"/>
  <c r="W23" i="6"/>
  <c r="Z22" i="6"/>
  <c r="W22" i="6"/>
  <c r="Z21" i="6"/>
  <c r="W21" i="6"/>
  <c r="Z20" i="6"/>
  <c r="W20" i="6"/>
  <c r="Z19" i="6"/>
  <c r="W19" i="6"/>
  <c r="Z18" i="6"/>
  <c r="W18" i="6"/>
  <c r="Z17" i="6"/>
  <c r="W17" i="6"/>
  <c r="Z16" i="6"/>
  <c r="W16" i="6"/>
  <c r="Z15" i="6"/>
  <c r="W15" i="6"/>
  <c r="Z14" i="6"/>
  <c r="W14" i="6"/>
  <c r="Z13" i="6"/>
  <c r="W13" i="6"/>
  <c r="Z12" i="6"/>
  <c r="W12" i="6"/>
  <c r="Z11" i="6"/>
  <c r="W11" i="6"/>
  <c r="Z10" i="6"/>
  <c r="W10" i="6"/>
  <c r="Z9" i="6"/>
  <c r="W9" i="6"/>
  <c r="Z8" i="6"/>
  <c r="W8" i="6"/>
  <c r="Z7" i="6"/>
  <c r="W7" i="6"/>
  <c r="Z6" i="6"/>
  <c r="W6" i="6"/>
  <c r="Z5" i="6"/>
  <c r="W5" i="6"/>
  <c r="Z4" i="6"/>
  <c r="W4" i="6"/>
  <c r="Z3" i="6"/>
  <c r="W3" i="6"/>
  <c r="Z2" i="6"/>
  <c r="W2" i="6"/>
  <c r="AI2" i="6"/>
  <c r="AI3" i="6"/>
  <c r="AI4" i="6"/>
  <c r="AI5" i="6"/>
  <c r="V30" i="1"/>
  <c r="Y30" i="1"/>
  <c r="V31" i="1"/>
  <c r="Y31" i="1"/>
  <c r="V32" i="1"/>
  <c r="Y32" i="1"/>
  <c r="V33" i="1"/>
  <c r="Y33" i="1"/>
  <c r="V34" i="1"/>
  <c r="Y34" i="1"/>
  <c r="V35" i="1"/>
  <c r="Y35" i="1"/>
  <c r="V36" i="1"/>
  <c r="Y36" i="1"/>
  <c r="V37" i="1"/>
  <c r="Y37" i="1"/>
  <c r="V38" i="1"/>
  <c r="Y38" i="1"/>
  <c r="V39" i="1"/>
  <c r="Y39" i="1"/>
  <c r="V40" i="1"/>
  <c r="Y40" i="1"/>
  <c r="V41" i="1"/>
  <c r="Y41" i="1"/>
  <c r="V42" i="1"/>
  <c r="Y42" i="1"/>
  <c r="V43" i="1"/>
  <c r="Y43" i="1"/>
  <c r="V44" i="1"/>
  <c r="Y44" i="1"/>
  <c r="V45" i="1"/>
  <c r="Y45" i="1"/>
  <c r="V46" i="1"/>
  <c r="Y46" i="1"/>
  <c r="V47" i="1"/>
  <c r="Y47" i="1"/>
  <c r="V48" i="1"/>
  <c r="Y48" i="1"/>
  <c r="V49" i="1"/>
  <c r="Y49" i="1"/>
  <c r="V50" i="1"/>
  <c r="Y50" i="1"/>
  <c r="V51" i="1"/>
  <c r="Y51" i="1"/>
  <c r="V52" i="1"/>
  <c r="Y52" i="1"/>
  <c r="V53" i="1"/>
  <c r="Y53" i="1"/>
  <c r="V54" i="1"/>
  <c r="Y54" i="1"/>
  <c r="V55" i="1"/>
  <c r="Y55" i="1"/>
  <c r="V56" i="1"/>
  <c r="Y56" i="1"/>
  <c r="V57" i="1"/>
  <c r="Y57" i="1"/>
  <c r="V58" i="1"/>
  <c r="Y58" i="1"/>
  <c r="Y29" i="1"/>
  <c r="V29" i="1"/>
  <c r="Y28" i="1"/>
  <c r="V28" i="1"/>
  <c r="Y27" i="1"/>
  <c r="V27" i="1"/>
  <c r="Y26" i="1"/>
  <c r="V26" i="1"/>
  <c r="Y25" i="1"/>
  <c r="V25" i="1"/>
  <c r="Y24" i="1"/>
  <c r="V24" i="1"/>
  <c r="Y23" i="1"/>
  <c r="V23" i="1"/>
  <c r="Y22" i="1"/>
  <c r="V22" i="1"/>
  <c r="Y21" i="1"/>
  <c r="V21" i="1"/>
  <c r="Y20" i="1"/>
  <c r="V20" i="1"/>
  <c r="Y19" i="1"/>
  <c r="V19" i="1"/>
  <c r="Y18" i="1"/>
  <c r="V18" i="1"/>
  <c r="Y17" i="1"/>
  <c r="V17" i="1"/>
  <c r="Y16" i="1"/>
  <c r="V16" i="1"/>
  <c r="Y15" i="1"/>
  <c r="V15" i="1"/>
  <c r="Y14" i="1"/>
  <c r="V14" i="1"/>
  <c r="Y13" i="1"/>
  <c r="V13" i="1"/>
  <c r="Y12" i="1"/>
  <c r="V12" i="1"/>
  <c r="Y11" i="1"/>
  <c r="V11" i="1"/>
  <c r="Y10" i="1"/>
  <c r="V10" i="1"/>
  <c r="Y9" i="1"/>
  <c r="V9" i="1"/>
  <c r="Y8" i="1"/>
  <c r="V8" i="1"/>
  <c r="Y7" i="1"/>
  <c r="V7" i="1"/>
  <c r="Y6" i="1"/>
  <c r="V6" i="1"/>
  <c r="Y5" i="1"/>
  <c r="V5" i="1"/>
  <c r="Y4" i="1"/>
  <c r="V4" i="1"/>
  <c r="Y3" i="1"/>
  <c r="V3" i="1"/>
  <c r="Y2" i="1"/>
  <c r="V2" i="1"/>
  <c r="N3" i="2"/>
  <c r="O3" i="2" s="1"/>
  <c r="N4" i="2"/>
  <c r="O4" i="2" s="1"/>
  <c r="N5" i="2"/>
  <c r="O5" i="2" s="1"/>
  <c r="N6" i="2"/>
  <c r="O6" i="2" s="1"/>
  <c r="N7" i="2"/>
  <c r="O7" i="2" s="1"/>
  <c r="N8" i="2"/>
  <c r="O8" i="2" s="1"/>
  <c r="N9" i="2"/>
  <c r="O9" i="2" s="1"/>
  <c r="N10" i="2"/>
  <c r="O10" i="2" s="1"/>
  <c r="N11" i="2"/>
  <c r="O11" i="2" s="1"/>
  <c r="N12" i="2"/>
  <c r="O12" i="2" s="1"/>
  <c r="N13" i="2"/>
  <c r="O13" i="2" s="1"/>
  <c r="N14" i="2"/>
  <c r="O14" i="2" s="1"/>
  <c r="N15" i="2"/>
  <c r="O15" i="2" s="1"/>
  <c r="N16" i="2"/>
  <c r="O16" i="2" s="1"/>
  <c r="N17" i="2"/>
  <c r="O17" i="2" s="1"/>
  <c r="N18" i="2"/>
  <c r="O18" i="2" s="1"/>
  <c r="N19" i="2"/>
  <c r="O19" i="2" s="1"/>
  <c r="N20" i="2"/>
  <c r="O20" i="2" s="1"/>
  <c r="N21" i="2"/>
  <c r="O21" i="2" s="1"/>
  <c r="N22" i="2"/>
  <c r="O22" i="2" s="1"/>
  <c r="N23" i="2"/>
  <c r="O23" i="2" s="1"/>
  <c r="N24" i="2"/>
  <c r="O24" i="2" s="1"/>
  <c r="N25" i="2"/>
  <c r="O25" i="2" s="1"/>
  <c r="N26" i="2"/>
  <c r="O26" i="2" s="1"/>
  <c r="N27" i="2"/>
  <c r="O27" i="2" s="1"/>
  <c r="N28" i="2"/>
  <c r="O28" i="2" s="1"/>
  <c r="N2" i="2"/>
  <c r="O2" i="2" s="1"/>
  <c r="U3" i="2"/>
  <c r="W3" i="2"/>
  <c r="X3" i="2"/>
  <c r="Z3" i="2"/>
  <c r="U4" i="2"/>
  <c r="W4" i="2"/>
  <c r="X4" i="2"/>
  <c r="Z4" i="2"/>
  <c r="U5" i="2"/>
  <c r="W5" i="2"/>
  <c r="X5" i="2"/>
  <c r="Z5" i="2"/>
  <c r="U6" i="2"/>
  <c r="W6" i="2"/>
  <c r="X6" i="2"/>
  <c r="Y6" i="2" s="1"/>
  <c r="Z6" i="2"/>
  <c r="U7" i="2"/>
  <c r="W7" i="2"/>
  <c r="X7" i="2"/>
  <c r="Z7" i="2"/>
  <c r="U8" i="2"/>
  <c r="W8" i="2"/>
  <c r="X8" i="2"/>
  <c r="Y8" i="2" s="1"/>
  <c r="Z8" i="2"/>
  <c r="U9" i="2"/>
  <c r="W9" i="2"/>
  <c r="X9" i="2"/>
  <c r="Z9" i="2"/>
  <c r="U10" i="2"/>
  <c r="W10" i="2"/>
  <c r="X10" i="2"/>
  <c r="Y10" i="2" s="1"/>
  <c r="Z10" i="2"/>
  <c r="U11" i="2"/>
  <c r="W11" i="2"/>
  <c r="X11" i="2"/>
  <c r="Z11" i="2"/>
  <c r="U12" i="2"/>
  <c r="W12" i="2"/>
  <c r="X12" i="2"/>
  <c r="Y12" i="2" s="1"/>
  <c r="Z12" i="2"/>
  <c r="U13" i="2"/>
  <c r="W13" i="2"/>
  <c r="X13" i="2"/>
  <c r="Z13" i="2"/>
  <c r="U14" i="2"/>
  <c r="W14" i="2"/>
  <c r="X14" i="2"/>
  <c r="Y14" i="2" s="1"/>
  <c r="Z14" i="2"/>
  <c r="U15" i="2"/>
  <c r="W15" i="2"/>
  <c r="X15" i="2"/>
  <c r="Z15" i="2"/>
  <c r="U16" i="2"/>
  <c r="W16" i="2"/>
  <c r="X16" i="2"/>
  <c r="Y16" i="2" s="1"/>
  <c r="Z16" i="2"/>
  <c r="U17" i="2"/>
  <c r="W17" i="2"/>
  <c r="X17" i="2"/>
  <c r="Z17" i="2"/>
  <c r="U18" i="2"/>
  <c r="W18" i="2"/>
  <c r="X18" i="2"/>
  <c r="Y18" i="2" s="1"/>
  <c r="Z18" i="2"/>
  <c r="U19" i="2"/>
  <c r="W19" i="2"/>
  <c r="X19" i="2"/>
  <c r="Z19" i="2"/>
  <c r="U20" i="2"/>
  <c r="W20" i="2"/>
  <c r="X20" i="2"/>
  <c r="Y20" i="2" s="1"/>
  <c r="Z20" i="2"/>
  <c r="U21" i="2"/>
  <c r="W21" i="2"/>
  <c r="X21" i="2"/>
  <c r="Z21" i="2"/>
  <c r="U22" i="2"/>
  <c r="W22" i="2"/>
  <c r="X22" i="2"/>
  <c r="Y22" i="2" s="1"/>
  <c r="Z22" i="2"/>
  <c r="U23" i="2"/>
  <c r="W23" i="2"/>
  <c r="X23" i="2"/>
  <c r="Z23" i="2"/>
  <c r="U24" i="2"/>
  <c r="X24" i="2"/>
  <c r="Z24" i="2"/>
  <c r="U25" i="2"/>
  <c r="X25" i="2"/>
  <c r="Z25" i="2"/>
  <c r="U26" i="2"/>
  <c r="X26" i="2"/>
  <c r="Z26" i="2"/>
  <c r="U27" i="2"/>
  <c r="X27" i="2"/>
  <c r="Y27" i="2" s="1"/>
  <c r="Z27" i="2"/>
  <c r="U28" i="2"/>
  <c r="X28" i="2"/>
  <c r="Y28" i="2" s="1"/>
  <c r="Z28" i="2"/>
  <c r="Z2" i="2"/>
  <c r="W2" i="2"/>
  <c r="X2" i="2"/>
  <c r="Y2" i="2" s="1"/>
  <c r="U2" i="2"/>
  <c r="AA61" i="6" l="1"/>
  <c r="AA27" i="2"/>
  <c r="AB27" i="2" s="1"/>
  <c r="AC27" i="2" s="1"/>
  <c r="AA20" i="2"/>
  <c r="AB20" i="2" s="1"/>
  <c r="AC20" i="2" s="1"/>
  <c r="AA18" i="2"/>
  <c r="AB18" i="2" s="1"/>
  <c r="AC18" i="2" s="1"/>
  <c r="AA16" i="2"/>
  <c r="AB16" i="2" s="1"/>
  <c r="AC16" i="2" s="1"/>
  <c r="AA12" i="2"/>
  <c r="AB12" i="2" s="1"/>
  <c r="AC12" i="2" s="1"/>
  <c r="AA6" i="2"/>
  <c r="AB6" i="2" s="1"/>
  <c r="AC6" i="2" s="1"/>
  <c r="AA14" i="2"/>
  <c r="AB14" i="2" s="1"/>
  <c r="AC14" i="2" s="1"/>
  <c r="AA10" i="2"/>
  <c r="AB10" i="2" s="1"/>
  <c r="AC10" i="2" s="1"/>
  <c r="AA22" i="2"/>
  <c r="AB22" i="2" s="1"/>
  <c r="AC22" i="2" s="1"/>
  <c r="AA8" i="2"/>
  <c r="AB8" i="2" s="1"/>
  <c r="AC8" i="2" s="1"/>
  <c r="Y23" i="2"/>
  <c r="Y21" i="2"/>
  <c r="AA21" i="2" s="1"/>
  <c r="AB21" i="2" s="1"/>
  <c r="AC21" i="2" s="1"/>
  <c r="Y19" i="2"/>
  <c r="AA19" i="2" s="1"/>
  <c r="AB19" i="2" s="1"/>
  <c r="AC19" i="2" s="1"/>
  <c r="Y17" i="2"/>
  <c r="AA17" i="2" s="1"/>
  <c r="AB17" i="2" s="1"/>
  <c r="AC17" i="2" s="1"/>
  <c r="Y15" i="2"/>
  <c r="AA15" i="2" s="1"/>
  <c r="AB15" i="2" s="1"/>
  <c r="AC15" i="2" s="1"/>
  <c r="Y13" i="2"/>
  <c r="AA13" i="2" s="1"/>
  <c r="AB13" i="2" s="1"/>
  <c r="AC13" i="2" s="1"/>
  <c r="Y11" i="2"/>
  <c r="Y9" i="2"/>
  <c r="Y7" i="2"/>
  <c r="AA66" i="6"/>
  <c r="AC60" i="6"/>
  <c r="AD60" i="6" s="1"/>
  <c r="AE60" i="6" s="1"/>
  <c r="AC66" i="6"/>
  <c r="AD66" i="6" s="1"/>
  <c r="AE66" i="6" s="1"/>
  <c r="O85" i="19"/>
  <c r="P85" i="19" s="1"/>
  <c r="Y26" i="2"/>
  <c r="AA26" i="2" s="1"/>
  <c r="AB26" i="2" s="1"/>
  <c r="AC26" i="2" s="1"/>
  <c r="Y25" i="2"/>
  <c r="AA25" i="2" s="1"/>
  <c r="AB25" i="2" s="1"/>
  <c r="AC25" i="2" s="1"/>
  <c r="AA69" i="19"/>
  <c r="AC69" i="19" s="1"/>
  <c r="AD69" i="19" s="1"/>
  <c r="AE69" i="19" s="1"/>
  <c r="AA61" i="19"/>
  <c r="AC61" i="19" s="1"/>
  <c r="AD61" i="19" s="1"/>
  <c r="AE61" i="19" s="1"/>
  <c r="AA82" i="19"/>
  <c r="AC82" i="19" s="1"/>
  <c r="AD82" i="19" s="1"/>
  <c r="AE82" i="19" s="1"/>
  <c r="AA71" i="19"/>
  <c r="AC71" i="19" s="1"/>
  <c r="AD71" i="19" s="1"/>
  <c r="AE71" i="19" s="1"/>
  <c r="AA63" i="19"/>
  <c r="AC63" i="19" s="1"/>
  <c r="AD63" i="19" s="1"/>
  <c r="AE63" i="19" s="1"/>
  <c r="AA77" i="19"/>
  <c r="AC77" i="19" s="1"/>
  <c r="AD77" i="19" s="1"/>
  <c r="AE77" i="19" s="1"/>
  <c r="AC61" i="6"/>
  <c r="AD61" i="6" s="1"/>
  <c r="AE61" i="6" s="1"/>
  <c r="AA62" i="6"/>
  <c r="AC62" i="6" s="1"/>
  <c r="AD62" i="6" s="1"/>
  <c r="AE62" i="6" s="1"/>
  <c r="Z30" i="1"/>
  <c r="AB30" i="1" s="1"/>
  <c r="AC30" i="1" s="1"/>
  <c r="AD30" i="1" s="1"/>
  <c r="AA23" i="2"/>
  <c r="AB23" i="2" s="1"/>
  <c r="AC23" i="2" s="1"/>
  <c r="AA9" i="2"/>
  <c r="AB9" i="2" s="1"/>
  <c r="AC9" i="2" s="1"/>
  <c r="AA7" i="2"/>
  <c r="AB7" i="2" s="1"/>
  <c r="AC7" i="2" s="1"/>
  <c r="AA11" i="2"/>
  <c r="AB11" i="2" s="1"/>
  <c r="AC11" i="2" s="1"/>
  <c r="Y4" i="2"/>
  <c r="AA4" i="2" s="1"/>
  <c r="AB4" i="2" s="1"/>
  <c r="AC4" i="2" s="1"/>
  <c r="Y5" i="2"/>
  <c r="AA5" i="2" s="1"/>
  <c r="AB5" i="2" s="1"/>
  <c r="AC5" i="2" s="1"/>
  <c r="Y3" i="2"/>
  <c r="AA3" i="2" s="1"/>
  <c r="AB3" i="2" s="1"/>
  <c r="AC3" i="2" s="1"/>
  <c r="AA28" i="2"/>
  <c r="AB28" i="2" s="1"/>
  <c r="AC28" i="2" s="1"/>
  <c r="F6" i="28"/>
  <c r="C40" i="28"/>
  <c r="D40" i="28"/>
  <c r="AF9" i="20"/>
  <c r="AF10" i="20" s="1"/>
  <c r="AF11" i="20" s="1"/>
  <c r="AF12" i="20" s="1"/>
  <c r="AF13" i="20" s="1"/>
  <c r="AF14" i="20" s="1"/>
  <c r="AF15" i="20" s="1"/>
  <c r="AF16" i="20" s="1"/>
  <c r="AF17" i="20" s="1"/>
  <c r="AF18" i="20" s="1"/>
  <c r="AF19" i="20" s="1"/>
  <c r="AF20" i="20" s="1"/>
  <c r="AF21" i="20" s="1"/>
  <c r="AF22" i="20" s="1"/>
  <c r="AF23" i="20" s="1"/>
  <c r="AF24" i="20" s="1"/>
  <c r="AF25" i="20" s="1"/>
  <c r="AF26" i="20" s="1"/>
  <c r="AF27" i="20" s="1"/>
  <c r="AF28" i="20" s="1"/>
  <c r="AF29" i="20" s="1"/>
  <c r="AF30" i="20" s="1"/>
  <c r="AF31" i="20" s="1"/>
  <c r="AF32" i="20" s="1"/>
  <c r="AF33" i="20" s="1"/>
  <c r="AF34" i="20" s="1"/>
  <c r="AF35" i="20" s="1"/>
  <c r="AF36" i="20" s="1"/>
  <c r="AF37" i="20" s="1"/>
  <c r="AF38" i="20" s="1"/>
  <c r="AF39" i="20" s="1"/>
  <c r="AF40" i="20" s="1"/>
  <c r="AF41" i="20" s="1"/>
  <c r="AF42" i="20" s="1"/>
  <c r="AF43" i="20" s="1"/>
  <c r="AF44" i="20" s="1"/>
  <c r="AF45" i="20" s="1"/>
  <c r="AF46" i="20" s="1"/>
  <c r="AF47" i="20" s="1"/>
  <c r="AF48" i="20" s="1"/>
  <c r="AF49" i="20" s="1"/>
  <c r="AF50" i="20" s="1"/>
  <c r="AF51" i="20" s="1"/>
  <c r="AF52" i="20" s="1"/>
  <c r="AF53" i="20" s="1"/>
  <c r="AF54" i="20" s="1"/>
  <c r="AF55" i="20" s="1"/>
  <c r="AF56" i="20" s="1"/>
  <c r="AF57" i="20" s="1"/>
  <c r="AF58" i="20" s="1"/>
  <c r="AF59" i="20" s="1"/>
  <c r="AF60" i="20" s="1"/>
  <c r="AF61" i="20" s="1"/>
  <c r="AF62" i="20" s="1"/>
  <c r="AF63" i="20" s="1"/>
  <c r="AF64" i="20" s="1"/>
  <c r="AF65" i="20" s="1"/>
  <c r="AF66" i="20" s="1"/>
  <c r="AF67" i="20" s="1"/>
  <c r="AF68" i="20" s="1"/>
  <c r="AF69" i="20" s="1"/>
  <c r="AF70" i="20" s="1"/>
  <c r="AF71" i="20" s="1"/>
  <c r="AH8" i="20"/>
  <c r="AH9" i="20" s="1"/>
  <c r="AH10" i="20" s="1"/>
  <c r="AH11" i="20" s="1"/>
  <c r="AH12" i="20" s="1"/>
  <c r="AH13" i="20" s="1"/>
  <c r="AH14" i="20" s="1"/>
  <c r="AH15" i="20" s="1"/>
  <c r="AH16" i="20" s="1"/>
  <c r="AH17" i="20" s="1"/>
  <c r="AH18" i="20" s="1"/>
  <c r="AH19" i="20" s="1"/>
  <c r="AH20" i="20" s="1"/>
  <c r="AH21" i="20" s="1"/>
  <c r="AH22" i="20" s="1"/>
  <c r="AH23" i="20" s="1"/>
  <c r="AH24" i="20" s="1"/>
  <c r="AH25" i="20" s="1"/>
  <c r="AH26" i="20" s="1"/>
  <c r="AH27" i="20" s="1"/>
  <c r="AH28" i="20" s="1"/>
  <c r="AH29" i="20" s="1"/>
  <c r="AH30" i="20" s="1"/>
  <c r="AH31" i="20" s="1"/>
  <c r="AH32" i="20" s="1"/>
  <c r="AH33" i="20" s="1"/>
  <c r="AH34" i="20" s="1"/>
  <c r="AH35" i="20" s="1"/>
  <c r="AH36" i="20" s="1"/>
  <c r="AH37" i="20" s="1"/>
  <c r="AH38" i="20" s="1"/>
  <c r="AH39" i="20" s="1"/>
  <c r="AH40" i="20" s="1"/>
  <c r="AH41" i="20" s="1"/>
  <c r="AH42" i="20" s="1"/>
  <c r="AH43" i="20" s="1"/>
  <c r="AH44" i="20" s="1"/>
  <c r="AH45" i="20" s="1"/>
  <c r="AH46" i="20" s="1"/>
  <c r="AH47" i="20" s="1"/>
  <c r="AH48" i="20" s="1"/>
  <c r="AH49" i="20" s="1"/>
  <c r="AH50" i="20" s="1"/>
  <c r="AH51" i="20" s="1"/>
  <c r="AH52" i="20" s="1"/>
  <c r="AH53" i="20" s="1"/>
  <c r="AH54" i="20" s="1"/>
  <c r="AH55" i="20" s="1"/>
  <c r="AH56" i="20" s="1"/>
  <c r="AH57" i="20" s="1"/>
  <c r="AH58" i="20" s="1"/>
  <c r="AH59" i="20" s="1"/>
  <c r="AH60" i="20" s="1"/>
  <c r="AH61" i="20" s="1"/>
  <c r="AH62" i="20" s="1"/>
  <c r="AH63" i="20" s="1"/>
  <c r="AH64" i="20" s="1"/>
  <c r="AH65" i="20" s="1"/>
  <c r="AH66" i="20" s="1"/>
  <c r="AH67" i="20" s="1"/>
  <c r="AH68" i="20" s="1"/>
  <c r="AH69" i="20" s="1"/>
  <c r="AH70" i="20" s="1"/>
  <c r="AH71" i="20" s="1"/>
  <c r="H3" i="20"/>
  <c r="I14" i="20"/>
  <c r="I5" i="20" s="1"/>
  <c r="J5" i="20" s="1"/>
  <c r="F2" i="20" a="1"/>
  <c r="F2" i="20" s="1"/>
  <c r="H2" i="20" a="1"/>
  <c r="H2" i="20" s="1"/>
  <c r="F3" i="20"/>
  <c r="F10" i="23"/>
  <c r="G11" i="23" s="1"/>
  <c r="F6" i="22"/>
  <c r="G7" i="22" s="1"/>
  <c r="R2" i="21" a="1"/>
  <c r="R2" i="21" s="1"/>
  <c r="C70" i="21"/>
  <c r="D70" i="21"/>
  <c r="F6" i="21"/>
  <c r="G7" i="21" s="1"/>
  <c r="Y24" i="2"/>
  <c r="AA24" i="2" s="1"/>
  <c r="AB24" i="2" s="1"/>
  <c r="AC24" i="2" s="1"/>
  <c r="P37" i="18"/>
  <c r="O69" i="6"/>
  <c r="P69" i="6" s="1"/>
  <c r="AA73" i="19"/>
  <c r="AC73" i="19" s="1"/>
  <c r="AD73" i="19" s="1"/>
  <c r="AE73" i="19" s="1"/>
  <c r="AA65" i="19"/>
  <c r="AC65" i="19" s="1"/>
  <c r="AD65" i="19" s="1"/>
  <c r="AE65" i="19" s="1"/>
  <c r="AA75" i="19"/>
  <c r="AC75" i="19" s="1"/>
  <c r="AD75" i="19" s="1"/>
  <c r="AE75" i="19" s="1"/>
  <c r="AA67" i="19"/>
  <c r="AC67" i="19" s="1"/>
  <c r="AD67" i="19" s="1"/>
  <c r="AE67" i="19" s="1"/>
  <c r="P65" i="1"/>
  <c r="AA78" i="19"/>
  <c r="AC78" i="19" s="1"/>
  <c r="AD78" i="19" s="1"/>
  <c r="AE78" i="19" s="1"/>
  <c r="AA76" i="19"/>
  <c r="AC76" i="19" s="1"/>
  <c r="AD76" i="19" s="1"/>
  <c r="AE76" i="19" s="1"/>
  <c r="AA74" i="19"/>
  <c r="AC74" i="19" s="1"/>
  <c r="AD74" i="19" s="1"/>
  <c r="AE74" i="19" s="1"/>
  <c r="AA72" i="19"/>
  <c r="AC72" i="19" s="1"/>
  <c r="AD72" i="19" s="1"/>
  <c r="AE72" i="19" s="1"/>
  <c r="AA70" i="19"/>
  <c r="AC70" i="19" s="1"/>
  <c r="AD70" i="19" s="1"/>
  <c r="AE70" i="19" s="1"/>
  <c r="AA68" i="19"/>
  <c r="AC68" i="19" s="1"/>
  <c r="AD68" i="19" s="1"/>
  <c r="AE68" i="19" s="1"/>
  <c r="AA66" i="19"/>
  <c r="AC66" i="19" s="1"/>
  <c r="AD66" i="19" s="1"/>
  <c r="AE66" i="19" s="1"/>
  <c r="AA64" i="19"/>
  <c r="AC64" i="19" s="1"/>
  <c r="AD64" i="19" s="1"/>
  <c r="AE64" i="19" s="1"/>
  <c r="AA62" i="19"/>
  <c r="AC62" i="19" s="1"/>
  <c r="AD62" i="19" s="1"/>
  <c r="AE62" i="19" s="1"/>
  <c r="AA60" i="19"/>
  <c r="AC60" i="19" s="1"/>
  <c r="AD60" i="19" s="1"/>
  <c r="AE60" i="19" s="1"/>
  <c r="Z58" i="1"/>
  <c r="Z57" i="1"/>
  <c r="Z56" i="1"/>
  <c r="AB56" i="1" s="1"/>
  <c r="AC56" i="1" s="1"/>
  <c r="AD56" i="1" s="1"/>
  <c r="Z55" i="1"/>
  <c r="AB55" i="1" s="1"/>
  <c r="AC55" i="1" s="1"/>
  <c r="AD55" i="1" s="1"/>
  <c r="Z54" i="1"/>
  <c r="AB54" i="1" s="1"/>
  <c r="AC54" i="1" s="1"/>
  <c r="AD54" i="1" s="1"/>
  <c r="Z53" i="1"/>
  <c r="AB53" i="1" s="1"/>
  <c r="AC53" i="1" s="1"/>
  <c r="AD53" i="1" s="1"/>
  <c r="Z52" i="1"/>
  <c r="AB52" i="1" s="1"/>
  <c r="AC52" i="1" s="1"/>
  <c r="AD52" i="1" s="1"/>
  <c r="Z51" i="1"/>
  <c r="Z50" i="1"/>
  <c r="Z49" i="1"/>
  <c r="Z48" i="1"/>
  <c r="Z47" i="1"/>
  <c r="AB47" i="1" s="1"/>
  <c r="AC47" i="1" s="1"/>
  <c r="AD47" i="1" s="1"/>
  <c r="Z46" i="1"/>
  <c r="AB46" i="1" s="1"/>
  <c r="AC46" i="1" s="1"/>
  <c r="AD46" i="1" s="1"/>
  <c r="Z45" i="1"/>
  <c r="AB45" i="1" s="1"/>
  <c r="AC45" i="1" s="1"/>
  <c r="AD45" i="1" s="1"/>
  <c r="Z44" i="1"/>
  <c r="AB44" i="1" s="1"/>
  <c r="AC44" i="1" s="1"/>
  <c r="AD44" i="1" s="1"/>
  <c r="Z43" i="1"/>
  <c r="AB43" i="1" s="1"/>
  <c r="AC43" i="1" s="1"/>
  <c r="AD43" i="1" s="1"/>
  <c r="Z42" i="1"/>
  <c r="AB42" i="1" s="1"/>
  <c r="AC42" i="1" s="1"/>
  <c r="AD42" i="1" s="1"/>
  <c r="Z41" i="1"/>
  <c r="Z40" i="1"/>
  <c r="Z39" i="1"/>
  <c r="AB39" i="1" s="1"/>
  <c r="AC39" i="1" s="1"/>
  <c r="AD39" i="1" s="1"/>
  <c r="Z38" i="1"/>
  <c r="AB38" i="1" s="1"/>
  <c r="AC38" i="1" s="1"/>
  <c r="AD38" i="1" s="1"/>
  <c r="Z37" i="1"/>
  <c r="AB37" i="1" s="1"/>
  <c r="AC37" i="1" s="1"/>
  <c r="AD37" i="1" s="1"/>
  <c r="Z36" i="1"/>
  <c r="AB36" i="1" s="1"/>
  <c r="AC36" i="1" s="1"/>
  <c r="AD36" i="1" s="1"/>
  <c r="Z35" i="1"/>
  <c r="AB35" i="1" s="1"/>
  <c r="AC35" i="1" s="1"/>
  <c r="AD35" i="1" s="1"/>
  <c r="Z34" i="1"/>
  <c r="AB34" i="1" s="1"/>
  <c r="AC34" i="1" s="1"/>
  <c r="AD34" i="1" s="1"/>
  <c r="Z33" i="1"/>
  <c r="Z32" i="1"/>
  <c r="AB32" i="1" s="1"/>
  <c r="AC32" i="1" s="1"/>
  <c r="AD32" i="1" s="1"/>
  <c r="Z31" i="1"/>
  <c r="AB31" i="1" s="1"/>
  <c r="AC31" i="1" s="1"/>
  <c r="AD31" i="1" s="1"/>
  <c r="AA2" i="2"/>
  <c r="AB2" i="2" s="1"/>
  <c r="AC2" i="2" s="1"/>
  <c r="R2" i="28" l="1" a="1"/>
  <c r="R2" i="28" s="1"/>
  <c r="I35" i="28" s="1" a="1"/>
  <c r="I35" i="28" s="1"/>
  <c r="R2" i="23" a="1"/>
  <c r="R2" i="23" s="1"/>
  <c r="R2" i="22" a="1"/>
  <c r="R2" i="22" s="1"/>
  <c r="I58" i="21" a="1"/>
  <c r="I58" i="21" s="1"/>
  <c r="I50" i="21" a="1"/>
  <c r="I50" i="21" s="1"/>
  <c r="I42" i="21" a="1"/>
  <c r="I42" i="21" s="1"/>
  <c r="I34" i="21" a="1"/>
  <c r="I34" i="21" s="1"/>
  <c r="I26" i="21" a="1"/>
  <c r="I26" i="21" s="1"/>
  <c r="I18" i="21" a="1"/>
  <c r="I18" i="21" s="1"/>
  <c r="I10" i="21" a="1"/>
  <c r="I10" i="21" s="1"/>
  <c r="I17" i="21" a="1"/>
  <c r="I17" i="21" s="1"/>
  <c r="I59" i="21" a="1"/>
  <c r="I59" i="21" s="1"/>
  <c r="I51" i="21" a="1"/>
  <c r="I51" i="21" s="1"/>
  <c r="I43" i="21" a="1"/>
  <c r="I43" i="21" s="1"/>
  <c r="I35" i="21" a="1"/>
  <c r="I35" i="21" s="1"/>
  <c r="I27" i="21" a="1"/>
  <c r="I27" i="21" s="1"/>
  <c r="I19" i="21" a="1"/>
  <c r="I19" i="21" s="1"/>
  <c r="I11" i="21" a="1"/>
  <c r="I11" i="21" s="1"/>
  <c r="I57" i="21" a="1"/>
  <c r="I57" i="21" s="1"/>
  <c r="I25" i="21" a="1"/>
  <c r="I25" i="21" s="1"/>
  <c r="I60" i="21" a="1"/>
  <c r="I60" i="21" s="1"/>
  <c r="I52" i="21" a="1"/>
  <c r="I52" i="21" s="1"/>
  <c r="I44" i="21" a="1"/>
  <c r="I44" i="21" s="1"/>
  <c r="I36" i="21" a="1"/>
  <c r="I36" i="21" s="1"/>
  <c r="I28" i="21" a="1"/>
  <c r="I28" i="21" s="1"/>
  <c r="I20" i="21" a="1"/>
  <c r="I20" i="21" s="1"/>
  <c r="I12" i="21" a="1"/>
  <c r="I12" i="21" s="1"/>
  <c r="I61" i="21" a="1"/>
  <c r="I61" i="21" s="1"/>
  <c r="I53" i="21" a="1"/>
  <c r="I53" i="21" s="1"/>
  <c r="I45" i="21" a="1"/>
  <c r="I45" i="21" s="1"/>
  <c r="I37" i="21" a="1"/>
  <c r="I37" i="21" s="1"/>
  <c r="I29" i="21" a="1"/>
  <c r="I29" i="21" s="1"/>
  <c r="I21" i="21" a="1"/>
  <c r="I21" i="21" s="1"/>
  <c r="I13" i="21" a="1"/>
  <c r="I13" i="21" s="1"/>
  <c r="I41" i="21" a="1"/>
  <c r="I41" i="21" s="1"/>
  <c r="I9" i="21" a="1"/>
  <c r="I9" i="21" s="1"/>
  <c r="I62" i="21" a="1"/>
  <c r="I62" i="21" s="1"/>
  <c r="I54" i="21" a="1"/>
  <c r="I54" i="21" s="1"/>
  <c r="I46" i="21" a="1"/>
  <c r="I46" i="21" s="1"/>
  <c r="I38" i="21" a="1"/>
  <c r="I38" i="21" s="1"/>
  <c r="I30" i="21" a="1"/>
  <c r="I30" i="21" s="1"/>
  <c r="I22" i="21" a="1"/>
  <c r="I22" i="21" s="1"/>
  <c r="I14" i="21" a="1"/>
  <c r="I14" i="21" s="1"/>
  <c r="I6" i="21" a="1"/>
  <c r="I6" i="21" s="1"/>
  <c r="I5" i="21" a="1"/>
  <c r="I5" i="21" s="1"/>
  <c r="O2" i="21"/>
  <c r="I49" i="21" a="1"/>
  <c r="I49" i="21" s="1"/>
  <c r="I63" i="21" a="1"/>
  <c r="I63" i="21" s="1"/>
  <c r="I55" i="21" a="1"/>
  <c r="I55" i="21" s="1"/>
  <c r="I47" i="21" a="1"/>
  <c r="I47" i="21" s="1"/>
  <c r="I39" i="21" a="1"/>
  <c r="I39" i="21" s="1"/>
  <c r="I31" i="21" a="1"/>
  <c r="I31" i="21" s="1"/>
  <c r="I23" i="21" a="1"/>
  <c r="I23" i="21" s="1"/>
  <c r="I15" i="21" a="1"/>
  <c r="I15" i="21" s="1"/>
  <c r="I7" i="21" a="1"/>
  <c r="I7" i="21" s="1"/>
  <c r="I33" i="21" a="1"/>
  <c r="I33" i="21" s="1"/>
  <c r="I64" i="21" a="1"/>
  <c r="I64" i="21" s="1"/>
  <c r="I56" i="21" a="1"/>
  <c r="I56" i="21" s="1"/>
  <c r="I48" i="21" a="1"/>
  <c r="I48" i="21" s="1"/>
  <c r="I40" i="21" a="1"/>
  <c r="I40" i="21" s="1"/>
  <c r="I32" i="21" a="1"/>
  <c r="I32" i="21" s="1"/>
  <c r="I24" i="21" a="1"/>
  <c r="I24" i="21" s="1"/>
  <c r="I16" i="21" a="1"/>
  <c r="I16" i="21" s="1"/>
  <c r="I8" i="21" a="1"/>
  <c r="I8" i="21" s="1"/>
  <c r="I65" i="21" a="1"/>
  <c r="I65" i="21" s="1"/>
  <c r="AB40" i="1"/>
  <c r="AC40" i="1" s="1"/>
  <c r="AD40" i="1" s="1"/>
  <c r="AB48" i="1"/>
  <c r="AC48" i="1" s="1"/>
  <c r="AD48" i="1" s="1"/>
  <c r="AB33" i="1"/>
  <c r="AC33" i="1" s="1"/>
  <c r="AD33" i="1" s="1"/>
  <c r="AB41" i="1"/>
  <c r="AC41" i="1" s="1"/>
  <c r="AD41" i="1" s="1"/>
  <c r="AB49" i="1"/>
  <c r="AC49" i="1" s="1"/>
  <c r="AD49" i="1" s="1"/>
  <c r="AB57" i="1"/>
  <c r="AC57" i="1" s="1"/>
  <c r="AD57" i="1" s="1"/>
  <c r="AB50" i="1"/>
  <c r="AC50" i="1" s="1"/>
  <c r="AD50" i="1" s="1"/>
  <c r="AB58" i="1"/>
  <c r="AC58" i="1" s="1"/>
  <c r="AD58" i="1" s="1"/>
  <c r="AB51" i="1"/>
  <c r="AC51" i="1" s="1"/>
  <c r="AD51" i="1" s="1"/>
  <c r="I29" i="28" l="1" a="1"/>
  <c r="I29" i="28" s="1"/>
  <c r="I13" i="28" a="1"/>
  <c r="I13" i="28" s="1"/>
  <c r="I21" i="28" a="1"/>
  <c r="I21" i="28" s="1"/>
  <c r="I27" i="28" a="1"/>
  <c r="I27" i="28" s="1"/>
  <c r="I11" i="28" a="1"/>
  <c r="I11" i="28" s="1"/>
  <c r="I19" i="28" a="1"/>
  <c r="I19" i="28" s="1"/>
  <c r="I23" i="28" a="1"/>
  <c r="I23" i="28" s="1"/>
  <c r="I30" i="28" a="1"/>
  <c r="I30" i="28" s="1"/>
  <c r="I32" i="28" a="1"/>
  <c r="I32" i="28" s="1"/>
  <c r="I9" i="28" a="1"/>
  <c r="I9" i="28" s="1"/>
  <c r="I16" i="28" a="1"/>
  <c r="I16" i="28" s="1"/>
  <c r="I14" i="28" a="1"/>
  <c r="I14" i="28" s="1"/>
  <c r="I24" i="28" a="1"/>
  <c r="I24" i="28" s="1"/>
  <c r="I15" i="28" a="1"/>
  <c r="I15" i="28" s="1"/>
  <c r="I7" i="28" a="1"/>
  <c r="I7" i="28" s="1"/>
  <c r="I8" i="28" a="1"/>
  <c r="I8" i="28" s="1"/>
  <c r="I17" i="28" a="1"/>
  <c r="I17" i="28" s="1"/>
  <c r="I22" i="28" a="1"/>
  <c r="I22" i="28" s="1"/>
  <c r="I28" i="28" a="1"/>
  <c r="I28" i="28" s="1"/>
  <c r="I12" i="28" a="1"/>
  <c r="I12" i="28" s="1"/>
  <c r="I25" i="28" a="1"/>
  <c r="I25" i="28" s="1"/>
  <c r="I20" i="28" a="1"/>
  <c r="I20" i="28" s="1"/>
  <c r="I31" i="28" a="1"/>
  <c r="I31" i="28" s="1"/>
  <c r="I10" i="28" a="1"/>
  <c r="I10" i="28" s="1"/>
  <c r="I18" i="28" a="1"/>
  <c r="I18" i="28" s="1"/>
  <c r="I26" i="28" a="1"/>
  <c r="I26" i="28" s="1"/>
  <c r="I33" i="28" a="1"/>
  <c r="I33" i="28" s="1"/>
  <c r="I34" i="28" a="1"/>
  <c r="I34" i="28" s="1"/>
  <c r="I6" i="28" a="1"/>
  <c r="I6" i="28" s="1"/>
  <c r="I5" i="28" a="1"/>
  <c r="I5" i="28" s="1"/>
  <c r="O2" i="28"/>
  <c r="I58" i="23" a="1"/>
  <c r="I58" i="23" s="1"/>
  <c r="I50" i="23" a="1"/>
  <c r="I50" i="23" s="1"/>
  <c r="I42" i="23" a="1"/>
  <c r="I42" i="23" s="1"/>
  <c r="I34" i="23" a="1"/>
  <c r="I34" i="23" s="1"/>
  <c r="I26" i="23" a="1"/>
  <c r="I26" i="23" s="1"/>
  <c r="I18" i="23" a="1"/>
  <c r="I18" i="23" s="1"/>
  <c r="I10" i="23" a="1"/>
  <c r="I10" i="23" s="1"/>
  <c r="I59" i="23" a="1"/>
  <c r="I59" i="23" s="1"/>
  <c r="I51" i="23" a="1"/>
  <c r="I51" i="23" s="1"/>
  <c r="I43" i="23" a="1"/>
  <c r="I43" i="23" s="1"/>
  <c r="I35" i="23" a="1"/>
  <c r="I35" i="23" s="1"/>
  <c r="I27" i="23" a="1"/>
  <c r="I27" i="23" s="1"/>
  <c r="I19" i="23" a="1"/>
  <c r="I19" i="23" s="1"/>
  <c r="I11" i="23" a="1"/>
  <c r="I11" i="23" s="1"/>
  <c r="I52" i="23" a="1"/>
  <c r="I52" i="23" s="1"/>
  <c r="I44" i="23" a="1"/>
  <c r="I44" i="23" s="1"/>
  <c r="I36" i="23" a="1"/>
  <c r="I36" i="23" s="1"/>
  <c r="I28" i="23" a="1"/>
  <c r="I28" i="23" s="1"/>
  <c r="I20" i="23" a="1"/>
  <c r="I20" i="23" s="1"/>
  <c r="I12" i="23" a="1"/>
  <c r="I12" i="23" s="1"/>
  <c r="I60" i="23" a="1"/>
  <c r="I60" i="23" s="1"/>
  <c r="I61" i="23" a="1"/>
  <c r="I61" i="23" s="1"/>
  <c r="I53" i="23" a="1"/>
  <c r="I53" i="23" s="1"/>
  <c r="I45" i="23" a="1"/>
  <c r="I45" i="23" s="1"/>
  <c r="I37" i="23" a="1"/>
  <c r="I37" i="23" s="1"/>
  <c r="I62" i="23" a="1"/>
  <c r="I62" i="23" s="1"/>
  <c r="I54" i="23" a="1"/>
  <c r="I54" i="23" s="1"/>
  <c r="I46" i="23" a="1"/>
  <c r="I46" i="23" s="1"/>
  <c r="I38" i="23" a="1"/>
  <c r="I38" i="23" s="1"/>
  <c r="I30" i="23" a="1"/>
  <c r="I30" i="23" s="1"/>
  <c r="I22" i="23" a="1"/>
  <c r="I22" i="23" s="1"/>
  <c r="I14" i="23" a="1"/>
  <c r="I14" i="23" s="1"/>
  <c r="I6" i="23" a="1"/>
  <c r="I6" i="23" s="1"/>
  <c r="I5" i="23" a="1"/>
  <c r="I5" i="23" s="1"/>
  <c r="O2" i="23"/>
  <c r="I65" i="23" a="1"/>
  <c r="I65" i="23" s="1"/>
  <c r="I49" i="23" a="1"/>
  <c r="I49" i="23" s="1"/>
  <c r="I33" i="23" a="1"/>
  <c r="I33" i="23" s="1"/>
  <c r="I17" i="23" a="1"/>
  <c r="I17" i="23" s="1"/>
  <c r="I63" i="23" a="1"/>
  <c r="I63" i="23" s="1"/>
  <c r="I55" i="23" a="1"/>
  <c r="I55" i="23" s="1"/>
  <c r="I47" i="23" a="1"/>
  <c r="I47" i="23" s="1"/>
  <c r="I39" i="23" a="1"/>
  <c r="I39" i="23" s="1"/>
  <c r="I31" i="23" a="1"/>
  <c r="I31" i="23" s="1"/>
  <c r="I23" i="23" a="1"/>
  <c r="I23" i="23" s="1"/>
  <c r="I15" i="23" a="1"/>
  <c r="I15" i="23" s="1"/>
  <c r="I7" i="23" a="1"/>
  <c r="I7" i="23" s="1"/>
  <c r="I9" i="23" a="1"/>
  <c r="I9" i="23" s="1"/>
  <c r="I64" i="23" a="1"/>
  <c r="I64" i="23" s="1"/>
  <c r="I56" i="23" a="1"/>
  <c r="I56" i="23" s="1"/>
  <c r="I48" i="23" a="1"/>
  <c r="I48" i="23" s="1"/>
  <c r="I40" i="23" a="1"/>
  <c r="I40" i="23" s="1"/>
  <c r="I32" i="23" a="1"/>
  <c r="I32" i="23" s="1"/>
  <c r="I24" i="23" a="1"/>
  <c r="I24" i="23" s="1"/>
  <c r="I16" i="23" a="1"/>
  <c r="I16" i="23" s="1"/>
  <c r="I8" i="23" a="1"/>
  <c r="I8" i="23" s="1"/>
  <c r="I57" i="23" a="1"/>
  <c r="I57" i="23" s="1"/>
  <c r="I41" i="23" a="1"/>
  <c r="I41" i="23" s="1"/>
  <c r="I25" i="23" a="1"/>
  <c r="I25" i="23" s="1"/>
  <c r="I21" i="23" a="1"/>
  <c r="I21" i="23" s="1"/>
  <c r="I29" i="23" a="1"/>
  <c r="I29" i="23" s="1"/>
  <c r="I13" i="23" a="1"/>
  <c r="I13" i="23" s="1"/>
  <c r="I58" i="22" a="1"/>
  <c r="I58" i="22" s="1"/>
  <c r="I50" i="22" a="1"/>
  <c r="I50" i="22" s="1"/>
  <c r="I42" i="22" a="1"/>
  <c r="I42" i="22" s="1"/>
  <c r="I34" i="22" a="1"/>
  <c r="I34" i="22" s="1"/>
  <c r="I26" i="22" a="1"/>
  <c r="I26" i="22" s="1"/>
  <c r="I18" i="22" a="1"/>
  <c r="I18" i="22" s="1"/>
  <c r="I10" i="22" a="1"/>
  <c r="I10" i="22" s="1"/>
  <c r="I59" i="22" a="1"/>
  <c r="I59" i="22" s="1"/>
  <c r="I51" i="22" a="1"/>
  <c r="I51" i="22" s="1"/>
  <c r="I43" i="22" a="1"/>
  <c r="I43" i="22" s="1"/>
  <c r="I35" i="22" a="1"/>
  <c r="I35" i="22" s="1"/>
  <c r="I27" i="22" a="1"/>
  <c r="I27" i="22" s="1"/>
  <c r="I19" i="22" a="1"/>
  <c r="I19" i="22" s="1"/>
  <c r="I11" i="22" a="1"/>
  <c r="I11" i="22" s="1"/>
  <c r="I60" i="22" a="1"/>
  <c r="I60" i="22" s="1"/>
  <c r="I52" i="22" a="1"/>
  <c r="I52" i="22" s="1"/>
  <c r="I44" i="22" a="1"/>
  <c r="I44" i="22" s="1"/>
  <c r="I36" i="22" a="1"/>
  <c r="I36" i="22" s="1"/>
  <c r="I28" i="22" a="1"/>
  <c r="I28" i="22" s="1"/>
  <c r="I20" i="22" a="1"/>
  <c r="I20" i="22" s="1"/>
  <c r="I12" i="22" a="1"/>
  <c r="I12" i="22" s="1"/>
  <c r="I61" i="22" a="1"/>
  <c r="I61" i="22" s="1"/>
  <c r="I53" i="22" a="1"/>
  <c r="I53" i="22" s="1"/>
  <c r="I45" i="22" a="1"/>
  <c r="I45" i="22" s="1"/>
  <c r="I37" i="22" a="1"/>
  <c r="I37" i="22" s="1"/>
  <c r="I29" i="22" a="1"/>
  <c r="I29" i="22" s="1"/>
  <c r="I21" i="22" a="1"/>
  <c r="I21" i="22" s="1"/>
  <c r="I13" i="22" a="1"/>
  <c r="I13" i="22" s="1"/>
  <c r="I65" i="22" a="1"/>
  <c r="I65" i="22" s="1"/>
  <c r="I49" i="22" a="1"/>
  <c r="I49" i="22" s="1"/>
  <c r="I25" i="22" a="1"/>
  <c r="I25" i="22" s="1"/>
  <c r="I62" i="22" a="1"/>
  <c r="I62" i="22" s="1"/>
  <c r="I54" i="22" a="1"/>
  <c r="I54" i="22" s="1"/>
  <c r="I46" i="22" a="1"/>
  <c r="I46" i="22" s="1"/>
  <c r="I38" i="22" a="1"/>
  <c r="I38" i="22" s="1"/>
  <c r="I30" i="22" a="1"/>
  <c r="I30" i="22" s="1"/>
  <c r="I22" i="22" a="1"/>
  <c r="I22" i="22" s="1"/>
  <c r="I14" i="22" a="1"/>
  <c r="I14" i="22" s="1"/>
  <c r="I6" i="22" a="1"/>
  <c r="I6" i="22" s="1"/>
  <c r="I5" i="22" a="1"/>
  <c r="I5" i="22" s="1"/>
  <c r="O2" i="22"/>
  <c r="I57" i="22" a="1"/>
  <c r="I57" i="22" s="1"/>
  <c r="I33" i="22" a="1"/>
  <c r="I33" i="22" s="1"/>
  <c r="I9" i="22" a="1"/>
  <c r="I9" i="22" s="1"/>
  <c r="I63" i="22" a="1"/>
  <c r="I63" i="22" s="1"/>
  <c r="I55" i="22" a="1"/>
  <c r="I55" i="22" s="1"/>
  <c r="I47" i="22" a="1"/>
  <c r="I47" i="22" s="1"/>
  <c r="I39" i="22" a="1"/>
  <c r="I39" i="22" s="1"/>
  <c r="I31" i="22" a="1"/>
  <c r="I31" i="22" s="1"/>
  <c r="I23" i="22" a="1"/>
  <c r="I23" i="22" s="1"/>
  <c r="I15" i="22" a="1"/>
  <c r="I15" i="22" s="1"/>
  <c r="I7" i="22" a="1"/>
  <c r="I7" i="22" s="1"/>
  <c r="I41" i="22" a="1"/>
  <c r="I41" i="22" s="1"/>
  <c r="I17" i="22" a="1"/>
  <c r="I17" i="22" s="1"/>
  <c r="I64" i="22" a="1"/>
  <c r="I64" i="22" s="1"/>
  <c r="I56" i="22" a="1"/>
  <c r="I56" i="22" s="1"/>
  <c r="I48" i="22" a="1"/>
  <c r="I48" i="22" s="1"/>
  <c r="I40" i="22" a="1"/>
  <c r="I40" i="22" s="1"/>
  <c r="I32" i="22" a="1"/>
  <c r="I32" i="22" s="1"/>
  <c r="I24" i="22" a="1"/>
  <c r="I24" i="22" s="1"/>
  <c r="I16" i="22" a="1"/>
  <c r="I16" i="22" s="1"/>
  <c r="I8" i="22" a="1"/>
  <c r="I8" i="22" s="1"/>
  <c r="K60" i="21"/>
  <c r="L60" i="21" s="1"/>
  <c r="K52" i="21"/>
  <c r="L52" i="21" s="1"/>
  <c r="K44" i="21"/>
  <c r="L44" i="21" s="1"/>
  <c r="K36" i="21"/>
  <c r="L36" i="21" s="1"/>
  <c r="K28" i="21"/>
  <c r="L28" i="21" s="1"/>
  <c r="K20" i="21"/>
  <c r="L20" i="21" s="1"/>
  <c r="K12" i="21"/>
  <c r="L12" i="21" s="1"/>
  <c r="K61" i="21"/>
  <c r="L61" i="21" s="1"/>
  <c r="K53" i="21"/>
  <c r="L53" i="21" s="1"/>
  <c r="K45" i="21"/>
  <c r="L45" i="21" s="1"/>
  <c r="K37" i="21"/>
  <c r="L37" i="21" s="1"/>
  <c r="K29" i="21"/>
  <c r="L29" i="21" s="1"/>
  <c r="K21" i="21"/>
  <c r="L21" i="21" s="1"/>
  <c r="K13" i="21"/>
  <c r="L13" i="21" s="1"/>
  <c r="K59" i="21"/>
  <c r="L59" i="21" s="1"/>
  <c r="K43" i="21"/>
  <c r="L43" i="21" s="1"/>
  <c r="K35" i="21"/>
  <c r="L35" i="21" s="1"/>
  <c r="K3" i="21"/>
  <c r="L3" i="21" s="1"/>
  <c r="K62" i="21"/>
  <c r="L62" i="21" s="1"/>
  <c r="K54" i="21"/>
  <c r="L54" i="21" s="1"/>
  <c r="K46" i="21"/>
  <c r="L46" i="21" s="1"/>
  <c r="K38" i="21"/>
  <c r="L38" i="21" s="1"/>
  <c r="K30" i="21"/>
  <c r="L30" i="21" s="1"/>
  <c r="K22" i="21"/>
  <c r="L22" i="21" s="1"/>
  <c r="K14" i="21"/>
  <c r="L14" i="21" s="1"/>
  <c r="K6" i="21"/>
  <c r="L6" i="21" s="1"/>
  <c r="K5" i="21"/>
  <c r="L5" i="21" s="1"/>
  <c r="K4" i="21"/>
  <c r="L4" i="21" s="1"/>
  <c r="K63" i="21"/>
  <c r="L63" i="21" s="1"/>
  <c r="K55" i="21"/>
  <c r="L55" i="21" s="1"/>
  <c r="K47" i="21"/>
  <c r="L47" i="21" s="1"/>
  <c r="K39" i="21"/>
  <c r="L39" i="21" s="1"/>
  <c r="K31" i="21"/>
  <c r="L31" i="21" s="1"/>
  <c r="K23" i="21"/>
  <c r="L23" i="21" s="1"/>
  <c r="K15" i="21"/>
  <c r="L15" i="21" s="1"/>
  <c r="K7" i="21"/>
  <c r="L7" i="21" s="1"/>
  <c r="K51" i="21"/>
  <c r="L51" i="21" s="1"/>
  <c r="K19" i="21"/>
  <c r="L19" i="21" s="1"/>
  <c r="K64" i="21"/>
  <c r="L64" i="21" s="1"/>
  <c r="K56" i="21"/>
  <c r="L56" i="21" s="1"/>
  <c r="K48" i="21"/>
  <c r="L48" i="21" s="1"/>
  <c r="K40" i="21"/>
  <c r="L40" i="21" s="1"/>
  <c r="K32" i="21"/>
  <c r="L32" i="21" s="1"/>
  <c r="K24" i="21"/>
  <c r="L24" i="21" s="1"/>
  <c r="K16" i="21"/>
  <c r="L16" i="21" s="1"/>
  <c r="K8" i="21"/>
  <c r="L8" i="21" s="1"/>
  <c r="K27" i="21"/>
  <c r="L27" i="21" s="1"/>
  <c r="K11" i="21"/>
  <c r="L11" i="21" s="1"/>
  <c r="K65" i="21"/>
  <c r="L65" i="21" s="1"/>
  <c r="K57" i="21"/>
  <c r="L57" i="21" s="1"/>
  <c r="K49" i="21"/>
  <c r="L49" i="21" s="1"/>
  <c r="K41" i="21"/>
  <c r="L41" i="21" s="1"/>
  <c r="K33" i="21"/>
  <c r="L33" i="21" s="1"/>
  <c r="K25" i="21"/>
  <c r="L25" i="21" s="1"/>
  <c r="K17" i="21"/>
  <c r="L17" i="21" s="1"/>
  <c r="K9" i="21"/>
  <c r="L9" i="21" s="1"/>
  <c r="K58" i="21"/>
  <c r="L58" i="21" s="1"/>
  <c r="K50" i="21"/>
  <c r="L50" i="21" s="1"/>
  <c r="K42" i="21"/>
  <c r="L42" i="21" s="1"/>
  <c r="K34" i="21"/>
  <c r="L34" i="21" s="1"/>
  <c r="K26" i="21"/>
  <c r="L26" i="21" s="1"/>
  <c r="K18" i="21"/>
  <c r="L18" i="21" s="1"/>
  <c r="K10" i="21"/>
  <c r="L10" i="21" s="1"/>
  <c r="K2" i="21"/>
  <c r="O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2" i="7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2" i="3"/>
  <c r="C85" i="19" a="1"/>
  <c r="C85" i="19" s="1"/>
  <c r="O86" i="19" s="1"/>
  <c r="D86" i="19"/>
  <c r="C86" i="19"/>
  <c r="D85" i="19" a="1"/>
  <c r="D85" i="19" s="1"/>
  <c r="P87" i="19" s="1"/>
  <c r="B85" i="19" a="1"/>
  <c r="B85" i="19" s="1"/>
  <c r="O89" i="19" s="1"/>
  <c r="O90" i="19" s="1"/>
  <c r="O92" i="19" s="1"/>
  <c r="O93" i="19" s="1"/>
  <c r="G78" i="19"/>
  <c r="F78" i="19"/>
  <c r="E78" i="19"/>
  <c r="G77" i="19"/>
  <c r="F77" i="19"/>
  <c r="E77" i="19"/>
  <c r="G76" i="19"/>
  <c r="F76" i="19"/>
  <c r="E76" i="19"/>
  <c r="G75" i="19"/>
  <c r="F75" i="19"/>
  <c r="E75" i="19"/>
  <c r="G74" i="19"/>
  <c r="F74" i="19"/>
  <c r="E74" i="19"/>
  <c r="G73" i="19"/>
  <c r="F73" i="19"/>
  <c r="E73" i="19"/>
  <c r="G72" i="19"/>
  <c r="F72" i="19"/>
  <c r="E72" i="19"/>
  <c r="G71" i="19"/>
  <c r="F71" i="19"/>
  <c r="E71" i="19"/>
  <c r="G70" i="19"/>
  <c r="F70" i="19"/>
  <c r="E70" i="19"/>
  <c r="G69" i="19"/>
  <c r="F69" i="19"/>
  <c r="E69" i="19"/>
  <c r="G68" i="19"/>
  <c r="F68" i="19"/>
  <c r="E68" i="19"/>
  <c r="G67" i="19"/>
  <c r="F67" i="19"/>
  <c r="E67" i="19"/>
  <c r="G66" i="19"/>
  <c r="F66" i="19"/>
  <c r="E66" i="19"/>
  <c r="G65" i="19"/>
  <c r="F65" i="19"/>
  <c r="E65" i="19"/>
  <c r="G64" i="19"/>
  <c r="F64" i="19"/>
  <c r="E64" i="19"/>
  <c r="G63" i="19"/>
  <c r="F63" i="19"/>
  <c r="E63" i="19"/>
  <c r="G62" i="19"/>
  <c r="F62" i="19"/>
  <c r="E62" i="19"/>
  <c r="G61" i="19"/>
  <c r="F61" i="19"/>
  <c r="E61" i="19"/>
  <c r="G60" i="19"/>
  <c r="F60" i="19"/>
  <c r="E60" i="19"/>
  <c r="G59" i="19"/>
  <c r="F59" i="19"/>
  <c r="E59" i="19"/>
  <c r="G58" i="19"/>
  <c r="F58" i="19"/>
  <c r="E58" i="19"/>
  <c r="G57" i="19"/>
  <c r="F57" i="19"/>
  <c r="E57" i="19"/>
  <c r="G56" i="19"/>
  <c r="F56" i="19"/>
  <c r="E56" i="19"/>
  <c r="G55" i="19"/>
  <c r="F55" i="19"/>
  <c r="E55" i="19"/>
  <c r="G54" i="19"/>
  <c r="F54" i="19"/>
  <c r="E54" i="19"/>
  <c r="G53" i="19"/>
  <c r="F53" i="19"/>
  <c r="E53" i="19"/>
  <c r="G52" i="19"/>
  <c r="F52" i="19"/>
  <c r="E52" i="19"/>
  <c r="G51" i="19"/>
  <c r="F51" i="19"/>
  <c r="E51" i="19"/>
  <c r="G50" i="19"/>
  <c r="F50" i="19"/>
  <c r="E50" i="19"/>
  <c r="G49" i="19"/>
  <c r="F49" i="19"/>
  <c r="E49" i="19"/>
  <c r="G48" i="19"/>
  <c r="F48" i="19"/>
  <c r="E48" i="19"/>
  <c r="G47" i="19"/>
  <c r="F47" i="19"/>
  <c r="E47" i="19"/>
  <c r="G46" i="19"/>
  <c r="F46" i="19"/>
  <c r="E46" i="19"/>
  <c r="G45" i="19"/>
  <c r="F45" i="19"/>
  <c r="E45" i="19"/>
  <c r="G44" i="19"/>
  <c r="F44" i="19"/>
  <c r="E44" i="19"/>
  <c r="G43" i="19"/>
  <c r="F43" i="19"/>
  <c r="E43" i="19"/>
  <c r="G42" i="19"/>
  <c r="F42" i="19"/>
  <c r="E42" i="19"/>
  <c r="G41" i="19"/>
  <c r="F41" i="19"/>
  <c r="E41" i="19"/>
  <c r="G40" i="19"/>
  <c r="F40" i="19"/>
  <c r="E40" i="19"/>
  <c r="G39" i="19"/>
  <c r="F39" i="19"/>
  <c r="E39" i="19"/>
  <c r="G38" i="19"/>
  <c r="F38" i="19"/>
  <c r="E38" i="19"/>
  <c r="G37" i="19"/>
  <c r="F37" i="19"/>
  <c r="E37" i="19"/>
  <c r="G36" i="19"/>
  <c r="F36" i="19"/>
  <c r="E36" i="19"/>
  <c r="G35" i="19"/>
  <c r="F35" i="19"/>
  <c r="E35" i="19"/>
  <c r="G34" i="19"/>
  <c r="F34" i="19"/>
  <c r="E34" i="19"/>
  <c r="G33" i="19"/>
  <c r="F33" i="19"/>
  <c r="E33" i="19"/>
  <c r="G32" i="19"/>
  <c r="F32" i="19"/>
  <c r="E32" i="19"/>
  <c r="G31" i="19"/>
  <c r="F31" i="19"/>
  <c r="E31" i="19"/>
  <c r="G30" i="19"/>
  <c r="F30" i="19"/>
  <c r="E30" i="19"/>
  <c r="G29" i="19"/>
  <c r="F29" i="19"/>
  <c r="E29" i="19"/>
  <c r="G28" i="19"/>
  <c r="F28" i="19"/>
  <c r="E28" i="19"/>
  <c r="G27" i="19"/>
  <c r="F27" i="19"/>
  <c r="E27" i="19"/>
  <c r="G26" i="19"/>
  <c r="F26" i="19"/>
  <c r="E26" i="19"/>
  <c r="G25" i="19"/>
  <c r="F25" i="19"/>
  <c r="E25" i="19"/>
  <c r="G24" i="19"/>
  <c r="F24" i="19"/>
  <c r="E24" i="19"/>
  <c r="G23" i="19"/>
  <c r="F23" i="19"/>
  <c r="E23" i="19"/>
  <c r="G22" i="19"/>
  <c r="F22" i="19"/>
  <c r="E22" i="19"/>
  <c r="G21" i="19"/>
  <c r="F21" i="19"/>
  <c r="E21" i="19"/>
  <c r="G20" i="19"/>
  <c r="F20" i="19"/>
  <c r="E20" i="19"/>
  <c r="G19" i="19"/>
  <c r="F19" i="19"/>
  <c r="E19" i="19"/>
  <c r="G18" i="19"/>
  <c r="F18" i="19"/>
  <c r="E18" i="19"/>
  <c r="G17" i="19"/>
  <c r="F17" i="19"/>
  <c r="E17" i="19"/>
  <c r="G16" i="19"/>
  <c r="F16" i="19"/>
  <c r="E16" i="19"/>
  <c r="G15" i="19"/>
  <c r="F15" i="19"/>
  <c r="E15" i="19"/>
  <c r="G14" i="19"/>
  <c r="F14" i="19"/>
  <c r="E14" i="19"/>
  <c r="G13" i="19"/>
  <c r="F13" i="19"/>
  <c r="E13" i="19"/>
  <c r="G12" i="19"/>
  <c r="F12" i="19"/>
  <c r="E12" i="19"/>
  <c r="G11" i="19"/>
  <c r="F11" i="19"/>
  <c r="E11" i="19"/>
  <c r="G10" i="19"/>
  <c r="F10" i="19"/>
  <c r="E10" i="19"/>
  <c r="G9" i="19"/>
  <c r="F9" i="19"/>
  <c r="E9" i="19"/>
  <c r="G8" i="19"/>
  <c r="F8" i="19"/>
  <c r="E8" i="19"/>
  <c r="G7" i="19"/>
  <c r="F7" i="19"/>
  <c r="E7" i="19"/>
  <c r="G6" i="19"/>
  <c r="F6" i="19"/>
  <c r="E6" i="19"/>
  <c r="AI5" i="19"/>
  <c r="G5" i="19"/>
  <c r="F5" i="19"/>
  <c r="E5" i="19"/>
  <c r="AI4" i="19"/>
  <c r="F4" i="19"/>
  <c r="E4" i="19"/>
  <c r="AI3" i="19"/>
  <c r="E3" i="19"/>
  <c r="AI2" i="19"/>
  <c r="L1" i="19"/>
  <c r="K1" i="19"/>
  <c r="E3" i="7"/>
  <c r="E4" i="7"/>
  <c r="F4" i="7"/>
  <c r="E5" i="7"/>
  <c r="F5" i="7"/>
  <c r="G5" i="7"/>
  <c r="E6" i="7"/>
  <c r="F6" i="7"/>
  <c r="G6" i="7"/>
  <c r="E7" i="7"/>
  <c r="F7" i="7"/>
  <c r="G7" i="7"/>
  <c r="E8" i="7"/>
  <c r="F8" i="7"/>
  <c r="G8" i="7"/>
  <c r="E9" i="7"/>
  <c r="F9" i="7"/>
  <c r="G9" i="7"/>
  <c r="E10" i="7"/>
  <c r="F10" i="7"/>
  <c r="G10" i="7"/>
  <c r="E11" i="7"/>
  <c r="F11" i="7"/>
  <c r="G11" i="7"/>
  <c r="E12" i="7"/>
  <c r="F12" i="7"/>
  <c r="G12" i="7"/>
  <c r="E13" i="7"/>
  <c r="F13" i="7"/>
  <c r="G13" i="7"/>
  <c r="E14" i="7"/>
  <c r="F14" i="7"/>
  <c r="G14" i="7"/>
  <c r="E15" i="7"/>
  <c r="F15" i="7"/>
  <c r="G15" i="7"/>
  <c r="E16" i="7"/>
  <c r="F16" i="7"/>
  <c r="G16" i="7"/>
  <c r="E17" i="7"/>
  <c r="F17" i="7"/>
  <c r="G17" i="7"/>
  <c r="E18" i="7"/>
  <c r="F18" i="7"/>
  <c r="G18" i="7"/>
  <c r="E19" i="7"/>
  <c r="F19" i="7"/>
  <c r="G19" i="7"/>
  <c r="E20" i="7"/>
  <c r="F20" i="7"/>
  <c r="G20" i="7"/>
  <c r="E21" i="7"/>
  <c r="F21" i="7"/>
  <c r="G21" i="7"/>
  <c r="E22" i="7"/>
  <c r="F22" i="7"/>
  <c r="G22" i="7"/>
  <c r="E23" i="7"/>
  <c r="F23" i="7"/>
  <c r="G23" i="7"/>
  <c r="E24" i="7"/>
  <c r="F24" i="7"/>
  <c r="G24" i="7"/>
  <c r="E25" i="7"/>
  <c r="F25" i="7"/>
  <c r="G25" i="7"/>
  <c r="E26" i="7"/>
  <c r="F26" i="7"/>
  <c r="G26" i="7"/>
  <c r="E27" i="7"/>
  <c r="F27" i="7"/>
  <c r="G27" i="7"/>
  <c r="E28" i="7"/>
  <c r="F28" i="7"/>
  <c r="G28" i="7"/>
  <c r="E29" i="7"/>
  <c r="F29" i="7"/>
  <c r="G29" i="7"/>
  <c r="E30" i="7"/>
  <c r="F30" i="7"/>
  <c r="G30" i="7"/>
  <c r="E31" i="7"/>
  <c r="F31" i="7"/>
  <c r="G31" i="7"/>
  <c r="E32" i="7"/>
  <c r="F32" i="7"/>
  <c r="G32" i="7"/>
  <c r="E33" i="7"/>
  <c r="F33" i="7"/>
  <c r="G33" i="7"/>
  <c r="E34" i="7"/>
  <c r="F34" i="7"/>
  <c r="G34" i="7"/>
  <c r="D38" i="18"/>
  <c r="C38" i="18"/>
  <c r="D37" i="18" a="1"/>
  <c r="D37" i="18" s="1"/>
  <c r="P39" i="18" s="1"/>
  <c r="C37" i="18" a="1"/>
  <c r="C37" i="18" s="1"/>
  <c r="O38" i="18" s="1"/>
  <c r="B37" i="18" a="1"/>
  <c r="B37" i="18" s="1"/>
  <c r="O41" i="18" s="1"/>
  <c r="O42" i="18" s="1"/>
  <c r="O44" i="18" s="1"/>
  <c r="O45" i="18" s="1"/>
  <c r="G29" i="18"/>
  <c r="F29" i="18"/>
  <c r="E29" i="18"/>
  <c r="G28" i="18"/>
  <c r="F28" i="18"/>
  <c r="E28" i="18"/>
  <c r="G27" i="18"/>
  <c r="F27" i="18"/>
  <c r="E27" i="18"/>
  <c r="G26" i="18"/>
  <c r="F26" i="18"/>
  <c r="E26" i="18"/>
  <c r="G25" i="18"/>
  <c r="F25" i="18"/>
  <c r="E25" i="18"/>
  <c r="G24" i="18"/>
  <c r="F24" i="18"/>
  <c r="E24" i="18"/>
  <c r="G23" i="18"/>
  <c r="F23" i="18"/>
  <c r="E23" i="18"/>
  <c r="G22" i="18"/>
  <c r="F22" i="18"/>
  <c r="E22" i="18"/>
  <c r="G21" i="18"/>
  <c r="F21" i="18"/>
  <c r="E21" i="18"/>
  <c r="G20" i="18"/>
  <c r="F20" i="18"/>
  <c r="E20" i="18"/>
  <c r="G19" i="18"/>
  <c r="F19" i="18"/>
  <c r="E19" i="18"/>
  <c r="G18" i="18"/>
  <c r="F18" i="18"/>
  <c r="E18" i="18"/>
  <c r="G17" i="18"/>
  <c r="F17" i="18"/>
  <c r="E17" i="18"/>
  <c r="G16" i="18"/>
  <c r="F16" i="18"/>
  <c r="E16" i="18"/>
  <c r="G15" i="18"/>
  <c r="F15" i="18"/>
  <c r="E15" i="18"/>
  <c r="G14" i="18"/>
  <c r="F14" i="18"/>
  <c r="E14" i="18"/>
  <c r="G13" i="18"/>
  <c r="F13" i="18"/>
  <c r="E13" i="18"/>
  <c r="G12" i="18"/>
  <c r="F12" i="18"/>
  <c r="E12" i="18"/>
  <c r="G11" i="18"/>
  <c r="F11" i="18"/>
  <c r="E11" i="18"/>
  <c r="G10" i="18"/>
  <c r="F10" i="18"/>
  <c r="E10" i="18"/>
  <c r="G9" i="18"/>
  <c r="F9" i="18"/>
  <c r="E9" i="18"/>
  <c r="G8" i="18"/>
  <c r="F8" i="18"/>
  <c r="E8" i="18"/>
  <c r="G7" i="18"/>
  <c r="F7" i="18"/>
  <c r="E7" i="18"/>
  <c r="G6" i="18"/>
  <c r="F6" i="18"/>
  <c r="E6" i="18"/>
  <c r="AG5" i="18"/>
  <c r="G5" i="18"/>
  <c r="F5" i="18"/>
  <c r="E5" i="18"/>
  <c r="AG4" i="18"/>
  <c r="F4" i="18"/>
  <c r="E4" i="18"/>
  <c r="AG3" i="18"/>
  <c r="E3" i="18"/>
  <c r="AG2" i="18"/>
  <c r="L1" i="18"/>
  <c r="K1" i="18"/>
  <c r="C73" i="17" a="1"/>
  <c r="C73" i="17" s="1"/>
  <c r="D69" i="17"/>
  <c r="C69" i="17"/>
  <c r="D68" i="17" a="1"/>
  <c r="D68" i="17" s="1"/>
  <c r="D70" i="17" s="1"/>
  <c r="C68" i="17" a="1"/>
  <c r="C68" i="17" s="1"/>
  <c r="C70" i="17" s="1"/>
  <c r="B68" i="17" a="1"/>
  <c r="B68" i="17" s="1"/>
  <c r="E65" i="17"/>
  <c r="E64" i="17"/>
  <c r="F65" i="17" s="1"/>
  <c r="E63" i="17"/>
  <c r="F64" i="17" s="1"/>
  <c r="E62" i="17"/>
  <c r="F63" i="17" s="1"/>
  <c r="E61" i="17"/>
  <c r="F62" i="17" s="1"/>
  <c r="G63" i="17" s="1"/>
  <c r="E60" i="17"/>
  <c r="E59" i="17"/>
  <c r="F60" i="17" s="1"/>
  <c r="G61" i="17" s="1"/>
  <c r="E58" i="17"/>
  <c r="E57" i="17"/>
  <c r="F58" i="17" s="1"/>
  <c r="G59" i="17" s="1"/>
  <c r="E56" i="17"/>
  <c r="F57" i="17" s="1"/>
  <c r="E55" i="17"/>
  <c r="F56" i="17" s="1"/>
  <c r="E54" i="17"/>
  <c r="F55" i="17" s="1"/>
  <c r="E53" i="17"/>
  <c r="F54" i="17" s="1"/>
  <c r="G55" i="17" s="1"/>
  <c r="E52" i="17"/>
  <c r="E51" i="17"/>
  <c r="F52" i="17" s="1"/>
  <c r="G53" i="17" s="1"/>
  <c r="E50" i="17"/>
  <c r="E49" i="17"/>
  <c r="F50" i="17" s="1"/>
  <c r="G51" i="17" s="1"/>
  <c r="E48" i="17"/>
  <c r="F49" i="17" s="1"/>
  <c r="E47" i="17"/>
  <c r="F48" i="17" s="1"/>
  <c r="E46" i="17"/>
  <c r="F47" i="17" s="1"/>
  <c r="E45" i="17"/>
  <c r="E44" i="17"/>
  <c r="E43" i="17"/>
  <c r="F44" i="17" s="1"/>
  <c r="G45" i="17" s="1"/>
  <c r="E42" i="17"/>
  <c r="E41" i="17"/>
  <c r="F42" i="17" s="1"/>
  <c r="G43" i="17" s="1"/>
  <c r="E40" i="17"/>
  <c r="F41" i="17" s="1"/>
  <c r="E39" i="17"/>
  <c r="F40" i="17" s="1"/>
  <c r="E38" i="17"/>
  <c r="F39" i="17" s="1"/>
  <c r="E37" i="17"/>
  <c r="F38" i="17" s="1"/>
  <c r="G39" i="17" s="1"/>
  <c r="E36" i="17"/>
  <c r="E35" i="17"/>
  <c r="F36" i="17" s="1"/>
  <c r="G37" i="17" s="1"/>
  <c r="E34" i="17"/>
  <c r="E33" i="17"/>
  <c r="F34" i="17" s="1"/>
  <c r="G35" i="17" s="1"/>
  <c r="E32" i="17"/>
  <c r="F33" i="17" s="1"/>
  <c r="E31" i="17"/>
  <c r="F32" i="17" s="1"/>
  <c r="E30" i="17"/>
  <c r="F31" i="17" s="1"/>
  <c r="E29" i="17"/>
  <c r="F30" i="17" s="1"/>
  <c r="G31" i="17" s="1"/>
  <c r="E28" i="17"/>
  <c r="E27" i="17"/>
  <c r="F28" i="17" s="1"/>
  <c r="G29" i="17" s="1"/>
  <c r="E26" i="17"/>
  <c r="E25" i="17"/>
  <c r="F26" i="17" s="1"/>
  <c r="G27" i="17" s="1"/>
  <c r="E24" i="17"/>
  <c r="F25" i="17" s="1"/>
  <c r="E23" i="17"/>
  <c r="F24" i="17" s="1"/>
  <c r="E22" i="17"/>
  <c r="F23" i="17" s="1"/>
  <c r="E21" i="17"/>
  <c r="F22" i="17" s="1"/>
  <c r="G23" i="17" s="1"/>
  <c r="E20" i="17"/>
  <c r="F21" i="17" s="1"/>
  <c r="G22" i="17" s="1"/>
  <c r="E19" i="17"/>
  <c r="F20" i="17" s="1"/>
  <c r="G21" i="17" s="1"/>
  <c r="E18" i="17"/>
  <c r="E17" i="17"/>
  <c r="F18" i="17" s="1"/>
  <c r="G19" i="17" s="1"/>
  <c r="E16" i="17"/>
  <c r="F17" i="17" s="1"/>
  <c r="E15" i="17"/>
  <c r="F16" i="17" s="1"/>
  <c r="E14" i="17"/>
  <c r="E13" i="17"/>
  <c r="F14" i="17" s="1"/>
  <c r="G15" i="17" s="1"/>
  <c r="E12" i="17"/>
  <c r="F13" i="17" s="1"/>
  <c r="G14" i="17" s="1"/>
  <c r="E11" i="17"/>
  <c r="F12" i="17" s="1"/>
  <c r="G13" i="17" s="1"/>
  <c r="E10" i="17"/>
  <c r="F11" i="17" s="1"/>
  <c r="G12" i="17" s="1"/>
  <c r="E9" i="17"/>
  <c r="F10" i="17" s="1"/>
  <c r="G11" i="17" s="1"/>
  <c r="E8" i="17"/>
  <c r="F9" i="17" s="1"/>
  <c r="E7" i="17"/>
  <c r="F8" i="17" s="1"/>
  <c r="E6" i="17"/>
  <c r="Q5" i="17"/>
  <c r="E5" i="17"/>
  <c r="Q4" i="17"/>
  <c r="F4" i="17"/>
  <c r="G5" i="17" s="1"/>
  <c r="E4" i="17"/>
  <c r="F5" i="17" s="1"/>
  <c r="G6" i="17" s="1"/>
  <c r="Q3" i="17"/>
  <c r="E3" i="17"/>
  <c r="Q2" i="17"/>
  <c r="L1" i="17"/>
  <c r="K1" i="17"/>
  <c r="C73" i="16" a="1"/>
  <c r="C73" i="16" s="1"/>
  <c r="D69" i="16"/>
  <c r="C69" i="16"/>
  <c r="D68" i="16" a="1"/>
  <c r="D68" i="16" s="1"/>
  <c r="C68" i="16" a="1"/>
  <c r="C68" i="16" s="1"/>
  <c r="B68" i="16" a="1"/>
  <c r="B68" i="16" s="1"/>
  <c r="E65" i="16"/>
  <c r="E64" i="16"/>
  <c r="F65" i="16" s="1"/>
  <c r="E63" i="16"/>
  <c r="F64" i="16" s="1"/>
  <c r="G65" i="16" s="1"/>
  <c r="E62" i="16"/>
  <c r="F61" i="16"/>
  <c r="G62" i="16" s="1"/>
  <c r="E61" i="16"/>
  <c r="F62" i="16" s="1"/>
  <c r="G63" i="16" s="1"/>
  <c r="E60" i="16"/>
  <c r="E59" i="16"/>
  <c r="F60" i="16" s="1"/>
  <c r="G61" i="16" s="1"/>
  <c r="E58" i="16"/>
  <c r="E57" i="16"/>
  <c r="F58" i="16" s="1"/>
  <c r="G59" i="16" s="1"/>
  <c r="E56" i="16"/>
  <c r="F57" i="16" s="1"/>
  <c r="E55" i="16"/>
  <c r="F56" i="16" s="1"/>
  <c r="G57" i="16" s="1"/>
  <c r="E54" i="16"/>
  <c r="E53" i="16"/>
  <c r="F54" i="16" s="1"/>
  <c r="G55" i="16" s="1"/>
  <c r="E52" i="16"/>
  <c r="F53" i="16" s="1"/>
  <c r="E51" i="16"/>
  <c r="F52" i="16" s="1"/>
  <c r="G53" i="16" s="1"/>
  <c r="E50" i="16"/>
  <c r="E49" i="16"/>
  <c r="F50" i="16" s="1"/>
  <c r="G51" i="16" s="1"/>
  <c r="E48" i="16"/>
  <c r="F49" i="16" s="1"/>
  <c r="E47" i="16"/>
  <c r="F48" i="16" s="1"/>
  <c r="G49" i="16" s="1"/>
  <c r="E46" i="16"/>
  <c r="E45" i="16"/>
  <c r="F46" i="16" s="1"/>
  <c r="G47" i="16" s="1"/>
  <c r="E44" i="16"/>
  <c r="E43" i="16"/>
  <c r="F44" i="16" s="1"/>
  <c r="G45" i="16" s="1"/>
  <c r="E42" i="16"/>
  <c r="E41" i="16"/>
  <c r="F42" i="16" s="1"/>
  <c r="G43" i="16" s="1"/>
  <c r="E40" i="16"/>
  <c r="F41" i="16" s="1"/>
  <c r="E39" i="16"/>
  <c r="F40" i="16" s="1"/>
  <c r="G41" i="16" s="1"/>
  <c r="E38" i="16"/>
  <c r="E37" i="16"/>
  <c r="F38" i="16" s="1"/>
  <c r="G39" i="16" s="1"/>
  <c r="E36" i="16"/>
  <c r="E35" i="16"/>
  <c r="F36" i="16" s="1"/>
  <c r="G37" i="16" s="1"/>
  <c r="E34" i="16"/>
  <c r="E33" i="16"/>
  <c r="F34" i="16" s="1"/>
  <c r="G35" i="16" s="1"/>
  <c r="E32" i="16"/>
  <c r="F33" i="16" s="1"/>
  <c r="E31" i="16"/>
  <c r="F32" i="16" s="1"/>
  <c r="G33" i="16" s="1"/>
  <c r="E30" i="16"/>
  <c r="F31" i="16" s="1"/>
  <c r="E29" i="16"/>
  <c r="F30" i="16" s="1"/>
  <c r="G31" i="16" s="1"/>
  <c r="E28" i="16"/>
  <c r="F29" i="16" s="1"/>
  <c r="E27" i="16"/>
  <c r="F28" i="16" s="1"/>
  <c r="G29" i="16" s="1"/>
  <c r="E26" i="16"/>
  <c r="E25" i="16"/>
  <c r="F26" i="16" s="1"/>
  <c r="G27" i="16" s="1"/>
  <c r="E24" i="16"/>
  <c r="F25" i="16" s="1"/>
  <c r="E23" i="16"/>
  <c r="F24" i="16" s="1"/>
  <c r="G25" i="16" s="1"/>
  <c r="E22" i="16"/>
  <c r="F23" i="16" s="1"/>
  <c r="E21" i="16"/>
  <c r="F22" i="16" s="1"/>
  <c r="G23" i="16" s="1"/>
  <c r="E20" i="16"/>
  <c r="E19" i="16"/>
  <c r="F20" i="16" s="1"/>
  <c r="G21" i="16" s="1"/>
  <c r="E18" i="16"/>
  <c r="E17" i="16"/>
  <c r="F18" i="16" s="1"/>
  <c r="G19" i="16" s="1"/>
  <c r="E16" i="16"/>
  <c r="F17" i="16" s="1"/>
  <c r="E15" i="16"/>
  <c r="F16" i="16" s="1"/>
  <c r="G17" i="16" s="1"/>
  <c r="E14" i="16"/>
  <c r="E13" i="16"/>
  <c r="F14" i="16" s="1"/>
  <c r="G15" i="16" s="1"/>
  <c r="E12" i="16"/>
  <c r="F13" i="16" s="1"/>
  <c r="E11" i="16"/>
  <c r="F12" i="16" s="1"/>
  <c r="G13" i="16" s="1"/>
  <c r="E10" i="16"/>
  <c r="E9" i="16"/>
  <c r="F10" i="16" s="1"/>
  <c r="G11" i="16" s="1"/>
  <c r="E8" i="16"/>
  <c r="F9" i="16" s="1"/>
  <c r="E7" i="16"/>
  <c r="F8" i="16" s="1"/>
  <c r="G9" i="16" s="1"/>
  <c r="E6" i="16"/>
  <c r="Q5" i="16"/>
  <c r="E5" i="16"/>
  <c r="Q4" i="16"/>
  <c r="E4" i="16"/>
  <c r="F5" i="16" s="1"/>
  <c r="G6" i="16" s="1"/>
  <c r="Q3" i="16"/>
  <c r="E3" i="16"/>
  <c r="F4" i="16" s="1"/>
  <c r="G5" i="16" s="1"/>
  <c r="Q2" i="16"/>
  <c r="L1" i="16"/>
  <c r="K1" i="16"/>
  <c r="E13" i="10"/>
  <c r="F14" i="10" s="1"/>
  <c r="G15" i="10" s="1"/>
  <c r="E14" i="10"/>
  <c r="E15" i="10"/>
  <c r="F16" i="10" s="1"/>
  <c r="G17" i="10" s="1"/>
  <c r="F15" i="10"/>
  <c r="G16" i="10" s="1"/>
  <c r="E16" i="10"/>
  <c r="F17" i="10" s="1"/>
  <c r="G18" i="10" s="1"/>
  <c r="E17" i="10"/>
  <c r="F18" i="10" s="1"/>
  <c r="G19" i="10" s="1"/>
  <c r="E18" i="10"/>
  <c r="F19" i="10" s="1"/>
  <c r="G20" i="10" s="1"/>
  <c r="E19" i="10"/>
  <c r="F20" i="10" s="1"/>
  <c r="G21" i="10" s="1"/>
  <c r="E20" i="10"/>
  <c r="F21" i="10" s="1"/>
  <c r="G22" i="10" s="1"/>
  <c r="E21" i="10"/>
  <c r="F22" i="10" s="1"/>
  <c r="G23" i="10" s="1"/>
  <c r="E22" i="10"/>
  <c r="F23" i="10" s="1"/>
  <c r="G24" i="10" s="1"/>
  <c r="E23" i="10"/>
  <c r="F24" i="10" s="1"/>
  <c r="G25" i="10" s="1"/>
  <c r="E24" i="10"/>
  <c r="F25" i="10" s="1"/>
  <c r="G26" i="10" s="1"/>
  <c r="E25" i="10"/>
  <c r="F26" i="10" s="1"/>
  <c r="G27" i="10" s="1"/>
  <c r="E26" i="10"/>
  <c r="F27" i="10" s="1"/>
  <c r="G28" i="10" s="1"/>
  <c r="E27" i="10"/>
  <c r="F28" i="10" s="1"/>
  <c r="G29" i="10" s="1"/>
  <c r="E28" i="10"/>
  <c r="F29" i="10" s="1"/>
  <c r="G30" i="10" s="1"/>
  <c r="E29" i="10"/>
  <c r="F30" i="10" s="1"/>
  <c r="G31" i="10" s="1"/>
  <c r="E30" i="10"/>
  <c r="F31" i="10" s="1"/>
  <c r="G32" i="10" s="1"/>
  <c r="E31" i="10"/>
  <c r="F32" i="10" s="1"/>
  <c r="G33" i="10" s="1"/>
  <c r="E32" i="10"/>
  <c r="F33" i="10" s="1"/>
  <c r="G34" i="10" s="1"/>
  <c r="E33" i="10"/>
  <c r="F34" i="10" s="1"/>
  <c r="G35" i="10" s="1"/>
  <c r="E34" i="10"/>
  <c r="F35" i="10" s="1"/>
  <c r="G36" i="10" s="1"/>
  <c r="E35" i="10"/>
  <c r="F36" i="10" s="1"/>
  <c r="G37" i="10" s="1"/>
  <c r="E36" i="10"/>
  <c r="F37" i="10" s="1"/>
  <c r="G38" i="10" s="1"/>
  <c r="E37" i="10"/>
  <c r="E38" i="10"/>
  <c r="F39" i="10" s="1"/>
  <c r="G40" i="10" s="1"/>
  <c r="F38" i="10"/>
  <c r="G39" i="10" s="1"/>
  <c r="E39" i="10"/>
  <c r="F40" i="10" s="1"/>
  <c r="G41" i="10" s="1"/>
  <c r="E40" i="10"/>
  <c r="F41" i="10" s="1"/>
  <c r="G42" i="10" s="1"/>
  <c r="E41" i="10"/>
  <c r="F42" i="10" s="1"/>
  <c r="G43" i="10" s="1"/>
  <c r="E42" i="10"/>
  <c r="F43" i="10" s="1"/>
  <c r="G44" i="10" s="1"/>
  <c r="E43" i="10"/>
  <c r="F44" i="10" s="1"/>
  <c r="G45" i="10" s="1"/>
  <c r="E44" i="10"/>
  <c r="F45" i="10" s="1"/>
  <c r="G46" i="10" s="1"/>
  <c r="E45" i="10"/>
  <c r="F46" i="10" s="1"/>
  <c r="G47" i="10" s="1"/>
  <c r="E46" i="10"/>
  <c r="F47" i="10" s="1"/>
  <c r="G48" i="10" s="1"/>
  <c r="E47" i="10"/>
  <c r="F48" i="10" s="1"/>
  <c r="G49" i="10" s="1"/>
  <c r="E48" i="10"/>
  <c r="F49" i="10" s="1"/>
  <c r="G50" i="10" s="1"/>
  <c r="E49" i="10"/>
  <c r="E50" i="10"/>
  <c r="F51" i="10" s="1"/>
  <c r="G52" i="10" s="1"/>
  <c r="F50" i="10"/>
  <c r="G51" i="10" s="1"/>
  <c r="E51" i="10"/>
  <c r="F52" i="10" s="1"/>
  <c r="G53" i="10" s="1"/>
  <c r="E52" i="10"/>
  <c r="F53" i="10" s="1"/>
  <c r="G54" i="10" s="1"/>
  <c r="E53" i="10"/>
  <c r="F54" i="10" s="1"/>
  <c r="G55" i="10" s="1"/>
  <c r="E54" i="10"/>
  <c r="E55" i="10"/>
  <c r="F56" i="10" s="1"/>
  <c r="G57" i="10" s="1"/>
  <c r="F55" i="10"/>
  <c r="G56" i="10" s="1"/>
  <c r="E56" i="10"/>
  <c r="F57" i="10" s="1"/>
  <c r="G58" i="10" s="1"/>
  <c r="E57" i="10"/>
  <c r="F58" i="10" s="1"/>
  <c r="G59" i="10" s="1"/>
  <c r="E58" i="10"/>
  <c r="F59" i="10" s="1"/>
  <c r="G60" i="10" s="1"/>
  <c r="E59" i="10"/>
  <c r="F60" i="10" s="1"/>
  <c r="G61" i="10" s="1"/>
  <c r="E60" i="10"/>
  <c r="F61" i="10" s="1"/>
  <c r="G62" i="10" s="1"/>
  <c r="E61" i="10"/>
  <c r="F62" i="10" s="1"/>
  <c r="G63" i="10" s="1"/>
  <c r="E62" i="10"/>
  <c r="F63" i="10" s="1"/>
  <c r="G64" i="10" s="1"/>
  <c r="E63" i="10"/>
  <c r="F64" i="10" s="1"/>
  <c r="G65" i="10" s="1"/>
  <c r="E64" i="10"/>
  <c r="E65" i="10"/>
  <c r="F65" i="10"/>
  <c r="E8" i="10"/>
  <c r="F9" i="10" s="1"/>
  <c r="G10" i="10" s="1"/>
  <c r="E9" i="10"/>
  <c r="F10" i="10" s="1"/>
  <c r="G11" i="10" s="1"/>
  <c r="E10" i="10"/>
  <c r="F11" i="10" s="1"/>
  <c r="G12" i="10" s="1"/>
  <c r="E11" i="10"/>
  <c r="F12" i="10" s="1"/>
  <c r="G13" i="10" s="1"/>
  <c r="E12" i="10"/>
  <c r="F13" i="10" s="1"/>
  <c r="G14" i="10" s="1"/>
  <c r="P45" i="18" l="1"/>
  <c r="P93" i="19"/>
  <c r="K12" i="28"/>
  <c r="L12" i="28" s="1"/>
  <c r="K20" i="28"/>
  <c r="L20" i="28" s="1"/>
  <c r="K28" i="28"/>
  <c r="L28" i="28" s="1"/>
  <c r="K35" i="28"/>
  <c r="L35" i="28" s="1"/>
  <c r="K11" i="28"/>
  <c r="L11" i="28" s="1"/>
  <c r="K19" i="28"/>
  <c r="L19" i="28" s="1"/>
  <c r="K27" i="28"/>
  <c r="L27" i="28" s="1"/>
  <c r="K10" i="28"/>
  <c r="L10" i="28" s="1"/>
  <c r="K18" i="28"/>
  <c r="L18" i="28" s="1"/>
  <c r="K26" i="28"/>
  <c r="L26" i="28" s="1"/>
  <c r="K34" i="28"/>
  <c r="L34" i="28" s="1"/>
  <c r="K31" i="28"/>
  <c r="L31" i="28" s="1"/>
  <c r="K13" i="28"/>
  <c r="L13" i="28" s="1"/>
  <c r="K29" i="28"/>
  <c r="L29" i="28" s="1"/>
  <c r="K9" i="28"/>
  <c r="L9" i="28" s="1"/>
  <c r="K17" i="28"/>
  <c r="L17" i="28" s="1"/>
  <c r="K25" i="28"/>
  <c r="L25" i="28" s="1"/>
  <c r="K33" i="28"/>
  <c r="L33" i="28" s="1"/>
  <c r="K32" i="28"/>
  <c r="L32" i="28" s="1"/>
  <c r="K8" i="28"/>
  <c r="L8" i="28" s="1"/>
  <c r="K16" i="28"/>
  <c r="L16" i="28" s="1"/>
  <c r="K24" i="28"/>
  <c r="L24" i="28" s="1"/>
  <c r="K7" i="28"/>
  <c r="L7" i="28" s="1"/>
  <c r="K15" i="28"/>
  <c r="L15" i="28" s="1"/>
  <c r="K23" i="28"/>
  <c r="L23" i="28" s="1"/>
  <c r="K21" i="28"/>
  <c r="L21" i="28" s="1"/>
  <c r="K14" i="28"/>
  <c r="L14" i="28" s="1"/>
  <c r="K22" i="28"/>
  <c r="L22" i="28" s="1"/>
  <c r="K30" i="28"/>
  <c r="L30" i="28" s="1"/>
  <c r="P102" i="3"/>
  <c r="P100" i="4"/>
  <c r="K6" i="28"/>
  <c r="L6" i="28" s="1"/>
  <c r="K5" i="28"/>
  <c r="L5" i="28" s="1"/>
  <c r="K4" i="28"/>
  <c r="L4" i="28" s="1"/>
  <c r="K2" i="28"/>
  <c r="K3" i="28"/>
  <c r="L3" i="28" s="1"/>
  <c r="K60" i="23"/>
  <c r="L60" i="23" s="1"/>
  <c r="K52" i="23"/>
  <c r="L52" i="23" s="1"/>
  <c r="K44" i="23"/>
  <c r="L44" i="23" s="1"/>
  <c r="K36" i="23"/>
  <c r="L36" i="23" s="1"/>
  <c r="K28" i="23"/>
  <c r="L28" i="23" s="1"/>
  <c r="K20" i="23"/>
  <c r="L20" i="23" s="1"/>
  <c r="K12" i="23"/>
  <c r="L12" i="23" s="1"/>
  <c r="K61" i="23"/>
  <c r="L61" i="23" s="1"/>
  <c r="K53" i="23"/>
  <c r="L53" i="23" s="1"/>
  <c r="K45" i="23"/>
  <c r="L45" i="23" s="1"/>
  <c r="K37" i="23"/>
  <c r="L37" i="23" s="1"/>
  <c r="K29" i="23"/>
  <c r="L29" i="23" s="1"/>
  <c r="K21" i="23"/>
  <c r="L21" i="23" s="1"/>
  <c r="K13" i="23"/>
  <c r="L13" i="23" s="1"/>
  <c r="K54" i="23"/>
  <c r="L54" i="23" s="1"/>
  <c r="K46" i="23"/>
  <c r="L46" i="23" s="1"/>
  <c r="K38" i="23"/>
  <c r="L38" i="23" s="1"/>
  <c r="K30" i="23"/>
  <c r="L30" i="23" s="1"/>
  <c r="K22" i="23"/>
  <c r="L22" i="23" s="1"/>
  <c r="K14" i="23"/>
  <c r="L14" i="23" s="1"/>
  <c r="K62" i="23"/>
  <c r="L62" i="23" s="1"/>
  <c r="K63" i="23"/>
  <c r="L63" i="23" s="1"/>
  <c r="K55" i="23"/>
  <c r="L55" i="23" s="1"/>
  <c r="K47" i="23"/>
  <c r="L47" i="23" s="1"/>
  <c r="K39" i="23"/>
  <c r="L39" i="23" s="1"/>
  <c r="K64" i="23"/>
  <c r="L64" i="23" s="1"/>
  <c r="K56" i="23"/>
  <c r="L56" i="23" s="1"/>
  <c r="K48" i="23"/>
  <c r="L48" i="23" s="1"/>
  <c r="K40" i="23"/>
  <c r="L40" i="23" s="1"/>
  <c r="K32" i="23"/>
  <c r="L32" i="23" s="1"/>
  <c r="K24" i="23"/>
  <c r="L24" i="23" s="1"/>
  <c r="K16" i="23"/>
  <c r="L16" i="23" s="1"/>
  <c r="K8" i="23"/>
  <c r="L8" i="23" s="1"/>
  <c r="K43" i="23"/>
  <c r="L43" i="23" s="1"/>
  <c r="K19" i="23"/>
  <c r="L19" i="23" s="1"/>
  <c r="K3" i="23"/>
  <c r="L3" i="23" s="1"/>
  <c r="K65" i="23"/>
  <c r="L65" i="23" s="1"/>
  <c r="K57" i="23"/>
  <c r="L57" i="23" s="1"/>
  <c r="K49" i="23"/>
  <c r="L49" i="23" s="1"/>
  <c r="K41" i="23"/>
  <c r="L41" i="23" s="1"/>
  <c r="K33" i="23"/>
  <c r="L33" i="23" s="1"/>
  <c r="K25" i="23"/>
  <c r="L25" i="23" s="1"/>
  <c r="K17" i="23"/>
  <c r="L17" i="23" s="1"/>
  <c r="K9" i="23"/>
  <c r="L9" i="23" s="1"/>
  <c r="K58" i="23"/>
  <c r="L58" i="23" s="1"/>
  <c r="K50" i="23"/>
  <c r="L50" i="23" s="1"/>
  <c r="K42" i="23"/>
  <c r="L42" i="23" s="1"/>
  <c r="K34" i="23"/>
  <c r="L34" i="23" s="1"/>
  <c r="K26" i="23"/>
  <c r="L26" i="23" s="1"/>
  <c r="K18" i="23"/>
  <c r="L18" i="23" s="1"/>
  <c r="K10" i="23"/>
  <c r="L10" i="23" s="1"/>
  <c r="K2" i="23"/>
  <c r="K59" i="23"/>
  <c r="L59" i="23" s="1"/>
  <c r="K51" i="23"/>
  <c r="L51" i="23" s="1"/>
  <c r="K35" i="23"/>
  <c r="L35" i="23" s="1"/>
  <c r="K27" i="23"/>
  <c r="L27" i="23" s="1"/>
  <c r="K11" i="23"/>
  <c r="L11" i="23" s="1"/>
  <c r="K5" i="23"/>
  <c r="L5" i="23" s="1"/>
  <c r="K15" i="23"/>
  <c r="L15" i="23" s="1"/>
  <c r="K7" i="23"/>
  <c r="L7" i="23" s="1"/>
  <c r="K31" i="23"/>
  <c r="L31" i="23" s="1"/>
  <c r="K23" i="23"/>
  <c r="L23" i="23" s="1"/>
  <c r="K6" i="23"/>
  <c r="L6" i="23" s="1"/>
  <c r="K4" i="23"/>
  <c r="L4" i="23" s="1"/>
  <c r="K60" i="22"/>
  <c r="L60" i="22" s="1"/>
  <c r="K52" i="22"/>
  <c r="L52" i="22" s="1"/>
  <c r="K44" i="22"/>
  <c r="L44" i="22" s="1"/>
  <c r="K36" i="22"/>
  <c r="L36" i="22" s="1"/>
  <c r="K28" i="22"/>
  <c r="L28" i="22" s="1"/>
  <c r="K20" i="22"/>
  <c r="L20" i="22" s="1"/>
  <c r="K12" i="22"/>
  <c r="L12" i="22" s="1"/>
  <c r="K61" i="22"/>
  <c r="L61" i="22" s="1"/>
  <c r="K53" i="22"/>
  <c r="L53" i="22" s="1"/>
  <c r="K45" i="22"/>
  <c r="L45" i="22" s="1"/>
  <c r="K37" i="22"/>
  <c r="L37" i="22" s="1"/>
  <c r="K29" i="22"/>
  <c r="L29" i="22" s="1"/>
  <c r="K21" i="22"/>
  <c r="L21" i="22" s="1"/>
  <c r="K13" i="22"/>
  <c r="L13" i="22" s="1"/>
  <c r="K62" i="22"/>
  <c r="L62" i="22" s="1"/>
  <c r="K54" i="22"/>
  <c r="L54" i="22" s="1"/>
  <c r="K46" i="22"/>
  <c r="L46" i="22" s="1"/>
  <c r="K38" i="22"/>
  <c r="L38" i="22" s="1"/>
  <c r="K30" i="22"/>
  <c r="L30" i="22" s="1"/>
  <c r="K22" i="22"/>
  <c r="L22" i="22" s="1"/>
  <c r="K14" i="22"/>
  <c r="L14" i="22" s="1"/>
  <c r="K6" i="22"/>
  <c r="L6" i="22" s="1"/>
  <c r="K5" i="22"/>
  <c r="L5" i="22" s="1"/>
  <c r="K4" i="22"/>
  <c r="L4" i="22" s="1"/>
  <c r="K27" i="22"/>
  <c r="L27" i="22" s="1"/>
  <c r="K63" i="22"/>
  <c r="L63" i="22" s="1"/>
  <c r="K55" i="22"/>
  <c r="L55" i="22" s="1"/>
  <c r="K47" i="22"/>
  <c r="L47" i="22" s="1"/>
  <c r="K39" i="22"/>
  <c r="L39" i="22" s="1"/>
  <c r="K31" i="22"/>
  <c r="L31" i="22" s="1"/>
  <c r="K23" i="22"/>
  <c r="L23" i="22" s="1"/>
  <c r="K15" i="22"/>
  <c r="L15" i="22" s="1"/>
  <c r="K7" i="22"/>
  <c r="L7" i="22" s="1"/>
  <c r="K59" i="22"/>
  <c r="L59" i="22" s="1"/>
  <c r="K35" i="22"/>
  <c r="L35" i="22" s="1"/>
  <c r="K11" i="22"/>
  <c r="L11" i="22" s="1"/>
  <c r="K3" i="22"/>
  <c r="L3" i="22" s="1"/>
  <c r="K64" i="22"/>
  <c r="L64" i="22" s="1"/>
  <c r="K56" i="22"/>
  <c r="L56" i="22" s="1"/>
  <c r="K48" i="22"/>
  <c r="L48" i="22" s="1"/>
  <c r="K40" i="22"/>
  <c r="L40" i="22" s="1"/>
  <c r="K32" i="22"/>
  <c r="L32" i="22" s="1"/>
  <c r="K24" i="22"/>
  <c r="L24" i="22" s="1"/>
  <c r="K16" i="22"/>
  <c r="L16" i="22" s="1"/>
  <c r="K8" i="22"/>
  <c r="L8" i="22" s="1"/>
  <c r="K65" i="22"/>
  <c r="L65" i="22" s="1"/>
  <c r="K57" i="22"/>
  <c r="L57" i="22" s="1"/>
  <c r="K49" i="22"/>
  <c r="L49" i="22" s="1"/>
  <c r="K41" i="22"/>
  <c r="L41" i="22" s="1"/>
  <c r="K33" i="22"/>
  <c r="L33" i="22" s="1"/>
  <c r="K25" i="22"/>
  <c r="L25" i="22" s="1"/>
  <c r="K17" i="22"/>
  <c r="L17" i="22" s="1"/>
  <c r="K9" i="22"/>
  <c r="L9" i="22" s="1"/>
  <c r="K51" i="22"/>
  <c r="L51" i="22" s="1"/>
  <c r="K43" i="22"/>
  <c r="L43" i="22" s="1"/>
  <c r="K19" i="22"/>
  <c r="L19" i="22" s="1"/>
  <c r="K58" i="22"/>
  <c r="L58" i="22" s="1"/>
  <c r="K50" i="22"/>
  <c r="L50" i="22" s="1"/>
  <c r="K42" i="22"/>
  <c r="L42" i="22" s="1"/>
  <c r="K34" i="22"/>
  <c r="L34" i="22" s="1"/>
  <c r="K26" i="22"/>
  <c r="L26" i="22" s="1"/>
  <c r="K18" i="22"/>
  <c r="L18" i="22" s="1"/>
  <c r="K10" i="22"/>
  <c r="L10" i="22" s="1"/>
  <c r="K2" i="22"/>
  <c r="K68" i="21" a="1"/>
  <c r="K68" i="21" s="1"/>
  <c r="K70" i="21" s="1"/>
  <c r="L2" i="21"/>
  <c r="K69" i="21"/>
  <c r="AA59" i="19"/>
  <c r="AA58" i="19"/>
  <c r="AA57" i="19"/>
  <c r="AA56" i="19"/>
  <c r="AA55" i="19"/>
  <c r="AA54" i="19"/>
  <c r="AC54" i="19" s="1"/>
  <c r="AD54" i="19" s="1"/>
  <c r="AE54" i="19" s="1"/>
  <c r="AA53" i="19"/>
  <c r="AA52" i="19"/>
  <c r="AC52" i="19" s="1"/>
  <c r="AD52" i="19" s="1"/>
  <c r="AE52" i="19" s="1"/>
  <c r="AA51" i="19"/>
  <c r="AA50" i="19"/>
  <c r="AA49" i="19"/>
  <c r="AA48" i="19"/>
  <c r="AA47" i="19"/>
  <c r="AA46" i="19"/>
  <c r="AC46" i="19" s="1"/>
  <c r="AD46" i="19" s="1"/>
  <c r="AE46" i="19" s="1"/>
  <c r="AA45" i="19"/>
  <c r="AA44" i="19"/>
  <c r="AC44" i="19" s="1"/>
  <c r="AD44" i="19" s="1"/>
  <c r="AE44" i="19" s="1"/>
  <c r="AA43" i="19"/>
  <c r="AA42" i="19"/>
  <c r="AA41" i="19"/>
  <c r="AA40" i="19"/>
  <c r="AA39" i="19"/>
  <c r="AA38" i="19"/>
  <c r="AC38" i="19" s="1"/>
  <c r="AD38" i="19" s="1"/>
  <c r="AE38" i="19" s="1"/>
  <c r="AA37" i="19"/>
  <c r="AC37" i="19" s="1"/>
  <c r="AD37" i="19" s="1"/>
  <c r="AE37" i="19" s="1"/>
  <c r="AA36" i="19"/>
  <c r="AC36" i="19" s="1"/>
  <c r="AD36" i="19" s="1"/>
  <c r="AE36" i="19" s="1"/>
  <c r="AA35" i="19"/>
  <c r="AA34" i="19"/>
  <c r="AA33" i="19"/>
  <c r="AA32" i="19"/>
  <c r="AA31" i="19"/>
  <c r="AA30" i="19"/>
  <c r="AC30" i="19" s="1"/>
  <c r="AD30" i="19" s="1"/>
  <c r="AE30" i="19" s="1"/>
  <c r="AA29" i="19"/>
  <c r="AC29" i="19" s="1"/>
  <c r="AD29" i="19" s="1"/>
  <c r="AE29" i="19" s="1"/>
  <c r="AA28" i="19"/>
  <c r="AC28" i="19" s="1"/>
  <c r="AD28" i="19" s="1"/>
  <c r="AE28" i="19" s="1"/>
  <c r="AA27" i="19"/>
  <c r="AA26" i="19"/>
  <c r="AA25" i="19"/>
  <c r="AA24" i="19"/>
  <c r="AA23" i="19"/>
  <c r="AA22" i="19"/>
  <c r="AC22" i="19" s="1"/>
  <c r="AD22" i="19" s="1"/>
  <c r="AE22" i="19" s="1"/>
  <c r="AA21" i="19"/>
  <c r="AC21" i="19" s="1"/>
  <c r="AD21" i="19" s="1"/>
  <c r="AE21" i="19" s="1"/>
  <c r="AA20" i="19"/>
  <c r="AC20" i="19" s="1"/>
  <c r="AD20" i="19" s="1"/>
  <c r="AE20" i="19" s="1"/>
  <c r="AA19" i="19"/>
  <c r="AA18" i="19"/>
  <c r="AA17" i="19"/>
  <c r="AA16" i="19"/>
  <c r="AA15" i="19"/>
  <c r="AA14" i="19"/>
  <c r="AC14" i="19" s="1"/>
  <c r="AD14" i="19" s="1"/>
  <c r="AE14" i="19" s="1"/>
  <c r="AA13" i="19"/>
  <c r="AC13" i="19" s="1"/>
  <c r="AD13" i="19" s="1"/>
  <c r="AE13" i="19" s="1"/>
  <c r="AA12" i="19"/>
  <c r="AC12" i="19" s="1"/>
  <c r="AD12" i="19" s="1"/>
  <c r="AE12" i="19" s="1"/>
  <c r="AA11" i="19"/>
  <c r="AA10" i="19"/>
  <c r="AA9" i="19"/>
  <c r="AA8" i="19"/>
  <c r="AA7" i="19"/>
  <c r="AA6" i="19"/>
  <c r="AC6" i="19" s="1"/>
  <c r="AD6" i="19" s="1"/>
  <c r="AE6" i="19" s="1"/>
  <c r="AA5" i="19"/>
  <c r="AC5" i="19" s="1"/>
  <c r="AD5" i="19" s="1"/>
  <c r="AE5" i="19" s="1"/>
  <c r="AA4" i="19"/>
  <c r="AC4" i="19" s="1"/>
  <c r="AD4" i="19" s="1"/>
  <c r="AE4" i="19" s="1"/>
  <c r="AA3" i="19"/>
  <c r="AA2" i="19"/>
  <c r="AJ2" i="19" a="1"/>
  <c r="AJ2" i="19" s="1"/>
  <c r="AA59" i="6"/>
  <c r="AC59" i="6" s="1"/>
  <c r="AD59" i="6" s="1"/>
  <c r="AE59" i="6" s="1"/>
  <c r="AA58" i="6"/>
  <c r="AC58" i="6" s="1"/>
  <c r="AD58" i="6" s="1"/>
  <c r="AE58" i="6" s="1"/>
  <c r="AA57" i="6"/>
  <c r="AC57" i="6" s="1"/>
  <c r="AD57" i="6" s="1"/>
  <c r="AE57" i="6" s="1"/>
  <c r="AA56" i="6"/>
  <c r="AC56" i="6" s="1"/>
  <c r="AD56" i="6" s="1"/>
  <c r="AE56" i="6" s="1"/>
  <c r="AA55" i="6"/>
  <c r="AC55" i="6" s="1"/>
  <c r="AD55" i="6" s="1"/>
  <c r="AE55" i="6" s="1"/>
  <c r="AA54" i="6"/>
  <c r="AC54" i="6" s="1"/>
  <c r="AD54" i="6" s="1"/>
  <c r="AE54" i="6" s="1"/>
  <c r="AA53" i="6"/>
  <c r="AA52" i="6"/>
  <c r="AA51" i="6"/>
  <c r="AC51" i="6" s="1"/>
  <c r="AD51" i="6" s="1"/>
  <c r="AE51" i="6" s="1"/>
  <c r="AA50" i="6"/>
  <c r="AC50" i="6" s="1"/>
  <c r="AD50" i="6" s="1"/>
  <c r="AE50" i="6" s="1"/>
  <c r="AA49" i="6"/>
  <c r="AC49" i="6" s="1"/>
  <c r="AD49" i="6" s="1"/>
  <c r="AE49" i="6" s="1"/>
  <c r="AA48" i="6"/>
  <c r="AC48" i="6" s="1"/>
  <c r="AD48" i="6" s="1"/>
  <c r="AE48" i="6" s="1"/>
  <c r="AA47" i="6"/>
  <c r="AC47" i="6" s="1"/>
  <c r="AD47" i="6" s="1"/>
  <c r="AE47" i="6" s="1"/>
  <c r="AA46" i="6"/>
  <c r="AC46" i="6" s="1"/>
  <c r="AD46" i="6" s="1"/>
  <c r="AE46" i="6" s="1"/>
  <c r="AA45" i="6"/>
  <c r="AC45" i="6" s="1"/>
  <c r="AD45" i="6" s="1"/>
  <c r="AE45" i="6" s="1"/>
  <c r="AA44" i="6"/>
  <c r="AA43" i="6"/>
  <c r="AC43" i="6" s="1"/>
  <c r="AD43" i="6" s="1"/>
  <c r="AE43" i="6" s="1"/>
  <c r="AA42" i="6"/>
  <c r="AC42" i="6" s="1"/>
  <c r="AD42" i="6" s="1"/>
  <c r="AE42" i="6" s="1"/>
  <c r="AA41" i="6"/>
  <c r="AC41" i="6" s="1"/>
  <c r="AD41" i="6" s="1"/>
  <c r="AE41" i="6" s="1"/>
  <c r="AA40" i="6"/>
  <c r="AC40" i="6" s="1"/>
  <c r="AD40" i="6" s="1"/>
  <c r="AE40" i="6" s="1"/>
  <c r="AA39" i="6"/>
  <c r="AC39" i="6" s="1"/>
  <c r="AD39" i="6" s="1"/>
  <c r="AE39" i="6" s="1"/>
  <c r="AA38" i="6"/>
  <c r="AC38" i="6" s="1"/>
  <c r="AD38" i="6" s="1"/>
  <c r="AE38" i="6" s="1"/>
  <c r="AA37" i="6"/>
  <c r="AC37" i="6" s="1"/>
  <c r="AD37" i="6" s="1"/>
  <c r="AE37" i="6" s="1"/>
  <c r="AA36" i="6"/>
  <c r="AA35" i="6"/>
  <c r="AC35" i="6" s="1"/>
  <c r="AD35" i="6" s="1"/>
  <c r="AE35" i="6" s="1"/>
  <c r="AA34" i="6"/>
  <c r="AC34" i="6" s="1"/>
  <c r="AD34" i="6" s="1"/>
  <c r="AE34" i="6" s="1"/>
  <c r="AA33" i="6"/>
  <c r="AC33" i="6" s="1"/>
  <c r="AD33" i="6" s="1"/>
  <c r="AE33" i="6" s="1"/>
  <c r="AA32" i="6"/>
  <c r="AC32" i="6" s="1"/>
  <c r="AD32" i="6" s="1"/>
  <c r="AE32" i="6" s="1"/>
  <c r="AA31" i="6"/>
  <c r="AC31" i="6" s="1"/>
  <c r="AD31" i="6" s="1"/>
  <c r="AE31" i="6" s="1"/>
  <c r="AA30" i="6"/>
  <c r="AC30" i="6" s="1"/>
  <c r="AD30" i="6" s="1"/>
  <c r="AE30" i="6" s="1"/>
  <c r="AA29" i="6"/>
  <c r="AC29" i="6" s="1"/>
  <c r="AD29" i="6" s="1"/>
  <c r="AE29" i="6" s="1"/>
  <c r="AA28" i="6"/>
  <c r="AA27" i="6"/>
  <c r="AC27" i="6" s="1"/>
  <c r="AD27" i="6" s="1"/>
  <c r="AE27" i="6" s="1"/>
  <c r="AA26" i="6"/>
  <c r="AC26" i="6" s="1"/>
  <c r="AD26" i="6" s="1"/>
  <c r="AE26" i="6" s="1"/>
  <c r="AA25" i="6"/>
  <c r="AC25" i="6" s="1"/>
  <c r="AD25" i="6" s="1"/>
  <c r="AE25" i="6" s="1"/>
  <c r="AA24" i="6"/>
  <c r="AC24" i="6" s="1"/>
  <c r="AD24" i="6" s="1"/>
  <c r="AE24" i="6" s="1"/>
  <c r="AA23" i="6"/>
  <c r="AC23" i="6" s="1"/>
  <c r="AD23" i="6" s="1"/>
  <c r="AE23" i="6" s="1"/>
  <c r="AA22" i="6"/>
  <c r="AC22" i="6" s="1"/>
  <c r="AD22" i="6" s="1"/>
  <c r="AE22" i="6" s="1"/>
  <c r="AA21" i="6"/>
  <c r="AC21" i="6" s="1"/>
  <c r="AD21" i="6" s="1"/>
  <c r="AE21" i="6" s="1"/>
  <c r="AA20" i="6"/>
  <c r="AA19" i="6"/>
  <c r="AC19" i="6" s="1"/>
  <c r="AD19" i="6" s="1"/>
  <c r="AE19" i="6" s="1"/>
  <c r="AA18" i="6"/>
  <c r="AC18" i="6" s="1"/>
  <c r="AD18" i="6" s="1"/>
  <c r="AE18" i="6" s="1"/>
  <c r="AA17" i="6"/>
  <c r="AC17" i="6" s="1"/>
  <c r="AD17" i="6" s="1"/>
  <c r="AE17" i="6" s="1"/>
  <c r="AA16" i="6"/>
  <c r="AC16" i="6" s="1"/>
  <c r="AD16" i="6" s="1"/>
  <c r="AE16" i="6" s="1"/>
  <c r="AA15" i="6"/>
  <c r="AC15" i="6" s="1"/>
  <c r="AD15" i="6" s="1"/>
  <c r="AE15" i="6" s="1"/>
  <c r="AA14" i="6"/>
  <c r="AC14" i="6" s="1"/>
  <c r="AD14" i="6" s="1"/>
  <c r="AE14" i="6" s="1"/>
  <c r="AA13" i="6"/>
  <c r="AC13" i="6" s="1"/>
  <c r="AD13" i="6" s="1"/>
  <c r="AE13" i="6" s="1"/>
  <c r="AA12" i="6"/>
  <c r="AA11" i="6"/>
  <c r="AC11" i="6" s="1"/>
  <c r="AD11" i="6" s="1"/>
  <c r="AE11" i="6" s="1"/>
  <c r="AA10" i="6"/>
  <c r="AC10" i="6" s="1"/>
  <c r="AD10" i="6" s="1"/>
  <c r="AE10" i="6" s="1"/>
  <c r="AA9" i="6"/>
  <c r="AC9" i="6" s="1"/>
  <c r="AD9" i="6" s="1"/>
  <c r="AE9" i="6" s="1"/>
  <c r="AA8" i="6"/>
  <c r="AC8" i="6" s="1"/>
  <c r="AD8" i="6" s="1"/>
  <c r="AE8" i="6" s="1"/>
  <c r="AA7" i="6"/>
  <c r="AC7" i="6" s="1"/>
  <c r="AD7" i="6" s="1"/>
  <c r="AE7" i="6" s="1"/>
  <c r="AA6" i="6"/>
  <c r="AC6" i="6" s="1"/>
  <c r="AD6" i="6" s="1"/>
  <c r="AE6" i="6" s="1"/>
  <c r="AA5" i="6"/>
  <c r="AC5" i="6" s="1"/>
  <c r="AD5" i="6" s="1"/>
  <c r="AE5" i="6" s="1"/>
  <c r="AA4" i="6"/>
  <c r="AA3" i="6"/>
  <c r="AC3" i="6" s="1"/>
  <c r="AD3" i="6" s="1"/>
  <c r="AE3" i="6" s="1"/>
  <c r="AA2" i="6"/>
  <c r="AC2" i="6" s="1"/>
  <c r="AD2" i="6" s="1"/>
  <c r="AE2" i="6" s="1"/>
  <c r="Z29" i="1"/>
  <c r="AB29" i="1" s="1"/>
  <c r="AC29" i="1" s="1"/>
  <c r="AD29" i="1" s="1"/>
  <c r="Z28" i="1"/>
  <c r="AB28" i="1" s="1"/>
  <c r="AC28" i="1" s="1"/>
  <c r="AD28" i="1" s="1"/>
  <c r="Z27" i="1"/>
  <c r="AB27" i="1" s="1"/>
  <c r="AC27" i="1" s="1"/>
  <c r="AD27" i="1" s="1"/>
  <c r="Z26" i="1"/>
  <c r="Z25" i="1"/>
  <c r="Z24" i="1"/>
  <c r="Z23" i="1"/>
  <c r="Z22" i="1"/>
  <c r="Z21" i="1"/>
  <c r="AB21" i="1" s="1"/>
  <c r="AC21" i="1" s="1"/>
  <c r="AD21" i="1" s="1"/>
  <c r="Z20" i="1"/>
  <c r="AB20" i="1" s="1"/>
  <c r="AC20" i="1" s="1"/>
  <c r="AD20" i="1" s="1"/>
  <c r="Z19" i="1"/>
  <c r="AB19" i="1" s="1"/>
  <c r="AC19" i="1" s="1"/>
  <c r="AD19" i="1" s="1"/>
  <c r="Z18" i="1"/>
  <c r="Z17" i="1"/>
  <c r="Z16" i="1"/>
  <c r="Z15" i="1"/>
  <c r="Z14" i="1"/>
  <c r="Z13" i="1"/>
  <c r="AB13" i="1" s="1"/>
  <c r="AC13" i="1" s="1"/>
  <c r="AD13" i="1" s="1"/>
  <c r="Z12" i="1"/>
  <c r="AB12" i="1" s="1"/>
  <c r="AC12" i="1" s="1"/>
  <c r="AD12" i="1" s="1"/>
  <c r="Z11" i="1"/>
  <c r="AB11" i="1" s="1"/>
  <c r="AC11" i="1" s="1"/>
  <c r="AD11" i="1" s="1"/>
  <c r="Z10" i="1"/>
  <c r="Z9" i="1"/>
  <c r="Z8" i="1"/>
  <c r="Z7" i="1"/>
  <c r="Z6" i="1"/>
  <c r="Z5" i="1"/>
  <c r="AB5" i="1" s="1"/>
  <c r="AC5" i="1" s="1"/>
  <c r="AD5" i="1" s="1"/>
  <c r="Z4" i="1"/>
  <c r="AB4" i="1" s="1"/>
  <c r="AC4" i="1" s="1"/>
  <c r="AD4" i="1" s="1"/>
  <c r="Z3" i="1"/>
  <c r="AB3" i="1" s="1"/>
  <c r="AC3" i="1" s="1"/>
  <c r="AD3" i="1" s="1"/>
  <c r="Z2" i="1"/>
  <c r="P35" i="2"/>
  <c r="C87" i="19"/>
  <c r="D87" i="19"/>
  <c r="AH2" i="18" a="1"/>
  <c r="AH2" i="18" s="1"/>
  <c r="C39" i="18"/>
  <c r="D39" i="18"/>
  <c r="G42" i="17"/>
  <c r="G58" i="17"/>
  <c r="G50" i="17"/>
  <c r="G40" i="17"/>
  <c r="G10" i="17"/>
  <c r="G17" i="17"/>
  <c r="G25" i="17"/>
  <c r="G33" i="17"/>
  <c r="G48" i="17"/>
  <c r="G56" i="17"/>
  <c r="G64" i="17"/>
  <c r="G9" i="17"/>
  <c r="G24" i="17"/>
  <c r="G32" i="17"/>
  <c r="G18" i="17"/>
  <c r="G26" i="17"/>
  <c r="G34" i="17"/>
  <c r="G41" i="17"/>
  <c r="G49" i="17"/>
  <c r="G57" i="17"/>
  <c r="G65" i="17"/>
  <c r="F7" i="17"/>
  <c r="F15" i="17"/>
  <c r="F53" i="17"/>
  <c r="G54" i="17" s="1"/>
  <c r="F61" i="17"/>
  <c r="G62" i="17" s="1"/>
  <c r="F29" i="17"/>
  <c r="G30" i="17" s="1"/>
  <c r="F37" i="17"/>
  <c r="G38" i="17" s="1"/>
  <c r="F45" i="17"/>
  <c r="G46" i="17" s="1"/>
  <c r="F6" i="17"/>
  <c r="G7" i="17" s="1"/>
  <c r="F46" i="17"/>
  <c r="G47" i="17" s="1"/>
  <c r="F19" i="17"/>
  <c r="F27" i="17"/>
  <c r="F35" i="17"/>
  <c r="F43" i="17"/>
  <c r="F51" i="17"/>
  <c r="F59" i="17"/>
  <c r="G54" i="16"/>
  <c r="C70" i="16"/>
  <c r="G14" i="16"/>
  <c r="G30" i="16"/>
  <c r="G24" i="16"/>
  <c r="G32" i="16"/>
  <c r="D70" i="16"/>
  <c r="G10" i="16"/>
  <c r="G18" i="16"/>
  <c r="G26" i="16"/>
  <c r="G34" i="16"/>
  <c r="G42" i="16"/>
  <c r="G50" i="16"/>
  <c r="G58" i="16"/>
  <c r="F7" i="16"/>
  <c r="F39" i="16"/>
  <c r="F47" i="16"/>
  <c r="F55" i="16"/>
  <c r="F63" i="16"/>
  <c r="F6" i="16"/>
  <c r="G7" i="16" s="1"/>
  <c r="F15" i="16"/>
  <c r="F21" i="16"/>
  <c r="F45" i="16"/>
  <c r="F37" i="16"/>
  <c r="F19" i="16"/>
  <c r="F27" i="16"/>
  <c r="F35" i="16"/>
  <c r="F43" i="16"/>
  <c r="F51" i="16"/>
  <c r="F59" i="16"/>
  <c r="F11" i="16"/>
  <c r="V82" i="15"/>
  <c r="D98" i="15"/>
  <c r="C98" i="15"/>
  <c r="D97" i="15" a="1"/>
  <c r="D97" i="15" s="1"/>
  <c r="C97" i="15" a="1"/>
  <c r="C97" i="15" s="1"/>
  <c r="B97" i="15" a="1"/>
  <c r="B97" i="15" s="1"/>
  <c r="G94" i="15"/>
  <c r="F94" i="15"/>
  <c r="E94" i="15"/>
  <c r="G93" i="15"/>
  <c r="F93" i="15"/>
  <c r="E93" i="15"/>
  <c r="G92" i="15"/>
  <c r="F92" i="15"/>
  <c r="E92" i="15"/>
  <c r="G91" i="15"/>
  <c r="F91" i="15"/>
  <c r="E91" i="15"/>
  <c r="G90" i="15"/>
  <c r="F90" i="15"/>
  <c r="E90" i="15"/>
  <c r="G89" i="15"/>
  <c r="F89" i="15"/>
  <c r="E89" i="15"/>
  <c r="G88" i="15"/>
  <c r="F88" i="15"/>
  <c r="E88" i="15"/>
  <c r="G87" i="15"/>
  <c r="F87" i="15"/>
  <c r="E87" i="15"/>
  <c r="G86" i="15"/>
  <c r="F86" i="15"/>
  <c r="E86" i="15"/>
  <c r="G85" i="15"/>
  <c r="F85" i="15"/>
  <c r="E85" i="15"/>
  <c r="G84" i="15"/>
  <c r="F84" i="15"/>
  <c r="E84" i="15"/>
  <c r="G83" i="15"/>
  <c r="F83" i="15"/>
  <c r="E83" i="15"/>
  <c r="G82" i="15"/>
  <c r="F82" i="15"/>
  <c r="E82" i="15"/>
  <c r="G81" i="15"/>
  <c r="F81" i="15"/>
  <c r="E81" i="15"/>
  <c r="G80" i="15"/>
  <c r="F80" i="15"/>
  <c r="E80" i="15"/>
  <c r="G79" i="15"/>
  <c r="F79" i="15"/>
  <c r="E79" i="15"/>
  <c r="G78" i="15"/>
  <c r="F78" i="15"/>
  <c r="E78" i="15"/>
  <c r="G77" i="15"/>
  <c r="F77" i="15"/>
  <c r="E77" i="15"/>
  <c r="G76" i="15"/>
  <c r="F76" i="15"/>
  <c r="E76" i="15"/>
  <c r="G75" i="15"/>
  <c r="F75" i="15"/>
  <c r="E75" i="15"/>
  <c r="G74" i="15"/>
  <c r="F74" i="15"/>
  <c r="E74" i="15"/>
  <c r="G73" i="15"/>
  <c r="F73" i="15"/>
  <c r="E73" i="15"/>
  <c r="G72" i="15"/>
  <c r="F72" i="15"/>
  <c r="E72" i="15"/>
  <c r="G71" i="15"/>
  <c r="F71" i="15"/>
  <c r="E71" i="15"/>
  <c r="G70" i="15"/>
  <c r="F70" i="15"/>
  <c r="E70" i="15"/>
  <c r="G69" i="15"/>
  <c r="F69" i="15"/>
  <c r="E69" i="15"/>
  <c r="G68" i="15"/>
  <c r="F68" i="15"/>
  <c r="E68" i="15"/>
  <c r="G67" i="15"/>
  <c r="F67" i="15"/>
  <c r="E67" i="15"/>
  <c r="G66" i="15"/>
  <c r="F66" i="15"/>
  <c r="E66" i="15"/>
  <c r="G65" i="15"/>
  <c r="F65" i="15"/>
  <c r="E65" i="15"/>
  <c r="G64" i="15"/>
  <c r="F64" i="15"/>
  <c r="E64" i="15"/>
  <c r="G63" i="15"/>
  <c r="F63" i="15"/>
  <c r="E63" i="15"/>
  <c r="G62" i="15"/>
  <c r="F62" i="15"/>
  <c r="E62" i="15"/>
  <c r="G61" i="15"/>
  <c r="F61" i="15"/>
  <c r="E61" i="15"/>
  <c r="G60" i="15"/>
  <c r="F60" i="15"/>
  <c r="E60" i="15"/>
  <c r="G59" i="15"/>
  <c r="F59" i="15"/>
  <c r="E59" i="15"/>
  <c r="G58" i="15"/>
  <c r="F58" i="15"/>
  <c r="E58" i="15"/>
  <c r="G57" i="15"/>
  <c r="F57" i="15"/>
  <c r="E57" i="15"/>
  <c r="G56" i="15"/>
  <c r="F56" i="15"/>
  <c r="E56" i="15"/>
  <c r="G55" i="15"/>
  <c r="F55" i="15"/>
  <c r="E55" i="15"/>
  <c r="G54" i="15"/>
  <c r="F54" i="15"/>
  <c r="E54" i="15"/>
  <c r="G53" i="15"/>
  <c r="F53" i="15"/>
  <c r="E53" i="15"/>
  <c r="G52" i="15"/>
  <c r="F52" i="15"/>
  <c r="E52" i="15"/>
  <c r="G51" i="15"/>
  <c r="F51" i="15"/>
  <c r="E51" i="15"/>
  <c r="G50" i="15"/>
  <c r="F50" i="15"/>
  <c r="E50" i="15"/>
  <c r="G49" i="15"/>
  <c r="F49" i="15"/>
  <c r="E49" i="15"/>
  <c r="G48" i="15"/>
  <c r="F48" i="15"/>
  <c r="E48" i="15"/>
  <c r="G47" i="15"/>
  <c r="F47" i="15"/>
  <c r="E47" i="15"/>
  <c r="G46" i="15"/>
  <c r="F46" i="15"/>
  <c r="E46" i="15"/>
  <c r="G45" i="15"/>
  <c r="F45" i="15"/>
  <c r="E45" i="15"/>
  <c r="G44" i="15"/>
  <c r="F44" i="15"/>
  <c r="E44" i="15"/>
  <c r="G43" i="15"/>
  <c r="F43" i="15"/>
  <c r="E43" i="15"/>
  <c r="G42" i="15"/>
  <c r="F42" i="15"/>
  <c r="E42" i="15"/>
  <c r="G41" i="15"/>
  <c r="F41" i="15"/>
  <c r="E41" i="15"/>
  <c r="G40" i="15"/>
  <c r="F40" i="15"/>
  <c r="E40" i="15"/>
  <c r="G39" i="15"/>
  <c r="F39" i="15"/>
  <c r="E39" i="15"/>
  <c r="G38" i="15"/>
  <c r="F38" i="15"/>
  <c r="E38" i="15"/>
  <c r="G37" i="15"/>
  <c r="F37" i="15"/>
  <c r="E37" i="15"/>
  <c r="G36" i="15"/>
  <c r="F36" i="15"/>
  <c r="E36" i="15"/>
  <c r="G35" i="15"/>
  <c r="F35" i="15"/>
  <c r="E35" i="15"/>
  <c r="G34" i="15"/>
  <c r="F34" i="15"/>
  <c r="E34" i="15"/>
  <c r="G33" i="15"/>
  <c r="F33" i="15"/>
  <c r="E33" i="15"/>
  <c r="G32" i="15"/>
  <c r="F32" i="15"/>
  <c r="E32" i="15"/>
  <c r="G31" i="15"/>
  <c r="F31" i="15"/>
  <c r="E31" i="15"/>
  <c r="G30" i="15"/>
  <c r="F30" i="15"/>
  <c r="E30" i="15"/>
  <c r="G29" i="15"/>
  <c r="F29" i="15"/>
  <c r="E29" i="15"/>
  <c r="G28" i="15"/>
  <c r="F28" i="15"/>
  <c r="E28" i="15"/>
  <c r="G27" i="15"/>
  <c r="F27" i="15"/>
  <c r="E27" i="15"/>
  <c r="G26" i="15"/>
  <c r="F26" i="15"/>
  <c r="E26" i="15"/>
  <c r="G25" i="15"/>
  <c r="F25" i="15"/>
  <c r="E25" i="15"/>
  <c r="G24" i="15"/>
  <c r="F24" i="15"/>
  <c r="E24" i="15"/>
  <c r="G23" i="15"/>
  <c r="F23" i="15"/>
  <c r="E23" i="15"/>
  <c r="G22" i="15"/>
  <c r="F22" i="15"/>
  <c r="E22" i="15"/>
  <c r="G21" i="15"/>
  <c r="F21" i="15"/>
  <c r="E21" i="15"/>
  <c r="G20" i="15"/>
  <c r="F20" i="15"/>
  <c r="E20" i="15"/>
  <c r="G19" i="15"/>
  <c r="F19" i="15"/>
  <c r="E19" i="15"/>
  <c r="G18" i="15"/>
  <c r="F18" i="15"/>
  <c r="E18" i="15"/>
  <c r="G17" i="15"/>
  <c r="F17" i="15"/>
  <c r="E17" i="15"/>
  <c r="G16" i="15"/>
  <c r="F16" i="15"/>
  <c r="E16" i="15"/>
  <c r="G15" i="15"/>
  <c r="F15" i="15"/>
  <c r="E15" i="15"/>
  <c r="G14" i="15"/>
  <c r="F14" i="15"/>
  <c r="E14" i="15"/>
  <c r="G13" i="15"/>
  <c r="F13" i="15"/>
  <c r="E13" i="15"/>
  <c r="G12" i="15"/>
  <c r="F12" i="15"/>
  <c r="E12" i="15"/>
  <c r="G11" i="15"/>
  <c r="F11" i="15"/>
  <c r="E11" i="15"/>
  <c r="G10" i="15"/>
  <c r="F10" i="15"/>
  <c r="E10" i="15"/>
  <c r="G9" i="15"/>
  <c r="F9" i="15"/>
  <c r="E9" i="15"/>
  <c r="G8" i="15"/>
  <c r="F8" i="15"/>
  <c r="E8" i="15"/>
  <c r="G7" i="15"/>
  <c r="F7" i="15"/>
  <c r="E7" i="15"/>
  <c r="V2" i="15" s="1" a="1"/>
  <c r="V2" i="15" s="1"/>
  <c r="G6" i="15"/>
  <c r="F6" i="15"/>
  <c r="E6" i="15"/>
  <c r="U5" i="15"/>
  <c r="G5" i="15"/>
  <c r="F5" i="15"/>
  <c r="E5" i="15"/>
  <c r="U4" i="15"/>
  <c r="F4" i="15"/>
  <c r="E4" i="15"/>
  <c r="U3" i="15"/>
  <c r="E3" i="15"/>
  <c r="U2" i="15"/>
  <c r="L1" i="15"/>
  <c r="K1" i="15"/>
  <c r="D98" i="14"/>
  <c r="C98" i="14"/>
  <c r="D97" i="14" a="1"/>
  <c r="D97" i="14" s="1"/>
  <c r="C97" i="14" a="1"/>
  <c r="C97" i="14" s="1"/>
  <c r="C99" i="14" s="1"/>
  <c r="B97" i="14" a="1"/>
  <c r="B97" i="14" s="1"/>
  <c r="G94" i="14"/>
  <c r="F94" i="14"/>
  <c r="E94" i="14"/>
  <c r="G93" i="14"/>
  <c r="F93" i="14"/>
  <c r="E93" i="14"/>
  <c r="G92" i="14"/>
  <c r="F92" i="14"/>
  <c r="E92" i="14"/>
  <c r="G91" i="14"/>
  <c r="F91" i="14"/>
  <c r="E91" i="14"/>
  <c r="G90" i="14"/>
  <c r="F90" i="14"/>
  <c r="E90" i="14"/>
  <c r="G89" i="14"/>
  <c r="F89" i="14"/>
  <c r="E89" i="14"/>
  <c r="G88" i="14"/>
  <c r="F88" i="14"/>
  <c r="E88" i="14"/>
  <c r="G87" i="14"/>
  <c r="F87" i="14"/>
  <c r="E87" i="14"/>
  <c r="G86" i="14"/>
  <c r="F86" i="14"/>
  <c r="E86" i="14"/>
  <c r="G85" i="14"/>
  <c r="F85" i="14"/>
  <c r="E85" i="14"/>
  <c r="G84" i="14"/>
  <c r="F84" i="14"/>
  <c r="E84" i="14"/>
  <c r="G83" i="14"/>
  <c r="F83" i="14"/>
  <c r="E83" i="14"/>
  <c r="G82" i="14"/>
  <c r="F82" i="14"/>
  <c r="E82" i="14"/>
  <c r="G81" i="14"/>
  <c r="F81" i="14"/>
  <c r="E81" i="14"/>
  <c r="G80" i="14"/>
  <c r="F80" i="14"/>
  <c r="E80" i="14"/>
  <c r="G79" i="14"/>
  <c r="F79" i="14"/>
  <c r="E79" i="14"/>
  <c r="G78" i="14"/>
  <c r="F78" i="14"/>
  <c r="E78" i="14"/>
  <c r="G77" i="14"/>
  <c r="F77" i="14"/>
  <c r="E77" i="14"/>
  <c r="G76" i="14"/>
  <c r="F76" i="14"/>
  <c r="E76" i="14"/>
  <c r="G75" i="14"/>
  <c r="F75" i="14"/>
  <c r="E75" i="14"/>
  <c r="G74" i="14"/>
  <c r="F74" i="14"/>
  <c r="E74" i="14"/>
  <c r="G73" i="14"/>
  <c r="F73" i="14"/>
  <c r="E73" i="14"/>
  <c r="G72" i="14"/>
  <c r="F72" i="14"/>
  <c r="E72" i="14"/>
  <c r="G71" i="14"/>
  <c r="F71" i="14"/>
  <c r="E71" i="14"/>
  <c r="G70" i="14"/>
  <c r="F70" i="14"/>
  <c r="E70" i="14"/>
  <c r="G69" i="14"/>
  <c r="F69" i="14"/>
  <c r="E69" i="14"/>
  <c r="G68" i="14"/>
  <c r="F68" i="14"/>
  <c r="E68" i="14"/>
  <c r="G67" i="14"/>
  <c r="F67" i="14"/>
  <c r="E67" i="14"/>
  <c r="G66" i="14"/>
  <c r="F66" i="14"/>
  <c r="E66" i="14"/>
  <c r="G65" i="14"/>
  <c r="F65" i="14"/>
  <c r="E65" i="14"/>
  <c r="G64" i="14"/>
  <c r="F64" i="14"/>
  <c r="E64" i="14"/>
  <c r="G63" i="14"/>
  <c r="F63" i="14"/>
  <c r="E63" i="14"/>
  <c r="G62" i="14"/>
  <c r="F62" i="14"/>
  <c r="E62" i="14"/>
  <c r="G61" i="14"/>
  <c r="F61" i="14"/>
  <c r="E61" i="14"/>
  <c r="G60" i="14"/>
  <c r="F60" i="14"/>
  <c r="E60" i="14"/>
  <c r="G59" i="14"/>
  <c r="F59" i="14"/>
  <c r="E59" i="14"/>
  <c r="G58" i="14"/>
  <c r="F58" i="14"/>
  <c r="E58" i="14"/>
  <c r="G57" i="14"/>
  <c r="F57" i="14"/>
  <c r="E57" i="14"/>
  <c r="G56" i="14"/>
  <c r="F56" i="14"/>
  <c r="E56" i="14"/>
  <c r="G55" i="14"/>
  <c r="F55" i="14"/>
  <c r="E55" i="14"/>
  <c r="G54" i="14"/>
  <c r="F54" i="14"/>
  <c r="E54" i="14"/>
  <c r="G53" i="14"/>
  <c r="F53" i="14"/>
  <c r="E53" i="14"/>
  <c r="G52" i="14"/>
  <c r="F52" i="14"/>
  <c r="E52" i="14"/>
  <c r="G51" i="14"/>
  <c r="F51" i="14"/>
  <c r="E51" i="14"/>
  <c r="G50" i="14"/>
  <c r="F50" i="14"/>
  <c r="E50" i="14"/>
  <c r="G49" i="14"/>
  <c r="F49" i="14"/>
  <c r="E49" i="14"/>
  <c r="G48" i="14"/>
  <c r="F48" i="14"/>
  <c r="E48" i="14"/>
  <c r="G47" i="14"/>
  <c r="F47" i="14"/>
  <c r="E47" i="14"/>
  <c r="G46" i="14"/>
  <c r="F46" i="14"/>
  <c r="E46" i="14"/>
  <c r="G45" i="14"/>
  <c r="F45" i="14"/>
  <c r="E45" i="14"/>
  <c r="G44" i="14"/>
  <c r="F44" i="14"/>
  <c r="E44" i="14"/>
  <c r="G43" i="14"/>
  <c r="F43" i="14"/>
  <c r="E43" i="14"/>
  <c r="G42" i="14"/>
  <c r="F42" i="14"/>
  <c r="E42" i="14"/>
  <c r="G41" i="14"/>
  <c r="F41" i="14"/>
  <c r="E41" i="14"/>
  <c r="G40" i="14"/>
  <c r="F40" i="14"/>
  <c r="E40" i="14"/>
  <c r="G39" i="14"/>
  <c r="F39" i="14"/>
  <c r="E39" i="14"/>
  <c r="G38" i="14"/>
  <c r="F38" i="14"/>
  <c r="E38" i="14"/>
  <c r="G37" i="14"/>
  <c r="F37" i="14"/>
  <c r="E37" i="14"/>
  <c r="G36" i="14"/>
  <c r="F36" i="14"/>
  <c r="E36" i="14"/>
  <c r="G35" i="14"/>
  <c r="F35" i="14"/>
  <c r="E35" i="14"/>
  <c r="G34" i="14"/>
  <c r="F34" i="14"/>
  <c r="E34" i="14"/>
  <c r="G33" i="14"/>
  <c r="F33" i="14"/>
  <c r="E33" i="14"/>
  <c r="G32" i="14"/>
  <c r="F32" i="14"/>
  <c r="E32" i="14"/>
  <c r="G31" i="14"/>
  <c r="F31" i="14"/>
  <c r="E31" i="14"/>
  <c r="G30" i="14"/>
  <c r="F30" i="14"/>
  <c r="E30" i="14"/>
  <c r="G29" i="14"/>
  <c r="F29" i="14"/>
  <c r="E29" i="14"/>
  <c r="G28" i="14"/>
  <c r="F28" i="14"/>
  <c r="E28" i="14"/>
  <c r="G27" i="14"/>
  <c r="F27" i="14"/>
  <c r="E27" i="14"/>
  <c r="G26" i="14"/>
  <c r="F26" i="14"/>
  <c r="E26" i="14"/>
  <c r="G25" i="14"/>
  <c r="F25" i="14"/>
  <c r="E25" i="14"/>
  <c r="G24" i="14"/>
  <c r="F24" i="14"/>
  <c r="E24" i="14"/>
  <c r="G23" i="14"/>
  <c r="F23" i="14"/>
  <c r="E23" i="14"/>
  <c r="G22" i="14"/>
  <c r="F22" i="14"/>
  <c r="E22" i="14"/>
  <c r="G21" i="14"/>
  <c r="F21" i="14"/>
  <c r="E21" i="14"/>
  <c r="G20" i="14"/>
  <c r="F20" i="14"/>
  <c r="E20" i="14"/>
  <c r="G19" i="14"/>
  <c r="F19" i="14"/>
  <c r="E19" i="14"/>
  <c r="G18" i="14"/>
  <c r="F18" i="14"/>
  <c r="E18" i="14"/>
  <c r="G17" i="14"/>
  <c r="F17" i="14"/>
  <c r="E17" i="14"/>
  <c r="G16" i="14"/>
  <c r="F16" i="14"/>
  <c r="E16" i="14"/>
  <c r="G15" i="14"/>
  <c r="F15" i="14"/>
  <c r="E15" i="14"/>
  <c r="G14" i="14"/>
  <c r="F14" i="14"/>
  <c r="E14" i="14"/>
  <c r="G13" i="14"/>
  <c r="F13" i="14"/>
  <c r="E13" i="14"/>
  <c r="G12" i="14"/>
  <c r="F12" i="14"/>
  <c r="E12" i="14"/>
  <c r="G11" i="14"/>
  <c r="F11" i="14"/>
  <c r="E11" i="14"/>
  <c r="G10" i="14"/>
  <c r="F10" i="14"/>
  <c r="E10" i="14"/>
  <c r="G9" i="14"/>
  <c r="F9" i="14"/>
  <c r="E9" i="14"/>
  <c r="G8" i="14"/>
  <c r="F8" i="14"/>
  <c r="E8" i="14"/>
  <c r="G7" i="14"/>
  <c r="F7" i="14"/>
  <c r="E7" i="14"/>
  <c r="V2" i="14" s="1" a="1"/>
  <c r="V2" i="14" s="1"/>
  <c r="G6" i="14"/>
  <c r="F6" i="14"/>
  <c r="E6" i="14"/>
  <c r="U5" i="14"/>
  <c r="G5" i="14"/>
  <c r="F5" i="14"/>
  <c r="E5" i="14"/>
  <c r="U4" i="14"/>
  <c r="F4" i="14"/>
  <c r="E4" i="14"/>
  <c r="U3" i="14"/>
  <c r="E3" i="14"/>
  <c r="U2" i="14"/>
  <c r="L1" i="14"/>
  <c r="K1" i="14"/>
  <c r="D98" i="13"/>
  <c r="C98" i="13"/>
  <c r="D97" i="13" a="1"/>
  <c r="D97" i="13" s="1"/>
  <c r="D99" i="13" s="1"/>
  <c r="C97" i="13" a="1"/>
  <c r="C97" i="13" s="1"/>
  <c r="C99" i="13" s="1"/>
  <c r="B97" i="13" a="1"/>
  <c r="B97" i="13" s="1"/>
  <c r="G94" i="13"/>
  <c r="F94" i="13"/>
  <c r="E94" i="13"/>
  <c r="G93" i="13"/>
  <c r="F93" i="13"/>
  <c r="E93" i="13"/>
  <c r="G92" i="13"/>
  <c r="F92" i="13"/>
  <c r="E92" i="13"/>
  <c r="G91" i="13"/>
  <c r="F91" i="13"/>
  <c r="E91" i="13"/>
  <c r="G90" i="13"/>
  <c r="F90" i="13"/>
  <c r="E90" i="13"/>
  <c r="G89" i="13"/>
  <c r="F89" i="13"/>
  <c r="E89" i="13"/>
  <c r="G88" i="13"/>
  <c r="F88" i="13"/>
  <c r="E88" i="13"/>
  <c r="G87" i="13"/>
  <c r="F87" i="13"/>
  <c r="E87" i="13"/>
  <c r="G86" i="13"/>
  <c r="F86" i="13"/>
  <c r="E86" i="13"/>
  <c r="G85" i="13"/>
  <c r="F85" i="13"/>
  <c r="E85" i="13"/>
  <c r="G84" i="13"/>
  <c r="F84" i="13"/>
  <c r="E84" i="13"/>
  <c r="G83" i="13"/>
  <c r="F83" i="13"/>
  <c r="E83" i="13"/>
  <c r="G82" i="13"/>
  <c r="F82" i="13"/>
  <c r="E82" i="13"/>
  <c r="G81" i="13"/>
  <c r="F81" i="13"/>
  <c r="E81" i="13"/>
  <c r="G80" i="13"/>
  <c r="F80" i="13"/>
  <c r="E80" i="13"/>
  <c r="G79" i="13"/>
  <c r="F79" i="13"/>
  <c r="E79" i="13"/>
  <c r="G78" i="13"/>
  <c r="F78" i="13"/>
  <c r="E78" i="13"/>
  <c r="G77" i="13"/>
  <c r="F77" i="13"/>
  <c r="E77" i="13"/>
  <c r="G76" i="13"/>
  <c r="F76" i="13"/>
  <c r="E76" i="13"/>
  <c r="G75" i="13"/>
  <c r="F75" i="13"/>
  <c r="E75" i="13"/>
  <c r="G74" i="13"/>
  <c r="F74" i="13"/>
  <c r="E74" i="13"/>
  <c r="G73" i="13"/>
  <c r="F73" i="13"/>
  <c r="E73" i="13"/>
  <c r="G72" i="13"/>
  <c r="F72" i="13"/>
  <c r="E72" i="13"/>
  <c r="G71" i="13"/>
  <c r="F71" i="13"/>
  <c r="E71" i="13"/>
  <c r="G70" i="13"/>
  <c r="F70" i="13"/>
  <c r="E70" i="13"/>
  <c r="G69" i="13"/>
  <c r="F69" i="13"/>
  <c r="E69" i="13"/>
  <c r="G68" i="13"/>
  <c r="F68" i="13"/>
  <c r="E68" i="13"/>
  <c r="G67" i="13"/>
  <c r="F67" i="13"/>
  <c r="E67" i="13"/>
  <c r="G66" i="13"/>
  <c r="F66" i="13"/>
  <c r="E66" i="13"/>
  <c r="G65" i="13"/>
  <c r="F65" i="13"/>
  <c r="E65" i="13"/>
  <c r="G64" i="13"/>
  <c r="F64" i="13"/>
  <c r="E64" i="13"/>
  <c r="G63" i="13"/>
  <c r="F63" i="13"/>
  <c r="E63" i="13"/>
  <c r="G62" i="13"/>
  <c r="F62" i="13"/>
  <c r="E62" i="13"/>
  <c r="G61" i="13"/>
  <c r="F61" i="13"/>
  <c r="E61" i="13"/>
  <c r="G60" i="13"/>
  <c r="F60" i="13"/>
  <c r="E60" i="13"/>
  <c r="G59" i="13"/>
  <c r="F59" i="13"/>
  <c r="E59" i="13"/>
  <c r="G58" i="13"/>
  <c r="F58" i="13"/>
  <c r="E58" i="13"/>
  <c r="G57" i="13"/>
  <c r="F57" i="13"/>
  <c r="E57" i="13"/>
  <c r="G56" i="13"/>
  <c r="F56" i="13"/>
  <c r="E56" i="13"/>
  <c r="G55" i="13"/>
  <c r="F55" i="13"/>
  <c r="E55" i="13"/>
  <c r="G54" i="13"/>
  <c r="F54" i="13"/>
  <c r="E54" i="13"/>
  <c r="G53" i="13"/>
  <c r="F53" i="13"/>
  <c r="E53" i="13"/>
  <c r="G52" i="13"/>
  <c r="F52" i="13"/>
  <c r="E52" i="13"/>
  <c r="G51" i="13"/>
  <c r="F51" i="13"/>
  <c r="E51" i="13"/>
  <c r="G50" i="13"/>
  <c r="F50" i="13"/>
  <c r="E50" i="13"/>
  <c r="G49" i="13"/>
  <c r="F49" i="13"/>
  <c r="E49" i="13"/>
  <c r="G48" i="13"/>
  <c r="F48" i="13"/>
  <c r="E48" i="13"/>
  <c r="G47" i="13"/>
  <c r="F47" i="13"/>
  <c r="E47" i="13"/>
  <c r="G46" i="13"/>
  <c r="F46" i="13"/>
  <c r="E46" i="13"/>
  <c r="G45" i="13"/>
  <c r="F45" i="13"/>
  <c r="E45" i="13"/>
  <c r="G44" i="13"/>
  <c r="F44" i="13"/>
  <c r="E44" i="13"/>
  <c r="G43" i="13"/>
  <c r="F43" i="13"/>
  <c r="E43" i="13"/>
  <c r="G42" i="13"/>
  <c r="F42" i="13"/>
  <c r="E42" i="13"/>
  <c r="G41" i="13"/>
  <c r="F41" i="13"/>
  <c r="E41" i="13"/>
  <c r="G40" i="13"/>
  <c r="F40" i="13"/>
  <c r="E40" i="13"/>
  <c r="G39" i="13"/>
  <c r="F39" i="13"/>
  <c r="E39" i="13"/>
  <c r="G38" i="13"/>
  <c r="F38" i="13"/>
  <c r="E38" i="13"/>
  <c r="G37" i="13"/>
  <c r="F37" i="13"/>
  <c r="E37" i="13"/>
  <c r="G36" i="13"/>
  <c r="F36" i="13"/>
  <c r="E36" i="13"/>
  <c r="G35" i="13"/>
  <c r="F35" i="13"/>
  <c r="E35" i="13"/>
  <c r="G34" i="13"/>
  <c r="F34" i="13"/>
  <c r="E34" i="13"/>
  <c r="G33" i="13"/>
  <c r="F33" i="13"/>
  <c r="E33" i="13"/>
  <c r="G32" i="13"/>
  <c r="F32" i="13"/>
  <c r="E32" i="13"/>
  <c r="G31" i="13"/>
  <c r="F31" i="13"/>
  <c r="E31" i="13"/>
  <c r="G30" i="13"/>
  <c r="F30" i="13"/>
  <c r="E30" i="13"/>
  <c r="G29" i="13"/>
  <c r="F29" i="13"/>
  <c r="E29" i="13"/>
  <c r="G28" i="13"/>
  <c r="F28" i="13"/>
  <c r="E28" i="13"/>
  <c r="G27" i="13"/>
  <c r="F27" i="13"/>
  <c r="E27" i="13"/>
  <c r="G26" i="13"/>
  <c r="F26" i="13"/>
  <c r="E26" i="13"/>
  <c r="G25" i="13"/>
  <c r="F25" i="13"/>
  <c r="E25" i="13"/>
  <c r="G24" i="13"/>
  <c r="F24" i="13"/>
  <c r="E24" i="13"/>
  <c r="G23" i="13"/>
  <c r="F23" i="13"/>
  <c r="E23" i="13"/>
  <c r="G22" i="13"/>
  <c r="F22" i="13"/>
  <c r="E22" i="13"/>
  <c r="G21" i="13"/>
  <c r="F21" i="13"/>
  <c r="E21" i="13"/>
  <c r="G20" i="13"/>
  <c r="F20" i="13"/>
  <c r="E20" i="13"/>
  <c r="G19" i="13"/>
  <c r="F19" i="13"/>
  <c r="E19" i="13"/>
  <c r="G18" i="13"/>
  <c r="F18" i="13"/>
  <c r="E18" i="13"/>
  <c r="G17" i="13"/>
  <c r="F17" i="13"/>
  <c r="E17" i="13"/>
  <c r="G16" i="13"/>
  <c r="F16" i="13"/>
  <c r="E16" i="13"/>
  <c r="G15" i="13"/>
  <c r="F15" i="13"/>
  <c r="E15" i="13"/>
  <c r="G14" i="13"/>
  <c r="F14" i="13"/>
  <c r="E14" i="13"/>
  <c r="G13" i="13"/>
  <c r="F13" i="13"/>
  <c r="E13" i="13"/>
  <c r="G12" i="13"/>
  <c r="F12" i="13"/>
  <c r="E12" i="13"/>
  <c r="G11" i="13"/>
  <c r="F11" i="13"/>
  <c r="E11" i="13"/>
  <c r="G10" i="13"/>
  <c r="F10" i="13"/>
  <c r="E10" i="13"/>
  <c r="G9" i="13"/>
  <c r="F9" i="13"/>
  <c r="E9" i="13"/>
  <c r="G8" i="13"/>
  <c r="F8" i="13"/>
  <c r="E8" i="13"/>
  <c r="G7" i="13"/>
  <c r="F7" i="13"/>
  <c r="E7" i="13"/>
  <c r="G6" i="13"/>
  <c r="F6" i="13"/>
  <c r="E6" i="13"/>
  <c r="U5" i="13"/>
  <c r="G5" i="13"/>
  <c r="F5" i="13"/>
  <c r="E5" i="13"/>
  <c r="U4" i="13"/>
  <c r="F4" i="13"/>
  <c r="E4" i="13"/>
  <c r="U3" i="13"/>
  <c r="E3" i="13"/>
  <c r="V2" i="13" a="1"/>
  <c r="V2" i="13" s="1"/>
  <c r="U2" i="13"/>
  <c r="L1" i="13"/>
  <c r="K1" i="13"/>
  <c r="D69" i="10"/>
  <c r="C69" i="10"/>
  <c r="D68" i="10" a="1"/>
  <c r="D68" i="10" s="1"/>
  <c r="C68" i="10" a="1"/>
  <c r="C68" i="10" s="1"/>
  <c r="B68" i="10" a="1"/>
  <c r="B68" i="10" s="1"/>
  <c r="E7" i="10"/>
  <c r="F8" i="10" s="1"/>
  <c r="G9" i="10" s="1"/>
  <c r="E6" i="10"/>
  <c r="F7" i="10" s="1"/>
  <c r="G8" i="10" s="1"/>
  <c r="Q5" i="10"/>
  <c r="E5" i="10"/>
  <c r="Q4" i="10"/>
  <c r="E4" i="10"/>
  <c r="F5" i="10" s="1"/>
  <c r="G6" i="10" s="1"/>
  <c r="Q3" i="10"/>
  <c r="E3" i="10"/>
  <c r="F4" i="10" s="1"/>
  <c r="G5" i="10" s="1"/>
  <c r="Q2" i="10"/>
  <c r="L1" i="10"/>
  <c r="K1" i="10"/>
  <c r="C100" i="4" a="1"/>
  <c r="C100" i="4" s="1"/>
  <c r="C102" i="3" a="1"/>
  <c r="C102" i="3" s="1"/>
  <c r="C64" i="9" a="1"/>
  <c r="C64" i="9" s="1"/>
  <c r="R2" i="9" a="1"/>
  <c r="R2" i="9" s="1"/>
  <c r="E19" i="9"/>
  <c r="F20" i="9" s="1"/>
  <c r="G21" i="9" s="1"/>
  <c r="E26" i="9"/>
  <c r="F27" i="9" s="1"/>
  <c r="G28" i="9" s="1"/>
  <c r="E27" i="9"/>
  <c r="F28" i="9" s="1"/>
  <c r="G29" i="9" s="1"/>
  <c r="E33" i="9"/>
  <c r="F34" i="9" s="1"/>
  <c r="G35" i="9" s="1"/>
  <c r="E34" i="9"/>
  <c r="F35" i="9" s="1"/>
  <c r="G36" i="9" s="1"/>
  <c r="E35" i="9"/>
  <c r="F36" i="9" s="1"/>
  <c r="G37" i="9" s="1"/>
  <c r="E42" i="9"/>
  <c r="F43" i="9" s="1"/>
  <c r="G44" i="9" s="1"/>
  <c r="E43" i="9"/>
  <c r="F44" i="9" s="1"/>
  <c r="G45" i="9" s="1"/>
  <c r="E50" i="9"/>
  <c r="F51" i="9" s="1"/>
  <c r="G52" i="9" s="1"/>
  <c r="E51" i="9"/>
  <c r="F52" i="9" s="1"/>
  <c r="G53" i="9" s="1"/>
  <c r="E56" i="9"/>
  <c r="E3" i="9"/>
  <c r="F4" i="9" s="1"/>
  <c r="E4" i="9"/>
  <c r="F5" i="9" s="1"/>
  <c r="G6" i="9" s="1"/>
  <c r="E6" i="9"/>
  <c r="F7" i="9" s="1"/>
  <c r="G8" i="9" s="1"/>
  <c r="E5" i="9"/>
  <c r="F6" i="9" s="1"/>
  <c r="G7" i="9" s="1"/>
  <c r="E7" i="9"/>
  <c r="F8" i="9" s="1"/>
  <c r="G9" i="9" s="1"/>
  <c r="E8" i="9"/>
  <c r="F9" i="9" s="1"/>
  <c r="G10" i="9" s="1"/>
  <c r="E9" i="9"/>
  <c r="F10" i="9" s="1"/>
  <c r="G11" i="9" s="1"/>
  <c r="E10" i="9"/>
  <c r="F11" i="9" s="1"/>
  <c r="G12" i="9" s="1"/>
  <c r="E11" i="9"/>
  <c r="F12" i="9" s="1"/>
  <c r="G13" i="9" s="1"/>
  <c r="E12" i="9"/>
  <c r="F13" i="9" s="1"/>
  <c r="G14" i="9" s="1"/>
  <c r="E14" i="9"/>
  <c r="F15" i="9" s="1"/>
  <c r="G16" i="9" s="1"/>
  <c r="E13" i="9"/>
  <c r="F14" i="9" s="1"/>
  <c r="G15" i="9" s="1"/>
  <c r="E15" i="9"/>
  <c r="F16" i="9" s="1"/>
  <c r="G17" i="9" s="1"/>
  <c r="E16" i="9"/>
  <c r="F17" i="9" s="1"/>
  <c r="G18" i="9" s="1"/>
  <c r="E17" i="9"/>
  <c r="F18" i="9" s="1"/>
  <c r="G19" i="9" s="1"/>
  <c r="E18" i="9"/>
  <c r="F19" i="9" s="1"/>
  <c r="G20" i="9" s="1"/>
  <c r="E20" i="9"/>
  <c r="F21" i="9" s="1"/>
  <c r="G22" i="9" s="1"/>
  <c r="E22" i="9"/>
  <c r="F23" i="9" s="1"/>
  <c r="G24" i="9" s="1"/>
  <c r="E21" i="9"/>
  <c r="F22" i="9" s="1"/>
  <c r="G23" i="9" s="1"/>
  <c r="E24" i="9"/>
  <c r="F25" i="9" s="1"/>
  <c r="G26" i="9" s="1"/>
  <c r="E23" i="9"/>
  <c r="F24" i="9" s="1"/>
  <c r="G25" i="9" s="1"/>
  <c r="E25" i="9"/>
  <c r="F26" i="9" s="1"/>
  <c r="G27" i="9" s="1"/>
  <c r="E28" i="9"/>
  <c r="F29" i="9" s="1"/>
  <c r="G30" i="9" s="1"/>
  <c r="E30" i="9"/>
  <c r="F31" i="9" s="1"/>
  <c r="G32" i="9" s="1"/>
  <c r="E29" i="9"/>
  <c r="F30" i="9" s="1"/>
  <c r="G31" i="9" s="1"/>
  <c r="E32" i="9"/>
  <c r="F33" i="9" s="1"/>
  <c r="G34" i="9" s="1"/>
  <c r="E31" i="9"/>
  <c r="F32" i="9" s="1"/>
  <c r="G33" i="9" s="1"/>
  <c r="E36" i="9"/>
  <c r="F37" i="9" s="1"/>
  <c r="G38" i="9" s="1"/>
  <c r="C60" i="9"/>
  <c r="C59" i="9" a="1"/>
  <c r="C59" i="9" s="1"/>
  <c r="E55" i="9"/>
  <c r="F56" i="9" s="1"/>
  <c r="E54" i="9"/>
  <c r="F55" i="9" s="1"/>
  <c r="G56" i="9" s="1"/>
  <c r="E48" i="9"/>
  <c r="F49" i="9" s="1"/>
  <c r="G50" i="9" s="1"/>
  <c r="E47" i="9"/>
  <c r="F48" i="9" s="1"/>
  <c r="G49" i="9" s="1"/>
  <c r="E46" i="9"/>
  <c r="F47" i="9" s="1"/>
  <c r="G48" i="9" s="1"/>
  <c r="E44" i="9"/>
  <c r="F45" i="9" s="1"/>
  <c r="G46" i="9" s="1"/>
  <c r="Q5" i="9"/>
  <c r="Q4" i="9"/>
  <c r="Q3" i="9"/>
  <c r="Q2" i="9"/>
  <c r="L1" i="9"/>
  <c r="K1" i="9"/>
  <c r="I33" i="18" l="1" a="1"/>
  <c r="I33" i="18" s="1"/>
  <c r="I34" i="18" a="1"/>
  <c r="I34" i="18" s="1"/>
  <c r="I32" i="18" a="1"/>
  <c r="I32" i="18" s="1"/>
  <c r="I31" i="18" a="1"/>
  <c r="I31" i="18" s="1"/>
  <c r="I30" i="18" a="1"/>
  <c r="I30" i="18" s="1"/>
  <c r="I82" i="19" a="1"/>
  <c r="I82" i="19" s="1"/>
  <c r="I80" i="19" a="1"/>
  <c r="I80" i="19" s="1"/>
  <c r="I81" i="19" a="1"/>
  <c r="I81" i="19" s="1"/>
  <c r="I79" i="19" a="1"/>
  <c r="I79" i="19" s="1"/>
  <c r="L2" i="28"/>
  <c r="K38" i="28" a="1"/>
  <c r="K38" i="28" s="1"/>
  <c r="K39" i="28"/>
  <c r="K68" i="23" a="1"/>
  <c r="K68" i="23" s="1"/>
  <c r="L2" i="23"/>
  <c r="K69" i="23"/>
  <c r="K68" i="22" a="1"/>
  <c r="K68" i="22" s="1"/>
  <c r="L2" i="22"/>
  <c r="K69" i="22"/>
  <c r="L68" i="21" a="1"/>
  <c r="L68" i="21" s="1"/>
  <c r="L70" i="21" s="1"/>
  <c r="L69" i="21"/>
  <c r="AC45" i="19"/>
  <c r="AD45" i="19" s="1"/>
  <c r="AE45" i="19" s="1"/>
  <c r="AC53" i="19"/>
  <c r="AD53" i="19" s="1"/>
  <c r="AE53" i="19" s="1"/>
  <c r="AC7" i="19"/>
  <c r="AD7" i="19" s="1"/>
  <c r="AE7" i="19" s="1"/>
  <c r="AC15" i="19"/>
  <c r="AD15" i="19" s="1"/>
  <c r="AE15" i="19" s="1"/>
  <c r="AC23" i="19"/>
  <c r="AD23" i="19" s="1"/>
  <c r="AE23" i="19" s="1"/>
  <c r="AC31" i="19"/>
  <c r="AD31" i="19" s="1"/>
  <c r="AE31" i="19" s="1"/>
  <c r="AC39" i="19"/>
  <c r="AD39" i="19" s="1"/>
  <c r="AE39" i="19" s="1"/>
  <c r="AC47" i="19"/>
  <c r="AD47" i="19" s="1"/>
  <c r="AE47" i="19" s="1"/>
  <c r="AC55" i="19"/>
  <c r="AD55" i="19" s="1"/>
  <c r="AE55" i="19" s="1"/>
  <c r="AC8" i="19"/>
  <c r="AD8" i="19" s="1"/>
  <c r="AE8" i="19" s="1"/>
  <c r="AC16" i="19"/>
  <c r="AD16" i="19" s="1"/>
  <c r="AE16" i="19" s="1"/>
  <c r="AC24" i="19"/>
  <c r="AD24" i="19" s="1"/>
  <c r="AE24" i="19" s="1"/>
  <c r="AC32" i="19"/>
  <c r="AD32" i="19" s="1"/>
  <c r="AE32" i="19" s="1"/>
  <c r="AC40" i="19"/>
  <c r="AD40" i="19" s="1"/>
  <c r="AE40" i="19" s="1"/>
  <c r="AC48" i="19"/>
  <c r="AD48" i="19" s="1"/>
  <c r="AE48" i="19" s="1"/>
  <c r="AC56" i="19"/>
  <c r="AD56" i="19" s="1"/>
  <c r="AE56" i="19" s="1"/>
  <c r="AC9" i="19"/>
  <c r="AD9" i="19" s="1"/>
  <c r="AE9" i="19" s="1"/>
  <c r="AC17" i="19"/>
  <c r="AD17" i="19" s="1"/>
  <c r="AE17" i="19" s="1"/>
  <c r="AC25" i="19"/>
  <c r="AD25" i="19" s="1"/>
  <c r="AE25" i="19" s="1"/>
  <c r="AC33" i="19"/>
  <c r="AD33" i="19" s="1"/>
  <c r="AE33" i="19" s="1"/>
  <c r="AC41" i="19"/>
  <c r="AD41" i="19" s="1"/>
  <c r="AE41" i="19" s="1"/>
  <c r="AC49" i="19"/>
  <c r="AD49" i="19" s="1"/>
  <c r="AE49" i="19" s="1"/>
  <c r="AC57" i="19"/>
  <c r="AD57" i="19" s="1"/>
  <c r="AE57" i="19" s="1"/>
  <c r="AC2" i="19"/>
  <c r="AD2" i="19" s="1"/>
  <c r="AE2" i="19" s="1"/>
  <c r="AC10" i="19"/>
  <c r="AD10" i="19" s="1"/>
  <c r="AE10" i="19" s="1"/>
  <c r="AC18" i="19"/>
  <c r="AD18" i="19" s="1"/>
  <c r="AE18" i="19" s="1"/>
  <c r="AC26" i="19"/>
  <c r="AD26" i="19" s="1"/>
  <c r="AE26" i="19" s="1"/>
  <c r="AC34" i="19"/>
  <c r="AD34" i="19" s="1"/>
  <c r="AE34" i="19" s="1"/>
  <c r="AC42" i="19"/>
  <c r="AD42" i="19" s="1"/>
  <c r="AE42" i="19" s="1"/>
  <c r="AC50" i="19"/>
  <c r="AD50" i="19" s="1"/>
  <c r="AE50" i="19" s="1"/>
  <c r="AC58" i="19"/>
  <c r="AD58" i="19" s="1"/>
  <c r="AE58" i="19" s="1"/>
  <c r="AC3" i="19"/>
  <c r="AD3" i="19" s="1"/>
  <c r="AE3" i="19" s="1"/>
  <c r="AC11" i="19"/>
  <c r="AD11" i="19" s="1"/>
  <c r="AE11" i="19" s="1"/>
  <c r="AC19" i="19"/>
  <c r="AD19" i="19" s="1"/>
  <c r="AE19" i="19" s="1"/>
  <c r="AC27" i="19"/>
  <c r="AD27" i="19" s="1"/>
  <c r="AE27" i="19" s="1"/>
  <c r="AC35" i="19"/>
  <c r="AD35" i="19" s="1"/>
  <c r="AE35" i="19" s="1"/>
  <c r="AC43" i="19"/>
  <c r="AD43" i="19" s="1"/>
  <c r="AE43" i="19" s="1"/>
  <c r="AC51" i="19"/>
  <c r="AD51" i="19" s="1"/>
  <c r="AE51" i="19" s="1"/>
  <c r="AC59" i="19"/>
  <c r="AD59" i="19" s="1"/>
  <c r="AE59" i="19" s="1"/>
  <c r="Y34" i="18"/>
  <c r="AA34" i="18" s="1"/>
  <c r="AB34" i="18" s="1"/>
  <c r="AC34" i="18" s="1"/>
  <c r="Y30" i="18"/>
  <c r="AA30" i="18" s="1"/>
  <c r="AB30" i="18" s="1"/>
  <c r="AC30" i="18" s="1"/>
  <c r="Y29" i="18"/>
  <c r="AA29" i="18" s="1"/>
  <c r="AB29" i="18" s="1"/>
  <c r="AC29" i="18" s="1"/>
  <c r="Y28" i="18"/>
  <c r="AA28" i="18" s="1"/>
  <c r="AB28" i="18" s="1"/>
  <c r="AC28" i="18" s="1"/>
  <c r="Y27" i="18"/>
  <c r="AA27" i="18" s="1"/>
  <c r="AB27" i="18" s="1"/>
  <c r="AC27" i="18" s="1"/>
  <c r="Y26" i="18"/>
  <c r="AA26" i="18" s="1"/>
  <c r="AB26" i="18" s="1"/>
  <c r="AC26" i="18" s="1"/>
  <c r="Y25" i="18"/>
  <c r="AA25" i="18" s="1"/>
  <c r="AB25" i="18" s="1"/>
  <c r="AC25" i="18" s="1"/>
  <c r="Y24" i="18"/>
  <c r="AA24" i="18" s="1"/>
  <c r="AB24" i="18" s="1"/>
  <c r="AC24" i="18" s="1"/>
  <c r="Y23" i="18"/>
  <c r="AA23" i="18" s="1"/>
  <c r="AB23" i="18" s="1"/>
  <c r="AC23" i="18" s="1"/>
  <c r="Y22" i="18"/>
  <c r="AA22" i="18" s="1"/>
  <c r="AB22" i="18" s="1"/>
  <c r="AC22" i="18" s="1"/>
  <c r="Y21" i="18"/>
  <c r="AA21" i="18" s="1"/>
  <c r="AB21" i="18" s="1"/>
  <c r="AC21" i="18" s="1"/>
  <c r="Y20" i="18"/>
  <c r="AA20" i="18" s="1"/>
  <c r="AB20" i="18" s="1"/>
  <c r="AC20" i="18" s="1"/>
  <c r="Y19" i="18"/>
  <c r="AA19" i="18" s="1"/>
  <c r="AB19" i="18" s="1"/>
  <c r="AC19" i="18" s="1"/>
  <c r="Y18" i="18"/>
  <c r="AA18" i="18" s="1"/>
  <c r="AB18" i="18" s="1"/>
  <c r="AC18" i="18" s="1"/>
  <c r="Y17" i="18"/>
  <c r="AA17" i="18" s="1"/>
  <c r="AB17" i="18" s="1"/>
  <c r="AC17" i="18" s="1"/>
  <c r="Y16" i="18"/>
  <c r="AA16" i="18" s="1"/>
  <c r="AB16" i="18" s="1"/>
  <c r="AC16" i="18" s="1"/>
  <c r="Y15" i="18"/>
  <c r="AA15" i="18" s="1"/>
  <c r="AB15" i="18" s="1"/>
  <c r="AC15" i="18" s="1"/>
  <c r="Y14" i="18"/>
  <c r="AA14" i="18" s="1"/>
  <c r="AB14" i="18" s="1"/>
  <c r="AC14" i="18" s="1"/>
  <c r="Y13" i="18"/>
  <c r="AA13" i="18" s="1"/>
  <c r="AB13" i="18" s="1"/>
  <c r="AC13" i="18" s="1"/>
  <c r="Y12" i="18"/>
  <c r="AA12" i="18" s="1"/>
  <c r="AB12" i="18" s="1"/>
  <c r="AC12" i="18" s="1"/>
  <c r="Y11" i="18"/>
  <c r="AA11" i="18" s="1"/>
  <c r="AB11" i="18" s="1"/>
  <c r="AC11" i="18" s="1"/>
  <c r="Y10" i="18"/>
  <c r="AA10" i="18" s="1"/>
  <c r="AB10" i="18" s="1"/>
  <c r="AC10" i="18" s="1"/>
  <c r="Y9" i="18"/>
  <c r="AA9" i="18" s="1"/>
  <c r="AB9" i="18" s="1"/>
  <c r="AC9" i="18" s="1"/>
  <c r="Y8" i="18"/>
  <c r="AA8" i="18" s="1"/>
  <c r="AB8" i="18" s="1"/>
  <c r="AC8" i="18" s="1"/>
  <c r="Y7" i="18"/>
  <c r="AA7" i="18" s="1"/>
  <c r="AB7" i="18" s="1"/>
  <c r="AC7" i="18" s="1"/>
  <c r="Y6" i="18"/>
  <c r="AA6" i="18" s="1"/>
  <c r="AB6" i="18" s="1"/>
  <c r="AC6" i="18" s="1"/>
  <c r="Y5" i="18"/>
  <c r="AA5" i="18" s="1"/>
  <c r="AB5" i="18" s="1"/>
  <c r="AC5" i="18" s="1"/>
  <c r="Y4" i="18"/>
  <c r="AA4" i="18" s="1"/>
  <c r="AB4" i="18" s="1"/>
  <c r="AC4" i="18" s="1"/>
  <c r="Y3" i="18"/>
  <c r="AA3" i="18" s="1"/>
  <c r="AB3" i="18" s="1"/>
  <c r="AC3" i="18" s="1"/>
  <c r="Y2" i="18"/>
  <c r="AA2" i="18" s="1"/>
  <c r="AB2" i="18" s="1"/>
  <c r="AC2" i="18" s="1"/>
  <c r="AC4" i="6"/>
  <c r="AD4" i="6" s="1"/>
  <c r="AE4" i="6" s="1"/>
  <c r="AC12" i="6"/>
  <c r="AD12" i="6" s="1"/>
  <c r="AE12" i="6" s="1"/>
  <c r="AC20" i="6"/>
  <c r="AD20" i="6" s="1"/>
  <c r="AE20" i="6" s="1"/>
  <c r="AC28" i="6"/>
  <c r="AD28" i="6" s="1"/>
  <c r="AE28" i="6" s="1"/>
  <c r="AC36" i="6"/>
  <c r="AD36" i="6" s="1"/>
  <c r="AE36" i="6" s="1"/>
  <c r="AC44" i="6"/>
  <c r="AD44" i="6" s="1"/>
  <c r="AE44" i="6" s="1"/>
  <c r="AC52" i="6"/>
  <c r="AD52" i="6" s="1"/>
  <c r="AE52" i="6" s="1"/>
  <c r="AC53" i="6"/>
  <c r="AD53" i="6" s="1"/>
  <c r="AE53" i="6" s="1"/>
  <c r="AB9" i="1"/>
  <c r="AC9" i="1" s="1"/>
  <c r="AD9" i="1" s="1"/>
  <c r="AB17" i="1"/>
  <c r="AC17" i="1" s="1"/>
  <c r="AD17" i="1" s="1"/>
  <c r="AB2" i="1"/>
  <c r="AC2" i="1" s="1"/>
  <c r="AD2" i="1" s="1"/>
  <c r="AB10" i="1"/>
  <c r="AC10" i="1" s="1"/>
  <c r="AD10" i="1" s="1"/>
  <c r="AB18" i="1"/>
  <c r="AC18" i="1" s="1"/>
  <c r="AD18" i="1" s="1"/>
  <c r="AB26" i="1"/>
  <c r="AC26" i="1" s="1"/>
  <c r="AD26" i="1" s="1"/>
  <c r="AB6" i="1"/>
  <c r="AC6" i="1" s="1"/>
  <c r="AD6" i="1" s="1"/>
  <c r="AB14" i="1"/>
  <c r="AC14" i="1" s="1"/>
  <c r="AD14" i="1" s="1"/>
  <c r="AB22" i="1"/>
  <c r="AC22" i="1" s="1"/>
  <c r="AD22" i="1" s="1"/>
  <c r="AB7" i="1"/>
  <c r="AC7" i="1" s="1"/>
  <c r="AD7" i="1" s="1"/>
  <c r="AB15" i="1"/>
  <c r="AC15" i="1" s="1"/>
  <c r="AD15" i="1" s="1"/>
  <c r="AB23" i="1"/>
  <c r="AC23" i="1" s="1"/>
  <c r="AD23" i="1" s="1"/>
  <c r="AB8" i="1"/>
  <c r="AC8" i="1" s="1"/>
  <c r="AD8" i="1" s="1"/>
  <c r="AB16" i="1"/>
  <c r="AC16" i="1" s="1"/>
  <c r="AD16" i="1" s="1"/>
  <c r="AB24" i="1"/>
  <c r="AC24" i="1" s="1"/>
  <c r="AD24" i="1" s="1"/>
  <c r="AB25" i="1"/>
  <c r="AC25" i="1" s="1"/>
  <c r="AD25" i="1" s="1"/>
  <c r="I53" i="19" a="1"/>
  <c r="I53" i="19" s="1"/>
  <c r="I55" i="19" a="1"/>
  <c r="I55" i="19" s="1"/>
  <c r="I10" i="19" a="1"/>
  <c r="I10" i="19" s="1"/>
  <c r="I35" i="19" a="1"/>
  <c r="I35" i="19" s="1"/>
  <c r="I32" i="19" a="1"/>
  <c r="I32" i="19" s="1"/>
  <c r="I52" i="19" a="1"/>
  <c r="I52" i="19" s="1"/>
  <c r="I27" i="19" a="1"/>
  <c r="I27" i="19" s="1"/>
  <c r="I16" i="19" a="1"/>
  <c r="I16" i="19" s="1"/>
  <c r="I77" i="19" a="1"/>
  <c r="I77" i="19" s="1"/>
  <c r="I70" i="19" a="1"/>
  <c r="I70" i="19" s="1"/>
  <c r="I40" i="19" a="1"/>
  <c r="I40" i="19" s="1"/>
  <c r="I62" i="19" a="1"/>
  <c r="I62" i="19" s="1"/>
  <c r="I44" i="19" a="1"/>
  <c r="I44" i="19" s="1"/>
  <c r="I37" i="19" a="1"/>
  <c r="I37" i="19" s="1"/>
  <c r="I6" i="19" a="1"/>
  <c r="I6" i="19" s="1"/>
  <c r="I33" i="19" a="1"/>
  <c r="I33" i="19" s="1"/>
  <c r="I34" i="19" a="1"/>
  <c r="I34" i="19" s="1"/>
  <c r="I5" i="19" a="1"/>
  <c r="I5" i="19" s="1"/>
  <c r="I25" i="19" a="1"/>
  <c r="I25" i="19" s="1"/>
  <c r="I63" i="19" a="1"/>
  <c r="I63" i="19" s="1"/>
  <c r="I7" i="19" a="1"/>
  <c r="I7" i="19" s="1"/>
  <c r="I43" i="19" a="1"/>
  <c r="I43" i="19" s="1"/>
  <c r="I12" i="19" a="1"/>
  <c r="I12" i="19" s="1"/>
  <c r="I56" i="19" a="1"/>
  <c r="I56" i="19" s="1"/>
  <c r="I51" i="19" a="1"/>
  <c r="I51" i="19" s="1"/>
  <c r="I29" i="19" a="1"/>
  <c r="I29" i="19" s="1"/>
  <c r="I26" i="19" a="1"/>
  <c r="I26" i="19" s="1"/>
  <c r="I58" i="19" a="1"/>
  <c r="I58" i="19" s="1"/>
  <c r="I57" i="19" a="1"/>
  <c r="I57" i="19" s="1"/>
  <c r="I64" i="19" a="1"/>
  <c r="I64" i="19" s="1"/>
  <c r="I23" i="19" a="1"/>
  <c r="I23" i="19" s="1"/>
  <c r="I60" i="19" a="1"/>
  <c r="I60" i="19" s="1"/>
  <c r="I30" i="19" a="1"/>
  <c r="I30" i="19" s="1"/>
  <c r="I36" i="19" a="1"/>
  <c r="I36" i="19" s="1"/>
  <c r="I59" i="19" a="1"/>
  <c r="I59" i="19" s="1"/>
  <c r="I41" i="19" a="1"/>
  <c r="I41" i="19" s="1"/>
  <c r="I71" i="19" a="1"/>
  <c r="I71" i="19" s="1"/>
  <c r="I14" i="19" a="1"/>
  <c r="I14" i="19" s="1"/>
  <c r="I45" i="19" a="1"/>
  <c r="I45" i="19" s="1"/>
  <c r="I49" i="19" a="1"/>
  <c r="I49" i="19" s="1"/>
  <c r="I69" i="19" a="1"/>
  <c r="I69" i="19" s="1"/>
  <c r="I13" i="19" a="1"/>
  <c r="I13" i="19" s="1"/>
  <c r="I50" i="19" a="1"/>
  <c r="I50" i="19" s="1"/>
  <c r="I66" i="19" a="1"/>
  <c r="I66" i="19" s="1"/>
  <c r="I65" i="19" a="1"/>
  <c r="I65" i="19" s="1"/>
  <c r="I72" i="19" a="1"/>
  <c r="I72" i="19" s="1"/>
  <c r="I31" i="19" a="1"/>
  <c r="I31" i="19" s="1"/>
  <c r="I76" i="19" a="1"/>
  <c r="I76" i="19" s="1"/>
  <c r="I38" i="19" a="1"/>
  <c r="I38" i="19" s="1"/>
  <c r="I68" i="19" a="1"/>
  <c r="I68" i="19" s="1"/>
  <c r="I67" i="19" a="1"/>
  <c r="I67" i="19" s="1"/>
  <c r="I48" i="19" a="1"/>
  <c r="I48" i="19" s="1"/>
  <c r="I78" i="19" a="1"/>
  <c r="I78" i="19" s="1"/>
  <c r="I42" i="19" a="1"/>
  <c r="I42" i="19" s="1"/>
  <c r="I15" i="19" a="1"/>
  <c r="I15" i="19" s="1"/>
  <c r="I22" i="19" a="1"/>
  <c r="I22" i="19" s="1"/>
  <c r="I61" i="19" a="1"/>
  <c r="I61" i="19" s="1"/>
  <c r="I74" i="19" a="1"/>
  <c r="I74" i="19" s="1"/>
  <c r="I9" i="19" a="1"/>
  <c r="I9" i="19" s="1"/>
  <c r="I73" i="19" a="1"/>
  <c r="I73" i="19" s="1"/>
  <c r="I18" i="19" a="1"/>
  <c r="I18" i="19" s="1"/>
  <c r="I39" i="19" a="1"/>
  <c r="I39" i="19" s="1"/>
  <c r="I24" i="19" a="1"/>
  <c r="I24" i="19" s="1"/>
  <c r="I46" i="19" a="1"/>
  <c r="I46" i="19" s="1"/>
  <c r="I11" i="19" a="1"/>
  <c r="I11" i="19" s="1"/>
  <c r="I75" i="19" a="1"/>
  <c r="I75" i="19" s="1"/>
  <c r="I20" i="19" a="1"/>
  <c r="I20" i="19" s="1"/>
  <c r="I17" i="19" a="1"/>
  <c r="I17" i="19" s="1"/>
  <c r="I28" i="19" a="1"/>
  <c r="I28" i="19" s="1"/>
  <c r="I8" i="19" a="1"/>
  <c r="I8" i="19" s="1"/>
  <c r="I47" i="19" a="1"/>
  <c r="I47" i="19" s="1"/>
  <c r="AG2" i="19"/>
  <c r="I54" i="19" a="1"/>
  <c r="I54" i="19" s="1"/>
  <c r="I19" i="19" a="1"/>
  <c r="I19" i="19" s="1"/>
  <c r="I21" i="19" a="1"/>
  <c r="I21" i="19" s="1"/>
  <c r="I25" i="18" a="1"/>
  <c r="I25" i="18" s="1"/>
  <c r="I22" i="18" a="1"/>
  <c r="I22" i="18" s="1"/>
  <c r="AE2" i="18"/>
  <c r="K10" i="18" s="1"/>
  <c r="I29" i="18" a="1"/>
  <c r="I29" i="18" s="1"/>
  <c r="I20" i="18" a="1"/>
  <c r="I20" i="18" s="1"/>
  <c r="I6" i="18" a="1"/>
  <c r="I6" i="18" s="1"/>
  <c r="I28" i="18" a="1"/>
  <c r="I28" i="18" s="1"/>
  <c r="I13" i="18" a="1"/>
  <c r="I13" i="18" s="1"/>
  <c r="I15" i="18" a="1"/>
  <c r="I15" i="18" s="1"/>
  <c r="I11" i="18" a="1"/>
  <c r="I11" i="18" s="1"/>
  <c r="I27" i="18" a="1"/>
  <c r="I27" i="18" s="1"/>
  <c r="I26" i="18" a="1"/>
  <c r="I26" i="18" s="1"/>
  <c r="I5" i="18" a="1"/>
  <c r="I5" i="18" s="1"/>
  <c r="I23" i="18" a="1"/>
  <c r="I23" i="18" s="1"/>
  <c r="I7" i="18" a="1"/>
  <c r="I7" i="18" s="1"/>
  <c r="I19" i="18" a="1"/>
  <c r="I19" i="18" s="1"/>
  <c r="I8" i="18" a="1"/>
  <c r="I8" i="18" s="1"/>
  <c r="I21" i="18" a="1"/>
  <c r="I21" i="18" s="1"/>
  <c r="I9" i="18" a="1"/>
  <c r="I9" i="18" s="1"/>
  <c r="I16" i="18" a="1"/>
  <c r="I16" i="18" s="1"/>
  <c r="I14" i="18" a="1"/>
  <c r="I14" i="18" s="1"/>
  <c r="I10" i="18" a="1"/>
  <c r="I10" i="18" s="1"/>
  <c r="I17" i="18" a="1"/>
  <c r="I17" i="18" s="1"/>
  <c r="I24" i="18" a="1"/>
  <c r="I24" i="18" s="1"/>
  <c r="I12" i="18" a="1"/>
  <c r="I12" i="18" s="1"/>
  <c r="I18" i="18" a="1"/>
  <c r="I18" i="18" s="1"/>
  <c r="K18" i="18"/>
  <c r="G28" i="17"/>
  <c r="G8" i="17"/>
  <c r="G20" i="17"/>
  <c r="G52" i="17"/>
  <c r="G44" i="17"/>
  <c r="G36" i="17"/>
  <c r="G60" i="17"/>
  <c r="G16" i="17"/>
  <c r="G52" i="16"/>
  <c r="G40" i="16"/>
  <c r="G44" i="16"/>
  <c r="G46" i="16"/>
  <c r="G8" i="16"/>
  <c r="G22" i="16"/>
  <c r="G12" i="16"/>
  <c r="G28" i="16"/>
  <c r="G16" i="16"/>
  <c r="G20" i="16"/>
  <c r="G36" i="16"/>
  <c r="G38" i="16"/>
  <c r="G64" i="16"/>
  <c r="G56" i="16"/>
  <c r="G60" i="16"/>
  <c r="G48" i="16"/>
  <c r="I89" i="15" a="1"/>
  <c r="I89" i="15" s="1"/>
  <c r="I81" i="15" a="1"/>
  <c r="I81" i="15" s="1"/>
  <c r="I73" i="15" a="1"/>
  <c r="I73" i="15" s="1"/>
  <c r="I65" i="15" a="1"/>
  <c r="I65" i="15" s="1"/>
  <c r="I57" i="15" a="1"/>
  <c r="I57" i="15" s="1"/>
  <c r="I49" i="15" a="1"/>
  <c r="I49" i="15" s="1"/>
  <c r="I41" i="15" a="1"/>
  <c r="I41" i="15" s="1"/>
  <c r="I33" i="15" a="1"/>
  <c r="I33" i="15" s="1"/>
  <c r="I25" i="15" a="1"/>
  <c r="I25" i="15" s="1"/>
  <c r="I17" i="15" a="1"/>
  <c r="I17" i="15" s="1"/>
  <c r="I9" i="15" a="1"/>
  <c r="I9" i="15" s="1"/>
  <c r="I55" i="15" a="1"/>
  <c r="I55" i="15" s="1"/>
  <c r="I7" i="15" a="1"/>
  <c r="I7" i="15" s="1"/>
  <c r="I90" i="15" a="1"/>
  <c r="I90" i="15" s="1"/>
  <c r="I82" i="15" a="1"/>
  <c r="I82" i="15" s="1"/>
  <c r="I74" i="15" a="1"/>
  <c r="I74" i="15" s="1"/>
  <c r="I66" i="15" a="1"/>
  <c r="I66" i="15" s="1"/>
  <c r="I58" i="15" a="1"/>
  <c r="I58" i="15" s="1"/>
  <c r="I50" i="15" a="1"/>
  <c r="I50" i="15" s="1"/>
  <c r="I42" i="15" a="1"/>
  <c r="I42" i="15" s="1"/>
  <c r="I34" i="15" a="1"/>
  <c r="I34" i="15" s="1"/>
  <c r="I26" i="15" a="1"/>
  <c r="I26" i="15" s="1"/>
  <c r="I18" i="15" a="1"/>
  <c r="I18" i="15" s="1"/>
  <c r="I10" i="15" a="1"/>
  <c r="I10" i="15" s="1"/>
  <c r="I47" i="15" a="1"/>
  <c r="I47" i="15" s="1"/>
  <c r="I23" i="15" a="1"/>
  <c r="I23" i="15" s="1"/>
  <c r="I8" i="15" a="1"/>
  <c r="I8" i="15" s="1"/>
  <c r="I91" i="15" a="1"/>
  <c r="I91" i="15" s="1"/>
  <c r="I83" i="15" a="1"/>
  <c r="I83" i="15" s="1"/>
  <c r="I75" i="15" a="1"/>
  <c r="I75" i="15" s="1"/>
  <c r="I67" i="15" a="1"/>
  <c r="I67" i="15" s="1"/>
  <c r="I59" i="15" a="1"/>
  <c r="I59" i="15" s="1"/>
  <c r="I51" i="15" a="1"/>
  <c r="I51" i="15" s="1"/>
  <c r="I43" i="15" a="1"/>
  <c r="I43" i="15" s="1"/>
  <c r="I35" i="15" a="1"/>
  <c r="I35" i="15" s="1"/>
  <c r="I27" i="15" a="1"/>
  <c r="I27" i="15" s="1"/>
  <c r="I19" i="15" a="1"/>
  <c r="I19" i="15" s="1"/>
  <c r="I11" i="15" a="1"/>
  <c r="I11" i="15" s="1"/>
  <c r="I31" i="15" a="1"/>
  <c r="I31" i="15" s="1"/>
  <c r="I40" i="15" a="1"/>
  <c r="I40" i="15" s="1"/>
  <c r="I92" i="15" a="1"/>
  <c r="I92" i="15" s="1"/>
  <c r="I84" i="15" a="1"/>
  <c r="I84" i="15" s="1"/>
  <c r="I76" i="15" a="1"/>
  <c r="I76" i="15" s="1"/>
  <c r="I68" i="15" a="1"/>
  <c r="I68" i="15" s="1"/>
  <c r="I60" i="15" a="1"/>
  <c r="I60" i="15" s="1"/>
  <c r="I52" i="15" a="1"/>
  <c r="I52" i="15" s="1"/>
  <c r="I44" i="15" a="1"/>
  <c r="I44" i="15" s="1"/>
  <c r="I36" i="15" a="1"/>
  <c r="I36" i="15" s="1"/>
  <c r="I28" i="15" a="1"/>
  <c r="I28" i="15" s="1"/>
  <c r="I20" i="15" a="1"/>
  <c r="I20" i="15" s="1"/>
  <c r="I12" i="15" a="1"/>
  <c r="I12" i="15" s="1"/>
  <c r="I64" i="15" a="1"/>
  <c r="I64" i="15" s="1"/>
  <c r="I93" i="15" a="1"/>
  <c r="I93" i="15" s="1"/>
  <c r="I85" i="15" a="1"/>
  <c r="I85" i="15" s="1"/>
  <c r="I77" i="15" a="1"/>
  <c r="I77" i="15" s="1"/>
  <c r="I69" i="15" a="1"/>
  <c r="I69" i="15" s="1"/>
  <c r="I61" i="15" a="1"/>
  <c r="I61" i="15" s="1"/>
  <c r="I53" i="15" a="1"/>
  <c r="I53" i="15" s="1"/>
  <c r="I45" i="15" a="1"/>
  <c r="I45" i="15" s="1"/>
  <c r="I37" i="15" a="1"/>
  <c r="I37" i="15" s="1"/>
  <c r="I29" i="15" a="1"/>
  <c r="I29" i="15" s="1"/>
  <c r="I21" i="15" a="1"/>
  <c r="I21" i="15" s="1"/>
  <c r="I13" i="15" a="1"/>
  <c r="I13" i="15" s="1"/>
  <c r="I87" i="15" a="1"/>
  <c r="I87" i="15" s="1"/>
  <c r="I79" i="15" a="1"/>
  <c r="I79" i="15" s="1"/>
  <c r="I71" i="15" a="1"/>
  <c r="I71" i="15" s="1"/>
  <c r="I63" i="15" a="1"/>
  <c r="I63" i="15" s="1"/>
  <c r="I15" i="15" a="1"/>
  <c r="I15" i="15" s="1"/>
  <c r="I88" i="15" a="1"/>
  <c r="I88" i="15" s="1"/>
  <c r="I72" i="15" a="1"/>
  <c r="I72" i="15" s="1"/>
  <c r="I48" i="15" a="1"/>
  <c r="I48" i="15" s="1"/>
  <c r="I32" i="15" a="1"/>
  <c r="I32" i="15" s="1"/>
  <c r="I16" i="15" a="1"/>
  <c r="I16" i="15" s="1"/>
  <c r="I94" i="15" a="1"/>
  <c r="I94" i="15" s="1"/>
  <c r="I86" i="15" a="1"/>
  <c r="I86" i="15" s="1"/>
  <c r="I78" i="15" a="1"/>
  <c r="I78" i="15" s="1"/>
  <c r="I70" i="15" a="1"/>
  <c r="I70" i="15" s="1"/>
  <c r="I62" i="15" a="1"/>
  <c r="I62" i="15" s="1"/>
  <c r="I54" i="15" a="1"/>
  <c r="I54" i="15" s="1"/>
  <c r="I46" i="15" a="1"/>
  <c r="I46" i="15" s="1"/>
  <c r="I38" i="15" a="1"/>
  <c r="I38" i="15" s="1"/>
  <c r="I30" i="15" a="1"/>
  <c r="I30" i="15" s="1"/>
  <c r="I22" i="15" a="1"/>
  <c r="I22" i="15" s="1"/>
  <c r="I14" i="15" a="1"/>
  <c r="I14" i="15" s="1"/>
  <c r="I6" i="15" a="1"/>
  <c r="I6" i="15" s="1"/>
  <c r="I5" i="15" a="1"/>
  <c r="I5" i="15" s="1"/>
  <c r="S2" i="15"/>
  <c r="I39" i="15" a="1"/>
  <c r="I39" i="15" s="1"/>
  <c r="I80" i="15" a="1"/>
  <c r="I80" i="15" s="1"/>
  <c r="I56" i="15" a="1"/>
  <c r="I56" i="15" s="1"/>
  <c r="I24" i="15" a="1"/>
  <c r="I24" i="15" s="1"/>
  <c r="C99" i="15"/>
  <c r="D99" i="15"/>
  <c r="I89" i="14" a="1"/>
  <c r="I89" i="14" s="1"/>
  <c r="I81" i="14" a="1"/>
  <c r="I81" i="14" s="1"/>
  <c r="I73" i="14" a="1"/>
  <c r="I73" i="14" s="1"/>
  <c r="I65" i="14" a="1"/>
  <c r="I65" i="14" s="1"/>
  <c r="I57" i="14" a="1"/>
  <c r="I57" i="14" s="1"/>
  <c r="I49" i="14" a="1"/>
  <c r="I49" i="14" s="1"/>
  <c r="I41" i="14" a="1"/>
  <c r="I41" i="14" s="1"/>
  <c r="I33" i="14" a="1"/>
  <c r="I33" i="14" s="1"/>
  <c r="I25" i="14" a="1"/>
  <c r="I25" i="14" s="1"/>
  <c r="I17" i="14" a="1"/>
  <c r="I17" i="14" s="1"/>
  <c r="I9" i="14" a="1"/>
  <c r="I9" i="14" s="1"/>
  <c r="I90" i="14" a="1"/>
  <c r="I90" i="14" s="1"/>
  <c r="I82" i="14" a="1"/>
  <c r="I82" i="14" s="1"/>
  <c r="I74" i="14" a="1"/>
  <c r="I74" i="14" s="1"/>
  <c r="I66" i="14" a="1"/>
  <c r="I66" i="14" s="1"/>
  <c r="I58" i="14" a="1"/>
  <c r="I58" i="14" s="1"/>
  <c r="I50" i="14" a="1"/>
  <c r="I50" i="14" s="1"/>
  <c r="I42" i="14" a="1"/>
  <c r="I42" i="14" s="1"/>
  <c r="I34" i="14" a="1"/>
  <c r="I34" i="14" s="1"/>
  <c r="I26" i="14" a="1"/>
  <c r="I26" i="14" s="1"/>
  <c r="I18" i="14" a="1"/>
  <c r="I18" i="14" s="1"/>
  <c r="I10" i="14" a="1"/>
  <c r="I10" i="14" s="1"/>
  <c r="I91" i="14" a="1"/>
  <c r="I91" i="14" s="1"/>
  <c r="I83" i="14" a="1"/>
  <c r="I83" i="14" s="1"/>
  <c r="I75" i="14" a="1"/>
  <c r="I75" i="14" s="1"/>
  <c r="I67" i="14" a="1"/>
  <c r="I67" i="14" s="1"/>
  <c r="I59" i="14" a="1"/>
  <c r="I59" i="14" s="1"/>
  <c r="I51" i="14" a="1"/>
  <c r="I51" i="14" s="1"/>
  <c r="I43" i="14" a="1"/>
  <c r="I43" i="14" s="1"/>
  <c r="I35" i="14" a="1"/>
  <c r="I35" i="14" s="1"/>
  <c r="I27" i="14" a="1"/>
  <c r="I27" i="14" s="1"/>
  <c r="I19" i="14" a="1"/>
  <c r="I19" i="14" s="1"/>
  <c r="I11" i="14" a="1"/>
  <c r="I11" i="14" s="1"/>
  <c r="I92" i="14" a="1"/>
  <c r="I92" i="14" s="1"/>
  <c r="I84" i="14" a="1"/>
  <c r="I84" i="14" s="1"/>
  <c r="I76" i="14" a="1"/>
  <c r="I76" i="14" s="1"/>
  <c r="I68" i="14" a="1"/>
  <c r="I68" i="14" s="1"/>
  <c r="I60" i="14" a="1"/>
  <c r="I60" i="14" s="1"/>
  <c r="I52" i="14" a="1"/>
  <c r="I52" i="14" s="1"/>
  <c r="I44" i="14" a="1"/>
  <c r="I44" i="14" s="1"/>
  <c r="I36" i="14" a="1"/>
  <c r="I36" i="14" s="1"/>
  <c r="I28" i="14" a="1"/>
  <c r="I28" i="14" s="1"/>
  <c r="I20" i="14" a="1"/>
  <c r="I20" i="14" s="1"/>
  <c r="I12" i="14" a="1"/>
  <c r="I12" i="14" s="1"/>
  <c r="I93" i="14" a="1"/>
  <c r="I93" i="14" s="1"/>
  <c r="I85" i="14" a="1"/>
  <c r="I85" i="14" s="1"/>
  <c r="I77" i="14" a="1"/>
  <c r="I77" i="14" s="1"/>
  <c r="I69" i="14" a="1"/>
  <c r="I69" i="14" s="1"/>
  <c r="I61" i="14" a="1"/>
  <c r="I61" i="14" s="1"/>
  <c r="I53" i="14" a="1"/>
  <c r="I53" i="14" s="1"/>
  <c r="I45" i="14" a="1"/>
  <c r="I45" i="14" s="1"/>
  <c r="I37" i="14" a="1"/>
  <c r="I37" i="14" s="1"/>
  <c r="I29" i="14" a="1"/>
  <c r="I29" i="14" s="1"/>
  <c r="I21" i="14" a="1"/>
  <c r="I21" i="14" s="1"/>
  <c r="I13" i="14" a="1"/>
  <c r="I13" i="14" s="1"/>
  <c r="I94" i="14" a="1"/>
  <c r="I94" i="14" s="1"/>
  <c r="I86" i="14" a="1"/>
  <c r="I86" i="14" s="1"/>
  <c r="I78" i="14" a="1"/>
  <c r="I78" i="14" s="1"/>
  <c r="I70" i="14" a="1"/>
  <c r="I70" i="14" s="1"/>
  <c r="I62" i="14" a="1"/>
  <c r="I62" i="14" s="1"/>
  <c r="I54" i="14" a="1"/>
  <c r="I54" i="14" s="1"/>
  <c r="I46" i="14" a="1"/>
  <c r="I46" i="14" s="1"/>
  <c r="I38" i="14" a="1"/>
  <c r="I38" i="14" s="1"/>
  <c r="I30" i="14" a="1"/>
  <c r="I30" i="14" s="1"/>
  <c r="I22" i="14" a="1"/>
  <c r="I22" i="14" s="1"/>
  <c r="I14" i="14" a="1"/>
  <c r="I14" i="14" s="1"/>
  <c r="I6" i="14" a="1"/>
  <c r="I6" i="14" s="1"/>
  <c r="I5" i="14" a="1"/>
  <c r="I5" i="14" s="1"/>
  <c r="S2" i="14"/>
  <c r="I87" i="14" a="1"/>
  <c r="I87" i="14" s="1"/>
  <c r="I79" i="14" a="1"/>
  <c r="I79" i="14" s="1"/>
  <c r="I71" i="14" a="1"/>
  <c r="I71" i="14" s="1"/>
  <c r="I63" i="14" a="1"/>
  <c r="I63" i="14" s="1"/>
  <c r="I55" i="14" a="1"/>
  <c r="I55" i="14" s="1"/>
  <c r="I47" i="14" a="1"/>
  <c r="I47" i="14" s="1"/>
  <c r="I39" i="14" a="1"/>
  <c r="I39" i="14" s="1"/>
  <c r="I31" i="14" a="1"/>
  <c r="I31" i="14" s="1"/>
  <c r="I23" i="14" a="1"/>
  <c r="I23" i="14" s="1"/>
  <c r="I15" i="14" a="1"/>
  <c r="I15" i="14" s="1"/>
  <c r="I7" i="14" a="1"/>
  <c r="I7" i="14" s="1"/>
  <c r="I88" i="14" a="1"/>
  <c r="I88" i="14" s="1"/>
  <c r="I80" i="14" a="1"/>
  <c r="I80" i="14" s="1"/>
  <c r="I72" i="14" a="1"/>
  <c r="I72" i="14" s="1"/>
  <c r="I64" i="14" a="1"/>
  <c r="I64" i="14" s="1"/>
  <c r="I56" i="14" a="1"/>
  <c r="I56" i="14" s="1"/>
  <c r="I48" i="14" a="1"/>
  <c r="I48" i="14" s="1"/>
  <c r="I40" i="14" a="1"/>
  <c r="I40" i="14" s="1"/>
  <c r="I32" i="14" a="1"/>
  <c r="I32" i="14" s="1"/>
  <c r="I24" i="14" a="1"/>
  <c r="I24" i="14" s="1"/>
  <c r="I16" i="14" a="1"/>
  <c r="I16" i="14" s="1"/>
  <c r="I8" i="14" a="1"/>
  <c r="I8" i="14" s="1"/>
  <c r="D99" i="14"/>
  <c r="I89" i="13" a="1"/>
  <c r="I89" i="13" s="1"/>
  <c r="I81" i="13" a="1"/>
  <c r="I81" i="13" s="1"/>
  <c r="I73" i="13" a="1"/>
  <c r="I73" i="13" s="1"/>
  <c r="I65" i="13" a="1"/>
  <c r="I65" i="13" s="1"/>
  <c r="I57" i="13" a="1"/>
  <c r="I57" i="13" s="1"/>
  <c r="I49" i="13" a="1"/>
  <c r="I49" i="13" s="1"/>
  <c r="I41" i="13" a="1"/>
  <c r="I41" i="13" s="1"/>
  <c r="I33" i="13" a="1"/>
  <c r="I33" i="13" s="1"/>
  <c r="I25" i="13" a="1"/>
  <c r="I25" i="13" s="1"/>
  <c r="I17" i="13" a="1"/>
  <c r="I17" i="13" s="1"/>
  <c r="I9" i="13" a="1"/>
  <c r="I9" i="13" s="1"/>
  <c r="I51" i="13" a="1"/>
  <c r="I51" i="13" s="1"/>
  <c r="I11" i="13" a="1"/>
  <c r="I11" i="13" s="1"/>
  <c r="I84" i="13" a="1"/>
  <c r="I84" i="13" s="1"/>
  <c r="I68" i="13" a="1"/>
  <c r="I68" i="13" s="1"/>
  <c r="I52" i="13" a="1"/>
  <c r="I52" i="13" s="1"/>
  <c r="I20" i="13" a="1"/>
  <c r="I20" i="13" s="1"/>
  <c r="I90" i="13" a="1"/>
  <c r="I90" i="13" s="1"/>
  <c r="I82" i="13" a="1"/>
  <c r="I82" i="13" s="1"/>
  <c r="I74" i="13" a="1"/>
  <c r="I74" i="13" s="1"/>
  <c r="I66" i="13" a="1"/>
  <c r="I66" i="13" s="1"/>
  <c r="I58" i="13" a="1"/>
  <c r="I58" i="13" s="1"/>
  <c r="I50" i="13" a="1"/>
  <c r="I50" i="13" s="1"/>
  <c r="I42" i="13" a="1"/>
  <c r="I42" i="13" s="1"/>
  <c r="I26" i="13" a="1"/>
  <c r="I26" i="13" s="1"/>
  <c r="I75" i="13" a="1"/>
  <c r="I75" i="13" s="1"/>
  <c r="I19" i="13" a="1"/>
  <c r="I19" i="13" s="1"/>
  <c r="I44" i="13" a="1"/>
  <c r="I44" i="13" s="1"/>
  <c r="I93" i="13" a="1"/>
  <c r="I93" i="13" s="1"/>
  <c r="I85" i="13" a="1"/>
  <c r="I85" i="13" s="1"/>
  <c r="I77" i="13" a="1"/>
  <c r="I77" i="13" s="1"/>
  <c r="I69" i="13" a="1"/>
  <c r="I69" i="13" s="1"/>
  <c r="I61" i="13" a="1"/>
  <c r="I61" i="13" s="1"/>
  <c r="I53" i="13" a="1"/>
  <c r="I53" i="13" s="1"/>
  <c r="I45" i="13" a="1"/>
  <c r="I45" i="13" s="1"/>
  <c r="I37" i="13" a="1"/>
  <c r="I37" i="13" s="1"/>
  <c r="I29" i="13" a="1"/>
  <c r="I29" i="13" s="1"/>
  <c r="I21" i="13" a="1"/>
  <c r="I21" i="13" s="1"/>
  <c r="I13" i="13" a="1"/>
  <c r="I13" i="13" s="1"/>
  <c r="I43" i="13" a="1"/>
  <c r="I43" i="13" s="1"/>
  <c r="I12" i="13" a="1"/>
  <c r="I12" i="13" s="1"/>
  <c r="I94" i="13" a="1"/>
  <c r="I94" i="13" s="1"/>
  <c r="I86" i="13" a="1"/>
  <c r="I86" i="13" s="1"/>
  <c r="I78" i="13" a="1"/>
  <c r="I78" i="13" s="1"/>
  <c r="I70" i="13" a="1"/>
  <c r="I70" i="13" s="1"/>
  <c r="I62" i="13" a="1"/>
  <c r="I62" i="13" s="1"/>
  <c r="I54" i="13" a="1"/>
  <c r="I54" i="13" s="1"/>
  <c r="I46" i="13" a="1"/>
  <c r="I46" i="13" s="1"/>
  <c r="I38" i="13" a="1"/>
  <c r="I38" i="13" s="1"/>
  <c r="I30" i="13" a="1"/>
  <c r="I30" i="13" s="1"/>
  <c r="I22" i="13" a="1"/>
  <c r="I22" i="13" s="1"/>
  <c r="I14" i="13" a="1"/>
  <c r="I14" i="13" s="1"/>
  <c r="I6" i="13" a="1"/>
  <c r="I6" i="13" s="1"/>
  <c r="I5" i="13" a="1"/>
  <c r="I5" i="13" s="1"/>
  <c r="S2" i="13"/>
  <c r="I67" i="13" a="1"/>
  <c r="I67" i="13" s="1"/>
  <c r="I87" i="13" a="1"/>
  <c r="I87" i="13" s="1"/>
  <c r="I79" i="13" a="1"/>
  <c r="I79" i="13" s="1"/>
  <c r="I71" i="13" a="1"/>
  <c r="I71" i="13" s="1"/>
  <c r="I63" i="13" a="1"/>
  <c r="I63" i="13" s="1"/>
  <c r="I55" i="13" a="1"/>
  <c r="I55" i="13" s="1"/>
  <c r="I47" i="13" a="1"/>
  <c r="I47" i="13" s="1"/>
  <c r="I39" i="13" a="1"/>
  <c r="I39" i="13" s="1"/>
  <c r="I31" i="13" a="1"/>
  <c r="I31" i="13" s="1"/>
  <c r="I23" i="13" a="1"/>
  <c r="I23" i="13" s="1"/>
  <c r="I15" i="13" a="1"/>
  <c r="I15" i="13" s="1"/>
  <c r="I7" i="13" a="1"/>
  <c r="I7" i="13" s="1"/>
  <c r="I18" i="13" a="1"/>
  <c r="I18" i="13" s="1"/>
  <c r="I91" i="13" a="1"/>
  <c r="I91" i="13" s="1"/>
  <c r="I35" i="13" a="1"/>
  <c r="I35" i="13" s="1"/>
  <c r="I92" i="13" a="1"/>
  <c r="I92" i="13" s="1"/>
  <c r="I76" i="13" a="1"/>
  <c r="I76" i="13" s="1"/>
  <c r="I36" i="13" a="1"/>
  <c r="I36" i="13" s="1"/>
  <c r="I88" i="13" a="1"/>
  <c r="I88" i="13" s="1"/>
  <c r="I80" i="13" a="1"/>
  <c r="I80" i="13" s="1"/>
  <c r="I72" i="13" a="1"/>
  <c r="I72" i="13" s="1"/>
  <c r="I64" i="13" a="1"/>
  <c r="I64" i="13" s="1"/>
  <c r="I56" i="13" a="1"/>
  <c r="I56" i="13" s="1"/>
  <c r="I48" i="13" a="1"/>
  <c r="I48" i="13" s="1"/>
  <c r="I40" i="13" a="1"/>
  <c r="I40" i="13" s="1"/>
  <c r="I32" i="13" a="1"/>
  <c r="I32" i="13" s="1"/>
  <c r="I24" i="13" a="1"/>
  <c r="I24" i="13" s="1"/>
  <c r="I16" i="13" a="1"/>
  <c r="I16" i="13" s="1"/>
  <c r="I8" i="13" a="1"/>
  <c r="I8" i="13" s="1"/>
  <c r="I34" i="13" a="1"/>
  <c r="I34" i="13" s="1"/>
  <c r="I10" i="13" a="1"/>
  <c r="I10" i="13" s="1"/>
  <c r="I83" i="13" a="1"/>
  <c r="I83" i="13" s="1"/>
  <c r="I59" i="13" a="1"/>
  <c r="I59" i="13" s="1"/>
  <c r="I27" i="13" a="1"/>
  <c r="I27" i="13" s="1"/>
  <c r="I60" i="13" a="1"/>
  <c r="I60" i="13" s="1"/>
  <c r="I28" i="13" a="1"/>
  <c r="I28" i="13" s="1"/>
  <c r="D70" i="10"/>
  <c r="C70" i="10"/>
  <c r="F6" i="10"/>
  <c r="G7" i="10" s="1"/>
  <c r="I17" i="9" a="1"/>
  <c r="I17" i="9" s="1"/>
  <c r="G5" i="9"/>
  <c r="D59" i="9" a="1"/>
  <c r="D59" i="9" s="1"/>
  <c r="B59" i="9" a="1"/>
  <c r="B59" i="9" s="1"/>
  <c r="C61" i="9" s="1"/>
  <c r="E37" i="9"/>
  <c r="F38" i="9" s="1"/>
  <c r="G39" i="9" s="1"/>
  <c r="E39" i="9"/>
  <c r="F40" i="9" s="1"/>
  <c r="G41" i="9" s="1"/>
  <c r="E41" i="9"/>
  <c r="F42" i="9" s="1"/>
  <c r="G43" i="9" s="1"/>
  <c r="E45" i="9"/>
  <c r="F46" i="9" s="1"/>
  <c r="G47" i="9" s="1"/>
  <c r="E49" i="9"/>
  <c r="F50" i="9" s="1"/>
  <c r="G51" i="9" s="1"/>
  <c r="E53" i="9"/>
  <c r="F54" i="9" s="1"/>
  <c r="G55" i="9" s="1"/>
  <c r="D60" i="9"/>
  <c r="E52" i="9"/>
  <c r="F53" i="9" s="1"/>
  <c r="G54" i="9" s="1"/>
  <c r="E38" i="9"/>
  <c r="F39" i="9" s="1"/>
  <c r="G40" i="9" s="1"/>
  <c r="E40" i="9"/>
  <c r="F41" i="9" s="1"/>
  <c r="G42" i="9" s="1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" i="8"/>
  <c r="D14" i="8"/>
  <c r="E15" i="8" s="1"/>
  <c r="F16" i="8" s="1"/>
  <c r="G17" i="8" s="1"/>
  <c r="D15" i="8"/>
  <c r="E16" i="8" s="1"/>
  <c r="F17" i="8" s="1"/>
  <c r="G18" i="8" s="1"/>
  <c r="D16" i="8"/>
  <c r="E17" i="8" s="1"/>
  <c r="F18" i="8" s="1"/>
  <c r="G19" i="8" s="1"/>
  <c r="D17" i="8"/>
  <c r="E18" i="8" s="1"/>
  <c r="F19" i="8" s="1"/>
  <c r="G20" i="8" s="1"/>
  <c r="D18" i="8"/>
  <c r="E19" i="8" s="1"/>
  <c r="F20" i="8" s="1"/>
  <c r="G21" i="8" s="1"/>
  <c r="D19" i="8"/>
  <c r="E20" i="8" s="1"/>
  <c r="F21" i="8" s="1"/>
  <c r="G22" i="8" s="1"/>
  <c r="D20" i="8"/>
  <c r="D21" i="8"/>
  <c r="E22" i="8" s="1"/>
  <c r="F23" i="8" s="1"/>
  <c r="G24" i="8" s="1"/>
  <c r="D22" i="8"/>
  <c r="E23" i="8" s="1"/>
  <c r="F24" i="8" s="1"/>
  <c r="G25" i="8" s="1"/>
  <c r="D23" i="8"/>
  <c r="E24" i="8" s="1"/>
  <c r="F25" i="8" s="1"/>
  <c r="G26" i="8" s="1"/>
  <c r="D24" i="8"/>
  <c r="E25" i="8" s="1"/>
  <c r="F26" i="8" s="1"/>
  <c r="G27" i="8" s="1"/>
  <c r="D25" i="8"/>
  <c r="E26" i="8" s="1"/>
  <c r="F27" i="8" s="1"/>
  <c r="G28" i="8" s="1"/>
  <c r="D26" i="8"/>
  <c r="E27" i="8" s="1"/>
  <c r="F28" i="8" s="1"/>
  <c r="D27" i="8"/>
  <c r="E28" i="8" s="1"/>
  <c r="D28" i="8"/>
  <c r="D8" i="8"/>
  <c r="E9" i="8" s="1"/>
  <c r="F10" i="8" s="1"/>
  <c r="G11" i="8" s="1"/>
  <c r="D9" i="8"/>
  <c r="E10" i="8" s="1"/>
  <c r="F11" i="8" s="1"/>
  <c r="G12" i="8" s="1"/>
  <c r="D10" i="8"/>
  <c r="E11" i="8" s="1"/>
  <c r="F12" i="8" s="1"/>
  <c r="G13" i="8" s="1"/>
  <c r="D11" i="8"/>
  <c r="E12" i="8" s="1"/>
  <c r="F13" i="8" s="1"/>
  <c r="G14" i="8" s="1"/>
  <c r="D12" i="8"/>
  <c r="E13" i="8" s="1"/>
  <c r="F14" i="8" s="1"/>
  <c r="G15" i="8" s="1"/>
  <c r="D13" i="8"/>
  <c r="E14" i="8" s="1"/>
  <c r="F15" i="8" s="1"/>
  <c r="G16" i="8" s="1"/>
  <c r="C32" i="8"/>
  <c r="C31" i="8" a="1"/>
  <c r="C31" i="8" s="1"/>
  <c r="E8" i="8"/>
  <c r="F9" i="8" s="1"/>
  <c r="G10" i="8" s="1"/>
  <c r="E7" i="8"/>
  <c r="F8" i="8" s="1"/>
  <c r="G9" i="8" s="1"/>
  <c r="E6" i="8"/>
  <c r="F7" i="8" s="1"/>
  <c r="G8" i="8" s="1"/>
  <c r="Q5" i="8"/>
  <c r="E5" i="8"/>
  <c r="F6" i="8" s="1"/>
  <c r="G7" i="8" s="1"/>
  <c r="Q4" i="8"/>
  <c r="E4" i="8"/>
  <c r="F5" i="8" s="1"/>
  <c r="G6" i="8" s="1"/>
  <c r="Q3" i="8"/>
  <c r="Q2" i="8"/>
  <c r="L1" i="8"/>
  <c r="K1" i="8"/>
  <c r="K9" i="18" l="1"/>
  <c r="K16" i="18"/>
  <c r="K13" i="18"/>
  <c r="K26" i="18"/>
  <c r="K21" i="18"/>
  <c r="K3" i="18"/>
  <c r="L3" i="18" s="1"/>
  <c r="K17" i="18"/>
  <c r="K12" i="18"/>
  <c r="L12" i="18" s="1"/>
  <c r="K11" i="18"/>
  <c r="K4" i="18"/>
  <c r="L4" i="18" s="1"/>
  <c r="K20" i="18"/>
  <c r="L20" i="18" s="1"/>
  <c r="K19" i="18"/>
  <c r="L19" i="18" s="1"/>
  <c r="K5" i="18"/>
  <c r="L5" i="18" s="1"/>
  <c r="K28" i="18"/>
  <c r="L28" i="18" s="1"/>
  <c r="K27" i="18"/>
  <c r="L27" i="18" s="1"/>
  <c r="K6" i="18"/>
  <c r="L6" i="18" s="1"/>
  <c r="K24" i="18"/>
  <c r="K25" i="18"/>
  <c r="K14" i="18"/>
  <c r="L14" i="18" s="1"/>
  <c r="K7" i="18"/>
  <c r="L7" i="18" s="1"/>
  <c r="K2" i="18"/>
  <c r="L2" i="18" s="1"/>
  <c r="K22" i="18"/>
  <c r="L22" i="18" s="1"/>
  <c r="K15" i="18"/>
  <c r="L15" i="18" s="1"/>
  <c r="L26" i="18"/>
  <c r="K34" i="18"/>
  <c r="L34" i="18" s="1"/>
  <c r="K33" i="18"/>
  <c r="L33" i="18" s="1"/>
  <c r="K32" i="18"/>
  <c r="L32" i="18" s="1"/>
  <c r="K31" i="18"/>
  <c r="L31" i="18" s="1"/>
  <c r="K30" i="18"/>
  <c r="L30" i="18" s="1"/>
  <c r="K80" i="19"/>
  <c r="L80" i="19" s="1"/>
  <c r="U80" i="19" s="1"/>
  <c r="K81" i="19"/>
  <c r="L81" i="19" s="1"/>
  <c r="U81" i="19" s="1"/>
  <c r="K82" i="19"/>
  <c r="L82" i="19" s="1"/>
  <c r="U82" i="19" s="1"/>
  <c r="K79" i="19"/>
  <c r="L79" i="19" s="1"/>
  <c r="U79" i="19" s="1"/>
  <c r="K77" i="19"/>
  <c r="L77" i="19" s="1"/>
  <c r="U77" i="19" s="1"/>
  <c r="K40" i="28"/>
  <c r="L38" i="28" a="1"/>
  <c r="L38" i="28" s="1"/>
  <c r="L39" i="28"/>
  <c r="K70" i="23"/>
  <c r="L68" i="23" a="1"/>
  <c r="L68" i="23" s="1"/>
  <c r="L70" i="23" s="1"/>
  <c r="L69" i="23"/>
  <c r="L68" i="22" a="1"/>
  <c r="L68" i="22" s="1"/>
  <c r="L69" i="22"/>
  <c r="K70" i="22"/>
  <c r="D31" i="8" a="1"/>
  <c r="D31" i="8" s="1"/>
  <c r="K44" i="19"/>
  <c r="L44" i="19" s="1"/>
  <c r="U44" i="19" s="1"/>
  <c r="K41" i="19"/>
  <c r="L41" i="19" s="1"/>
  <c r="U41" i="19" s="1"/>
  <c r="K39" i="19"/>
  <c r="L39" i="19" s="1"/>
  <c r="U39" i="19" s="1"/>
  <c r="K55" i="19"/>
  <c r="L55" i="19" s="1"/>
  <c r="U55" i="19" s="1"/>
  <c r="K8" i="19"/>
  <c r="L8" i="19" s="1"/>
  <c r="U8" i="19" s="1"/>
  <c r="K22" i="19"/>
  <c r="L22" i="19" s="1"/>
  <c r="U22" i="19" s="1"/>
  <c r="K78" i="19"/>
  <c r="L78" i="19" s="1"/>
  <c r="U78" i="19" s="1"/>
  <c r="K24" i="19"/>
  <c r="L24" i="19" s="1"/>
  <c r="U24" i="19" s="1"/>
  <c r="K43" i="19"/>
  <c r="L43" i="19" s="1"/>
  <c r="U43" i="19" s="1"/>
  <c r="K30" i="19"/>
  <c r="L30" i="19" s="1"/>
  <c r="U30" i="19" s="1"/>
  <c r="K12" i="19"/>
  <c r="L12" i="19" s="1"/>
  <c r="U12" i="19" s="1"/>
  <c r="K64" i="19"/>
  <c r="L64" i="19" s="1"/>
  <c r="U64" i="19" s="1"/>
  <c r="K62" i="19"/>
  <c r="L62" i="19" s="1"/>
  <c r="U62" i="19" s="1"/>
  <c r="K54" i="19"/>
  <c r="L54" i="19" s="1"/>
  <c r="U54" i="19" s="1"/>
  <c r="K72" i="19"/>
  <c r="L72" i="19" s="1"/>
  <c r="U72" i="19" s="1"/>
  <c r="K5" i="19"/>
  <c r="L5" i="19" s="1"/>
  <c r="U5" i="19" s="1"/>
  <c r="K36" i="19"/>
  <c r="L36" i="19" s="1"/>
  <c r="U36" i="19" s="1"/>
  <c r="K70" i="19"/>
  <c r="L70" i="19" s="1"/>
  <c r="U70" i="19" s="1"/>
  <c r="K25" i="19"/>
  <c r="L25" i="19" s="1"/>
  <c r="U25" i="19" s="1"/>
  <c r="K23" i="19"/>
  <c r="L23" i="19" s="1"/>
  <c r="U23" i="19" s="1"/>
  <c r="K35" i="19"/>
  <c r="L35" i="19" s="1"/>
  <c r="U35" i="19" s="1"/>
  <c r="K33" i="19"/>
  <c r="L33" i="19" s="1"/>
  <c r="U33" i="19" s="1"/>
  <c r="K29" i="19"/>
  <c r="L29" i="19" s="1"/>
  <c r="U29" i="19" s="1"/>
  <c r="K63" i="19"/>
  <c r="L63" i="19" s="1"/>
  <c r="U63" i="19" s="1"/>
  <c r="K60" i="19"/>
  <c r="L60" i="19" s="1"/>
  <c r="U60" i="19" s="1"/>
  <c r="K18" i="19"/>
  <c r="L18" i="19" s="1"/>
  <c r="U18" i="19" s="1"/>
  <c r="K49" i="19"/>
  <c r="L49" i="19" s="1"/>
  <c r="U49" i="19" s="1"/>
  <c r="K37" i="19"/>
  <c r="L37" i="19" s="1"/>
  <c r="U37" i="19" s="1"/>
  <c r="K19" i="19"/>
  <c r="L19" i="19" s="1"/>
  <c r="U19" i="19" s="1"/>
  <c r="K14" i="19"/>
  <c r="L14" i="19" s="1"/>
  <c r="U14" i="19" s="1"/>
  <c r="K10" i="19"/>
  <c r="L10" i="19" s="1"/>
  <c r="U10" i="19" s="1"/>
  <c r="K4" i="19"/>
  <c r="L4" i="19" s="1"/>
  <c r="U4" i="19" s="1"/>
  <c r="K27" i="19"/>
  <c r="L27" i="19" s="1"/>
  <c r="U27" i="19" s="1"/>
  <c r="K38" i="19"/>
  <c r="L38" i="19" s="1"/>
  <c r="U38" i="19" s="1"/>
  <c r="K26" i="19"/>
  <c r="L26" i="19" s="1"/>
  <c r="U26" i="19" s="1"/>
  <c r="K7" i="19"/>
  <c r="L7" i="19" s="1"/>
  <c r="U7" i="19" s="1"/>
  <c r="K46" i="19"/>
  <c r="L46" i="19" s="1"/>
  <c r="U46" i="19" s="1"/>
  <c r="K68" i="19"/>
  <c r="L68" i="19" s="1"/>
  <c r="U68" i="19" s="1"/>
  <c r="K51" i="19"/>
  <c r="L51" i="19" s="1"/>
  <c r="U51" i="19" s="1"/>
  <c r="K50" i="19"/>
  <c r="L50" i="19" s="1"/>
  <c r="U50" i="19" s="1"/>
  <c r="K28" i="19"/>
  <c r="L28" i="19" s="1"/>
  <c r="U28" i="19" s="1"/>
  <c r="K65" i="19"/>
  <c r="L65" i="19" s="1"/>
  <c r="U65" i="19" s="1"/>
  <c r="K32" i="19"/>
  <c r="L32" i="19" s="1"/>
  <c r="U32" i="19" s="1"/>
  <c r="K45" i="19"/>
  <c r="L45" i="19" s="1"/>
  <c r="U45" i="19" s="1"/>
  <c r="K15" i="19"/>
  <c r="L15" i="19" s="1"/>
  <c r="U15" i="19" s="1"/>
  <c r="K52" i="19"/>
  <c r="L52" i="19" s="1"/>
  <c r="U52" i="19" s="1"/>
  <c r="K76" i="19"/>
  <c r="L76" i="19" s="1"/>
  <c r="U76" i="19" s="1"/>
  <c r="K59" i="19"/>
  <c r="L59" i="19" s="1"/>
  <c r="U59" i="19" s="1"/>
  <c r="K58" i="19"/>
  <c r="L58" i="19" s="1"/>
  <c r="U58" i="19" s="1"/>
  <c r="K42" i="19"/>
  <c r="L42" i="19" s="1"/>
  <c r="U42" i="19" s="1"/>
  <c r="K73" i="19"/>
  <c r="L73" i="19" s="1"/>
  <c r="U73" i="19" s="1"/>
  <c r="K40" i="19"/>
  <c r="L40" i="19" s="1"/>
  <c r="U40" i="19" s="1"/>
  <c r="K53" i="19"/>
  <c r="L53" i="19" s="1"/>
  <c r="U53" i="19" s="1"/>
  <c r="K31" i="19"/>
  <c r="L31" i="19" s="1"/>
  <c r="U31" i="19" s="1"/>
  <c r="K71" i="19"/>
  <c r="L71" i="19" s="1"/>
  <c r="U71" i="19" s="1"/>
  <c r="K3" i="19"/>
  <c r="L3" i="19" s="1"/>
  <c r="U3" i="19" s="1"/>
  <c r="K67" i="19"/>
  <c r="L67" i="19" s="1"/>
  <c r="U67" i="19" s="1"/>
  <c r="K66" i="19"/>
  <c r="L66" i="19" s="1"/>
  <c r="U66" i="19" s="1"/>
  <c r="K9" i="19"/>
  <c r="L9" i="19" s="1"/>
  <c r="U9" i="19" s="1"/>
  <c r="K20" i="19"/>
  <c r="L20" i="19" s="1"/>
  <c r="U20" i="19" s="1"/>
  <c r="K48" i="19"/>
  <c r="L48" i="19" s="1"/>
  <c r="U48" i="19" s="1"/>
  <c r="K61" i="19"/>
  <c r="L61" i="19" s="1"/>
  <c r="U61" i="19" s="1"/>
  <c r="K47" i="19"/>
  <c r="L47" i="19" s="1"/>
  <c r="U47" i="19" s="1"/>
  <c r="K6" i="19"/>
  <c r="L6" i="19" s="1"/>
  <c r="U6" i="19" s="1"/>
  <c r="K11" i="19"/>
  <c r="L11" i="19" s="1"/>
  <c r="U11" i="19" s="1"/>
  <c r="K75" i="19"/>
  <c r="L75" i="19" s="1"/>
  <c r="U75" i="19" s="1"/>
  <c r="K74" i="19"/>
  <c r="L74" i="19" s="1"/>
  <c r="U74" i="19" s="1"/>
  <c r="K17" i="19"/>
  <c r="L17" i="19" s="1"/>
  <c r="U17" i="19" s="1"/>
  <c r="K2" i="19"/>
  <c r="L2" i="19" s="1"/>
  <c r="U2" i="19" s="1"/>
  <c r="K56" i="19"/>
  <c r="L56" i="19" s="1"/>
  <c r="U56" i="19" s="1"/>
  <c r="K34" i="19"/>
  <c r="L34" i="19" s="1"/>
  <c r="U34" i="19" s="1"/>
  <c r="K57" i="19"/>
  <c r="L57" i="19" s="1"/>
  <c r="U57" i="19" s="1"/>
  <c r="K16" i="19"/>
  <c r="L16" i="19" s="1"/>
  <c r="U16" i="19" s="1"/>
  <c r="K21" i="19"/>
  <c r="L21" i="19" s="1"/>
  <c r="U21" i="19" s="1"/>
  <c r="K69" i="19"/>
  <c r="L69" i="19" s="1"/>
  <c r="U69" i="19" s="1"/>
  <c r="K13" i="19"/>
  <c r="L13" i="19" s="1"/>
  <c r="U13" i="19" s="1"/>
  <c r="K8" i="18"/>
  <c r="L8" i="18" s="1"/>
  <c r="K23" i="18"/>
  <c r="L23" i="18" s="1"/>
  <c r="L11" i="18"/>
  <c r="K29" i="18"/>
  <c r="L18" i="18"/>
  <c r="L21" i="18"/>
  <c r="L17" i="18"/>
  <c r="L13" i="18"/>
  <c r="L25" i="18"/>
  <c r="L10" i="18"/>
  <c r="L24" i="18"/>
  <c r="L9" i="18"/>
  <c r="L16" i="18"/>
  <c r="R2" i="17" a="1"/>
  <c r="R2" i="17" s="1"/>
  <c r="I49" i="17" s="1" a="1"/>
  <c r="I49" i="17" s="1"/>
  <c r="R2" i="16" a="1"/>
  <c r="R2" i="16" s="1"/>
  <c r="I52" i="16" s="1" a="1"/>
  <c r="I52" i="16" s="1"/>
  <c r="K91" i="15"/>
  <c r="L91" i="15" s="1"/>
  <c r="K83" i="15"/>
  <c r="L83" i="15" s="1"/>
  <c r="K75" i="15"/>
  <c r="L75" i="15" s="1"/>
  <c r="K67" i="15"/>
  <c r="L67" i="15" s="1"/>
  <c r="K59" i="15"/>
  <c r="L59" i="15" s="1"/>
  <c r="K51" i="15"/>
  <c r="L51" i="15" s="1"/>
  <c r="K43" i="15"/>
  <c r="L43" i="15" s="1"/>
  <c r="K35" i="15"/>
  <c r="L35" i="15" s="1"/>
  <c r="K27" i="15"/>
  <c r="L27" i="15" s="1"/>
  <c r="K19" i="15"/>
  <c r="L19" i="15" s="1"/>
  <c r="K11" i="15"/>
  <c r="L11" i="15" s="1"/>
  <c r="K3" i="15"/>
  <c r="L3" i="15" s="1"/>
  <c r="K65" i="15"/>
  <c r="L65" i="15" s="1"/>
  <c r="K57" i="15"/>
  <c r="L57" i="15" s="1"/>
  <c r="K41" i="15"/>
  <c r="L41" i="15" s="1"/>
  <c r="K92" i="15"/>
  <c r="L92" i="15" s="1"/>
  <c r="K84" i="15"/>
  <c r="L84" i="15" s="1"/>
  <c r="K76" i="15"/>
  <c r="L76" i="15" s="1"/>
  <c r="K68" i="15"/>
  <c r="L68" i="15" s="1"/>
  <c r="K60" i="15"/>
  <c r="L60" i="15" s="1"/>
  <c r="K52" i="15"/>
  <c r="L52" i="15" s="1"/>
  <c r="K44" i="15"/>
  <c r="L44" i="15" s="1"/>
  <c r="K36" i="15"/>
  <c r="L36" i="15" s="1"/>
  <c r="K28" i="15"/>
  <c r="L28" i="15" s="1"/>
  <c r="K20" i="15"/>
  <c r="L20" i="15" s="1"/>
  <c r="K12" i="15"/>
  <c r="L12" i="15" s="1"/>
  <c r="K26" i="15"/>
  <c r="L26" i="15" s="1"/>
  <c r="K93" i="15"/>
  <c r="L93" i="15" s="1"/>
  <c r="K85" i="15"/>
  <c r="L85" i="15" s="1"/>
  <c r="K77" i="15"/>
  <c r="L77" i="15" s="1"/>
  <c r="K69" i="15"/>
  <c r="L69" i="15" s="1"/>
  <c r="K61" i="15"/>
  <c r="L61" i="15" s="1"/>
  <c r="K53" i="15"/>
  <c r="L53" i="15" s="1"/>
  <c r="K45" i="15"/>
  <c r="L45" i="15" s="1"/>
  <c r="K37" i="15"/>
  <c r="L37" i="15" s="1"/>
  <c r="K29" i="15"/>
  <c r="L29" i="15" s="1"/>
  <c r="K21" i="15"/>
  <c r="L21" i="15" s="1"/>
  <c r="K13" i="15"/>
  <c r="L13" i="15" s="1"/>
  <c r="K9" i="15"/>
  <c r="L9" i="15" s="1"/>
  <c r="K82" i="15"/>
  <c r="L82" i="15" s="1"/>
  <c r="K58" i="15"/>
  <c r="L58" i="15" s="1"/>
  <c r="K18" i="15"/>
  <c r="L18" i="15" s="1"/>
  <c r="K94" i="15"/>
  <c r="L94" i="15" s="1"/>
  <c r="K86" i="15"/>
  <c r="L86" i="15" s="1"/>
  <c r="K78" i="15"/>
  <c r="L78" i="15" s="1"/>
  <c r="K70" i="15"/>
  <c r="L70" i="15" s="1"/>
  <c r="K62" i="15"/>
  <c r="L62" i="15" s="1"/>
  <c r="K54" i="15"/>
  <c r="L54" i="15" s="1"/>
  <c r="K46" i="15"/>
  <c r="L46" i="15" s="1"/>
  <c r="K38" i="15"/>
  <c r="L38" i="15" s="1"/>
  <c r="K30" i="15"/>
  <c r="L30" i="15" s="1"/>
  <c r="K22" i="15"/>
  <c r="L22" i="15" s="1"/>
  <c r="K14" i="15"/>
  <c r="L14" i="15" s="1"/>
  <c r="K6" i="15"/>
  <c r="L6" i="15" s="1"/>
  <c r="K5" i="15"/>
  <c r="L5" i="15" s="1"/>
  <c r="K4" i="15"/>
  <c r="L4" i="15" s="1"/>
  <c r="K90" i="15"/>
  <c r="L90" i="15" s="1"/>
  <c r="K74" i="15"/>
  <c r="L74" i="15" s="1"/>
  <c r="K50" i="15"/>
  <c r="L50" i="15" s="1"/>
  <c r="K10" i="15"/>
  <c r="L10" i="15" s="1"/>
  <c r="K87" i="15"/>
  <c r="L87" i="15" s="1"/>
  <c r="K79" i="15"/>
  <c r="L79" i="15" s="1"/>
  <c r="K71" i="15"/>
  <c r="L71" i="15" s="1"/>
  <c r="K63" i="15"/>
  <c r="L63" i="15" s="1"/>
  <c r="K55" i="15"/>
  <c r="L55" i="15" s="1"/>
  <c r="K47" i="15"/>
  <c r="L47" i="15" s="1"/>
  <c r="K39" i="15"/>
  <c r="L39" i="15" s="1"/>
  <c r="K31" i="15"/>
  <c r="L31" i="15" s="1"/>
  <c r="K23" i="15"/>
  <c r="L23" i="15" s="1"/>
  <c r="K15" i="15"/>
  <c r="L15" i="15" s="1"/>
  <c r="K7" i="15"/>
  <c r="L7" i="15" s="1"/>
  <c r="K89" i="15"/>
  <c r="L89" i="15" s="1"/>
  <c r="K81" i="15"/>
  <c r="L81" i="15" s="1"/>
  <c r="K73" i="15"/>
  <c r="L73" i="15" s="1"/>
  <c r="K49" i="15"/>
  <c r="L49" i="15" s="1"/>
  <c r="K33" i="15"/>
  <c r="L33" i="15" s="1"/>
  <c r="K25" i="15"/>
  <c r="L25" i="15" s="1"/>
  <c r="K34" i="15"/>
  <c r="L34" i="15" s="1"/>
  <c r="K88" i="15"/>
  <c r="L88" i="15" s="1"/>
  <c r="K80" i="15"/>
  <c r="L80" i="15" s="1"/>
  <c r="K72" i="15"/>
  <c r="L72" i="15" s="1"/>
  <c r="K64" i="15"/>
  <c r="L64" i="15" s="1"/>
  <c r="K56" i="15"/>
  <c r="L56" i="15" s="1"/>
  <c r="K48" i="15"/>
  <c r="L48" i="15" s="1"/>
  <c r="K40" i="15"/>
  <c r="L40" i="15" s="1"/>
  <c r="K32" i="15"/>
  <c r="L32" i="15" s="1"/>
  <c r="K24" i="15"/>
  <c r="L24" i="15" s="1"/>
  <c r="K16" i="15"/>
  <c r="L16" i="15" s="1"/>
  <c r="K8" i="15"/>
  <c r="L8" i="15" s="1"/>
  <c r="K17" i="15"/>
  <c r="L17" i="15" s="1"/>
  <c r="K66" i="15"/>
  <c r="L66" i="15" s="1"/>
  <c r="K42" i="15"/>
  <c r="L42" i="15" s="1"/>
  <c r="K2" i="15"/>
  <c r="K91" i="14"/>
  <c r="L91" i="14" s="1"/>
  <c r="K83" i="14"/>
  <c r="L83" i="14" s="1"/>
  <c r="K75" i="14"/>
  <c r="L75" i="14" s="1"/>
  <c r="K67" i="14"/>
  <c r="L67" i="14" s="1"/>
  <c r="K59" i="14"/>
  <c r="L59" i="14" s="1"/>
  <c r="K51" i="14"/>
  <c r="L51" i="14" s="1"/>
  <c r="K43" i="14"/>
  <c r="L43" i="14" s="1"/>
  <c r="K35" i="14"/>
  <c r="L35" i="14" s="1"/>
  <c r="K27" i="14"/>
  <c r="L27" i="14" s="1"/>
  <c r="K19" i="14"/>
  <c r="L19" i="14" s="1"/>
  <c r="K11" i="14"/>
  <c r="L11" i="14" s="1"/>
  <c r="K3" i="14"/>
  <c r="L3" i="14" s="1"/>
  <c r="K92" i="14"/>
  <c r="L92" i="14" s="1"/>
  <c r="K84" i="14"/>
  <c r="L84" i="14" s="1"/>
  <c r="K76" i="14"/>
  <c r="L76" i="14" s="1"/>
  <c r="K68" i="14"/>
  <c r="L68" i="14" s="1"/>
  <c r="K60" i="14"/>
  <c r="L60" i="14" s="1"/>
  <c r="K52" i="14"/>
  <c r="L52" i="14" s="1"/>
  <c r="K44" i="14"/>
  <c r="L44" i="14" s="1"/>
  <c r="K36" i="14"/>
  <c r="L36" i="14" s="1"/>
  <c r="K28" i="14"/>
  <c r="L28" i="14" s="1"/>
  <c r="K20" i="14"/>
  <c r="L20" i="14" s="1"/>
  <c r="K12" i="14"/>
  <c r="L12" i="14" s="1"/>
  <c r="K93" i="14"/>
  <c r="L93" i="14" s="1"/>
  <c r="K85" i="14"/>
  <c r="L85" i="14" s="1"/>
  <c r="K77" i="14"/>
  <c r="L77" i="14" s="1"/>
  <c r="K69" i="14"/>
  <c r="L69" i="14" s="1"/>
  <c r="K61" i="14"/>
  <c r="L61" i="14" s="1"/>
  <c r="K53" i="14"/>
  <c r="L53" i="14" s="1"/>
  <c r="K45" i="14"/>
  <c r="L45" i="14" s="1"/>
  <c r="K37" i="14"/>
  <c r="L37" i="14" s="1"/>
  <c r="K29" i="14"/>
  <c r="L29" i="14" s="1"/>
  <c r="K21" i="14"/>
  <c r="L21" i="14" s="1"/>
  <c r="K13" i="14"/>
  <c r="L13" i="14" s="1"/>
  <c r="K94" i="14"/>
  <c r="L94" i="14" s="1"/>
  <c r="K86" i="14"/>
  <c r="L86" i="14" s="1"/>
  <c r="K78" i="14"/>
  <c r="L78" i="14" s="1"/>
  <c r="K70" i="14"/>
  <c r="L70" i="14" s="1"/>
  <c r="K62" i="14"/>
  <c r="L62" i="14" s="1"/>
  <c r="K54" i="14"/>
  <c r="L54" i="14" s="1"/>
  <c r="K46" i="14"/>
  <c r="L46" i="14" s="1"/>
  <c r="K38" i="14"/>
  <c r="L38" i="14" s="1"/>
  <c r="K30" i="14"/>
  <c r="L30" i="14" s="1"/>
  <c r="K22" i="14"/>
  <c r="L22" i="14" s="1"/>
  <c r="K14" i="14"/>
  <c r="L14" i="14" s="1"/>
  <c r="K6" i="14"/>
  <c r="L6" i="14" s="1"/>
  <c r="K5" i="14"/>
  <c r="L5" i="14" s="1"/>
  <c r="K4" i="14"/>
  <c r="L4" i="14" s="1"/>
  <c r="K87" i="14"/>
  <c r="L87" i="14" s="1"/>
  <c r="K79" i="14"/>
  <c r="L79" i="14" s="1"/>
  <c r="K71" i="14"/>
  <c r="L71" i="14" s="1"/>
  <c r="K63" i="14"/>
  <c r="L63" i="14" s="1"/>
  <c r="K55" i="14"/>
  <c r="L55" i="14" s="1"/>
  <c r="K47" i="14"/>
  <c r="L47" i="14" s="1"/>
  <c r="K39" i="14"/>
  <c r="L39" i="14" s="1"/>
  <c r="K31" i="14"/>
  <c r="L31" i="14" s="1"/>
  <c r="K23" i="14"/>
  <c r="L23" i="14" s="1"/>
  <c r="K15" i="14"/>
  <c r="L15" i="14" s="1"/>
  <c r="K7" i="14"/>
  <c r="L7" i="14" s="1"/>
  <c r="K88" i="14"/>
  <c r="L88" i="14" s="1"/>
  <c r="K80" i="14"/>
  <c r="L80" i="14" s="1"/>
  <c r="K72" i="14"/>
  <c r="L72" i="14" s="1"/>
  <c r="K64" i="14"/>
  <c r="L64" i="14" s="1"/>
  <c r="K56" i="14"/>
  <c r="L56" i="14" s="1"/>
  <c r="K48" i="14"/>
  <c r="L48" i="14" s="1"/>
  <c r="K40" i="14"/>
  <c r="L40" i="14" s="1"/>
  <c r="K32" i="14"/>
  <c r="L32" i="14" s="1"/>
  <c r="K24" i="14"/>
  <c r="L24" i="14" s="1"/>
  <c r="K16" i="14"/>
  <c r="L16" i="14" s="1"/>
  <c r="K8" i="14"/>
  <c r="L8" i="14" s="1"/>
  <c r="K89" i="14"/>
  <c r="L89" i="14" s="1"/>
  <c r="K81" i="14"/>
  <c r="L81" i="14" s="1"/>
  <c r="K73" i="14"/>
  <c r="L73" i="14" s="1"/>
  <c r="K65" i="14"/>
  <c r="L65" i="14" s="1"/>
  <c r="K57" i="14"/>
  <c r="L57" i="14" s="1"/>
  <c r="K49" i="14"/>
  <c r="L49" i="14" s="1"/>
  <c r="K41" i="14"/>
  <c r="L41" i="14" s="1"/>
  <c r="K33" i="14"/>
  <c r="L33" i="14" s="1"/>
  <c r="K25" i="14"/>
  <c r="L25" i="14" s="1"/>
  <c r="K17" i="14"/>
  <c r="L17" i="14" s="1"/>
  <c r="K9" i="14"/>
  <c r="L9" i="14" s="1"/>
  <c r="K90" i="14"/>
  <c r="L90" i="14" s="1"/>
  <c r="K82" i="14"/>
  <c r="L82" i="14" s="1"/>
  <c r="K74" i="14"/>
  <c r="L74" i="14" s="1"/>
  <c r="K66" i="14"/>
  <c r="L66" i="14" s="1"/>
  <c r="K58" i="14"/>
  <c r="L58" i="14" s="1"/>
  <c r="K50" i="14"/>
  <c r="L50" i="14" s="1"/>
  <c r="K42" i="14"/>
  <c r="L42" i="14" s="1"/>
  <c r="K34" i="14"/>
  <c r="L34" i="14" s="1"/>
  <c r="K26" i="14"/>
  <c r="L26" i="14" s="1"/>
  <c r="K18" i="14"/>
  <c r="L18" i="14" s="1"/>
  <c r="K10" i="14"/>
  <c r="L10" i="14" s="1"/>
  <c r="K2" i="14"/>
  <c r="K91" i="13"/>
  <c r="L91" i="13" s="1"/>
  <c r="K83" i="13"/>
  <c r="L83" i="13" s="1"/>
  <c r="K75" i="13"/>
  <c r="L75" i="13" s="1"/>
  <c r="K67" i="13"/>
  <c r="L67" i="13" s="1"/>
  <c r="K59" i="13"/>
  <c r="L59" i="13" s="1"/>
  <c r="K51" i="13"/>
  <c r="L51" i="13" s="1"/>
  <c r="K43" i="13"/>
  <c r="L43" i="13" s="1"/>
  <c r="K35" i="13"/>
  <c r="L35" i="13" s="1"/>
  <c r="K27" i="13"/>
  <c r="L27" i="13" s="1"/>
  <c r="K19" i="13"/>
  <c r="L19" i="13" s="1"/>
  <c r="K11" i="13"/>
  <c r="L11" i="13" s="1"/>
  <c r="K3" i="13"/>
  <c r="L3" i="13" s="1"/>
  <c r="K20" i="13"/>
  <c r="L20" i="13" s="1"/>
  <c r="K12" i="13"/>
  <c r="L12" i="13" s="1"/>
  <c r="K61" i="13"/>
  <c r="L61" i="13" s="1"/>
  <c r="K37" i="13"/>
  <c r="L37" i="13" s="1"/>
  <c r="K21" i="13"/>
  <c r="L21" i="13" s="1"/>
  <c r="K6" i="13"/>
  <c r="L6" i="13" s="1"/>
  <c r="K92" i="13"/>
  <c r="L92" i="13" s="1"/>
  <c r="K84" i="13"/>
  <c r="L84" i="13" s="1"/>
  <c r="K76" i="13"/>
  <c r="L76" i="13" s="1"/>
  <c r="K68" i="13"/>
  <c r="L68" i="13" s="1"/>
  <c r="K60" i="13"/>
  <c r="L60" i="13" s="1"/>
  <c r="K52" i="13"/>
  <c r="L52" i="13" s="1"/>
  <c r="K44" i="13"/>
  <c r="L44" i="13" s="1"/>
  <c r="K36" i="13"/>
  <c r="L36" i="13" s="1"/>
  <c r="K28" i="13"/>
  <c r="L28" i="13" s="1"/>
  <c r="K45" i="13"/>
  <c r="L45" i="13" s="1"/>
  <c r="K86" i="13"/>
  <c r="L86" i="13" s="1"/>
  <c r="K46" i="13"/>
  <c r="L46" i="13" s="1"/>
  <c r="K30" i="13"/>
  <c r="L30" i="13" s="1"/>
  <c r="K22" i="13"/>
  <c r="L22" i="13" s="1"/>
  <c r="K4" i="13"/>
  <c r="L4" i="13" s="1"/>
  <c r="K87" i="13"/>
  <c r="L87" i="13" s="1"/>
  <c r="K79" i="13"/>
  <c r="L79" i="13" s="1"/>
  <c r="K71" i="13"/>
  <c r="L71" i="13" s="1"/>
  <c r="K63" i="13"/>
  <c r="L63" i="13" s="1"/>
  <c r="K55" i="13"/>
  <c r="L55" i="13" s="1"/>
  <c r="K47" i="13"/>
  <c r="L47" i="13" s="1"/>
  <c r="K39" i="13"/>
  <c r="L39" i="13" s="1"/>
  <c r="K31" i="13"/>
  <c r="L31" i="13" s="1"/>
  <c r="K23" i="13"/>
  <c r="L23" i="13" s="1"/>
  <c r="K15" i="13"/>
  <c r="L15" i="13" s="1"/>
  <c r="K7" i="13"/>
  <c r="L7" i="13" s="1"/>
  <c r="K85" i="13"/>
  <c r="L85" i="13" s="1"/>
  <c r="K77" i="13"/>
  <c r="L77" i="13" s="1"/>
  <c r="K69" i="13"/>
  <c r="L69" i="13" s="1"/>
  <c r="K29" i="13"/>
  <c r="L29" i="13" s="1"/>
  <c r="K13" i="13"/>
  <c r="L13" i="13" s="1"/>
  <c r="K88" i="13"/>
  <c r="L88" i="13" s="1"/>
  <c r="K80" i="13"/>
  <c r="L80" i="13" s="1"/>
  <c r="K72" i="13"/>
  <c r="L72" i="13" s="1"/>
  <c r="K64" i="13"/>
  <c r="L64" i="13" s="1"/>
  <c r="K56" i="13"/>
  <c r="L56" i="13" s="1"/>
  <c r="K48" i="13"/>
  <c r="L48" i="13" s="1"/>
  <c r="K40" i="13"/>
  <c r="L40" i="13" s="1"/>
  <c r="K32" i="13"/>
  <c r="L32" i="13" s="1"/>
  <c r="K24" i="13"/>
  <c r="L24" i="13" s="1"/>
  <c r="K16" i="13"/>
  <c r="L16" i="13" s="1"/>
  <c r="K8" i="13"/>
  <c r="L8" i="13" s="1"/>
  <c r="K93" i="13"/>
  <c r="L93" i="13" s="1"/>
  <c r="K70" i="13"/>
  <c r="L70" i="13" s="1"/>
  <c r="K38" i="13"/>
  <c r="L38" i="13" s="1"/>
  <c r="K89" i="13"/>
  <c r="L89" i="13" s="1"/>
  <c r="K81" i="13"/>
  <c r="L81" i="13" s="1"/>
  <c r="K73" i="13"/>
  <c r="L73" i="13" s="1"/>
  <c r="K65" i="13"/>
  <c r="L65" i="13" s="1"/>
  <c r="K57" i="13"/>
  <c r="L57" i="13" s="1"/>
  <c r="K49" i="13"/>
  <c r="L49" i="13" s="1"/>
  <c r="K41" i="13"/>
  <c r="L41" i="13" s="1"/>
  <c r="K33" i="13"/>
  <c r="L33" i="13" s="1"/>
  <c r="K25" i="13"/>
  <c r="L25" i="13" s="1"/>
  <c r="K17" i="13"/>
  <c r="L17" i="13" s="1"/>
  <c r="K9" i="13"/>
  <c r="L9" i="13" s="1"/>
  <c r="K53" i="13"/>
  <c r="L53" i="13" s="1"/>
  <c r="K54" i="13"/>
  <c r="L54" i="13" s="1"/>
  <c r="K14" i="13"/>
  <c r="L14" i="13" s="1"/>
  <c r="K90" i="13"/>
  <c r="L90" i="13" s="1"/>
  <c r="K82" i="13"/>
  <c r="L82" i="13" s="1"/>
  <c r="K74" i="13"/>
  <c r="L74" i="13" s="1"/>
  <c r="K66" i="13"/>
  <c r="L66" i="13" s="1"/>
  <c r="K58" i="13"/>
  <c r="L58" i="13" s="1"/>
  <c r="K50" i="13"/>
  <c r="L50" i="13" s="1"/>
  <c r="K42" i="13"/>
  <c r="L42" i="13" s="1"/>
  <c r="K34" i="13"/>
  <c r="L34" i="13" s="1"/>
  <c r="K26" i="13"/>
  <c r="L26" i="13" s="1"/>
  <c r="K18" i="13"/>
  <c r="L18" i="13" s="1"/>
  <c r="K10" i="13"/>
  <c r="L10" i="13" s="1"/>
  <c r="K2" i="13"/>
  <c r="K94" i="13"/>
  <c r="L94" i="13" s="1"/>
  <c r="K78" i="13"/>
  <c r="L78" i="13" s="1"/>
  <c r="K62" i="13"/>
  <c r="L62" i="13" s="1"/>
  <c r="K5" i="13"/>
  <c r="L5" i="13" s="1"/>
  <c r="R2" i="10" a="1"/>
  <c r="R2" i="10" s="1"/>
  <c r="I5" i="9" a="1"/>
  <c r="I5" i="9" s="1"/>
  <c r="I29" i="9" a="1"/>
  <c r="I29" i="9" s="1"/>
  <c r="I25" i="9" a="1"/>
  <c r="I25" i="9" s="1"/>
  <c r="I14" i="9" a="1"/>
  <c r="I14" i="9" s="1"/>
  <c r="I24" i="9" a="1"/>
  <c r="I24" i="9" s="1"/>
  <c r="I33" i="9" a="1"/>
  <c r="I33" i="9" s="1"/>
  <c r="I12" i="9" a="1"/>
  <c r="I12" i="9" s="1"/>
  <c r="I6" i="9" a="1"/>
  <c r="I6" i="9" s="1"/>
  <c r="I15" i="9" a="1"/>
  <c r="I15" i="9" s="1"/>
  <c r="I18" i="9" a="1"/>
  <c r="I18" i="9" s="1"/>
  <c r="I27" i="9" a="1"/>
  <c r="I27" i="9" s="1"/>
  <c r="I10" i="9" a="1"/>
  <c r="I10" i="9" s="1"/>
  <c r="I34" i="9" a="1"/>
  <c r="I34" i="9" s="1"/>
  <c r="I23" i="9" a="1"/>
  <c r="I23" i="9" s="1"/>
  <c r="I26" i="9" a="1"/>
  <c r="I26" i="9" s="1"/>
  <c r="I36" i="9" a="1"/>
  <c r="I36" i="9" s="1"/>
  <c r="I20" i="9" a="1"/>
  <c r="I20" i="9" s="1"/>
  <c r="I9" i="9" a="1"/>
  <c r="I9" i="9" s="1"/>
  <c r="I13" i="9" a="1"/>
  <c r="I13" i="9" s="1"/>
  <c r="I31" i="9" a="1"/>
  <c r="I31" i="9" s="1"/>
  <c r="I22" i="9" a="1"/>
  <c r="I22" i="9" s="1"/>
  <c r="I35" i="9" a="1"/>
  <c r="I35" i="9" s="1"/>
  <c r="I8" i="9" a="1"/>
  <c r="I8" i="9" s="1"/>
  <c r="I16" i="9" a="1"/>
  <c r="I16" i="9" s="1"/>
  <c r="I19" i="9" a="1"/>
  <c r="I19" i="9" s="1"/>
  <c r="I7" i="9" a="1"/>
  <c r="I7" i="9" s="1"/>
  <c r="I28" i="9" a="1"/>
  <c r="I28" i="9" s="1"/>
  <c r="I21" i="9" a="1"/>
  <c r="I21" i="9" s="1"/>
  <c r="I32" i="9" a="1"/>
  <c r="I32" i="9" s="1"/>
  <c r="I30" i="9" a="1"/>
  <c r="I30" i="9" s="1"/>
  <c r="I11" i="9" a="1"/>
  <c r="I11" i="9" s="1"/>
  <c r="D61" i="9"/>
  <c r="E21" i="8"/>
  <c r="F22" i="8" s="1"/>
  <c r="G23" i="8" s="1"/>
  <c r="B31" i="8" a="1"/>
  <c r="B31" i="8" s="1"/>
  <c r="C33" i="8" s="1"/>
  <c r="D32" i="8"/>
  <c r="E3" i="8"/>
  <c r="F4" i="8" s="1"/>
  <c r="G5" i="8" s="1"/>
  <c r="U85" i="19" l="1"/>
  <c r="V85" i="19" s="1"/>
  <c r="L40" i="28"/>
  <c r="L70" i="22"/>
  <c r="R2" i="8" a="1"/>
  <c r="R2" i="8" s="1"/>
  <c r="I28" i="8" s="1" a="1"/>
  <c r="I28" i="8" s="1"/>
  <c r="K86" i="19"/>
  <c r="K85" i="19" a="1"/>
  <c r="K85" i="19" s="1"/>
  <c r="L85" i="19" a="1"/>
  <c r="L85" i="19" s="1"/>
  <c r="L86" i="19"/>
  <c r="K37" i="18" a="1"/>
  <c r="K37" i="18" s="1"/>
  <c r="K38" i="18"/>
  <c r="L29" i="18"/>
  <c r="L38" i="18" s="1"/>
  <c r="I15" i="17" a="1"/>
  <c r="I15" i="17" s="1"/>
  <c r="I6" i="17" a="1"/>
  <c r="I6" i="17" s="1"/>
  <c r="I16" i="17" a="1"/>
  <c r="I16" i="17" s="1"/>
  <c r="I19" i="17" a="1"/>
  <c r="I19" i="17" s="1"/>
  <c r="I44" i="17" a="1"/>
  <c r="I44" i="17" s="1"/>
  <c r="I65" i="17" a="1"/>
  <c r="I65" i="17" s="1"/>
  <c r="I36" i="17" a="1"/>
  <c r="I36" i="17" s="1"/>
  <c r="I45" i="17" a="1"/>
  <c r="I45" i="17" s="1"/>
  <c r="I9" i="17" a="1"/>
  <c r="I9" i="17" s="1"/>
  <c r="I10" i="17" a="1"/>
  <c r="I10" i="17" s="1"/>
  <c r="I48" i="17" a="1"/>
  <c r="I48" i="17" s="1"/>
  <c r="I13" i="17" a="1"/>
  <c r="I13" i="17" s="1"/>
  <c r="I64" i="17" a="1"/>
  <c r="I64" i="17" s="1"/>
  <c r="I29" i="17" a="1"/>
  <c r="I29" i="17" s="1"/>
  <c r="I43" i="17" a="1"/>
  <c r="I43" i="17" s="1"/>
  <c r="I14" i="17" a="1"/>
  <c r="I14" i="17" s="1"/>
  <c r="I51" i="17" a="1"/>
  <c r="I51" i="17" s="1"/>
  <c r="I40" i="17" a="1"/>
  <c r="I40" i="17" s="1"/>
  <c r="I27" i="17" a="1"/>
  <c r="I27" i="17" s="1"/>
  <c r="I5" i="17" a="1"/>
  <c r="I5" i="17" s="1"/>
  <c r="I8" i="17" a="1"/>
  <c r="I8" i="17" s="1"/>
  <c r="I41" i="17" a="1"/>
  <c r="I41" i="17" s="1"/>
  <c r="I61" i="17" a="1"/>
  <c r="I61" i="17" s="1"/>
  <c r="I37" i="17" a="1"/>
  <c r="I37" i="17" s="1"/>
  <c r="I17" i="17" a="1"/>
  <c r="I17" i="17" s="1"/>
  <c r="I22" i="17" a="1"/>
  <c r="I22" i="17" s="1"/>
  <c r="I23" i="17" a="1"/>
  <c r="I23" i="17" s="1"/>
  <c r="I54" i="17" a="1"/>
  <c r="I54" i="17" s="1"/>
  <c r="I32" i="17" a="1"/>
  <c r="I32" i="17" s="1"/>
  <c r="I12" i="17" a="1"/>
  <c r="I12" i="17" s="1"/>
  <c r="I53" i="17" a="1"/>
  <c r="I53" i="17" s="1"/>
  <c r="I20" i="17" a="1"/>
  <c r="I20" i="17" s="1"/>
  <c r="I58" i="17" a="1"/>
  <c r="I58" i="17" s="1"/>
  <c r="I59" i="17" a="1"/>
  <c r="I59" i="17" s="1"/>
  <c r="I35" i="17" a="1"/>
  <c r="I35" i="17" s="1"/>
  <c r="I26" i="17" a="1"/>
  <c r="I26" i="17" s="1"/>
  <c r="I31" i="17" a="1"/>
  <c r="I31" i="17" s="1"/>
  <c r="I55" i="17" a="1"/>
  <c r="I55" i="17" s="1"/>
  <c r="I25" i="17" a="1"/>
  <c r="I25" i="17" s="1"/>
  <c r="I52" i="17" a="1"/>
  <c r="I52" i="17" s="1"/>
  <c r="I11" i="17" a="1"/>
  <c r="I11" i="17" s="1"/>
  <c r="I42" i="17" a="1"/>
  <c r="I42" i="17" s="1"/>
  <c r="I46" i="17" a="1"/>
  <c r="I46" i="17" s="1"/>
  <c r="I60" i="17" a="1"/>
  <c r="I60" i="17" s="1"/>
  <c r="I33" i="17" a="1"/>
  <c r="I33" i="17" s="1"/>
  <c r="I34" i="17" a="1"/>
  <c r="I34" i="17" s="1"/>
  <c r="I7" i="17" a="1"/>
  <c r="I7" i="17" s="1"/>
  <c r="I21" i="17" a="1"/>
  <c r="I21" i="17" s="1"/>
  <c r="I63" i="17" a="1"/>
  <c r="I63" i="17" s="1"/>
  <c r="I30" i="17" a="1"/>
  <c r="I30" i="17" s="1"/>
  <c r="I47" i="17" a="1"/>
  <c r="I47" i="17" s="1"/>
  <c r="O2" i="17"/>
  <c r="K36" i="17" s="1"/>
  <c r="I56" i="17" a="1"/>
  <c r="I56" i="17" s="1"/>
  <c r="I62" i="17" a="1"/>
  <c r="I62" i="17" s="1"/>
  <c r="I28" i="17" a="1"/>
  <c r="I28" i="17" s="1"/>
  <c r="I50" i="17" a="1"/>
  <c r="I50" i="17" s="1"/>
  <c r="I57" i="17" a="1"/>
  <c r="I57" i="17" s="1"/>
  <c r="I18" i="17" a="1"/>
  <c r="I18" i="17" s="1"/>
  <c r="I38" i="17" a="1"/>
  <c r="I38" i="17" s="1"/>
  <c r="I24" i="17" a="1"/>
  <c r="I24" i="17" s="1"/>
  <c r="I39" i="17" a="1"/>
  <c r="I39" i="17" s="1"/>
  <c r="K52" i="17"/>
  <c r="K44" i="17"/>
  <c r="L44" i="17" s="1"/>
  <c r="K12" i="17"/>
  <c r="L12" i="17" s="1"/>
  <c r="K38" i="17"/>
  <c r="K5" i="17"/>
  <c r="L5" i="17" s="1"/>
  <c r="K4" i="17"/>
  <c r="L4" i="17" s="1"/>
  <c r="K23" i="17"/>
  <c r="L23" i="17" s="1"/>
  <c r="K42" i="17"/>
  <c r="L42" i="17" s="1"/>
  <c r="K56" i="17"/>
  <c r="L56" i="17" s="1"/>
  <c r="K40" i="17"/>
  <c r="L40" i="17" s="1"/>
  <c r="K32" i="17"/>
  <c r="L32" i="17" s="1"/>
  <c r="K25" i="17"/>
  <c r="K50" i="17"/>
  <c r="K65" i="17"/>
  <c r="K3" i="17"/>
  <c r="L3" i="17" s="1"/>
  <c r="I60" i="16" a="1"/>
  <c r="I60" i="16" s="1"/>
  <c r="I40" i="16" a="1"/>
  <c r="I40" i="16" s="1"/>
  <c r="I20" i="16" a="1"/>
  <c r="I20" i="16" s="1"/>
  <c r="I38" i="16" a="1"/>
  <c r="I38" i="16" s="1"/>
  <c r="I48" i="16" a="1"/>
  <c r="I48" i="16" s="1"/>
  <c r="I46" i="16" a="1"/>
  <c r="I46" i="16" s="1"/>
  <c r="I56" i="16" a="1"/>
  <c r="I56" i="16" s="1"/>
  <c r="O2" i="16"/>
  <c r="I13" i="16" a="1"/>
  <c r="I13" i="16" s="1"/>
  <c r="I9" i="16" a="1"/>
  <c r="I9" i="16" s="1"/>
  <c r="I41" i="16" a="1"/>
  <c r="I41" i="16" s="1"/>
  <c r="I17" i="16" a="1"/>
  <c r="I17" i="16" s="1"/>
  <c r="I30" i="16" a="1"/>
  <c r="I30" i="16" s="1"/>
  <c r="I53" i="16" a="1"/>
  <c r="I53" i="16" s="1"/>
  <c r="I29" i="16" a="1"/>
  <c r="I29" i="16" s="1"/>
  <c r="I49" i="16" a="1"/>
  <c r="I49" i="16" s="1"/>
  <c r="I23" i="16" a="1"/>
  <c r="I23" i="16" s="1"/>
  <c r="I54" i="16" a="1"/>
  <c r="I54" i="16" s="1"/>
  <c r="I25" i="16" a="1"/>
  <c r="I25" i="16" s="1"/>
  <c r="I6" i="16" a="1"/>
  <c r="I6" i="16" s="1"/>
  <c r="I14" i="16" a="1"/>
  <c r="I14" i="16" s="1"/>
  <c r="I61" i="16" a="1"/>
  <c r="I61" i="16" s="1"/>
  <c r="I57" i="16" a="1"/>
  <c r="I57" i="16" s="1"/>
  <c r="I65" i="16" a="1"/>
  <c r="I65" i="16" s="1"/>
  <c r="I62" i="16" a="1"/>
  <c r="I62" i="16" s="1"/>
  <c r="I33" i="16" a="1"/>
  <c r="I33" i="16" s="1"/>
  <c r="I24" i="16" a="1"/>
  <c r="I24" i="16" s="1"/>
  <c r="I26" i="16" a="1"/>
  <c r="I26" i="16" s="1"/>
  <c r="I31" i="16" a="1"/>
  <c r="I31" i="16" s="1"/>
  <c r="I32" i="16" a="1"/>
  <c r="I32" i="16" s="1"/>
  <c r="I5" i="16" a="1"/>
  <c r="I5" i="16" s="1"/>
  <c r="I10" i="16" a="1"/>
  <c r="I10" i="16" s="1"/>
  <c r="I39" i="16" a="1"/>
  <c r="I39" i="16" s="1"/>
  <c r="I19" i="16" a="1"/>
  <c r="I19" i="16" s="1"/>
  <c r="I55" i="16" a="1"/>
  <c r="I55" i="16" s="1"/>
  <c r="I50" i="16" a="1"/>
  <c r="I50" i="16" s="1"/>
  <c r="I21" i="16" a="1"/>
  <c r="I21" i="16" s="1"/>
  <c r="I37" i="16" a="1"/>
  <c r="I37" i="16" s="1"/>
  <c r="I42" i="16" a="1"/>
  <c r="I42" i="16" s="1"/>
  <c r="I43" i="16" a="1"/>
  <c r="I43" i="16" s="1"/>
  <c r="I35" i="16" a="1"/>
  <c r="I35" i="16" s="1"/>
  <c r="I59" i="16" a="1"/>
  <c r="I59" i="16" s="1"/>
  <c r="I34" i="16" a="1"/>
  <c r="I34" i="16" s="1"/>
  <c r="I11" i="16" a="1"/>
  <c r="I11" i="16" s="1"/>
  <c r="I45" i="16" a="1"/>
  <c r="I45" i="16" s="1"/>
  <c r="I58" i="16" a="1"/>
  <c r="I58" i="16" s="1"/>
  <c r="I27" i="16" a="1"/>
  <c r="I27" i="16" s="1"/>
  <c r="I47" i="16" a="1"/>
  <c r="I47" i="16" s="1"/>
  <c r="I18" i="16" a="1"/>
  <c r="I18" i="16" s="1"/>
  <c r="I51" i="16" a="1"/>
  <c r="I51" i="16" s="1"/>
  <c r="I7" i="16" a="1"/>
  <c r="I7" i="16" s="1"/>
  <c r="I15" i="16" a="1"/>
  <c r="I15" i="16" s="1"/>
  <c r="I63" i="16" a="1"/>
  <c r="I63" i="16" s="1"/>
  <c r="I12" i="16" a="1"/>
  <c r="I12" i="16" s="1"/>
  <c r="I8" i="16" a="1"/>
  <c r="I8" i="16" s="1"/>
  <c r="I28" i="16" a="1"/>
  <c r="I28" i="16" s="1"/>
  <c r="I44" i="16" a="1"/>
  <c r="I44" i="16" s="1"/>
  <c r="I16" i="16" a="1"/>
  <c r="I16" i="16" s="1"/>
  <c r="I22" i="16" a="1"/>
  <c r="I22" i="16" s="1"/>
  <c r="I36" i="16" a="1"/>
  <c r="I36" i="16" s="1"/>
  <c r="I64" i="16" a="1"/>
  <c r="I64" i="16" s="1"/>
  <c r="I14" i="10" a="1"/>
  <c r="I14" i="10" s="1"/>
  <c r="I22" i="10" a="1"/>
  <c r="I22" i="10" s="1"/>
  <c r="I30" i="10" a="1"/>
  <c r="I30" i="10" s="1"/>
  <c r="I38" i="10" a="1"/>
  <c r="I38" i="10" s="1"/>
  <c r="I46" i="10" a="1"/>
  <c r="I46" i="10" s="1"/>
  <c r="I54" i="10" a="1"/>
  <c r="I54" i="10" s="1"/>
  <c r="I62" i="10" a="1"/>
  <c r="I62" i="10" s="1"/>
  <c r="I19" i="10" a="1"/>
  <c r="I19" i="10" s="1"/>
  <c r="I27" i="10" a="1"/>
  <c r="I27" i="10" s="1"/>
  <c r="I35" i="10" a="1"/>
  <c r="I35" i="10" s="1"/>
  <c r="I43" i="10" a="1"/>
  <c r="I43" i="10" s="1"/>
  <c r="I59" i="10" a="1"/>
  <c r="I59" i="10" s="1"/>
  <c r="I40" i="10" a="1"/>
  <c r="I40" i="10" s="1"/>
  <c r="I13" i="10" a="1"/>
  <c r="I13" i="10" s="1"/>
  <c r="I18" i="10" a="1"/>
  <c r="I18" i="10" s="1"/>
  <c r="I26" i="10" a="1"/>
  <c r="I26" i="10" s="1"/>
  <c r="I34" i="10" a="1"/>
  <c r="I34" i="10" s="1"/>
  <c r="I42" i="10" a="1"/>
  <c r="I42" i="10" s="1"/>
  <c r="I50" i="10" a="1"/>
  <c r="I50" i="10" s="1"/>
  <c r="I58" i="10" a="1"/>
  <c r="I58" i="10" s="1"/>
  <c r="I15" i="10" a="1"/>
  <c r="I15" i="10" s="1"/>
  <c r="I23" i="10" a="1"/>
  <c r="I23" i="10" s="1"/>
  <c r="I31" i="10" a="1"/>
  <c r="I31" i="10" s="1"/>
  <c r="I39" i="10" a="1"/>
  <c r="I39" i="10" s="1"/>
  <c r="I55" i="10" a="1"/>
  <c r="I55" i="10" s="1"/>
  <c r="I32" i="10" a="1"/>
  <c r="I32" i="10" s="1"/>
  <c r="I48" i="10" a="1"/>
  <c r="I48" i="10" s="1"/>
  <c r="I37" i="10" a="1"/>
  <c r="I37" i="10" s="1"/>
  <c r="I53" i="10" a="1"/>
  <c r="I53" i="10" s="1"/>
  <c r="I47" i="10" a="1"/>
  <c r="I47" i="10" s="1"/>
  <c r="I63" i="10" a="1"/>
  <c r="I63" i="10" s="1"/>
  <c r="I56" i="10" a="1"/>
  <c r="I56" i="10" s="1"/>
  <c r="I45" i="10" a="1"/>
  <c r="I45" i="10" s="1"/>
  <c r="I20" i="10" a="1"/>
  <c r="I20" i="10" s="1"/>
  <c r="I28" i="10" a="1"/>
  <c r="I28" i="10" s="1"/>
  <c r="I36" i="10" a="1"/>
  <c r="I36" i="10" s="1"/>
  <c r="I44" i="10" a="1"/>
  <c r="I44" i="10" s="1"/>
  <c r="I52" i="10" a="1"/>
  <c r="I52" i="10" s="1"/>
  <c r="I60" i="10" a="1"/>
  <c r="I60" i="10" s="1"/>
  <c r="I17" i="10" a="1"/>
  <c r="I17" i="10" s="1"/>
  <c r="I33" i="10" a="1"/>
  <c r="I33" i="10" s="1"/>
  <c r="I49" i="10" a="1"/>
  <c r="I49" i="10" s="1"/>
  <c r="I65" i="10" a="1"/>
  <c r="I65" i="10" s="1"/>
  <c r="I24" i="10" a="1"/>
  <c r="I24" i="10" s="1"/>
  <c r="I64" i="10" a="1"/>
  <c r="I64" i="10" s="1"/>
  <c r="I29" i="10" a="1"/>
  <c r="I29" i="10" s="1"/>
  <c r="I25" i="10" a="1"/>
  <c r="I25" i="10" s="1"/>
  <c r="I41" i="10" a="1"/>
  <c r="I41" i="10" s="1"/>
  <c r="I57" i="10" a="1"/>
  <c r="I57" i="10" s="1"/>
  <c r="I51" i="10" a="1"/>
  <c r="I51" i="10" s="1"/>
  <c r="I16" i="10" a="1"/>
  <c r="I16" i="10" s="1"/>
  <c r="I21" i="10" a="1"/>
  <c r="I21" i="10" s="1"/>
  <c r="I61" i="10" a="1"/>
  <c r="I61" i="10" s="1"/>
  <c r="I10" i="10" a="1"/>
  <c r="I10" i="10" s="1"/>
  <c r="I9" i="10" a="1"/>
  <c r="I9" i="10" s="1"/>
  <c r="I11" i="10" a="1"/>
  <c r="I11" i="10" s="1"/>
  <c r="I8" i="10" a="1"/>
  <c r="I8" i="10" s="1"/>
  <c r="I12" i="10" a="1"/>
  <c r="I12" i="10" s="1"/>
  <c r="L2" i="15"/>
  <c r="K97" i="15" a="1"/>
  <c r="K97" i="15" s="1"/>
  <c r="K98" i="15"/>
  <c r="K97" i="14" a="1"/>
  <c r="K97" i="14" s="1"/>
  <c r="K99" i="14" s="1"/>
  <c r="K98" i="14"/>
  <c r="L2" i="14"/>
  <c r="K97" i="13" a="1"/>
  <c r="K97" i="13" s="1"/>
  <c r="K99" i="13" s="1"/>
  <c r="K98" i="13"/>
  <c r="L2" i="13"/>
  <c r="I6" i="10" a="1"/>
  <c r="I6" i="10" s="1"/>
  <c r="O2" i="10"/>
  <c r="I5" i="10" a="1"/>
  <c r="I5" i="10" s="1"/>
  <c r="I7" i="10" a="1"/>
  <c r="I7" i="10" s="1"/>
  <c r="I38" i="9" a="1"/>
  <c r="I38" i="9" s="1"/>
  <c r="I52" i="9" a="1"/>
  <c r="I52" i="9" s="1"/>
  <c r="I48" i="9" a="1"/>
  <c r="I48" i="9" s="1"/>
  <c r="I44" i="9" a="1"/>
  <c r="I44" i="9" s="1"/>
  <c r="I51" i="9" a="1"/>
  <c r="I51" i="9" s="1"/>
  <c r="I56" i="9" a="1"/>
  <c r="I56" i="9" s="1"/>
  <c r="I40" i="9" a="1"/>
  <c r="I40" i="9" s="1"/>
  <c r="I53" i="9" a="1"/>
  <c r="I53" i="9" s="1"/>
  <c r="I49" i="9" a="1"/>
  <c r="I49" i="9" s="1"/>
  <c r="I45" i="9" a="1"/>
  <c r="I45" i="9" s="1"/>
  <c r="I41" i="9" a="1"/>
  <c r="I41" i="9" s="1"/>
  <c r="I39" i="9" a="1"/>
  <c r="I39" i="9" s="1"/>
  <c r="I37" i="9" a="1"/>
  <c r="I37" i="9" s="1"/>
  <c r="O2" i="9"/>
  <c r="I54" i="9" a="1"/>
  <c r="I54" i="9" s="1"/>
  <c r="I50" i="9" a="1"/>
  <c r="I50" i="9" s="1"/>
  <c r="I46" i="9" a="1"/>
  <c r="I46" i="9" s="1"/>
  <c r="I42" i="9" a="1"/>
  <c r="I42" i="9" s="1"/>
  <c r="I55" i="9" a="1"/>
  <c r="I55" i="9" s="1"/>
  <c r="I47" i="9" a="1"/>
  <c r="I47" i="9" s="1"/>
  <c r="I43" i="9" a="1"/>
  <c r="I43" i="9" s="1"/>
  <c r="D33" i="8"/>
  <c r="I6" i="8" l="1" a="1"/>
  <c r="I6" i="8" s="1"/>
  <c r="I22" i="8" a="1"/>
  <c r="I22" i="8" s="1"/>
  <c r="K87" i="19"/>
  <c r="L87" i="19"/>
  <c r="K39" i="18"/>
  <c r="L37" i="18" a="1"/>
  <c r="L37" i="18" s="1"/>
  <c r="L39" i="18" s="1"/>
  <c r="K62" i="17"/>
  <c r="K48" i="17"/>
  <c r="L48" i="17" s="1"/>
  <c r="K9" i="17"/>
  <c r="L9" i="17" s="1"/>
  <c r="L38" i="17"/>
  <c r="L62" i="17"/>
  <c r="K51" i="17"/>
  <c r="L51" i="17" s="1"/>
  <c r="K64" i="17"/>
  <c r="L64" i="17" s="1"/>
  <c r="K13" i="17"/>
  <c r="L13" i="17" s="1"/>
  <c r="K55" i="17"/>
  <c r="L55" i="17" s="1"/>
  <c r="K29" i="17"/>
  <c r="L29" i="17" s="1"/>
  <c r="K63" i="17"/>
  <c r="L63" i="17" s="1"/>
  <c r="K37" i="17"/>
  <c r="L37" i="17" s="1"/>
  <c r="K10" i="17"/>
  <c r="L10" i="17" s="1"/>
  <c r="L65" i="17"/>
  <c r="K17" i="17"/>
  <c r="L17" i="17" s="1"/>
  <c r="K26" i="17"/>
  <c r="L26" i="17" s="1"/>
  <c r="K30" i="17"/>
  <c r="K59" i="17"/>
  <c r="L59" i="17" s="1"/>
  <c r="L25" i="17"/>
  <c r="K33" i="17"/>
  <c r="L33" i="17" s="1"/>
  <c r="K15" i="17"/>
  <c r="L15" i="17" s="1"/>
  <c r="K54" i="17"/>
  <c r="L54" i="17" s="1"/>
  <c r="K7" i="17"/>
  <c r="L7" i="17" s="1"/>
  <c r="L36" i="17"/>
  <c r="L30" i="17"/>
  <c r="L52" i="17"/>
  <c r="L50" i="17"/>
  <c r="K58" i="17"/>
  <c r="L58" i="17" s="1"/>
  <c r="K27" i="17"/>
  <c r="L27" i="17" s="1"/>
  <c r="K46" i="17"/>
  <c r="L46" i="17" s="1"/>
  <c r="K21" i="17"/>
  <c r="L21" i="17" s="1"/>
  <c r="K34" i="17"/>
  <c r="L34" i="17" s="1"/>
  <c r="K60" i="17"/>
  <c r="L60" i="17" s="1"/>
  <c r="K41" i="17"/>
  <c r="L41" i="17" s="1"/>
  <c r="K8" i="17"/>
  <c r="L8" i="17" s="1"/>
  <c r="K43" i="17"/>
  <c r="L43" i="17" s="1"/>
  <c r="K31" i="17"/>
  <c r="L31" i="17" s="1"/>
  <c r="K6" i="17"/>
  <c r="L6" i="17" s="1"/>
  <c r="K11" i="17"/>
  <c r="L11" i="17" s="1"/>
  <c r="K45" i="17"/>
  <c r="L45" i="17" s="1"/>
  <c r="K20" i="17"/>
  <c r="L20" i="17" s="1"/>
  <c r="K49" i="17"/>
  <c r="L49" i="17" s="1"/>
  <c r="K16" i="17"/>
  <c r="L16" i="17" s="1"/>
  <c r="K2" i="17"/>
  <c r="L2" i="17" s="1"/>
  <c r="K39" i="17"/>
  <c r="L39" i="17" s="1"/>
  <c r="K14" i="17"/>
  <c r="L14" i="17" s="1"/>
  <c r="K19" i="17"/>
  <c r="L19" i="17" s="1"/>
  <c r="K53" i="17"/>
  <c r="L53" i="17" s="1"/>
  <c r="K28" i="17"/>
  <c r="L28" i="17" s="1"/>
  <c r="K57" i="17"/>
  <c r="L57" i="17" s="1"/>
  <c r="K24" i="17"/>
  <c r="L24" i="17" s="1"/>
  <c r="K18" i="17"/>
  <c r="L18" i="17" s="1"/>
  <c r="K47" i="17"/>
  <c r="L47" i="17" s="1"/>
  <c r="K22" i="17"/>
  <c r="L22" i="17" s="1"/>
  <c r="K35" i="17"/>
  <c r="L35" i="17" s="1"/>
  <c r="K61" i="17"/>
  <c r="L61" i="17" s="1"/>
  <c r="K60" i="16"/>
  <c r="L60" i="16" s="1"/>
  <c r="K52" i="16"/>
  <c r="L52" i="16" s="1"/>
  <c r="K44" i="16"/>
  <c r="L44" i="16" s="1"/>
  <c r="K36" i="16"/>
  <c r="L36" i="16" s="1"/>
  <c r="K28" i="16"/>
  <c r="L28" i="16" s="1"/>
  <c r="K20" i="16"/>
  <c r="L20" i="16" s="1"/>
  <c r="K12" i="16"/>
  <c r="L12" i="16" s="1"/>
  <c r="K61" i="16"/>
  <c r="L61" i="16" s="1"/>
  <c r="K53" i="16"/>
  <c r="L53" i="16" s="1"/>
  <c r="K45" i="16"/>
  <c r="L45" i="16" s="1"/>
  <c r="K37" i="16"/>
  <c r="L37" i="16" s="1"/>
  <c r="K29" i="16"/>
  <c r="L29" i="16" s="1"/>
  <c r="K21" i="16"/>
  <c r="L21" i="16" s="1"/>
  <c r="K13" i="16"/>
  <c r="L13" i="16" s="1"/>
  <c r="K7" i="16"/>
  <c r="L7" i="16" s="1"/>
  <c r="K49" i="16"/>
  <c r="L49" i="16" s="1"/>
  <c r="K33" i="16"/>
  <c r="L33" i="16" s="1"/>
  <c r="K25" i="16"/>
  <c r="L25" i="16" s="1"/>
  <c r="K27" i="16"/>
  <c r="L27" i="16" s="1"/>
  <c r="K62" i="16"/>
  <c r="L62" i="16" s="1"/>
  <c r="K54" i="16"/>
  <c r="L54" i="16" s="1"/>
  <c r="K46" i="16"/>
  <c r="L46" i="16" s="1"/>
  <c r="K38" i="16"/>
  <c r="L38" i="16" s="1"/>
  <c r="K30" i="16"/>
  <c r="L30" i="16" s="1"/>
  <c r="K22" i="16"/>
  <c r="L22" i="16" s="1"/>
  <c r="K14" i="16"/>
  <c r="L14" i="16" s="1"/>
  <c r="K6" i="16"/>
  <c r="L6" i="16" s="1"/>
  <c r="K5" i="16"/>
  <c r="L5" i="16" s="1"/>
  <c r="K4" i="16"/>
  <c r="L4" i="16" s="1"/>
  <c r="K63" i="16"/>
  <c r="L63" i="16" s="1"/>
  <c r="K55" i="16"/>
  <c r="L55" i="16" s="1"/>
  <c r="K47" i="16"/>
  <c r="L47" i="16" s="1"/>
  <c r="K39" i="16"/>
  <c r="L39" i="16" s="1"/>
  <c r="K31" i="16"/>
  <c r="L31" i="16" s="1"/>
  <c r="K23" i="16"/>
  <c r="L23" i="16" s="1"/>
  <c r="K15" i="16"/>
  <c r="L15" i="16" s="1"/>
  <c r="K11" i="16"/>
  <c r="L11" i="16" s="1"/>
  <c r="K3" i="16"/>
  <c r="L3" i="16" s="1"/>
  <c r="K64" i="16"/>
  <c r="L64" i="16" s="1"/>
  <c r="K56" i="16"/>
  <c r="L56" i="16" s="1"/>
  <c r="K48" i="16"/>
  <c r="L48" i="16" s="1"/>
  <c r="K40" i="16"/>
  <c r="L40" i="16" s="1"/>
  <c r="K32" i="16"/>
  <c r="L32" i="16" s="1"/>
  <c r="K24" i="16"/>
  <c r="L24" i="16" s="1"/>
  <c r="K16" i="16"/>
  <c r="L16" i="16" s="1"/>
  <c r="K8" i="16"/>
  <c r="L8" i="16" s="1"/>
  <c r="K65" i="16"/>
  <c r="L65" i="16" s="1"/>
  <c r="K57" i="16"/>
  <c r="L57" i="16" s="1"/>
  <c r="K41" i="16"/>
  <c r="L41" i="16" s="1"/>
  <c r="K17" i="16"/>
  <c r="L17" i="16" s="1"/>
  <c r="K9" i="16"/>
  <c r="L9" i="16" s="1"/>
  <c r="K19" i="16"/>
  <c r="L19" i="16" s="1"/>
  <c r="K58" i="16"/>
  <c r="L58" i="16" s="1"/>
  <c r="K50" i="16"/>
  <c r="L50" i="16" s="1"/>
  <c r="K42" i="16"/>
  <c r="L42" i="16" s="1"/>
  <c r="K34" i="16"/>
  <c r="L34" i="16" s="1"/>
  <c r="K26" i="16"/>
  <c r="L26" i="16" s="1"/>
  <c r="K18" i="16"/>
  <c r="L18" i="16" s="1"/>
  <c r="K10" i="16"/>
  <c r="L10" i="16" s="1"/>
  <c r="K2" i="16"/>
  <c r="K59" i="16"/>
  <c r="L59" i="16" s="1"/>
  <c r="K51" i="16"/>
  <c r="L51" i="16" s="1"/>
  <c r="K43" i="16"/>
  <c r="L43" i="16" s="1"/>
  <c r="K35" i="16"/>
  <c r="L35" i="16" s="1"/>
  <c r="K11" i="10"/>
  <c r="L11" i="10" s="1"/>
  <c r="K9" i="10"/>
  <c r="L9" i="10" s="1"/>
  <c r="K8" i="10"/>
  <c r="L8" i="10" s="1"/>
  <c r="K10" i="10"/>
  <c r="L10" i="10" s="1"/>
  <c r="K16" i="10"/>
  <c r="L16" i="10" s="1"/>
  <c r="K12" i="10"/>
  <c r="L12" i="10" s="1"/>
  <c r="K15" i="10"/>
  <c r="L15" i="10" s="1"/>
  <c r="K14" i="10"/>
  <c r="L14" i="10" s="1"/>
  <c r="K13" i="10"/>
  <c r="L13" i="10" s="1"/>
  <c r="K99" i="15"/>
  <c r="L97" i="15" a="1"/>
  <c r="L97" i="15" s="1"/>
  <c r="L99" i="15" s="1"/>
  <c r="L98" i="15"/>
  <c r="L97" i="14" a="1"/>
  <c r="L97" i="14" s="1"/>
  <c r="L99" i="14" s="1"/>
  <c r="L98" i="14"/>
  <c r="L97" i="13" a="1"/>
  <c r="L97" i="13" s="1"/>
  <c r="L99" i="13" s="1"/>
  <c r="L98" i="13"/>
  <c r="K61" i="10"/>
  <c r="L61" i="10" s="1"/>
  <c r="K53" i="10"/>
  <c r="L53" i="10" s="1"/>
  <c r="K45" i="10"/>
  <c r="L45" i="10" s="1"/>
  <c r="K37" i="10"/>
  <c r="L37" i="10" s="1"/>
  <c r="K29" i="10"/>
  <c r="L29" i="10" s="1"/>
  <c r="K21" i="10"/>
  <c r="L21" i="10" s="1"/>
  <c r="K63" i="10"/>
  <c r="L63" i="10" s="1"/>
  <c r="K55" i="10"/>
  <c r="L55" i="10" s="1"/>
  <c r="K47" i="10"/>
  <c r="L47" i="10" s="1"/>
  <c r="K39" i="10"/>
  <c r="L39" i="10" s="1"/>
  <c r="K31" i="10"/>
  <c r="L31" i="10" s="1"/>
  <c r="K23" i="10"/>
  <c r="L23" i="10" s="1"/>
  <c r="K6" i="10"/>
  <c r="L6" i="10" s="1"/>
  <c r="K5" i="10"/>
  <c r="L5" i="10" s="1"/>
  <c r="K4" i="10"/>
  <c r="L4" i="10" s="1"/>
  <c r="K64" i="10"/>
  <c r="L64" i="10" s="1"/>
  <c r="K56" i="10"/>
  <c r="L56" i="10" s="1"/>
  <c r="K48" i="10"/>
  <c r="L48" i="10" s="1"/>
  <c r="K40" i="10"/>
  <c r="L40" i="10" s="1"/>
  <c r="K32" i="10"/>
  <c r="L32" i="10" s="1"/>
  <c r="K24" i="10"/>
  <c r="L24" i="10" s="1"/>
  <c r="K7" i="10"/>
  <c r="L7" i="10" s="1"/>
  <c r="K65" i="10"/>
  <c r="L65" i="10" s="1"/>
  <c r="K57" i="10"/>
  <c r="L57" i="10" s="1"/>
  <c r="K49" i="10"/>
  <c r="L49" i="10" s="1"/>
  <c r="K41" i="10"/>
  <c r="L41" i="10" s="1"/>
  <c r="K33" i="10"/>
  <c r="L33" i="10" s="1"/>
  <c r="K25" i="10"/>
  <c r="L25" i="10" s="1"/>
  <c r="K17" i="10"/>
  <c r="L17" i="10" s="1"/>
  <c r="K42" i="10"/>
  <c r="L42" i="10" s="1"/>
  <c r="K34" i="10"/>
  <c r="L34" i="10" s="1"/>
  <c r="K58" i="10"/>
  <c r="L58" i="10" s="1"/>
  <c r="K50" i="10"/>
  <c r="L50" i="10" s="1"/>
  <c r="K59" i="10"/>
  <c r="L59" i="10" s="1"/>
  <c r="K51" i="10"/>
  <c r="L51" i="10" s="1"/>
  <c r="K43" i="10"/>
  <c r="L43" i="10" s="1"/>
  <c r="K35" i="10"/>
  <c r="L35" i="10" s="1"/>
  <c r="K27" i="10"/>
  <c r="L27" i="10" s="1"/>
  <c r="K19" i="10"/>
  <c r="L19" i="10" s="1"/>
  <c r="K2" i="10"/>
  <c r="K60" i="10"/>
  <c r="L60" i="10" s="1"/>
  <c r="K52" i="10"/>
  <c r="L52" i="10" s="1"/>
  <c r="K44" i="10"/>
  <c r="L44" i="10" s="1"/>
  <c r="K36" i="10"/>
  <c r="L36" i="10" s="1"/>
  <c r="K28" i="10"/>
  <c r="L28" i="10" s="1"/>
  <c r="K20" i="10"/>
  <c r="L20" i="10" s="1"/>
  <c r="K3" i="10"/>
  <c r="L3" i="10" s="1"/>
  <c r="K62" i="10"/>
  <c r="L62" i="10" s="1"/>
  <c r="K30" i="10"/>
  <c r="L30" i="10" s="1"/>
  <c r="K38" i="10"/>
  <c r="L38" i="10" s="1"/>
  <c r="K46" i="10"/>
  <c r="L46" i="10" s="1"/>
  <c r="K22" i="10"/>
  <c r="L22" i="10" s="1"/>
  <c r="K26" i="10"/>
  <c r="L26" i="10" s="1"/>
  <c r="K54" i="10"/>
  <c r="L54" i="10" s="1"/>
  <c r="K18" i="10"/>
  <c r="L18" i="10" s="1"/>
  <c r="K8" i="9"/>
  <c r="L8" i="9" s="1"/>
  <c r="K9" i="9"/>
  <c r="L9" i="9" s="1"/>
  <c r="K17" i="9"/>
  <c r="L17" i="9" s="1"/>
  <c r="K25" i="9"/>
  <c r="L25" i="9" s="1"/>
  <c r="K33" i="9"/>
  <c r="L33" i="9" s="1"/>
  <c r="K2" i="9"/>
  <c r="L2" i="9" s="1"/>
  <c r="K18" i="9"/>
  <c r="L18" i="9" s="1"/>
  <c r="K34" i="9"/>
  <c r="L34" i="9" s="1"/>
  <c r="K10" i="9"/>
  <c r="L10" i="9" s="1"/>
  <c r="K3" i="9"/>
  <c r="L3" i="9" s="1"/>
  <c r="K11" i="9"/>
  <c r="L11" i="9" s="1"/>
  <c r="K19" i="9"/>
  <c r="L19" i="9" s="1"/>
  <c r="K27" i="9"/>
  <c r="L27" i="9" s="1"/>
  <c r="K35" i="9"/>
  <c r="L35" i="9" s="1"/>
  <c r="K15" i="9"/>
  <c r="L15" i="9" s="1"/>
  <c r="K31" i="9"/>
  <c r="L31" i="9" s="1"/>
  <c r="K4" i="9"/>
  <c r="L4" i="9" s="1"/>
  <c r="K12" i="9"/>
  <c r="L12" i="9" s="1"/>
  <c r="K20" i="9"/>
  <c r="L20" i="9" s="1"/>
  <c r="K28" i="9"/>
  <c r="L28" i="9" s="1"/>
  <c r="K36" i="9"/>
  <c r="L36" i="9" s="1"/>
  <c r="K5" i="9"/>
  <c r="L5" i="9" s="1"/>
  <c r="K13" i="9"/>
  <c r="L13" i="9" s="1"/>
  <c r="K21" i="9"/>
  <c r="L21" i="9" s="1"/>
  <c r="K29" i="9"/>
  <c r="L29" i="9" s="1"/>
  <c r="K30" i="9"/>
  <c r="L30" i="9" s="1"/>
  <c r="K7" i="9"/>
  <c r="L7" i="9" s="1"/>
  <c r="K26" i="9"/>
  <c r="L26" i="9" s="1"/>
  <c r="K6" i="9"/>
  <c r="L6" i="9" s="1"/>
  <c r="K14" i="9"/>
  <c r="L14" i="9" s="1"/>
  <c r="K22" i="9"/>
  <c r="L22" i="9" s="1"/>
  <c r="K23" i="9"/>
  <c r="L23" i="9" s="1"/>
  <c r="K16" i="9"/>
  <c r="L16" i="9" s="1"/>
  <c r="K24" i="9"/>
  <c r="L24" i="9" s="1"/>
  <c r="K32" i="9"/>
  <c r="L32" i="9" s="1"/>
  <c r="K56" i="9"/>
  <c r="L56" i="9" s="1"/>
  <c r="K40" i="9"/>
  <c r="L40" i="9" s="1"/>
  <c r="K53" i="9"/>
  <c r="L53" i="9" s="1"/>
  <c r="K49" i="9"/>
  <c r="L49" i="9" s="1"/>
  <c r="K45" i="9"/>
  <c r="L45" i="9" s="1"/>
  <c r="K41" i="9"/>
  <c r="L41" i="9" s="1"/>
  <c r="K39" i="9"/>
  <c r="L39" i="9" s="1"/>
  <c r="K37" i="9"/>
  <c r="L37" i="9" s="1"/>
  <c r="K43" i="9"/>
  <c r="L43" i="9" s="1"/>
  <c r="K38" i="9"/>
  <c r="L38" i="9" s="1"/>
  <c r="K44" i="9"/>
  <c r="L44" i="9" s="1"/>
  <c r="K54" i="9"/>
  <c r="L54" i="9" s="1"/>
  <c r="K50" i="9"/>
  <c r="L50" i="9" s="1"/>
  <c r="K46" i="9"/>
  <c r="L46" i="9" s="1"/>
  <c r="K42" i="9"/>
  <c r="L42" i="9" s="1"/>
  <c r="K55" i="9"/>
  <c r="L55" i="9" s="1"/>
  <c r="K51" i="9"/>
  <c r="L51" i="9" s="1"/>
  <c r="K52" i="9"/>
  <c r="L52" i="9" s="1"/>
  <c r="K47" i="9"/>
  <c r="L47" i="9" s="1"/>
  <c r="K48" i="9"/>
  <c r="L48" i="9" s="1"/>
  <c r="I17" i="8" a="1"/>
  <c r="I17" i="8" s="1"/>
  <c r="I5" i="8" a="1"/>
  <c r="I5" i="8" s="1"/>
  <c r="I12" i="8" a="1"/>
  <c r="I12" i="8" s="1"/>
  <c r="I13" i="8" a="1"/>
  <c r="I13" i="8" s="1"/>
  <c r="O2" i="8"/>
  <c r="K28" i="8" s="1"/>
  <c r="L28" i="8" s="1"/>
  <c r="I11" i="8" a="1"/>
  <c r="I11" i="8" s="1"/>
  <c r="I20" i="8" a="1"/>
  <c r="I20" i="8" s="1"/>
  <c r="I9" i="8" a="1"/>
  <c r="I9" i="8" s="1"/>
  <c r="I25" i="8" a="1"/>
  <c r="I25" i="8" s="1"/>
  <c r="I23" i="8" a="1"/>
  <c r="I23" i="8" s="1"/>
  <c r="I26" i="8" a="1"/>
  <c r="I26" i="8" s="1"/>
  <c r="I27" i="8" a="1"/>
  <c r="I27" i="8" s="1"/>
  <c r="I24" i="8" a="1"/>
  <c r="I24" i="8" s="1"/>
  <c r="I19" i="8" a="1"/>
  <c r="I19" i="8" s="1"/>
  <c r="I15" i="8" a="1"/>
  <c r="I15" i="8" s="1"/>
  <c r="I10" i="8" a="1"/>
  <c r="I10" i="8" s="1"/>
  <c r="I8" i="8" a="1"/>
  <c r="I8" i="8" s="1"/>
  <c r="I7" i="8" a="1"/>
  <c r="I7" i="8" s="1"/>
  <c r="I14" i="8" a="1"/>
  <c r="I14" i="8" s="1"/>
  <c r="I21" i="8" a="1"/>
  <c r="I21" i="8" s="1"/>
  <c r="I16" i="8" a="1"/>
  <c r="I16" i="8" s="1"/>
  <c r="I18" i="8" a="1"/>
  <c r="I18" i="8" s="1"/>
  <c r="K68" i="17" l="1" a="1"/>
  <c r="K68" i="17" s="1"/>
  <c r="K69" i="17"/>
  <c r="L69" i="17"/>
  <c r="L68" i="17" a="1"/>
  <c r="L68" i="17" s="1"/>
  <c r="L70" i="17" s="1"/>
  <c r="L2" i="16"/>
  <c r="K68" i="16" a="1"/>
  <c r="K68" i="16" s="1"/>
  <c r="K70" i="16" s="1"/>
  <c r="K69" i="16"/>
  <c r="K68" i="10" a="1"/>
  <c r="K68" i="10" s="1"/>
  <c r="K69" i="10"/>
  <c r="L2" i="10"/>
  <c r="K59" i="9" a="1"/>
  <c r="K59" i="9" s="1"/>
  <c r="K60" i="9"/>
  <c r="K10" i="8"/>
  <c r="K26" i="8"/>
  <c r="L26" i="8" s="1"/>
  <c r="K5" i="8"/>
  <c r="L5" i="8" s="1"/>
  <c r="K14" i="8"/>
  <c r="L14" i="8" s="1"/>
  <c r="K7" i="8"/>
  <c r="L7" i="8" s="1"/>
  <c r="K4" i="8"/>
  <c r="L4" i="8" s="1"/>
  <c r="K16" i="8"/>
  <c r="L16" i="8" s="1"/>
  <c r="K15" i="8"/>
  <c r="L15" i="8" s="1"/>
  <c r="K8" i="8"/>
  <c r="K12" i="8"/>
  <c r="L12" i="8" s="1"/>
  <c r="K18" i="8"/>
  <c r="L18" i="8" s="1"/>
  <c r="K17" i="8"/>
  <c r="L17" i="8" s="1"/>
  <c r="K27" i="8"/>
  <c r="L27" i="8" s="1"/>
  <c r="K20" i="8"/>
  <c r="L20" i="8" s="1"/>
  <c r="K19" i="8"/>
  <c r="L19" i="8" s="1"/>
  <c r="K23" i="8"/>
  <c r="L23" i="8" s="1"/>
  <c r="K22" i="8"/>
  <c r="L22" i="8" s="1"/>
  <c r="K21" i="8"/>
  <c r="L21" i="8" s="1"/>
  <c r="K24" i="8"/>
  <c r="L24" i="8" s="1"/>
  <c r="K2" i="8"/>
  <c r="L2" i="8" s="1"/>
  <c r="K3" i="8"/>
  <c r="L3" i="8" s="1"/>
  <c r="K9" i="8"/>
  <c r="L9" i="8" s="1"/>
  <c r="K11" i="8"/>
  <c r="L11" i="8" s="1"/>
  <c r="K13" i="8"/>
  <c r="L13" i="8" s="1"/>
  <c r="K6" i="8"/>
  <c r="L6" i="8" s="1"/>
  <c r="K25" i="8"/>
  <c r="L25" i="8" s="1"/>
  <c r="L10" i="8"/>
  <c r="L8" i="8"/>
  <c r="K70" i="17" l="1"/>
  <c r="L68" i="16" a="1"/>
  <c r="L68" i="16" s="1"/>
  <c r="L69" i="16"/>
  <c r="L68" i="10" a="1"/>
  <c r="L68" i="10" s="1"/>
  <c r="L69" i="10"/>
  <c r="K70" i="10"/>
  <c r="K61" i="9"/>
  <c r="L59" i="9" a="1"/>
  <c r="L59" i="9" s="1"/>
  <c r="L60" i="9"/>
  <c r="K31" i="8" a="1"/>
  <c r="K31" i="8" s="1"/>
  <c r="K32" i="8"/>
  <c r="L31" i="8" a="1"/>
  <c r="L31" i="8" s="1"/>
  <c r="L32" i="8"/>
  <c r="L70" i="16" l="1"/>
  <c r="L70" i="10"/>
  <c r="L61" i="9"/>
  <c r="K33" i="8"/>
  <c r="L33" i="8"/>
  <c r="D42" i="7" l="1"/>
  <c r="C42" i="7"/>
  <c r="D41" i="7" a="1"/>
  <c r="D41" i="7" s="1"/>
  <c r="C41" i="7" a="1"/>
  <c r="C41" i="7" s="1"/>
  <c r="B41" i="7" a="1"/>
  <c r="B41" i="7" s="1"/>
  <c r="V2" i="7" a="1"/>
  <c r="V2" i="7" s="1"/>
  <c r="U5" i="7"/>
  <c r="U4" i="7"/>
  <c r="U3" i="7"/>
  <c r="U2" i="7"/>
  <c r="L1" i="7"/>
  <c r="K1" i="7"/>
  <c r="I36" i="7" l="1" a="1"/>
  <c r="I36" i="7" s="1"/>
  <c r="I37" i="7" a="1"/>
  <c r="I37" i="7" s="1"/>
  <c r="I38" i="7" a="1"/>
  <c r="I38" i="7" s="1"/>
  <c r="I35" i="7" a="1"/>
  <c r="I35" i="7" s="1"/>
  <c r="I9" i="7" a="1"/>
  <c r="I9" i="7" s="1"/>
  <c r="I17" i="7" a="1"/>
  <c r="I17" i="7" s="1"/>
  <c r="I25" i="7" a="1"/>
  <c r="I25" i="7" s="1"/>
  <c r="I8" i="7" a="1"/>
  <c r="I8" i="7" s="1"/>
  <c r="I16" i="7" a="1"/>
  <c r="I16" i="7" s="1"/>
  <c r="I24" i="7" a="1"/>
  <c r="I24" i="7" s="1"/>
  <c r="I10" i="7" a="1"/>
  <c r="I10" i="7" s="1"/>
  <c r="I7" i="7" a="1"/>
  <c r="I7" i="7" s="1"/>
  <c r="I15" i="7" a="1"/>
  <c r="I15" i="7" s="1"/>
  <c r="I23" i="7" a="1"/>
  <c r="I23" i="7" s="1"/>
  <c r="I31" i="7" a="1"/>
  <c r="I31" i="7" s="1"/>
  <c r="I6" i="7" a="1"/>
  <c r="I6" i="7" s="1"/>
  <c r="I14" i="7" a="1"/>
  <c r="I14" i="7" s="1"/>
  <c r="I22" i="7" a="1"/>
  <c r="I22" i="7" s="1"/>
  <c r="I30" i="7" a="1"/>
  <c r="I30" i="7" s="1"/>
  <c r="I5" i="7" a="1"/>
  <c r="I5" i="7" s="1"/>
  <c r="I13" i="7" a="1"/>
  <c r="I13" i="7" s="1"/>
  <c r="I21" i="7" a="1"/>
  <c r="I21" i="7" s="1"/>
  <c r="I29" i="7" a="1"/>
  <c r="I29" i="7" s="1"/>
  <c r="I26" i="7" a="1"/>
  <c r="I26" i="7" s="1"/>
  <c r="I12" i="7" a="1"/>
  <c r="I12" i="7" s="1"/>
  <c r="I20" i="7" a="1"/>
  <c r="I20" i="7" s="1"/>
  <c r="I28" i="7" a="1"/>
  <c r="I28" i="7" s="1"/>
  <c r="I18" i="7" a="1"/>
  <c r="I18" i="7" s="1"/>
  <c r="I11" i="7" a="1"/>
  <c r="I11" i="7" s="1"/>
  <c r="I19" i="7" a="1"/>
  <c r="I19" i="7" s="1"/>
  <c r="I27" i="7" a="1"/>
  <c r="I27" i="7" s="1"/>
  <c r="I34" i="7" a="1"/>
  <c r="I34" i="7" s="1"/>
  <c r="I33" i="7" a="1"/>
  <c r="I33" i="7" s="1"/>
  <c r="I32" i="7" a="1"/>
  <c r="I32" i="7" s="1"/>
  <c r="C43" i="7"/>
  <c r="D43" i="7"/>
  <c r="S2" i="7"/>
  <c r="K37" i="7" l="1"/>
  <c r="L37" i="7" s="1"/>
  <c r="K38" i="7"/>
  <c r="L38" i="7" s="1"/>
  <c r="K35" i="7"/>
  <c r="L35" i="7" s="1"/>
  <c r="K36" i="7"/>
  <c r="L36" i="7" s="1"/>
  <c r="K2" i="7"/>
  <c r="L2" i="7" s="1"/>
  <c r="K11" i="7"/>
  <c r="L11" i="7" s="1"/>
  <c r="K19" i="7"/>
  <c r="L19" i="7" s="1"/>
  <c r="K27" i="7"/>
  <c r="L27" i="7" s="1"/>
  <c r="K10" i="7"/>
  <c r="L10" i="7" s="1"/>
  <c r="K18" i="7"/>
  <c r="L18" i="7" s="1"/>
  <c r="K26" i="7"/>
  <c r="L26" i="7" s="1"/>
  <c r="K9" i="7"/>
  <c r="L9" i="7" s="1"/>
  <c r="K17" i="7"/>
  <c r="L17" i="7" s="1"/>
  <c r="K25" i="7"/>
  <c r="L25" i="7" s="1"/>
  <c r="K12" i="7"/>
  <c r="L12" i="7" s="1"/>
  <c r="K20" i="7"/>
  <c r="L20" i="7" s="1"/>
  <c r="K3" i="7"/>
  <c r="L3" i="7" s="1"/>
  <c r="K8" i="7"/>
  <c r="L8" i="7" s="1"/>
  <c r="K16" i="7"/>
  <c r="L16" i="7" s="1"/>
  <c r="K24" i="7"/>
  <c r="L24" i="7" s="1"/>
  <c r="K4" i="7"/>
  <c r="L4" i="7" s="1"/>
  <c r="K7" i="7"/>
  <c r="L7" i="7" s="1"/>
  <c r="K15" i="7"/>
  <c r="L15" i="7" s="1"/>
  <c r="K23" i="7"/>
  <c r="L23" i="7" s="1"/>
  <c r="K31" i="7"/>
  <c r="L31" i="7" s="1"/>
  <c r="K29" i="7"/>
  <c r="L29" i="7" s="1"/>
  <c r="K6" i="7"/>
  <c r="L6" i="7" s="1"/>
  <c r="K14" i="7"/>
  <c r="L14" i="7" s="1"/>
  <c r="K22" i="7"/>
  <c r="L22" i="7" s="1"/>
  <c r="K30" i="7"/>
  <c r="L30" i="7" s="1"/>
  <c r="K5" i="7"/>
  <c r="L5" i="7" s="1"/>
  <c r="K13" i="7"/>
  <c r="L13" i="7" s="1"/>
  <c r="K21" i="7"/>
  <c r="L21" i="7" s="1"/>
  <c r="K28" i="7"/>
  <c r="L28" i="7" s="1"/>
  <c r="K34" i="7"/>
  <c r="L34" i="7" s="1"/>
  <c r="K33" i="7"/>
  <c r="L33" i="7" s="1"/>
  <c r="K32" i="7"/>
  <c r="L32" i="7" s="1"/>
  <c r="K41" i="7" l="1" a="1"/>
  <c r="K41" i="7" s="1"/>
  <c r="K42" i="7"/>
  <c r="K43" i="7" l="1"/>
  <c r="L41" i="7" a="1"/>
  <c r="L41" i="7" s="1"/>
  <c r="L42" i="7"/>
  <c r="L43" i="7" l="1"/>
  <c r="E53" i="1" l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E27" i="2"/>
  <c r="F27" i="2"/>
  <c r="G27" i="2"/>
  <c r="E28" i="2"/>
  <c r="F28" i="2"/>
  <c r="G28" i="2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E11" i="3"/>
  <c r="F11" i="3"/>
  <c r="G11" i="3"/>
  <c r="E12" i="3"/>
  <c r="F12" i="3"/>
  <c r="G12" i="3"/>
  <c r="E13" i="3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E18" i="3"/>
  <c r="F18" i="3"/>
  <c r="G18" i="3"/>
  <c r="E19" i="3"/>
  <c r="F19" i="3"/>
  <c r="G19" i="3"/>
  <c r="E20" i="3"/>
  <c r="F20" i="3"/>
  <c r="G20" i="3"/>
  <c r="E21" i="3"/>
  <c r="F21" i="3"/>
  <c r="G21" i="3"/>
  <c r="E22" i="3"/>
  <c r="F22" i="3"/>
  <c r="G22" i="3"/>
  <c r="E23" i="3"/>
  <c r="F23" i="3"/>
  <c r="G23" i="3"/>
  <c r="E24" i="3"/>
  <c r="F24" i="3"/>
  <c r="G24" i="3"/>
  <c r="E25" i="3"/>
  <c r="F25" i="3"/>
  <c r="G25" i="3"/>
  <c r="E26" i="3"/>
  <c r="F26" i="3"/>
  <c r="G26" i="3"/>
  <c r="E27" i="3"/>
  <c r="F27" i="3"/>
  <c r="G27" i="3"/>
  <c r="E28" i="3"/>
  <c r="F28" i="3"/>
  <c r="G28" i="3"/>
  <c r="E29" i="3"/>
  <c r="F29" i="3"/>
  <c r="G29" i="3"/>
  <c r="E30" i="3"/>
  <c r="F30" i="3"/>
  <c r="G30" i="3"/>
  <c r="E31" i="3"/>
  <c r="F31" i="3"/>
  <c r="G31" i="3"/>
  <c r="E32" i="3"/>
  <c r="F32" i="3"/>
  <c r="G32" i="3"/>
  <c r="E33" i="3"/>
  <c r="F33" i="3"/>
  <c r="G33" i="3"/>
  <c r="E34" i="3"/>
  <c r="F34" i="3"/>
  <c r="G34" i="3"/>
  <c r="E35" i="3"/>
  <c r="F35" i="3"/>
  <c r="G35" i="3"/>
  <c r="E36" i="3"/>
  <c r="F36" i="3"/>
  <c r="G36" i="3"/>
  <c r="E37" i="3"/>
  <c r="F37" i="3"/>
  <c r="G37" i="3"/>
  <c r="E38" i="3"/>
  <c r="F38" i="3"/>
  <c r="G38" i="3"/>
  <c r="E39" i="3"/>
  <c r="F39" i="3"/>
  <c r="G39" i="3"/>
  <c r="E40" i="3"/>
  <c r="F40" i="3"/>
  <c r="G40" i="3"/>
  <c r="E41" i="3"/>
  <c r="F41" i="3"/>
  <c r="G41" i="3"/>
  <c r="E42" i="3"/>
  <c r="F42" i="3"/>
  <c r="G42" i="3"/>
  <c r="E43" i="3"/>
  <c r="F43" i="3"/>
  <c r="G43" i="3"/>
  <c r="E44" i="3"/>
  <c r="F44" i="3"/>
  <c r="G44" i="3"/>
  <c r="E45" i="3"/>
  <c r="F45" i="3"/>
  <c r="G45" i="3"/>
  <c r="E46" i="3"/>
  <c r="F46" i="3"/>
  <c r="G46" i="3"/>
  <c r="E47" i="3"/>
  <c r="F47" i="3"/>
  <c r="G47" i="3"/>
  <c r="E48" i="3"/>
  <c r="F48" i="3"/>
  <c r="G48" i="3"/>
  <c r="E49" i="3"/>
  <c r="F49" i="3"/>
  <c r="G49" i="3"/>
  <c r="E50" i="3"/>
  <c r="F50" i="3"/>
  <c r="G50" i="3"/>
  <c r="E51" i="3"/>
  <c r="F51" i="3"/>
  <c r="G51" i="3"/>
  <c r="E52" i="3"/>
  <c r="F52" i="3"/>
  <c r="G52" i="3"/>
  <c r="E53" i="3"/>
  <c r="F53" i="3"/>
  <c r="G53" i="3"/>
  <c r="E54" i="3"/>
  <c r="F54" i="3"/>
  <c r="G54" i="3"/>
  <c r="E55" i="3"/>
  <c r="F55" i="3"/>
  <c r="G55" i="3"/>
  <c r="E56" i="3"/>
  <c r="F56" i="3"/>
  <c r="G56" i="3"/>
  <c r="E57" i="3"/>
  <c r="F57" i="3"/>
  <c r="G57" i="3"/>
  <c r="E58" i="3"/>
  <c r="F58" i="3"/>
  <c r="G58" i="3"/>
  <c r="E59" i="3"/>
  <c r="F59" i="3"/>
  <c r="G59" i="3"/>
  <c r="E60" i="3"/>
  <c r="F60" i="3"/>
  <c r="G60" i="3"/>
  <c r="E61" i="3"/>
  <c r="F61" i="3"/>
  <c r="G61" i="3"/>
  <c r="E62" i="3"/>
  <c r="F62" i="3"/>
  <c r="G62" i="3"/>
  <c r="E63" i="3"/>
  <c r="F63" i="3"/>
  <c r="G63" i="3"/>
  <c r="E64" i="3"/>
  <c r="F64" i="3"/>
  <c r="G64" i="3"/>
  <c r="E65" i="3"/>
  <c r="F65" i="3"/>
  <c r="G65" i="3"/>
  <c r="E66" i="3"/>
  <c r="F66" i="3"/>
  <c r="G66" i="3"/>
  <c r="E67" i="3"/>
  <c r="F67" i="3"/>
  <c r="G67" i="3"/>
  <c r="E68" i="3"/>
  <c r="F68" i="3"/>
  <c r="G68" i="3"/>
  <c r="E69" i="3"/>
  <c r="F69" i="3"/>
  <c r="G69" i="3"/>
  <c r="E70" i="3"/>
  <c r="F70" i="3"/>
  <c r="G70" i="3"/>
  <c r="E71" i="3"/>
  <c r="F71" i="3"/>
  <c r="G71" i="3"/>
  <c r="E72" i="3"/>
  <c r="F72" i="3"/>
  <c r="G72" i="3"/>
  <c r="E73" i="3"/>
  <c r="F73" i="3"/>
  <c r="G73" i="3"/>
  <c r="E74" i="3"/>
  <c r="F74" i="3"/>
  <c r="G74" i="3"/>
  <c r="E75" i="3"/>
  <c r="F75" i="3"/>
  <c r="G75" i="3"/>
  <c r="E76" i="3"/>
  <c r="F76" i="3"/>
  <c r="G76" i="3"/>
  <c r="E77" i="3"/>
  <c r="F77" i="3"/>
  <c r="G77" i="3"/>
  <c r="E78" i="3"/>
  <c r="F78" i="3"/>
  <c r="G78" i="3"/>
  <c r="E79" i="3"/>
  <c r="F79" i="3"/>
  <c r="G79" i="3"/>
  <c r="E80" i="3"/>
  <c r="F80" i="3"/>
  <c r="G80" i="3"/>
  <c r="E81" i="3"/>
  <c r="F81" i="3"/>
  <c r="G81" i="3"/>
  <c r="E82" i="3"/>
  <c r="F82" i="3"/>
  <c r="G82" i="3"/>
  <c r="E83" i="3"/>
  <c r="F83" i="3"/>
  <c r="G83" i="3"/>
  <c r="E84" i="3"/>
  <c r="F84" i="3"/>
  <c r="G84" i="3"/>
  <c r="E85" i="3"/>
  <c r="F85" i="3"/>
  <c r="G85" i="3"/>
  <c r="E86" i="3"/>
  <c r="F86" i="3"/>
  <c r="G86" i="3"/>
  <c r="E87" i="3"/>
  <c r="F87" i="3"/>
  <c r="G87" i="3"/>
  <c r="E88" i="3"/>
  <c r="F88" i="3"/>
  <c r="G88" i="3"/>
  <c r="E89" i="3"/>
  <c r="F89" i="3"/>
  <c r="G89" i="3"/>
  <c r="E90" i="3"/>
  <c r="F90" i="3"/>
  <c r="G90" i="3"/>
  <c r="E91" i="3"/>
  <c r="F91" i="3"/>
  <c r="G91" i="3"/>
  <c r="E92" i="3"/>
  <c r="F92" i="3"/>
  <c r="G92" i="3"/>
  <c r="E93" i="3"/>
  <c r="F93" i="3"/>
  <c r="G93" i="3"/>
  <c r="E94" i="3"/>
  <c r="F94" i="3"/>
  <c r="G94" i="3"/>
  <c r="E95" i="3"/>
  <c r="F95" i="3"/>
  <c r="G95" i="3"/>
  <c r="E6" i="4"/>
  <c r="F6" i="4"/>
  <c r="G6" i="4"/>
  <c r="E7" i="4"/>
  <c r="F7" i="4"/>
  <c r="G7" i="4"/>
  <c r="E8" i="4"/>
  <c r="F8" i="4"/>
  <c r="G8" i="4"/>
  <c r="E9" i="4"/>
  <c r="F9" i="4"/>
  <c r="G9" i="4"/>
  <c r="E10" i="4"/>
  <c r="F10" i="4"/>
  <c r="G10" i="4"/>
  <c r="E11" i="4"/>
  <c r="F11" i="4"/>
  <c r="G11" i="4"/>
  <c r="E12" i="4"/>
  <c r="F12" i="4"/>
  <c r="G12" i="4"/>
  <c r="E13" i="4"/>
  <c r="F13" i="4"/>
  <c r="G13" i="4"/>
  <c r="E14" i="4"/>
  <c r="F14" i="4"/>
  <c r="G14" i="4"/>
  <c r="E15" i="4"/>
  <c r="F15" i="4"/>
  <c r="G15" i="4"/>
  <c r="E16" i="4"/>
  <c r="F16" i="4"/>
  <c r="G16" i="4"/>
  <c r="E17" i="4"/>
  <c r="F17" i="4"/>
  <c r="G17" i="4"/>
  <c r="E18" i="4"/>
  <c r="F18" i="4"/>
  <c r="G18" i="4"/>
  <c r="E19" i="4"/>
  <c r="F19" i="4"/>
  <c r="G19" i="4"/>
  <c r="E20" i="4"/>
  <c r="F20" i="4"/>
  <c r="G20" i="4"/>
  <c r="E21" i="4"/>
  <c r="F21" i="4"/>
  <c r="G21" i="4"/>
  <c r="E22" i="4"/>
  <c r="F22" i="4"/>
  <c r="G22" i="4"/>
  <c r="E23" i="4"/>
  <c r="F23" i="4"/>
  <c r="G23" i="4"/>
  <c r="E24" i="4"/>
  <c r="F24" i="4"/>
  <c r="G24" i="4"/>
  <c r="E25" i="4"/>
  <c r="F25" i="4"/>
  <c r="G25" i="4"/>
  <c r="E26" i="4"/>
  <c r="F26" i="4"/>
  <c r="G26" i="4"/>
  <c r="E27" i="4"/>
  <c r="F27" i="4"/>
  <c r="G27" i="4"/>
  <c r="E28" i="4"/>
  <c r="F28" i="4"/>
  <c r="G28" i="4"/>
  <c r="E29" i="4"/>
  <c r="F29" i="4"/>
  <c r="G29" i="4"/>
  <c r="E30" i="4"/>
  <c r="F30" i="4"/>
  <c r="G30" i="4"/>
  <c r="E31" i="4"/>
  <c r="F31" i="4"/>
  <c r="G31" i="4"/>
  <c r="E32" i="4"/>
  <c r="F32" i="4"/>
  <c r="G32" i="4"/>
  <c r="E33" i="4"/>
  <c r="F33" i="4"/>
  <c r="G33" i="4"/>
  <c r="E34" i="4"/>
  <c r="F34" i="4"/>
  <c r="G34" i="4"/>
  <c r="E35" i="4"/>
  <c r="F35" i="4"/>
  <c r="G35" i="4"/>
  <c r="E36" i="4"/>
  <c r="F36" i="4"/>
  <c r="G36" i="4"/>
  <c r="E37" i="4"/>
  <c r="F37" i="4"/>
  <c r="G37" i="4"/>
  <c r="E38" i="4"/>
  <c r="F38" i="4"/>
  <c r="G38" i="4"/>
  <c r="E39" i="4"/>
  <c r="F39" i="4"/>
  <c r="G39" i="4"/>
  <c r="E40" i="4"/>
  <c r="F40" i="4"/>
  <c r="G40" i="4"/>
  <c r="E41" i="4"/>
  <c r="F41" i="4"/>
  <c r="G41" i="4"/>
  <c r="E42" i="4"/>
  <c r="F42" i="4"/>
  <c r="G42" i="4"/>
  <c r="E43" i="4"/>
  <c r="F43" i="4"/>
  <c r="G43" i="4"/>
  <c r="E44" i="4"/>
  <c r="F44" i="4"/>
  <c r="G44" i="4"/>
  <c r="E45" i="4"/>
  <c r="F45" i="4"/>
  <c r="G45" i="4"/>
  <c r="E46" i="4"/>
  <c r="F46" i="4"/>
  <c r="G46" i="4"/>
  <c r="E47" i="4"/>
  <c r="F47" i="4"/>
  <c r="G47" i="4"/>
  <c r="E48" i="4"/>
  <c r="F48" i="4"/>
  <c r="G48" i="4"/>
  <c r="E49" i="4"/>
  <c r="F49" i="4"/>
  <c r="G49" i="4"/>
  <c r="E50" i="4"/>
  <c r="F50" i="4"/>
  <c r="G50" i="4"/>
  <c r="E51" i="4"/>
  <c r="F51" i="4"/>
  <c r="G51" i="4"/>
  <c r="E52" i="4"/>
  <c r="F52" i="4"/>
  <c r="G52" i="4"/>
  <c r="E53" i="4"/>
  <c r="F53" i="4"/>
  <c r="G53" i="4"/>
  <c r="E54" i="4"/>
  <c r="F54" i="4"/>
  <c r="G54" i="4"/>
  <c r="E55" i="4"/>
  <c r="F55" i="4"/>
  <c r="G55" i="4"/>
  <c r="E56" i="4"/>
  <c r="F56" i="4"/>
  <c r="G56" i="4"/>
  <c r="E57" i="4"/>
  <c r="F57" i="4"/>
  <c r="G57" i="4"/>
  <c r="E58" i="4"/>
  <c r="F58" i="4"/>
  <c r="G58" i="4"/>
  <c r="E59" i="4"/>
  <c r="F59" i="4"/>
  <c r="G59" i="4"/>
  <c r="E60" i="4"/>
  <c r="F60" i="4"/>
  <c r="G60" i="4"/>
  <c r="E61" i="4"/>
  <c r="F61" i="4"/>
  <c r="G61" i="4"/>
  <c r="E62" i="4"/>
  <c r="F62" i="4"/>
  <c r="G62" i="4"/>
  <c r="E63" i="4"/>
  <c r="F63" i="4"/>
  <c r="G63" i="4"/>
  <c r="E64" i="4"/>
  <c r="F64" i="4"/>
  <c r="G64" i="4"/>
  <c r="E65" i="4"/>
  <c r="F65" i="4"/>
  <c r="G65" i="4"/>
  <c r="E66" i="4"/>
  <c r="F66" i="4"/>
  <c r="G66" i="4"/>
  <c r="E67" i="4"/>
  <c r="F67" i="4"/>
  <c r="G67" i="4"/>
  <c r="E68" i="4"/>
  <c r="F68" i="4"/>
  <c r="G68" i="4"/>
  <c r="E69" i="4"/>
  <c r="F69" i="4"/>
  <c r="G69" i="4"/>
  <c r="E70" i="4"/>
  <c r="F70" i="4"/>
  <c r="G70" i="4"/>
  <c r="E71" i="4"/>
  <c r="F71" i="4"/>
  <c r="G71" i="4"/>
  <c r="E72" i="4"/>
  <c r="F72" i="4"/>
  <c r="G72" i="4"/>
  <c r="E73" i="4"/>
  <c r="F73" i="4"/>
  <c r="G73" i="4"/>
  <c r="E74" i="4"/>
  <c r="F74" i="4"/>
  <c r="G74" i="4"/>
  <c r="E75" i="4"/>
  <c r="F75" i="4"/>
  <c r="G75" i="4"/>
  <c r="E76" i="4"/>
  <c r="F76" i="4"/>
  <c r="G76" i="4"/>
  <c r="E77" i="4"/>
  <c r="F77" i="4"/>
  <c r="G77" i="4"/>
  <c r="E78" i="4"/>
  <c r="F78" i="4"/>
  <c r="G78" i="4"/>
  <c r="E79" i="4"/>
  <c r="F79" i="4"/>
  <c r="G79" i="4"/>
  <c r="E80" i="4"/>
  <c r="F80" i="4"/>
  <c r="G80" i="4"/>
  <c r="E81" i="4"/>
  <c r="F81" i="4"/>
  <c r="G81" i="4"/>
  <c r="E82" i="4"/>
  <c r="F82" i="4"/>
  <c r="G82" i="4"/>
  <c r="E83" i="4"/>
  <c r="F83" i="4"/>
  <c r="G83" i="4"/>
  <c r="E84" i="4"/>
  <c r="F84" i="4"/>
  <c r="G84" i="4"/>
  <c r="E85" i="4"/>
  <c r="F85" i="4"/>
  <c r="G85" i="4"/>
  <c r="E86" i="4"/>
  <c r="F86" i="4"/>
  <c r="G86" i="4"/>
  <c r="E87" i="4"/>
  <c r="F87" i="4"/>
  <c r="G87" i="4"/>
  <c r="E88" i="4"/>
  <c r="F88" i="4"/>
  <c r="G88" i="4"/>
  <c r="E89" i="4"/>
  <c r="F89" i="4"/>
  <c r="G89" i="4"/>
  <c r="E90" i="4"/>
  <c r="F90" i="4"/>
  <c r="G90" i="4"/>
  <c r="E91" i="4"/>
  <c r="F91" i="4"/>
  <c r="G91" i="4"/>
  <c r="E92" i="4"/>
  <c r="F92" i="4"/>
  <c r="G92" i="4"/>
  <c r="E93" i="4"/>
  <c r="F93" i="4"/>
  <c r="G93" i="4"/>
  <c r="E6" i="6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G20" i="6"/>
  <c r="E21" i="6"/>
  <c r="F21" i="6"/>
  <c r="G21" i="6"/>
  <c r="E22" i="6"/>
  <c r="F22" i="6"/>
  <c r="G22" i="6"/>
  <c r="E23" i="6"/>
  <c r="F23" i="6"/>
  <c r="G23" i="6"/>
  <c r="E24" i="6"/>
  <c r="F24" i="6"/>
  <c r="G24" i="6"/>
  <c r="E25" i="6"/>
  <c r="F25" i="6"/>
  <c r="G25" i="6"/>
  <c r="E26" i="6"/>
  <c r="F26" i="6"/>
  <c r="G26" i="6"/>
  <c r="E27" i="6"/>
  <c r="F27" i="6"/>
  <c r="G27" i="6"/>
  <c r="E28" i="6"/>
  <c r="F28" i="6"/>
  <c r="G28" i="6"/>
  <c r="E29" i="6"/>
  <c r="F29" i="6"/>
  <c r="G29" i="6"/>
  <c r="E30" i="6"/>
  <c r="F30" i="6"/>
  <c r="G30" i="6"/>
  <c r="E31" i="6"/>
  <c r="F31" i="6"/>
  <c r="G31" i="6"/>
  <c r="E32" i="6"/>
  <c r="F32" i="6"/>
  <c r="G32" i="6"/>
  <c r="E33" i="6"/>
  <c r="F33" i="6"/>
  <c r="G33" i="6"/>
  <c r="E34" i="6"/>
  <c r="F34" i="6"/>
  <c r="G34" i="6"/>
  <c r="E35" i="6"/>
  <c r="F35" i="6"/>
  <c r="G35" i="6"/>
  <c r="E36" i="6"/>
  <c r="F36" i="6"/>
  <c r="G36" i="6"/>
  <c r="E37" i="6"/>
  <c r="F37" i="6"/>
  <c r="G37" i="6"/>
  <c r="E38" i="6"/>
  <c r="F38" i="6"/>
  <c r="G38" i="6"/>
  <c r="E39" i="6"/>
  <c r="F39" i="6"/>
  <c r="G39" i="6"/>
  <c r="E40" i="6"/>
  <c r="F40" i="6"/>
  <c r="G40" i="6"/>
  <c r="E41" i="6"/>
  <c r="F41" i="6"/>
  <c r="G41" i="6"/>
  <c r="E42" i="6"/>
  <c r="F42" i="6"/>
  <c r="G42" i="6"/>
  <c r="E43" i="6"/>
  <c r="F43" i="6"/>
  <c r="G43" i="6"/>
  <c r="E44" i="6"/>
  <c r="F44" i="6"/>
  <c r="G44" i="6"/>
  <c r="E45" i="6"/>
  <c r="F45" i="6"/>
  <c r="G45" i="6"/>
  <c r="E46" i="6"/>
  <c r="F46" i="6"/>
  <c r="G46" i="6"/>
  <c r="E47" i="6"/>
  <c r="F47" i="6"/>
  <c r="G47" i="6"/>
  <c r="E48" i="6"/>
  <c r="F48" i="6"/>
  <c r="G48" i="6"/>
  <c r="E49" i="6"/>
  <c r="F49" i="6"/>
  <c r="G49" i="6"/>
  <c r="E50" i="6"/>
  <c r="F50" i="6"/>
  <c r="G50" i="6"/>
  <c r="E51" i="6"/>
  <c r="F51" i="6"/>
  <c r="G51" i="6"/>
  <c r="E52" i="6"/>
  <c r="F52" i="6"/>
  <c r="G52" i="6"/>
  <c r="E53" i="6"/>
  <c r="F53" i="6"/>
  <c r="G53" i="6"/>
  <c r="E54" i="6"/>
  <c r="F54" i="6"/>
  <c r="G54" i="6"/>
  <c r="E55" i="6"/>
  <c r="F55" i="6"/>
  <c r="G55" i="6"/>
  <c r="E56" i="6"/>
  <c r="F56" i="6"/>
  <c r="G56" i="6"/>
  <c r="E57" i="6"/>
  <c r="F57" i="6"/>
  <c r="G57" i="6"/>
  <c r="E58" i="6"/>
  <c r="F58" i="6"/>
  <c r="G58" i="6"/>
  <c r="E59" i="6"/>
  <c r="F59" i="6"/>
  <c r="G59" i="6"/>
  <c r="E60" i="6"/>
  <c r="F60" i="6"/>
  <c r="G60" i="6"/>
  <c r="E61" i="6"/>
  <c r="F61" i="6"/>
  <c r="G61" i="6"/>
  <c r="E62" i="6"/>
  <c r="F62" i="6"/>
  <c r="G62" i="6"/>
  <c r="L1" i="1"/>
  <c r="L1" i="2"/>
  <c r="L1" i="3"/>
  <c r="L1" i="4"/>
  <c r="L1" i="6"/>
  <c r="D70" i="6"/>
  <c r="C70" i="6"/>
  <c r="D69" i="6" a="1"/>
  <c r="D69" i="6" s="1"/>
  <c r="P71" i="6" s="1"/>
  <c r="C69" i="6" a="1"/>
  <c r="C69" i="6" s="1"/>
  <c r="O70" i="6" s="1"/>
  <c r="B69" i="6" a="1"/>
  <c r="B69" i="6" s="1"/>
  <c r="O73" i="6" s="1"/>
  <c r="O74" i="6" s="1"/>
  <c r="O76" i="6" s="1"/>
  <c r="O77" i="6" s="1"/>
  <c r="G5" i="6"/>
  <c r="F5" i="6"/>
  <c r="E5" i="6"/>
  <c r="F4" i="6"/>
  <c r="E4" i="6"/>
  <c r="E3" i="6"/>
  <c r="K1" i="6"/>
  <c r="D101" i="4"/>
  <c r="C101" i="4"/>
  <c r="D100" i="4" a="1"/>
  <c r="D100" i="4" s="1"/>
  <c r="B100" i="4" a="1"/>
  <c r="B100" i="4" s="1"/>
  <c r="V5" i="4"/>
  <c r="G5" i="4"/>
  <c r="F5" i="4"/>
  <c r="E5" i="4"/>
  <c r="V4" i="4"/>
  <c r="F4" i="4"/>
  <c r="E4" i="4"/>
  <c r="V3" i="4"/>
  <c r="E3" i="4"/>
  <c r="V2" i="4"/>
  <c r="K1" i="4"/>
  <c r="D103" i="3"/>
  <c r="C103" i="3"/>
  <c r="D102" i="3" a="1"/>
  <c r="D102" i="3" s="1"/>
  <c r="B102" i="3" a="1"/>
  <c r="B102" i="3" s="1"/>
  <c r="V5" i="3"/>
  <c r="G5" i="3"/>
  <c r="F5" i="3"/>
  <c r="E5" i="3"/>
  <c r="V4" i="3"/>
  <c r="F4" i="3"/>
  <c r="E4" i="3"/>
  <c r="V3" i="3"/>
  <c r="E3" i="3"/>
  <c r="V2" i="3"/>
  <c r="K1" i="3"/>
  <c r="D36" i="2"/>
  <c r="C36" i="2"/>
  <c r="D35" i="2" a="1"/>
  <c r="D35" i="2" s="1"/>
  <c r="P37" i="2" s="1"/>
  <c r="C35" i="2" a="1"/>
  <c r="C35" i="2" s="1"/>
  <c r="O36" i="2" s="1"/>
  <c r="B35" i="2" a="1"/>
  <c r="B35" i="2" s="1"/>
  <c r="O39" i="2" s="1"/>
  <c r="O40" i="2" s="1"/>
  <c r="O42" i="2" s="1"/>
  <c r="O43" i="2" s="1"/>
  <c r="AH5" i="2"/>
  <c r="G5" i="2"/>
  <c r="F5" i="2"/>
  <c r="E5" i="2"/>
  <c r="AH4" i="2"/>
  <c r="F4" i="2"/>
  <c r="E4" i="2"/>
  <c r="AH3" i="2"/>
  <c r="E3" i="2"/>
  <c r="AH2" i="2"/>
  <c r="K1" i="2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D66" i="1"/>
  <c r="C66" i="1"/>
  <c r="D65" i="1" a="1"/>
  <c r="D65" i="1" s="1"/>
  <c r="P67" i="1" s="1"/>
  <c r="C65" i="1" a="1"/>
  <c r="C65" i="1" s="1"/>
  <c r="O66" i="1" s="1"/>
  <c r="B65" i="1" a="1"/>
  <c r="B65" i="1" s="1"/>
  <c r="O69" i="1" s="1"/>
  <c r="O70" i="1" s="1"/>
  <c r="O72" i="1" s="1"/>
  <c r="O73" i="1" s="1"/>
  <c r="G6" i="1"/>
  <c r="F6" i="1"/>
  <c r="E6" i="1"/>
  <c r="AH5" i="1"/>
  <c r="G5" i="1"/>
  <c r="F5" i="1"/>
  <c r="E5" i="1"/>
  <c r="AH4" i="1"/>
  <c r="F4" i="1"/>
  <c r="E4" i="1"/>
  <c r="AH3" i="1"/>
  <c r="E3" i="1"/>
  <c r="AH2" i="1"/>
  <c r="K1" i="1"/>
  <c r="P77" i="6" l="1"/>
  <c r="P73" i="1"/>
  <c r="AJ2" i="6" a="1"/>
  <c r="AJ2" i="6" s="1"/>
  <c r="P43" i="2"/>
  <c r="AI2" i="2" a="1"/>
  <c r="AI2" i="2" s="1"/>
  <c r="AF2" i="2" s="1"/>
  <c r="C37" i="2"/>
  <c r="D71" i="6"/>
  <c r="C71" i="6"/>
  <c r="W2" i="4" a="1"/>
  <c r="W2" i="4" s="1"/>
  <c r="C102" i="4"/>
  <c r="D102" i="4"/>
  <c r="W2" i="3" a="1"/>
  <c r="W2" i="3" s="1"/>
  <c r="D104" i="3"/>
  <c r="C104" i="3"/>
  <c r="D37" i="2"/>
  <c r="AI2" i="1" a="1"/>
  <c r="AI2" i="1" s="1"/>
  <c r="C67" i="1"/>
  <c r="D67" i="1"/>
  <c r="I65" i="6" l="1" a="1"/>
  <c r="I65" i="6" s="1"/>
  <c r="I64" i="6" a="1"/>
  <c r="I64" i="6" s="1"/>
  <c r="I66" i="6" a="1"/>
  <c r="I66" i="6" s="1"/>
  <c r="I63" i="6" a="1"/>
  <c r="I63" i="6" s="1"/>
  <c r="AG2" i="6"/>
  <c r="I59" i="1" a="1"/>
  <c r="I59" i="1" s="1"/>
  <c r="I62" i="1" a="1"/>
  <c r="I62" i="1" s="1"/>
  <c r="I61" i="1" a="1"/>
  <c r="I61" i="1" s="1"/>
  <c r="I60" i="1" a="1"/>
  <c r="I60" i="1" s="1"/>
  <c r="I98" i="3" a="1"/>
  <c r="I98" i="3" s="1"/>
  <c r="I99" i="3" a="1"/>
  <c r="I99" i="3" s="1"/>
  <c r="I96" i="3" a="1"/>
  <c r="I96" i="3" s="1"/>
  <c r="I97" i="3" a="1"/>
  <c r="I97" i="3" s="1"/>
  <c r="I96" i="4" a="1"/>
  <c r="I96" i="4" s="1"/>
  <c r="I97" i="4" a="1"/>
  <c r="I97" i="4" s="1"/>
  <c r="I94" i="4" a="1"/>
  <c r="I94" i="4" s="1"/>
  <c r="I95" i="4" a="1"/>
  <c r="I95" i="4" s="1"/>
  <c r="I29" i="2" a="1"/>
  <c r="I29" i="2" s="1"/>
  <c r="I30" i="2" a="1"/>
  <c r="I30" i="2" s="1"/>
  <c r="I32" i="2" a="1"/>
  <c r="I32" i="2" s="1"/>
  <c r="I31" i="2" a="1"/>
  <c r="I31" i="2" s="1"/>
  <c r="I57" i="1" a="1"/>
  <c r="I57" i="1" s="1"/>
  <c r="I58" i="1" a="1"/>
  <c r="I58" i="1" s="1"/>
  <c r="I55" i="1" a="1"/>
  <c r="I55" i="1" s="1"/>
  <c r="I54" i="1" a="1"/>
  <c r="I54" i="1" s="1"/>
  <c r="I56" i="1" a="1"/>
  <c r="I56" i="1" s="1"/>
  <c r="I53" i="1" a="1"/>
  <c r="I53" i="1" s="1"/>
  <c r="I7" i="4" a="1"/>
  <c r="I7" i="4" s="1"/>
  <c r="I15" i="4" a="1"/>
  <c r="I15" i="4" s="1"/>
  <c r="I23" i="4" a="1"/>
  <c r="I23" i="4" s="1"/>
  <c r="I31" i="4" a="1"/>
  <c r="I31" i="4" s="1"/>
  <c r="I39" i="4" a="1"/>
  <c r="I39" i="4" s="1"/>
  <c r="I47" i="4" a="1"/>
  <c r="I47" i="4" s="1"/>
  <c r="I55" i="4" a="1"/>
  <c r="I55" i="4" s="1"/>
  <c r="I63" i="4" a="1"/>
  <c r="I63" i="4" s="1"/>
  <c r="I71" i="4" a="1"/>
  <c r="I71" i="4" s="1"/>
  <c r="I79" i="4" a="1"/>
  <c r="I79" i="4" s="1"/>
  <c r="I87" i="4" a="1"/>
  <c r="I87" i="4" s="1"/>
  <c r="I77" i="4" a="1"/>
  <c r="I77" i="4" s="1"/>
  <c r="I10" i="4" a="1"/>
  <c r="I10" i="4" s="1"/>
  <c r="I82" i="4" a="1"/>
  <c r="I82" i="4" s="1"/>
  <c r="I12" i="4" a="1"/>
  <c r="I12" i="4" s="1"/>
  <c r="I20" i="4" a="1"/>
  <c r="I20" i="4" s="1"/>
  <c r="I28" i="4" a="1"/>
  <c r="I28" i="4" s="1"/>
  <c r="I36" i="4" a="1"/>
  <c r="I36" i="4" s="1"/>
  <c r="I44" i="4" a="1"/>
  <c r="I44" i="4" s="1"/>
  <c r="I52" i="4" a="1"/>
  <c r="I52" i="4" s="1"/>
  <c r="I60" i="4" a="1"/>
  <c r="I60" i="4" s="1"/>
  <c r="I68" i="4" a="1"/>
  <c r="I68" i="4" s="1"/>
  <c r="I76" i="4" a="1"/>
  <c r="I76" i="4" s="1"/>
  <c r="I84" i="4" a="1"/>
  <c r="I84" i="4" s="1"/>
  <c r="I92" i="4" a="1"/>
  <c r="I92" i="4" s="1"/>
  <c r="I21" i="4" a="1"/>
  <c r="I21" i="4" s="1"/>
  <c r="I61" i="4" a="1"/>
  <c r="I61" i="4" s="1"/>
  <c r="I34" i="4" a="1"/>
  <c r="I34" i="4" s="1"/>
  <c r="I58" i="4" a="1"/>
  <c r="I58" i="4" s="1"/>
  <c r="I9" i="4" a="1"/>
  <c r="I9" i="4" s="1"/>
  <c r="I17" i="4" a="1"/>
  <c r="I17" i="4" s="1"/>
  <c r="I25" i="4" a="1"/>
  <c r="I25" i="4" s="1"/>
  <c r="I33" i="4" a="1"/>
  <c r="I33" i="4" s="1"/>
  <c r="I41" i="4" a="1"/>
  <c r="I41" i="4" s="1"/>
  <c r="I49" i="4" a="1"/>
  <c r="I49" i="4" s="1"/>
  <c r="I57" i="4" a="1"/>
  <c r="I57" i="4" s="1"/>
  <c r="I65" i="4" a="1"/>
  <c r="I65" i="4" s="1"/>
  <c r="I73" i="4" a="1"/>
  <c r="I73" i="4" s="1"/>
  <c r="I81" i="4" a="1"/>
  <c r="I81" i="4" s="1"/>
  <c r="I89" i="4" a="1"/>
  <c r="I89" i="4" s="1"/>
  <c r="I45" i="4" a="1"/>
  <c r="I45" i="4" s="1"/>
  <c r="I42" i="4" a="1"/>
  <c r="I42" i="4" s="1"/>
  <c r="I6" i="4" a="1"/>
  <c r="I6" i="4" s="1"/>
  <c r="I14" i="4" a="1"/>
  <c r="I14" i="4" s="1"/>
  <c r="I22" i="4" a="1"/>
  <c r="I22" i="4" s="1"/>
  <c r="I30" i="4" a="1"/>
  <c r="I30" i="4" s="1"/>
  <c r="I38" i="4" a="1"/>
  <c r="I38" i="4" s="1"/>
  <c r="I46" i="4" a="1"/>
  <c r="I46" i="4" s="1"/>
  <c r="I54" i="4" a="1"/>
  <c r="I54" i="4" s="1"/>
  <c r="I62" i="4" a="1"/>
  <c r="I62" i="4" s="1"/>
  <c r="I70" i="4" a="1"/>
  <c r="I70" i="4" s="1"/>
  <c r="I78" i="4" a="1"/>
  <c r="I78" i="4" s="1"/>
  <c r="I86" i="4" a="1"/>
  <c r="I86" i="4" s="1"/>
  <c r="I13" i="4" a="1"/>
  <c r="I13" i="4" s="1"/>
  <c r="I93" i="4" a="1"/>
  <c r="I93" i="4" s="1"/>
  <c r="I26" i="4" a="1"/>
  <c r="I26" i="4" s="1"/>
  <c r="I66" i="4" a="1"/>
  <c r="I66" i="4" s="1"/>
  <c r="I11" i="4" a="1"/>
  <c r="I11" i="4" s="1"/>
  <c r="I19" i="4" a="1"/>
  <c r="I19" i="4" s="1"/>
  <c r="I27" i="4" a="1"/>
  <c r="I27" i="4" s="1"/>
  <c r="I35" i="4" a="1"/>
  <c r="I35" i="4" s="1"/>
  <c r="I43" i="4" a="1"/>
  <c r="I43" i="4" s="1"/>
  <c r="I51" i="4" a="1"/>
  <c r="I51" i="4" s="1"/>
  <c r="I59" i="4" a="1"/>
  <c r="I59" i="4" s="1"/>
  <c r="I67" i="4" a="1"/>
  <c r="I67" i="4" s="1"/>
  <c r="I75" i="4" a="1"/>
  <c r="I75" i="4" s="1"/>
  <c r="I83" i="4" a="1"/>
  <c r="I83" i="4" s="1"/>
  <c r="I91" i="4" a="1"/>
  <c r="I91" i="4" s="1"/>
  <c r="I85" i="4" a="1"/>
  <c r="I85" i="4" s="1"/>
  <c r="I90" i="4" a="1"/>
  <c r="I90" i="4" s="1"/>
  <c r="I8" i="4" a="1"/>
  <c r="I8" i="4" s="1"/>
  <c r="I16" i="4" a="1"/>
  <c r="I16" i="4" s="1"/>
  <c r="I24" i="4" a="1"/>
  <c r="I24" i="4" s="1"/>
  <c r="I32" i="4" a="1"/>
  <c r="I32" i="4" s="1"/>
  <c r="I40" i="4" a="1"/>
  <c r="I40" i="4" s="1"/>
  <c r="I48" i="4" a="1"/>
  <c r="I48" i="4" s="1"/>
  <c r="I56" i="4" a="1"/>
  <c r="I56" i="4" s="1"/>
  <c r="I64" i="4" a="1"/>
  <c r="I64" i="4" s="1"/>
  <c r="I72" i="4" a="1"/>
  <c r="I72" i="4" s="1"/>
  <c r="I80" i="4" a="1"/>
  <c r="I80" i="4" s="1"/>
  <c r="I88" i="4" a="1"/>
  <c r="I88" i="4" s="1"/>
  <c r="I69" i="4" a="1"/>
  <c r="I69" i="4" s="1"/>
  <c r="I29" i="4" a="1"/>
  <c r="I29" i="4" s="1"/>
  <c r="I37" i="4" a="1"/>
  <c r="I37" i="4" s="1"/>
  <c r="I53" i="4" a="1"/>
  <c r="I53" i="4" s="1"/>
  <c r="I18" i="4" a="1"/>
  <c r="I18" i="4" s="1"/>
  <c r="I50" i="4" a="1"/>
  <c r="I50" i="4" s="1"/>
  <c r="I74" i="4" a="1"/>
  <c r="I74" i="4" s="1"/>
  <c r="I62" i="6" a="1"/>
  <c r="I62" i="6" s="1"/>
  <c r="I28" i="2" a="1"/>
  <c r="I28" i="2" s="1"/>
  <c r="I6" i="2" a="1"/>
  <c r="I6" i="2" s="1"/>
  <c r="I9" i="2" a="1"/>
  <c r="I9" i="2" s="1"/>
  <c r="I27" i="2" a="1"/>
  <c r="I27" i="2" s="1"/>
  <c r="I26" i="2" a="1"/>
  <c r="I26" i="2" s="1"/>
  <c r="I25" i="2" a="1"/>
  <c r="I25" i="2" s="1"/>
  <c r="I11" i="2" a="1"/>
  <c r="I11" i="2" s="1"/>
  <c r="I18" i="2" a="1"/>
  <c r="I18" i="2" s="1"/>
  <c r="I19" i="2" a="1"/>
  <c r="I19" i="2" s="1"/>
  <c r="I22" i="2" a="1"/>
  <c r="I22" i="2" s="1"/>
  <c r="I16" i="2" a="1"/>
  <c r="I16" i="2" s="1"/>
  <c r="I14" i="2" a="1"/>
  <c r="I14" i="2" s="1"/>
  <c r="I5" i="2" a="1"/>
  <c r="I5" i="2" s="1"/>
  <c r="I12" i="2" a="1"/>
  <c r="I12" i="2" s="1"/>
  <c r="I20" i="2" a="1"/>
  <c r="I20" i="2" s="1"/>
  <c r="I24" i="2" a="1"/>
  <c r="I24" i="2" s="1"/>
  <c r="I10" i="2" a="1"/>
  <c r="I10" i="2" s="1"/>
  <c r="I21" i="2" a="1"/>
  <c r="I21" i="2" s="1"/>
  <c r="I8" i="2" a="1"/>
  <c r="I8" i="2" s="1"/>
  <c r="I23" i="2" a="1"/>
  <c r="I23" i="2" s="1"/>
  <c r="I7" i="2" a="1"/>
  <c r="I7" i="2" s="1"/>
  <c r="I13" i="2" a="1"/>
  <c r="I13" i="2" s="1"/>
  <c r="I15" i="2" a="1"/>
  <c r="I15" i="2" s="1"/>
  <c r="I17" i="2" a="1"/>
  <c r="I17" i="2" s="1"/>
  <c r="I95" i="3" a="1"/>
  <c r="I95" i="3" s="1"/>
  <c r="I8" i="6" a="1"/>
  <c r="I8" i="6" s="1"/>
  <c r="I19" i="6" a="1"/>
  <c r="I19" i="6" s="1"/>
  <c r="I16" i="6" a="1"/>
  <c r="I16" i="6" s="1"/>
  <c r="I6" i="6" a="1"/>
  <c r="I6" i="6" s="1"/>
  <c r="I7" i="6" a="1"/>
  <c r="I7" i="6" s="1"/>
  <c r="I61" i="6" a="1"/>
  <c r="I61" i="6" s="1"/>
  <c r="I27" i="6" a="1"/>
  <c r="I27" i="6" s="1"/>
  <c r="I26" i="6" a="1"/>
  <c r="I26" i="6" s="1"/>
  <c r="I17" i="6" a="1"/>
  <c r="I17" i="6" s="1"/>
  <c r="I24" i="6" a="1"/>
  <c r="I24" i="6" s="1"/>
  <c r="I13" i="6" a="1"/>
  <c r="I13" i="6" s="1"/>
  <c r="I5" i="6" a="1"/>
  <c r="I5" i="6" s="1"/>
  <c r="I53" i="6" a="1"/>
  <c r="I53" i="6" s="1"/>
  <c r="I18" i="6" a="1"/>
  <c r="I18" i="6" s="1"/>
  <c r="I9" i="6" a="1"/>
  <c r="I9" i="6" s="1"/>
  <c r="I14" i="6" a="1"/>
  <c r="I14" i="6" s="1"/>
  <c r="I39" i="6" a="1"/>
  <c r="I39" i="6" s="1"/>
  <c r="I12" i="6" a="1"/>
  <c r="I12" i="6" s="1"/>
  <c r="I35" i="6" a="1"/>
  <c r="I35" i="6" s="1"/>
  <c r="I34" i="6" a="1"/>
  <c r="I34" i="6" s="1"/>
  <c r="I25" i="6" a="1"/>
  <c r="I25" i="6" s="1"/>
  <c r="I32" i="6" a="1"/>
  <c r="I32" i="6" s="1"/>
  <c r="I43" i="6" a="1"/>
  <c r="I43" i="6" s="1"/>
  <c r="I50" i="6" a="1"/>
  <c r="I50" i="6" s="1"/>
  <c r="I28" i="6" a="1"/>
  <c r="I28" i="6" s="1"/>
  <c r="I42" i="6" a="1"/>
  <c r="I42" i="6" s="1"/>
  <c r="I30" i="6" a="1"/>
  <c r="I30" i="6" s="1"/>
  <c r="I60" i="6" a="1"/>
  <c r="I60" i="6" s="1"/>
  <c r="I48" i="6" a="1"/>
  <c r="I48" i="6" s="1"/>
  <c r="I47" i="6" a="1"/>
  <c r="I47" i="6" s="1"/>
  <c r="I38" i="6" a="1"/>
  <c r="I38" i="6" s="1"/>
  <c r="I29" i="6" a="1"/>
  <c r="I29" i="6" s="1"/>
  <c r="I20" i="6" a="1"/>
  <c r="I20" i="6" s="1"/>
  <c r="I59" i="6" a="1"/>
  <c r="I59" i="6" s="1"/>
  <c r="I58" i="6" a="1"/>
  <c r="I58" i="6" s="1"/>
  <c r="I49" i="6" a="1"/>
  <c r="I49" i="6" s="1"/>
  <c r="I56" i="6" a="1"/>
  <c r="I56" i="6" s="1"/>
  <c r="I22" i="6" a="1"/>
  <c r="I22" i="6" s="1"/>
  <c r="I33" i="6" a="1"/>
  <c r="I33" i="6" s="1"/>
  <c r="I31" i="6" a="1"/>
  <c r="I31" i="6" s="1"/>
  <c r="I51" i="6" a="1"/>
  <c r="I51" i="6" s="1"/>
  <c r="I41" i="6" a="1"/>
  <c r="I41" i="6" s="1"/>
  <c r="I55" i="6" a="1"/>
  <c r="I55" i="6" s="1"/>
  <c r="I46" i="6" a="1"/>
  <c r="I46" i="6" s="1"/>
  <c r="I37" i="6" a="1"/>
  <c r="I37" i="6" s="1"/>
  <c r="I36" i="6" a="1"/>
  <c r="I36" i="6" s="1"/>
  <c r="I44" i="6" a="1"/>
  <c r="I44" i="6" s="1"/>
  <c r="I15" i="6" a="1"/>
  <c r="I15" i="6" s="1"/>
  <c r="I57" i="6" a="1"/>
  <c r="I57" i="6" s="1"/>
  <c r="I23" i="6" a="1"/>
  <c r="I23" i="6" s="1"/>
  <c r="I40" i="6" a="1"/>
  <c r="I40" i="6" s="1"/>
  <c r="I21" i="6" a="1"/>
  <c r="I21" i="6" s="1"/>
  <c r="K4" i="6"/>
  <c r="L4" i="6" s="1"/>
  <c r="U4" i="6" s="1"/>
  <c r="I54" i="6" a="1"/>
  <c r="I54" i="6" s="1"/>
  <c r="I45" i="6" a="1"/>
  <c r="I45" i="6" s="1"/>
  <c r="I11" i="6" a="1"/>
  <c r="I11" i="6" s="1"/>
  <c r="I10" i="6" a="1"/>
  <c r="I10" i="6" s="1"/>
  <c r="I52" i="6" a="1"/>
  <c r="I52" i="6" s="1"/>
  <c r="I5" i="4" a="1"/>
  <c r="I5" i="4" s="1"/>
  <c r="T2" i="4"/>
  <c r="I90" i="3" a="1"/>
  <c r="I90" i="3" s="1"/>
  <c r="I93" i="3" a="1"/>
  <c r="I93" i="3" s="1"/>
  <c r="I91" i="3" a="1"/>
  <c r="I91" i="3" s="1"/>
  <c r="I92" i="3" a="1"/>
  <c r="I92" i="3" s="1"/>
  <c r="I94" i="3" a="1"/>
  <c r="I94" i="3" s="1"/>
  <c r="I77" i="3" a="1"/>
  <c r="I77" i="3" s="1"/>
  <c r="I11" i="3" a="1"/>
  <c r="I11" i="3" s="1"/>
  <c r="I58" i="3" a="1"/>
  <c r="I58" i="3" s="1"/>
  <c r="I18" i="3" a="1"/>
  <c r="I18" i="3" s="1"/>
  <c r="I54" i="3" a="1"/>
  <c r="I54" i="3" s="1"/>
  <c r="I72" i="3" a="1"/>
  <c r="I72" i="3" s="1"/>
  <c r="I24" i="3" a="1"/>
  <c r="I24" i="3" s="1"/>
  <c r="I80" i="3" a="1"/>
  <c r="I80" i="3" s="1"/>
  <c r="I34" i="3" a="1"/>
  <c r="I34" i="3" s="1"/>
  <c r="I33" i="3" a="1"/>
  <c r="I33" i="3" s="1"/>
  <c r="I32" i="3" a="1"/>
  <c r="I32" i="3" s="1"/>
  <c r="I7" i="3" a="1"/>
  <c r="I7" i="3" s="1"/>
  <c r="I27" i="3" a="1"/>
  <c r="I27" i="3" s="1"/>
  <c r="I6" i="3" a="1"/>
  <c r="I6" i="3" s="1"/>
  <c r="I60" i="3" a="1"/>
  <c r="I60" i="3" s="1"/>
  <c r="I82" i="3" a="1"/>
  <c r="I82" i="3" s="1"/>
  <c r="I62" i="3" a="1"/>
  <c r="I62" i="3" s="1"/>
  <c r="I78" i="3" a="1"/>
  <c r="I78" i="3" s="1"/>
  <c r="I89" i="3" a="1"/>
  <c r="I89" i="3" s="1"/>
  <c r="I47" i="3" a="1"/>
  <c r="I47" i="3" s="1"/>
  <c r="I85" i="3" a="1"/>
  <c r="I85" i="3" s="1"/>
  <c r="I55" i="3" a="1"/>
  <c r="I55" i="3" s="1"/>
  <c r="I71" i="3" a="1"/>
  <c r="I71" i="3" s="1"/>
  <c r="I51" i="3" a="1"/>
  <c r="I51" i="3" s="1"/>
  <c r="I79" i="3" a="1"/>
  <c r="I79" i="3" s="1"/>
  <c r="I42" i="3" a="1"/>
  <c r="I42" i="3" s="1"/>
  <c r="I41" i="3" a="1"/>
  <c r="I41" i="3" s="1"/>
  <c r="I40" i="3" a="1"/>
  <c r="I40" i="3" s="1"/>
  <c r="I15" i="3" a="1"/>
  <c r="I15" i="3" s="1"/>
  <c r="I5" i="3" a="1"/>
  <c r="I5" i="3" s="1"/>
  <c r="I14" i="3" a="1"/>
  <c r="I14" i="3" s="1"/>
  <c r="I61" i="3" a="1"/>
  <c r="I61" i="3" s="1"/>
  <c r="I70" i="3" a="1"/>
  <c r="I70" i="3" s="1"/>
  <c r="I65" i="3" a="1"/>
  <c r="I65" i="3" s="1"/>
  <c r="I84" i="3" a="1"/>
  <c r="I84" i="3" s="1"/>
  <c r="I8" i="3" a="1"/>
  <c r="I8" i="3" s="1"/>
  <c r="I63" i="3" a="1"/>
  <c r="I63" i="3" s="1"/>
  <c r="I16" i="3" a="1"/>
  <c r="I16" i="3" s="1"/>
  <c r="I66" i="3" a="1"/>
  <c r="I66" i="3" s="1"/>
  <c r="I25" i="3" a="1"/>
  <c r="I25" i="3" s="1"/>
  <c r="I74" i="3" a="1"/>
  <c r="I74" i="3" s="1"/>
  <c r="I50" i="3" a="1"/>
  <c r="I50" i="3" s="1"/>
  <c r="I49" i="3" a="1"/>
  <c r="I49" i="3" s="1"/>
  <c r="I48" i="3" a="1"/>
  <c r="I48" i="3" s="1"/>
  <c r="I23" i="3" a="1"/>
  <c r="I23" i="3" s="1"/>
  <c r="I22" i="3" a="1"/>
  <c r="I22" i="3" s="1"/>
  <c r="I13" i="3" a="1"/>
  <c r="I13" i="3" s="1"/>
  <c r="I76" i="3" a="1"/>
  <c r="I76" i="3" s="1"/>
  <c r="I69" i="3" a="1"/>
  <c r="I69" i="3" s="1"/>
  <c r="I73" i="3" a="1"/>
  <c r="I73" i="3" s="1"/>
  <c r="I57" i="3" a="1"/>
  <c r="I57" i="3" s="1"/>
  <c r="I83" i="3" a="1"/>
  <c r="I83" i="3" s="1"/>
  <c r="I9" i="3" a="1"/>
  <c r="I9" i="3" s="1"/>
  <c r="I37" i="3" a="1"/>
  <c r="I37" i="3" s="1"/>
  <c r="I17" i="3" a="1"/>
  <c r="I17" i="3" s="1"/>
  <c r="I45" i="3" a="1"/>
  <c r="I45" i="3" s="1"/>
  <c r="I26" i="3" a="1"/>
  <c r="I26" i="3" s="1"/>
  <c r="T2" i="3"/>
  <c r="K99" i="3" s="1"/>
  <c r="I20" i="3" a="1"/>
  <c r="I20" i="3" s="1"/>
  <c r="I52" i="3" a="1"/>
  <c r="I52" i="3" s="1"/>
  <c r="I12" i="3" a="1"/>
  <c r="I12" i="3" s="1"/>
  <c r="I31" i="3" a="1"/>
  <c r="I31" i="3" s="1"/>
  <c r="I30" i="3" a="1"/>
  <c r="I30" i="3" s="1"/>
  <c r="I21" i="3" a="1"/>
  <c r="I21" i="3" s="1"/>
  <c r="I59" i="3" a="1"/>
  <c r="I59" i="3" s="1"/>
  <c r="I68" i="3" a="1"/>
  <c r="I68" i="3" s="1"/>
  <c r="I81" i="3" a="1"/>
  <c r="I81" i="3" s="1"/>
  <c r="I88" i="3" a="1"/>
  <c r="I88" i="3" s="1"/>
  <c r="I10" i="3" a="1"/>
  <c r="I10" i="3" s="1"/>
  <c r="I46" i="3" a="1"/>
  <c r="I46" i="3" s="1"/>
  <c r="I64" i="3" a="1"/>
  <c r="I64" i="3" s="1"/>
  <c r="I43" i="3" a="1"/>
  <c r="I43" i="3" s="1"/>
  <c r="I86" i="3" a="1"/>
  <c r="I86" i="3" s="1"/>
  <c r="I28" i="3" a="1"/>
  <c r="I28" i="3" s="1"/>
  <c r="I53" i="3" a="1"/>
  <c r="I53" i="3" s="1"/>
  <c r="I35" i="3" a="1"/>
  <c r="I35" i="3" s="1"/>
  <c r="I44" i="3" a="1"/>
  <c r="I44" i="3" s="1"/>
  <c r="I19" i="3" a="1"/>
  <c r="I19" i="3" s="1"/>
  <c r="I36" i="3" a="1"/>
  <c r="I36" i="3" s="1"/>
  <c r="I39" i="3" a="1"/>
  <c r="I39" i="3" s="1"/>
  <c r="I38" i="3" a="1"/>
  <c r="I38" i="3" s="1"/>
  <c r="I29" i="3" a="1"/>
  <c r="I29" i="3" s="1"/>
  <c r="I75" i="3" a="1"/>
  <c r="I75" i="3" s="1"/>
  <c r="I67" i="3" a="1"/>
  <c r="I67" i="3" s="1"/>
  <c r="I56" i="3" a="1"/>
  <c r="I56" i="3" s="1"/>
  <c r="I87" i="3" a="1"/>
  <c r="I87" i="3" s="1"/>
  <c r="I36" i="1" a="1"/>
  <c r="I36" i="1" s="1"/>
  <c r="I42" i="1" a="1"/>
  <c r="I42" i="1" s="1"/>
  <c r="I38" i="1" a="1"/>
  <c r="I38" i="1" s="1"/>
  <c r="I46" i="1" a="1"/>
  <c r="I46" i="1" s="1"/>
  <c r="I50" i="1" a="1"/>
  <c r="I50" i="1" s="1"/>
  <c r="I40" i="1" a="1"/>
  <c r="I40" i="1" s="1"/>
  <c r="I49" i="1" a="1"/>
  <c r="I49" i="1" s="1"/>
  <c r="I22" i="1" a="1"/>
  <c r="I22" i="1" s="1"/>
  <c r="I34" i="1" a="1"/>
  <c r="I34" i="1" s="1"/>
  <c r="I7" i="1" a="1"/>
  <c r="I7" i="1" s="1"/>
  <c r="I20" i="1" a="1"/>
  <c r="I20" i="1" s="1"/>
  <c r="I26" i="1" a="1"/>
  <c r="I26" i="1" s="1"/>
  <c r="I5" i="1" a="1"/>
  <c r="I5" i="1" s="1"/>
  <c r="I48" i="1" a="1"/>
  <c r="I48" i="1" s="1"/>
  <c r="I41" i="1" a="1"/>
  <c r="I41" i="1" s="1"/>
  <c r="I14" i="1" a="1"/>
  <c r="I14" i="1" s="1"/>
  <c r="I29" i="1" a="1"/>
  <c r="I29" i="1" s="1"/>
  <c r="I10" i="1" a="1"/>
  <c r="I10" i="1" s="1"/>
  <c r="I27" i="1" a="1"/>
  <c r="I27" i="1" s="1"/>
  <c r="I6" i="1" a="1"/>
  <c r="I6" i="1" s="1"/>
  <c r="I31" i="1" a="1"/>
  <c r="I31" i="1" s="1"/>
  <c r="I47" i="1" a="1"/>
  <c r="I47" i="1" s="1"/>
  <c r="I51" i="1" a="1"/>
  <c r="I51" i="1" s="1"/>
  <c r="I39" i="1" a="1"/>
  <c r="I39" i="1" s="1"/>
  <c r="I33" i="1" a="1"/>
  <c r="I33" i="1" s="1"/>
  <c r="I32" i="1" a="1"/>
  <c r="I32" i="1" s="1"/>
  <c r="I23" i="1" a="1"/>
  <c r="I23" i="1" s="1"/>
  <c r="I35" i="1" a="1"/>
  <c r="I35" i="1" s="1"/>
  <c r="AF2" i="1"/>
  <c r="I43" i="1" a="1"/>
  <c r="I43" i="1" s="1"/>
  <c r="I45" i="1" a="1"/>
  <c r="I45" i="1" s="1"/>
  <c r="I25" i="1" a="1"/>
  <c r="I25" i="1" s="1"/>
  <c r="I24" i="1" a="1"/>
  <c r="I24" i="1" s="1"/>
  <c r="I21" i="1" a="1"/>
  <c r="I21" i="1" s="1"/>
  <c r="I19" i="1" a="1"/>
  <c r="I19" i="1" s="1"/>
  <c r="I13" i="1" a="1"/>
  <c r="I13" i="1" s="1"/>
  <c r="I52" i="1" a="1"/>
  <c r="I52" i="1" s="1"/>
  <c r="I17" i="1" a="1"/>
  <c r="I17" i="1" s="1"/>
  <c r="I16" i="1" a="1"/>
  <c r="I16" i="1" s="1"/>
  <c r="I18" i="1" a="1"/>
  <c r="I18" i="1" s="1"/>
  <c r="I11" i="1" a="1"/>
  <c r="I11" i="1" s="1"/>
  <c r="I37" i="1" a="1"/>
  <c r="I37" i="1" s="1"/>
  <c r="I12" i="1" a="1"/>
  <c r="I12" i="1" s="1"/>
  <c r="I44" i="1" a="1"/>
  <c r="I44" i="1" s="1"/>
  <c r="I9" i="1" a="1"/>
  <c r="I9" i="1" s="1"/>
  <c r="I8" i="1" a="1"/>
  <c r="I8" i="1" s="1"/>
  <c r="I15" i="1" a="1"/>
  <c r="I15" i="1" s="1"/>
  <c r="I28" i="1" a="1"/>
  <c r="I28" i="1" s="1"/>
  <c r="I30" i="1" a="1"/>
  <c r="I30" i="1" s="1"/>
  <c r="K66" i="6" l="1"/>
  <c r="L66" i="6" s="1"/>
  <c r="U66" i="6" s="1"/>
  <c r="K63" i="6"/>
  <c r="L63" i="6" s="1"/>
  <c r="U63" i="6" s="1"/>
  <c r="K65" i="6"/>
  <c r="L65" i="6" s="1"/>
  <c r="U65" i="6" s="1"/>
  <c r="K64" i="6"/>
  <c r="L64" i="6" s="1"/>
  <c r="U64" i="6" s="1"/>
  <c r="L99" i="3"/>
  <c r="K59" i="1"/>
  <c r="L59" i="1" s="1"/>
  <c r="K62" i="1"/>
  <c r="L62" i="1" s="1"/>
  <c r="K60" i="1"/>
  <c r="L60" i="1" s="1"/>
  <c r="K61" i="1"/>
  <c r="L61" i="1" s="1"/>
  <c r="K97" i="3"/>
  <c r="L97" i="3" s="1"/>
  <c r="K98" i="3"/>
  <c r="L98" i="3" s="1"/>
  <c r="K96" i="3"/>
  <c r="L96" i="3" s="1"/>
  <c r="K32" i="2"/>
  <c r="L32" i="2" s="1"/>
  <c r="K30" i="2"/>
  <c r="L30" i="2" s="1"/>
  <c r="K31" i="2"/>
  <c r="L31" i="2" s="1"/>
  <c r="K28" i="2"/>
  <c r="L28" i="2" s="1"/>
  <c r="K29" i="2"/>
  <c r="L29" i="2" s="1"/>
  <c r="K94" i="4"/>
  <c r="L94" i="4" s="1"/>
  <c r="K95" i="4"/>
  <c r="L95" i="4" s="1"/>
  <c r="K96" i="4"/>
  <c r="L96" i="4" s="1"/>
  <c r="K97" i="4"/>
  <c r="L97" i="4" s="1"/>
  <c r="K58" i="1"/>
  <c r="L58" i="1" s="1"/>
  <c r="K57" i="1"/>
  <c r="L57" i="1" s="1"/>
  <c r="K56" i="1"/>
  <c r="L56" i="1" s="1"/>
  <c r="K55" i="1"/>
  <c r="L55" i="1" s="1"/>
  <c r="K54" i="1"/>
  <c r="L54" i="1" s="1"/>
  <c r="K53" i="1"/>
  <c r="L53" i="1" s="1"/>
  <c r="K21" i="1"/>
  <c r="L21" i="1" s="1"/>
  <c r="K19" i="1"/>
  <c r="L19" i="1" s="1"/>
  <c r="K17" i="2"/>
  <c r="L17" i="2" s="1"/>
  <c r="K4" i="2"/>
  <c r="L4" i="2" s="1"/>
  <c r="K26" i="2"/>
  <c r="L26" i="2" s="1"/>
  <c r="K15" i="2"/>
  <c r="L15" i="2" s="1"/>
  <c r="K6" i="2"/>
  <c r="L6" i="2" s="1"/>
  <c r="K22" i="2"/>
  <c r="L22" i="2" s="1"/>
  <c r="K10" i="2"/>
  <c r="L10" i="2" s="1"/>
  <c r="K20" i="2"/>
  <c r="L20" i="2" s="1"/>
  <c r="K18" i="2"/>
  <c r="L18" i="2" s="1"/>
  <c r="K25" i="2"/>
  <c r="L25" i="2" s="1"/>
  <c r="K23" i="2"/>
  <c r="L23" i="2" s="1"/>
  <c r="K14" i="2"/>
  <c r="L14" i="2" s="1"/>
  <c r="K8" i="2"/>
  <c r="L8" i="2" s="1"/>
  <c r="K3" i="2"/>
  <c r="L3" i="2" s="1"/>
  <c r="K21" i="2"/>
  <c r="L21" i="2" s="1"/>
  <c r="K24" i="2"/>
  <c r="L24" i="2" s="1"/>
  <c r="K19" i="2"/>
  <c r="L19" i="2" s="1"/>
  <c r="K12" i="2"/>
  <c r="L12" i="2" s="1"/>
  <c r="K13" i="2"/>
  <c r="L13" i="2" s="1"/>
  <c r="K27" i="2"/>
  <c r="L27" i="2" s="1"/>
  <c r="K11" i="2"/>
  <c r="L11" i="2" s="1"/>
  <c r="K16" i="2"/>
  <c r="L16" i="2" s="1"/>
  <c r="K5" i="2"/>
  <c r="L5" i="2" s="1"/>
  <c r="K2" i="2"/>
  <c r="L2" i="2" s="1"/>
  <c r="K9" i="2"/>
  <c r="L9" i="2" s="1"/>
  <c r="K7" i="2"/>
  <c r="L7" i="2" s="1"/>
  <c r="K47" i="6"/>
  <c r="L47" i="6" s="1"/>
  <c r="U47" i="6" s="1"/>
  <c r="K58" i="3"/>
  <c r="L58" i="3" s="1"/>
  <c r="K95" i="3"/>
  <c r="L95" i="3" s="1"/>
  <c r="K92" i="4"/>
  <c r="L92" i="4" s="1"/>
  <c r="K93" i="4"/>
  <c r="L93" i="4" s="1"/>
  <c r="K53" i="6"/>
  <c r="L53" i="6" s="1"/>
  <c r="U53" i="6" s="1"/>
  <c r="K10" i="6"/>
  <c r="L10" i="6" s="1"/>
  <c r="U10" i="6" s="1"/>
  <c r="K62" i="6"/>
  <c r="L62" i="6" s="1"/>
  <c r="U62" i="6" s="1"/>
  <c r="K18" i="6"/>
  <c r="L18" i="6" s="1"/>
  <c r="U18" i="6" s="1"/>
  <c r="K17" i="6"/>
  <c r="L17" i="6" s="1"/>
  <c r="U17" i="6" s="1"/>
  <c r="K40" i="6"/>
  <c r="L40" i="6" s="1"/>
  <c r="U40" i="6" s="1"/>
  <c r="K24" i="6"/>
  <c r="L24" i="6" s="1"/>
  <c r="U24" i="6" s="1"/>
  <c r="K31" i="6"/>
  <c r="L31" i="6" s="1"/>
  <c r="U31" i="6" s="1"/>
  <c r="K37" i="6"/>
  <c r="L37" i="6" s="1"/>
  <c r="U37" i="6" s="1"/>
  <c r="K52" i="6"/>
  <c r="L52" i="6" s="1"/>
  <c r="U52" i="6" s="1"/>
  <c r="K43" i="6"/>
  <c r="L43" i="6" s="1"/>
  <c r="U43" i="6" s="1"/>
  <c r="K32" i="6"/>
  <c r="L32" i="6" s="1"/>
  <c r="U32" i="6" s="1"/>
  <c r="K39" i="6"/>
  <c r="L39" i="6" s="1"/>
  <c r="U39" i="6" s="1"/>
  <c r="K45" i="6"/>
  <c r="L45" i="6" s="1"/>
  <c r="U45" i="6" s="1"/>
  <c r="K60" i="6"/>
  <c r="L60" i="6" s="1"/>
  <c r="U60" i="6" s="1"/>
  <c r="K51" i="6"/>
  <c r="L51" i="6" s="1"/>
  <c r="U51" i="6" s="1"/>
  <c r="K25" i="6"/>
  <c r="L25" i="6" s="1"/>
  <c r="U25" i="6" s="1"/>
  <c r="K48" i="6"/>
  <c r="L48" i="6" s="1"/>
  <c r="U48" i="6" s="1"/>
  <c r="K6" i="6"/>
  <c r="L6" i="6" s="1"/>
  <c r="U6" i="6" s="1"/>
  <c r="K33" i="6"/>
  <c r="L33" i="6" s="1"/>
  <c r="U33" i="6" s="1"/>
  <c r="K56" i="6"/>
  <c r="L56" i="6" s="1"/>
  <c r="U56" i="6" s="1"/>
  <c r="K38" i="6"/>
  <c r="L38" i="6" s="1"/>
  <c r="U38" i="6" s="1"/>
  <c r="K46" i="6"/>
  <c r="L46" i="6" s="1"/>
  <c r="U46" i="6" s="1"/>
  <c r="K30" i="6"/>
  <c r="L30" i="6" s="1"/>
  <c r="U30" i="6" s="1"/>
  <c r="K42" i="6"/>
  <c r="L42" i="6" s="1"/>
  <c r="U42" i="6" s="1"/>
  <c r="K55" i="6"/>
  <c r="L55" i="6" s="1"/>
  <c r="U55" i="6" s="1"/>
  <c r="K34" i="6"/>
  <c r="L34" i="6" s="1"/>
  <c r="U34" i="6" s="1"/>
  <c r="K49" i="6"/>
  <c r="L49" i="6" s="1"/>
  <c r="U49" i="6" s="1"/>
  <c r="K7" i="6"/>
  <c r="L7" i="6" s="1"/>
  <c r="U7" i="6" s="1"/>
  <c r="K13" i="6"/>
  <c r="L13" i="6" s="1"/>
  <c r="U13" i="6" s="1"/>
  <c r="K19" i="6"/>
  <c r="L19" i="6" s="1"/>
  <c r="U19" i="6" s="1"/>
  <c r="K50" i="6"/>
  <c r="L50" i="6" s="1"/>
  <c r="U50" i="6" s="1"/>
  <c r="K22" i="6"/>
  <c r="L22" i="6" s="1"/>
  <c r="U22" i="6" s="1"/>
  <c r="K8" i="6"/>
  <c r="L8" i="6" s="1"/>
  <c r="U8" i="6" s="1"/>
  <c r="U69" i="6" s="1"/>
  <c r="V69" i="6" s="1"/>
  <c r="K15" i="6"/>
  <c r="L15" i="6" s="1"/>
  <c r="U15" i="6" s="1"/>
  <c r="K21" i="6"/>
  <c r="L21" i="6" s="1"/>
  <c r="U21" i="6" s="1"/>
  <c r="K12" i="6"/>
  <c r="L12" i="6" s="1"/>
  <c r="U12" i="6" s="1"/>
  <c r="K27" i="6"/>
  <c r="L27" i="6" s="1"/>
  <c r="U27" i="6" s="1"/>
  <c r="K16" i="6"/>
  <c r="L16" i="6" s="1"/>
  <c r="U16" i="6" s="1"/>
  <c r="K23" i="6"/>
  <c r="L23" i="6" s="1"/>
  <c r="U23" i="6" s="1"/>
  <c r="K29" i="6"/>
  <c r="L29" i="6" s="1"/>
  <c r="U29" i="6" s="1"/>
  <c r="K20" i="6"/>
  <c r="L20" i="6" s="1"/>
  <c r="U20" i="6" s="1"/>
  <c r="K35" i="6"/>
  <c r="L35" i="6" s="1"/>
  <c r="U35" i="6" s="1"/>
  <c r="K26" i="6"/>
  <c r="L26" i="6" s="1"/>
  <c r="U26" i="6" s="1"/>
  <c r="K57" i="6"/>
  <c r="L57" i="6" s="1"/>
  <c r="U57" i="6" s="1"/>
  <c r="K41" i="6"/>
  <c r="L41" i="6" s="1"/>
  <c r="U41" i="6" s="1"/>
  <c r="K9" i="6"/>
  <c r="L9" i="6" s="1"/>
  <c r="U9" i="6" s="1"/>
  <c r="K61" i="6"/>
  <c r="L61" i="6" s="1"/>
  <c r="U61" i="6" s="1"/>
  <c r="K28" i="6"/>
  <c r="L28" i="6" s="1"/>
  <c r="U28" i="6" s="1"/>
  <c r="K54" i="6"/>
  <c r="L54" i="6" s="1"/>
  <c r="U54" i="6" s="1"/>
  <c r="K59" i="6"/>
  <c r="L59" i="6" s="1"/>
  <c r="U59" i="6" s="1"/>
  <c r="K58" i="6"/>
  <c r="L58" i="6" s="1"/>
  <c r="U58" i="6" s="1"/>
  <c r="K5" i="6"/>
  <c r="L5" i="6" s="1"/>
  <c r="U5" i="6" s="1"/>
  <c r="K36" i="6"/>
  <c r="L36" i="6" s="1"/>
  <c r="U36" i="6" s="1"/>
  <c r="K3" i="6"/>
  <c r="L3" i="6" s="1"/>
  <c r="U3" i="6" s="1"/>
  <c r="K2" i="6"/>
  <c r="L2" i="6" s="1"/>
  <c r="U2" i="6" s="1"/>
  <c r="K14" i="6"/>
  <c r="L14" i="6" s="1"/>
  <c r="U14" i="6" s="1"/>
  <c r="K44" i="6"/>
  <c r="L44" i="6" s="1"/>
  <c r="U44" i="6" s="1"/>
  <c r="K11" i="6"/>
  <c r="L11" i="6" s="1"/>
  <c r="U11" i="6" s="1"/>
  <c r="K41" i="4"/>
  <c r="L41" i="4" s="1"/>
  <c r="K64" i="4"/>
  <c r="L64" i="4" s="1"/>
  <c r="K19" i="4"/>
  <c r="L19" i="4" s="1"/>
  <c r="K11" i="4"/>
  <c r="L11" i="4" s="1"/>
  <c r="K57" i="4"/>
  <c r="L57" i="4" s="1"/>
  <c r="K34" i="4"/>
  <c r="L34" i="4" s="1"/>
  <c r="K72" i="4"/>
  <c r="L72" i="4" s="1"/>
  <c r="K35" i="4"/>
  <c r="L35" i="4" s="1"/>
  <c r="K27" i="4"/>
  <c r="L27" i="4" s="1"/>
  <c r="K2" i="4"/>
  <c r="L2" i="4" s="1"/>
  <c r="K10" i="4"/>
  <c r="L10" i="4" s="1"/>
  <c r="K40" i="4"/>
  <c r="L40" i="4" s="1"/>
  <c r="K55" i="4"/>
  <c r="L55" i="4" s="1"/>
  <c r="K62" i="4"/>
  <c r="L62" i="4" s="1"/>
  <c r="K77" i="4"/>
  <c r="L77" i="4" s="1"/>
  <c r="K83" i="4"/>
  <c r="L83" i="4" s="1"/>
  <c r="K65" i="4"/>
  <c r="L65" i="4" s="1"/>
  <c r="K42" i="4"/>
  <c r="L42" i="4" s="1"/>
  <c r="K88" i="4"/>
  <c r="L88" i="4" s="1"/>
  <c r="K4" i="4"/>
  <c r="L4" i="4" s="1"/>
  <c r="K51" i="4"/>
  <c r="L51" i="4" s="1"/>
  <c r="K50" i="4"/>
  <c r="L50" i="4" s="1"/>
  <c r="K49" i="4"/>
  <c r="L49" i="4" s="1"/>
  <c r="K67" i="4"/>
  <c r="L67" i="4" s="1"/>
  <c r="K9" i="4"/>
  <c r="L9" i="4" s="1"/>
  <c r="K73" i="4"/>
  <c r="L73" i="4" s="1"/>
  <c r="K8" i="4"/>
  <c r="L8" i="4" s="1"/>
  <c r="K18" i="4"/>
  <c r="L18" i="4" s="1"/>
  <c r="K5" i="4"/>
  <c r="L5" i="4" s="1"/>
  <c r="K13" i="4"/>
  <c r="L13" i="4" s="1"/>
  <c r="K12" i="4"/>
  <c r="L12" i="4" s="1"/>
  <c r="K26" i="4"/>
  <c r="L26" i="4" s="1"/>
  <c r="K87" i="4"/>
  <c r="L87" i="4" s="1"/>
  <c r="K17" i="4"/>
  <c r="L17" i="4" s="1"/>
  <c r="K81" i="4"/>
  <c r="L81" i="4" s="1"/>
  <c r="K16" i="4"/>
  <c r="L16" i="4" s="1"/>
  <c r="K23" i="4"/>
  <c r="L23" i="4" s="1"/>
  <c r="K30" i="4"/>
  <c r="L30" i="4" s="1"/>
  <c r="K45" i="4"/>
  <c r="L45" i="4" s="1"/>
  <c r="K36" i="4"/>
  <c r="L36" i="4" s="1"/>
  <c r="K25" i="4"/>
  <c r="L25" i="4" s="1"/>
  <c r="K89" i="4"/>
  <c r="L89" i="4" s="1"/>
  <c r="K24" i="4"/>
  <c r="L24" i="4" s="1"/>
  <c r="K31" i="4"/>
  <c r="L31" i="4" s="1"/>
  <c r="K38" i="4"/>
  <c r="L38" i="4" s="1"/>
  <c r="K53" i="4"/>
  <c r="L53" i="4" s="1"/>
  <c r="K44" i="4"/>
  <c r="L44" i="4" s="1"/>
  <c r="K33" i="4"/>
  <c r="L33" i="4" s="1"/>
  <c r="K3" i="4"/>
  <c r="L3" i="4" s="1"/>
  <c r="K32" i="4"/>
  <c r="L32" i="4" s="1"/>
  <c r="K47" i="4"/>
  <c r="L47" i="4" s="1"/>
  <c r="K54" i="4"/>
  <c r="L54" i="4" s="1"/>
  <c r="K69" i="4"/>
  <c r="L69" i="4" s="1"/>
  <c r="K76" i="4"/>
  <c r="L76" i="4" s="1"/>
  <c r="K58" i="4"/>
  <c r="L58" i="4" s="1"/>
  <c r="K63" i="4"/>
  <c r="L63" i="4" s="1"/>
  <c r="K6" i="4"/>
  <c r="L6" i="4" s="1"/>
  <c r="K70" i="4"/>
  <c r="L70" i="4" s="1"/>
  <c r="K21" i="4"/>
  <c r="L21" i="4" s="1"/>
  <c r="K85" i="4"/>
  <c r="L85" i="4" s="1"/>
  <c r="K74" i="4"/>
  <c r="L74" i="4" s="1"/>
  <c r="K52" i="4"/>
  <c r="L52" i="4" s="1"/>
  <c r="K48" i="4"/>
  <c r="L48" i="4" s="1"/>
  <c r="K7" i="4"/>
  <c r="L7" i="4" s="1"/>
  <c r="K71" i="4"/>
  <c r="L71" i="4" s="1"/>
  <c r="K14" i="4"/>
  <c r="L14" i="4" s="1"/>
  <c r="K78" i="4"/>
  <c r="L78" i="4" s="1"/>
  <c r="K29" i="4"/>
  <c r="L29" i="4" s="1"/>
  <c r="K82" i="4"/>
  <c r="L82" i="4" s="1"/>
  <c r="K60" i="4"/>
  <c r="L60" i="4" s="1"/>
  <c r="K56" i="4"/>
  <c r="L56" i="4" s="1"/>
  <c r="K15" i="4"/>
  <c r="L15" i="4" s="1"/>
  <c r="K79" i="4"/>
  <c r="L79" i="4" s="1"/>
  <c r="K22" i="4"/>
  <c r="L22" i="4" s="1"/>
  <c r="K86" i="4"/>
  <c r="L86" i="4" s="1"/>
  <c r="K37" i="4"/>
  <c r="L37" i="4" s="1"/>
  <c r="K59" i="4"/>
  <c r="L59" i="4" s="1"/>
  <c r="K90" i="4"/>
  <c r="L90" i="4" s="1"/>
  <c r="K68" i="4"/>
  <c r="L68" i="4" s="1"/>
  <c r="K75" i="4"/>
  <c r="L75" i="4" s="1"/>
  <c r="K20" i="4"/>
  <c r="L20" i="4" s="1"/>
  <c r="K84" i="4"/>
  <c r="L84" i="4" s="1"/>
  <c r="K80" i="4"/>
  <c r="L80" i="4" s="1"/>
  <c r="K39" i="4"/>
  <c r="L39" i="4" s="1"/>
  <c r="K66" i="4"/>
  <c r="L66" i="4" s="1"/>
  <c r="K46" i="4"/>
  <c r="L46" i="4" s="1"/>
  <c r="K43" i="4"/>
  <c r="L43" i="4" s="1"/>
  <c r="K61" i="4"/>
  <c r="L61" i="4" s="1"/>
  <c r="K91" i="4"/>
  <c r="L91" i="4" s="1"/>
  <c r="K28" i="4"/>
  <c r="L28" i="4" s="1"/>
  <c r="K7" i="3"/>
  <c r="L7" i="3" s="1"/>
  <c r="K64" i="3"/>
  <c r="L64" i="3" s="1"/>
  <c r="K56" i="3"/>
  <c r="L56" i="3" s="1"/>
  <c r="K5" i="3"/>
  <c r="L5" i="3" s="1"/>
  <c r="K67" i="3"/>
  <c r="L67" i="3" s="1"/>
  <c r="K75" i="3"/>
  <c r="L75" i="3" s="1"/>
  <c r="K13" i="3"/>
  <c r="L13" i="3" s="1"/>
  <c r="K51" i="3"/>
  <c r="L51" i="3" s="1"/>
  <c r="K53" i="3"/>
  <c r="L53" i="3" s="1"/>
  <c r="K24" i="3"/>
  <c r="L24" i="3" s="1"/>
  <c r="K14" i="3"/>
  <c r="L14" i="3" s="1"/>
  <c r="K6" i="3"/>
  <c r="L6" i="3" s="1"/>
  <c r="K3" i="3"/>
  <c r="L3" i="3" s="1"/>
  <c r="K15" i="3"/>
  <c r="L15" i="3" s="1"/>
  <c r="K76" i="3"/>
  <c r="L76" i="3" s="1"/>
  <c r="K59" i="3"/>
  <c r="L59" i="3" s="1"/>
  <c r="K55" i="3"/>
  <c r="L55" i="3" s="1"/>
  <c r="K65" i="3"/>
  <c r="L65" i="3" s="1"/>
  <c r="K90" i="3"/>
  <c r="L90" i="3" s="1"/>
  <c r="K44" i="3"/>
  <c r="L44" i="3" s="1"/>
  <c r="K2" i="3"/>
  <c r="L2" i="3" s="1"/>
  <c r="K49" i="3"/>
  <c r="L49" i="3" s="1"/>
  <c r="K77" i="3"/>
  <c r="L77" i="3" s="1"/>
  <c r="K57" i="3"/>
  <c r="L57" i="3" s="1"/>
  <c r="K88" i="3"/>
  <c r="L88" i="3" s="1"/>
  <c r="K41" i="3"/>
  <c r="L41" i="3" s="1"/>
  <c r="K46" i="3"/>
  <c r="L46" i="3" s="1"/>
  <c r="K11" i="3"/>
  <c r="L11" i="3" s="1"/>
  <c r="K52" i="3"/>
  <c r="L52" i="3" s="1"/>
  <c r="K70" i="3"/>
  <c r="L70" i="3" s="1"/>
  <c r="K4" i="3"/>
  <c r="L4" i="3" s="1"/>
  <c r="K18" i="3"/>
  <c r="L18" i="3" s="1"/>
  <c r="K54" i="3"/>
  <c r="L54" i="3" s="1"/>
  <c r="K78" i="3"/>
  <c r="L78" i="3" s="1"/>
  <c r="K81" i="3"/>
  <c r="L81" i="3" s="1"/>
  <c r="K36" i="3"/>
  <c r="L36" i="3" s="1"/>
  <c r="K10" i="3"/>
  <c r="L10" i="3" s="1"/>
  <c r="K61" i="3"/>
  <c r="L61" i="3" s="1"/>
  <c r="K43" i="3"/>
  <c r="L43" i="3" s="1"/>
  <c r="K38" i="3"/>
  <c r="L38" i="3" s="1"/>
  <c r="K16" i="3"/>
  <c r="L16" i="3" s="1"/>
  <c r="K72" i="3"/>
  <c r="L72" i="3" s="1"/>
  <c r="K87" i="3"/>
  <c r="L87" i="3" s="1"/>
  <c r="K94" i="3"/>
  <c r="L94" i="3" s="1"/>
  <c r="K93" i="3"/>
  <c r="L93" i="3" s="1"/>
  <c r="K92" i="3"/>
  <c r="L92" i="3" s="1"/>
  <c r="K91" i="3"/>
  <c r="L91" i="3" s="1"/>
  <c r="K85" i="3"/>
  <c r="L85" i="3" s="1"/>
  <c r="K86" i="3"/>
  <c r="L86" i="3" s="1"/>
  <c r="K37" i="3"/>
  <c r="L37" i="3" s="1"/>
  <c r="K9" i="3"/>
  <c r="L9" i="3" s="1"/>
  <c r="K68" i="3"/>
  <c r="L68" i="3" s="1"/>
  <c r="K12" i="3"/>
  <c r="L12" i="3" s="1"/>
  <c r="K19" i="3"/>
  <c r="L19" i="3" s="1"/>
  <c r="K30" i="3"/>
  <c r="L30" i="3" s="1"/>
  <c r="K34" i="3"/>
  <c r="L34" i="3" s="1"/>
  <c r="K17" i="3"/>
  <c r="L17" i="3" s="1"/>
  <c r="K32" i="3"/>
  <c r="L32" i="3" s="1"/>
  <c r="K31" i="3"/>
  <c r="L31" i="3" s="1"/>
  <c r="K71" i="3"/>
  <c r="L71" i="3" s="1"/>
  <c r="K60" i="3"/>
  <c r="L60" i="3" s="1"/>
  <c r="K82" i="3"/>
  <c r="L82" i="3" s="1"/>
  <c r="K26" i="3"/>
  <c r="L26" i="3" s="1"/>
  <c r="K79" i="3"/>
  <c r="L79" i="3" s="1"/>
  <c r="K20" i="3"/>
  <c r="L20" i="3" s="1"/>
  <c r="K27" i="3"/>
  <c r="L27" i="3" s="1"/>
  <c r="K21" i="3"/>
  <c r="L21" i="3" s="1"/>
  <c r="K42" i="3"/>
  <c r="L42" i="3" s="1"/>
  <c r="K25" i="3"/>
  <c r="L25" i="3" s="1"/>
  <c r="K40" i="3"/>
  <c r="L40" i="3" s="1"/>
  <c r="K39" i="3"/>
  <c r="L39" i="3" s="1"/>
  <c r="K63" i="3"/>
  <c r="L63" i="3" s="1"/>
  <c r="K69" i="3"/>
  <c r="L69" i="3" s="1"/>
  <c r="K74" i="3"/>
  <c r="L74" i="3" s="1"/>
  <c r="K83" i="3"/>
  <c r="L83" i="3" s="1"/>
  <c r="K29" i="3"/>
  <c r="L29" i="3" s="1"/>
  <c r="K22" i="3"/>
  <c r="L22" i="3" s="1"/>
  <c r="K8" i="3"/>
  <c r="L8" i="3" s="1"/>
  <c r="K23" i="3"/>
  <c r="L23" i="3" s="1"/>
  <c r="K73" i="3"/>
  <c r="L73" i="3" s="1"/>
  <c r="K89" i="3"/>
  <c r="L89" i="3" s="1"/>
  <c r="K28" i="3"/>
  <c r="L28" i="3" s="1"/>
  <c r="K35" i="3"/>
  <c r="L35" i="3" s="1"/>
  <c r="K45" i="3"/>
  <c r="L45" i="3" s="1"/>
  <c r="K50" i="3"/>
  <c r="L50" i="3" s="1"/>
  <c r="K33" i="3"/>
  <c r="L33" i="3" s="1"/>
  <c r="K48" i="3"/>
  <c r="L48" i="3" s="1"/>
  <c r="K47" i="3"/>
  <c r="L47" i="3" s="1"/>
  <c r="K80" i="3"/>
  <c r="L80" i="3" s="1"/>
  <c r="K62" i="3"/>
  <c r="L62" i="3" s="1"/>
  <c r="K66" i="3"/>
  <c r="L66" i="3" s="1"/>
  <c r="K84" i="3"/>
  <c r="L84" i="3" s="1"/>
  <c r="K12" i="1"/>
  <c r="L12" i="1" s="1"/>
  <c r="K37" i="1"/>
  <c r="L37" i="1" s="1"/>
  <c r="K4" i="1"/>
  <c r="L4" i="1" s="1"/>
  <c r="K32" i="1"/>
  <c r="L32" i="1" s="1"/>
  <c r="K22" i="1"/>
  <c r="L22" i="1" s="1"/>
  <c r="K14" i="1"/>
  <c r="L14" i="1" s="1"/>
  <c r="K17" i="1"/>
  <c r="L17" i="1" s="1"/>
  <c r="K18" i="1"/>
  <c r="L18" i="1" s="1"/>
  <c r="K31" i="1"/>
  <c r="L31" i="1" s="1"/>
  <c r="K10" i="1"/>
  <c r="L10" i="1" s="1"/>
  <c r="K5" i="1"/>
  <c r="L5" i="1" s="1"/>
  <c r="K3" i="1"/>
  <c r="L3" i="1" s="1"/>
  <c r="K13" i="1"/>
  <c r="L13" i="1" s="1"/>
  <c r="K33" i="1"/>
  <c r="L33" i="1" s="1"/>
  <c r="K35" i="1"/>
  <c r="L35" i="1" s="1"/>
  <c r="K6" i="1"/>
  <c r="L6" i="1" s="1"/>
  <c r="K2" i="1"/>
  <c r="K29" i="1"/>
  <c r="L29" i="1" s="1"/>
  <c r="K30" i="1"/>
  <c r="L30" i="1" s="1"/>
  <c r="K25" i="1"/>
  <c r="L25" i="1" s="1"/>
  <c r="K27" i="1"/>
  <c r="L27" i="1" s="1"/>
  <c r="K11" i="1"/>
  <c r="L11" i="1" s="1"/>
  <c r="K24" i="1"/>
  <c r="L24" i="1" s="1"/>
  <c r="K23" i="1"/>
  <c r="L23" i="1" s="1"/>
  <c r="K9" i="1"/>
  <c r="L9" i="1" s="1"/>
  <c r="K15" i="1"/>
  <c r="L15" i="1" s="1"/>
  <c r="K16" i="1"/>
  <c r="L16" i="1" s="1"/>
  <c r="K34" i="1"/>
  <c r="L34" i="1" s="1"/>
  <c r="K36" i="1"/>
  <c r="L36" i="1" s="1"/>
  <c r="K7" i="1"/>
  <c r="L7" i="1" s="1"/>
  <c r="K8" i="1"/>
  <c r="L8" i="1" s="1"/>
  <c r="K26" i="1"/>
  <c r="L26" i="1" s="1"/>
  <c r="K28" i="1"/>
  <c r="L28" i="1" s="1"/>
  <c r="K20" i="1"/>
  <c r="L20" i="1" s="1"/>
  <c r="K43" i="1"/>
  <c r="L43" i="1" s="1"/>
  <c r="K51" i="1"/>
  <c r="L51" i="1" s="1"/>
  <c r="K42" i="1"/>
  <c r="L42" i="1" s="1"/>
  <c r="K50" i="1"/>
  <c r="L50" i="1" s="1"/>
  <c r="K41" i="1"/>
  <c r="L41" i="1" s="1"/>
  <c r="K49" i="1"/>
  <c r="L49" i="1" s="1"/>
  <c r="K52" i="1"/>
  <c r="L52" i="1" s="1"/>
  <c r="K40" i="1"/>
  <c r="L40" i="1" s="1"/>
  <c r="K48" i="1"/>
  <c r="L48" i="1" s="1"/>
  <c r="K44" i="1"/>
  <c r="L44" i="1" s="1"/>
  <c r="K39" i="1"/>
  <c r="L39" i="1" s="1"/>
  <c r="K47" i="1"/>
  <c r="L47" i="1" s="1"/>
  <c r="K38" i="1"/>
  <c r="L38" i="1" s="1"/>
  <c r="K46" i="1"/>
  <c r="L46" i="1" s="1"/>
  <c r="K45" i="1"/>
  <c r="L45" i="1" s="1"/>
  <c r="L101" i="4" l="1"/>
  <c r="K36" i="2"/>
  <c r="K35" i="2" a="1"/>
  <c r="K35" i="2" s="1"/>
  <c r="K70" i="6"/>
  <c r="K69" i="6" a="1"/>
  <c r="K69" i="6" s="1"/>
  <c r="K71" i="6" s="1"/>
  <c r="L69" i="6" a="1"/>
  <c r="L69" i="6" s="1"/>
  <c r="L70" i="6"/>
  <c r="K101" i="4"/>
  <c r="K100" i="4" a="1"/>
  <c r="K100" i="4" s="1"/>
  <c r="K102" i="4" s="1"/>
  <c r="L100" i="4" a="1"/>
  <c r="L100" i="4" s="1"/>
  <c r="L102" i="4" s="1"/>
  <c r="K102" i="3" a="1"/>
  <c r="K102" i="3" s="1"/>
  <c r="K103" i="3"/>
  <c r="L102" i="3" a="1"/>
  <c r="L102" i="3" s="1"/>
  <c r="L103" i="3"/>
  <c r="L35" i="2" a="1"/>
  <c r="L35" i="2" s="1"/>
  <c r="L36" i="2"/>
  <c r="K66" i="1"/>
  <c r="K65" i="1" a="1"/>
  <c r="K65" i="1" s="1"/>
  <c r="K67" i="1" s="1"/>
  <c r="L2" i="1"/>
  <c r="L66" i="1" s="1"/>
  <c r="K37" i="2" l="1"/>
  <c r="L65" i="1" a="1"/>
  <c r="L65" i="1" s="1"/>
  <c r="L67" i="1" s="1"/>
  <c r="L71" i="6"/>
  <c r="K104" i="3"/>
  <c r="L104" i="3"/>
  <c r="L3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tc={B2DD556C-1057-4C93-9831-3FB511D97585}</author>
  </authors>
  <commentList>
    <comment ref="O102" authorId="0" shapeId="0" xr:uid="{B2DD556C-1057-4C93-9831-3FB511D97585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Common time period of AMG/iDPE is 10/31/15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tc={DFCE9D2C-9E16-4C8D-89D8-5D1E88541C8C}</author>
    <author>tc={C2104B2B-BE14-486B-A34A-264438BE630F}</author>
  </authors>
  <commentList>
    <comment ref="O38" authorId="0" shapeId="0" xr:uid="{DFCE9D2C-9E16-4C8D-89D8-5D1E88541C8C}">
      <text>
        <t>[Threaded comment]
Your version of Excel allows you to read this threaded comment; however, any edits to it will get removed if the file is opened in a newer version of Excel. Learn more: https://go.microsoft.com/fwlink/?linkid=870924
Comment:
    Pre-2023 spread</t>
      </text>
    </comment>
    <comment ref="P38" authorId="1" shapeId="0" xr:uid="{C2104B2B-BE14-486B-A34A-264438BE630F}">
      <text>
        <t>[Threaded comment]
Your version of Excel allows you to read this threaded comment; however, any edits to it will get removed if the file is opened in a newer version of Excel. Learn more: https://go.microsoft.com/fwlink/?linkid=870924
Comment:
    Post-2023 spread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tc={16EA139E-87A7-46B1-86D8-F07608D202AA}</author>
    <author>tc={52BF385E-7ABC-4A1F-9FCC-00E1C2794BDB}</author>
    <author>tc={4FF3593F-F4D9-4756-A84A-38943015EEF4}</author>
    <author>tc={78CAB09C-F7A3-49A8-8B9B-C302542AACE3}</author>
  </authors>
  <commentList>
    <comment ref="D1" authorId="0" shapeId="0" xr:uid="{16EA139E-87A7-46B1-86D8-F07608D202AA}">
      <text>
        <t>[Threaded comment]
Your version of Excel allows you to read this threaded comment; however, any edits to it will get removed if the file is opened in a newer version of Excel. Learn more: https://go.microsoft.com/fwlink/?linkid=870924
Comment:
    70/30 blend</t>
      </text>
    </comment>
    <comment ref="O65" authorId="1" shapeId="0" xr:uid="{52BF385E-7ABC-4A1F-9FCC-00E1C2794BDB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Common time period for CTAC, OCIC, BCRED is 3/31/21</t>
      </text>
    </comment>
    <comment ref="O68" authorId="2" shapeId="0" xr:uid="{4FF3593F-F4D9-4756-A84A-38943015EEF4}">
      <text>
        <t>[Threaded comment]
Your version of Excel allows you to read this threaded comment; however, any edits to it will get removed if the file is opened in a newer version of Excel. Learn more: https://go.microsoft.com/fwlink/?linkid=870924
Comment:
    Pre-2023 spread</t>
      </text>
    </comment>
    <comment ref="P68" authorId="3" shapeId="0" xr:uid="{78CAB09C-F7A3-49A8-8B9B-C302542AACE3}">
      <text>
        <t>[Threaded comment]
Your version of Excel allows you to read this threaded comment; however, any edits to it will get removed if the file is opened in a newer version of Excel. Learn more: https://go.microsoft.com/fwlink/?linkid=870924
Comment:
    Post-2023 spread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tc={FB3FE448-E9BB-4B44-ADF3-681386AA02A1}</author>
    <author>tc={42B2D3C2-EDFE-4267-A2D6-3F6108710E92}</author>
  </authors>
  <commentList>
    <comment ref="O72" authorId="0" shapeId="0" xr:uid="{FB3FE448-E9BB-4B44-ADF3-681386AA02A1}">
      <text>
        <t>[Threaded comment]
Your version of Excel allows you to read this threaded comment; however, any edits to it will get removed if the file is opened in a newer version of Excel. Learn more: https://go.microsoft.com/fwlink/?linkid=870924
Comment:
    Pre-2023 spread</t>
      </text>
    </comment>
    <comment ref="P72" authorId="1" shapeId="0" xr:uid="{42B2D3C2-EDFE-4267-A2D6-3F6108710E92}">
      <text>
        <t>[Threaded comment]
Your version of Excel allows you to read this threaded comment; however, any edits to it will get removed if the file is opened in a newer version of Excel. Learn more: https://go.microsoft.com/fwlink/?linkid=870924
Comment:
    Post-2023 spread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tc={0290B776-82C2-49F8-9EBE-835F334C5232}</author>
    <author>tc={567F6EF7-8D14-40F3-B434-8E9BEAEBCCD2}</author>
    <author>tc={A4C6BBD8-432F-47F3-BADB-3059F53E27E8}</author>
  </authors>
  <commentList>
    <comment ref="O37" authorId="0" shapeId="0" xr:uid="{0290B776-82C2-49F8-9EBE-835F334C5232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Common time period for CTAC, OCIC, BCRED is 3/31/21</t>
      </text>
    </comment>
    <comment ref="O40" authorId="1" shapeId="0" xr:uid="{567F6EF7-8D14-40F3-B434-8E9BEAEBCCD2}">
      <text>
        <t>[Threaded comment]
Your version of Excel allows you to read this threaded comment; however, any edits to it will get removed if the file is opened in a newer version of Excel. Learn more: https://go.microsoft.com/fwlink/?linkid=870924
Comment:
    Pre-2023 spread</t>
      </text>
    </comment>
    <comment ref="P40" authorId="2" shapeId="0" xr:uid="{A4C6BBD8-432F-47F3-BADB-3059F53E27E8}">
      <text>
        <t>[Threaded comment]
Your version of Excel allows you to read this threaded comment; however, any edits to it will get removed if the file is opened in a newer version of Excel. Learn more: https://go.microsoft.com/fwlink/?linkid=870924
Comment:
    Post-2023 spread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tc={84B3D61C-EBA0-4402-AA07-201E5462E308}</author>
    <author>tc={2F7AA974-9CC7-41A8-AA95-71D1CDB25545}</author>
    <author>tc={ACE497F6-D3F6-44F2-91F9-837B319B069E}</author>
  </authors>
  <commentList>
    <comment ref="Q85" authorId="0" shapeId="0" xr:uid="{84B3D61C-EBA0-4402-AA07-201E5462E308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Common time period for GCREIT and BREIT is 5/31/18</t>
      </text>
    </comment>
    <comment ref="O88" authorId="1" shapeId="0" xr:uid="{2F7AA974-9CC7-41A8-AA95-71D1CDB25545}">
      <text>
        <t>[Threaded comment]
Your version of Excel allows you to read this threaded comment; however, any edits to it will get removed if the file is opened in a newer version of Excel. Learn more: https://go.microsoft.com/fwlink/?linkid=870924
Comment:
    Pre-2023 spread</t>
      </text>
    </comment>
    <comment ref="P88" authorId="2" shapeId="0" xr:uid="{ACE497F6-D3F6-44F2-91F9-837B319B069E}">
      <text>
        <t>[Threaded comment]
Your version of Excel allows you to read this threaded comment; however, any edits to it will get removed if the file is opened in a newer version of Excel. Learn more: https://go.microsoft.com/fwlink/?linkid=870924
Comment:
    Post-2023 spread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<sst xmlns="http://schemas.openxmlformats.org/spreadsheetml/2006/main" count="476" uniqueCount="75">
  <si>
    <t>Month End Date</t>
  </si>
  <si>
    <t>FTSE 3M T-Bill</t>
  </si>
  <si>
    <t>CTAC</t>
  </si>
  <si>
    <t>intercept</t>
  </si>
  <si>
    <t>residuals</t>
  </si>
  <si>
    <t>Co-efficients</t>
  </si>
  <si>
    <t>Dimson Beta:</t>
  </si>
  <si>
    <t>Returns</t>
  </si>
  <si>
    <t>Volatility</t>
  </si>
  <si>
    <t>Est Sharpe</t>
  </si>
  <si>
    <t>OCIC</t>
  </si>
  <si>
    <t>iDPE</t>
  </si>
  <si>
    <r>
      <t>ACWI</t>
    </r>
    <r>
      <rPr>
        <vertAlign val="subscript"/>
        <sz val="9"/>
        <color theme="1"/>
        <rFont val="Avenir Next LT Pro"/>
        <family val="2"/>
      </rPr>
      <t>t-1</t>
    </r>
  </si>
  <si>
    <r>
      <t>ACWI</t>
    </r>
    <r>
      <rPr>
        <vertAlign val="subscript"/>
        <sz val="9"/>
        <color theme="1"/>
        <rFont val="Avenir Next LT Pro"/>
        <family val="2"/>
      </rPr>
      <t>t-2</t>
    </r>
  </si>
  <si>
    <r>
      <t>ACWI</t>
    </r>
    <r>
      <rPr>
        <vertAlign val="subscript"/>
        <sz val="9"/>
        <color theme="1"/>
        <rFont val="Avenir Next LT Pro"/>
        <family val="2"/>
      </rPr>
      <t>t-3</t>
    </r>
  </si>
  <si>
    <t>AMG</t>
  </si>
  <si>
    <t>MSCI ACWI</t>
  </si>
  <si>
    <t>FTSE NARIET</t>
  </si>
  <si>
    <r>
      <t>FTSE NARIET</t>
    </r>
    <r>
      <rPr>
        <vertAlign val="subscript"/>
        <sz val="9"/>
        <color theme="1"/>
        <rFont val="Avenir Next LT Pro"/>
        <family val="2"/>
      </rPr>
      <t>t-1</t>
    </r>
  </si>
  <si>
    <r>
      <t>FTSE NARIET</t>
    </r>
    <r>
      <rPr>
        <vertAlign val="subscript"/>
        <sz val="9"/>
        <color theme="1"/>
        <rFont val="Avenir Next LT Pro"/>
        <family val="2"/>
      </rPr>
      <t>t-2</t>
    </r>
  </si>
  <si>
    <r>
      <t>FTSE NARIET</t>
    </r>
    <r>
      <rPr>
        <vertAlign val="subscript"/>
        <sz val="9"/>
        <color theme="1"/>
        <rFont val="Avenir Next LT Pro"/>
        <family val="2"/>
      </rPr>
      <t>t-3</t>
    </r>
  </si>
  <si>
    <t>NGCREIT</t>
  </si>
  <si>
    <t>Morningstar LSTA 100</t>
  </si>
  <si>
    <r>
      <t xml:space="preserve">LSTA 100 </t>
    </r>
    <r>
      <rPr>
        <vertAlign val="subscript"/>
        <sz val="9"/>
        <color theme="1"/>
        <rFont val="Avenir Next LT Pro"/>
        <family val="2"/>
      </rPr>
      <t>t-1</t>
    </r>
  </si>
  <si>
    <r>
      <t>LSTA 100</t>
    </r>
    <r>
      <rPr>
        <vertAlign val="subscript"/>
        <sz val="9"/>
        <color theme="1"/>
        <rFont val="Avenir Next LT Pro"/>
        <family val="2"/>
      </rPr>
      <t>t-2</t>
    </r>
  </si>
  <si>
    <r>
      <t>LSTA 100</t>
    </r>
    <r>
      <rPr>
        <vertAlign val="subscript"/>
        <sz val="9"/>
        <color theme="1"/>
        <rFont val="Avenir Next LT Pro"/>
        <family val="2"/>
      </rPr>
      <t>t-3</t>
    </r>
  </si>
  <si>
    <t>LSTA/HY</t>
  </si>
  <si>
    <r>
      <t>LSTA/HY</t>
    </r>
    <r>
      <rPr>
        <vertAlign val="subscript"/>
        <sz val="9"/>
        <color theme="1"/>
        <rFont val="Avenir Next LT Pro"/>
        <family val="2"/>
      </rPr>
      <t>t-1</t>
    </r>
  </si>
  <si>
    <r>
      <t>LSTA/HY</t>
    </r>
    <r>
      <rPr>
        <vertAlign val="subscript"/>
        <sz val="9"/>
        <color theme="1"/>
        <rFont val="Avenir Next LT Pro"/>
        <family val="2"/>
      </rPr>
      <t>t-2</t>
    </r>
  </si>
  <si>
    <r>
      <t>LSTA/HY</t>
    </r>
    <r>
      <rPr>
        <vertAlign val="subscript"/>
        <sz val="9"/>
        <color theme="1"/>
        <rFont val="Avenir Next LT Pro"/>
        <family val="2"/>
      </rPr>
      <t>t-3</t>
    </r>
  </si>
  <si>
    <t>HL PAF</t>
  </si>
  <si>
    <t>Quarter End Date</t>
  </si>
  <si>
    <t>CPI</t>
  </si>
  <si>
    <t>JPM</t>
  </si>
  <si>
    <t>S&amp;P Global Infra</t>
  </si>
  <si>
    <r>
      <t>S&amp;P Global Infra</t>
    </r>
    <r>
      <rPr>
        <vertAlign val="subscript"/>
        <sz val="9"/>
        <color theme="1"/>
        <rFont val="Avenir Next LT Pro"/>
        <family val="2"/>
      </rPr>
      <t>t-1</t>
    </r>
  </si>
  <si>
    <r>
      <t>S&amp;P Global Infra</t>
    </r>
    <r>
      <rPr>
        <vertAlign val="subscript"/>
        <sz val="9"/>
        <color theme="1"/>
        <rFont val="Avenir Next LT Pro"/>
        <family val="2"/>
      </rPr>
      <t>t-2</t>
    </r>
  </si>
  <si>
    <r>
      <t>S&amp;P Global Infra</t>
    </r>
    <r>
      <rPr>
        <vertAlign val="subscript"/>
        <sz val="9"/>
        <color theme="1"/>
        <rFont val="Avenir Next LT Pro"/>
        <family val="2"/>
      </rPr>
      <t>t-3</t>
    </r>
  </si>
  <si>
    <t>CDLI</t>
  </si>
  <si>
    <t>LSTA</t>
  </si>
  <si>
    <r>
      <t>LSTA</t>
    </r>
    <r>
      <rPr>
        <vertAlign val="subscript"/>
        <sz val="9"/>
        <color theme="1"/>
        <rFont val="Avenir Next LT Pro"/>
        <family val="2"/>
      </rPr>
      <t>t-1</t>
    </r>
  </si>
  <si>
    <t>ODCE</t>
  </si>
  <si>
    <t>BCRED</t>
  </si>
  <si>
    <t>BREIT</t>
  </si>
  <si>
    <t>Excess Return</t>
  </si>
  <si>
    <t>Unlevered</t>
  </si>
  <si>
    <t>Cost of Debt</t>
  </si>
  <si>
    <t>xDebt</t>
  </si>
  <si>
    <t>Leverage</t>
  </si>
  <si>
    <t>Total</t>
  </si>
  <si>
    <t>Return</t>
  </si>
  <si>
    <t>Unlevered Return</t>
  </si>
  <si>
    <t>RF</t>
  </si>
  <si>
    <t>Spread</t>
  </si>
  <si>
    <t>Levered</t>
  </si>
  <si>
    <t>Check</t>
  </si>
  <si>
    <t>S&amp;P 500</t>
  </si>
  <si>
    <t>PB Adjusted</t>
  </si>
  <si>
    <t>PB</t>
  </si>
  <si>
    <r>
      <t>S&amp;P500</t>
    </r>
    <r>
      <rPr>
        <vertAlign val="subscript"/>
        <sz val="9"/>
        <color theme="1"/>
        <rFont val="Avenir Next LT Pro"/>
        <family val="2"/>
      </rPr>
      <t>t-1</t>
    </r>
  </si>
  <si>
    <r>
      <t>S&amp;P500</t>
    </r>
    <r>
      <rPr>
        <vertAlign val="subscript"/>
        <sz val="9"/>
        <color theme="1"/>
        <rFont val="Avenir Next LT Pro"/>
        <family val="2"/>
      </rPr>
      <t>t-2</t>
    </r>
  </si>
  <si>
    <r>
      <t>S&amp;P500</t>
    </r>
    <r>
      <rPr>
        <vertAlign val="subscript"/>
        <sz val="9"/>
        <color theme="1"/>
        <rFont val="Avenir Next LT Pro"/>
        <family val="2"/>
      </rPr>
      <t>t-3</t>
    </r>
  </si>
  <si>
    <t>Vol</t>
  </si>
  <si>
    <t>iCap PB Adjusted</t>
  </si>
  <si>
    <t>iCap Preqin Adjusted</t>
  </si>
  <si>
    <t>Difference</t>
  </si>
  <si>
    <t>Preqin</t>
  </si>
  <si>
    <t>PIF</t>
  </si>
  <si>
    <t>SPRIM</t>
  </si>
  <si>
    <t>SCAP</t>
  </si>
  <si>
    <t>correlation</t>
  </si>
  <si>
    <t>Leverred Excess Return</t>
  </si>
  <si>
    <t>Leverred Excess Return De-Smoothed</t>
  </si>
  <si>
    <t>Unleverred Excess Return (Fund/Index)</t>
  </si>
  <si>
    <t>Unleverred Excess Return (Fund)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</si>
</sst>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00%"/>
    <numFmt numFmtId="166" formatCode="_(* #,##0_);_(* \(#,##0\);_(* &quot;-&quot;??_);_(@_)"/>
    <numFmt numFmtId="167" formatCode="0.0\x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venir Next LT Pro"/>
      <family val="2"/>
    </font>
    <font>
      <sz val="9"/>
      <color theme="0"/>
      <name val="Avenir Next LT Pro"/>
      <family val="2"/>
    </font>
    <font>
      <sz val="9"/>
      <color rgb="FF002060"/>
      <name val="Avenir Next LT Pro"/>
      <family val="2"/>
    </font>
    <font>
      <sz val="9"/>
      <color theme="1"/>
      <name val="Avenir Next LT Pro"/>
      <family val="2"/>
    </font>
    <font>
      <vertAlign val="subscript"/>
      <sz val="9"/>
      <color theme="1"/>
      <name val="Avenir Next LT Pro"/>
      <family val="2"/>
    </font>
    <font>
      <sz val="12"/>
      <color theme="1"/>
      <name val="Calibri"/>
      <family val="2"/>
      <scheme val="minor"/>
    </font>
    <font>
      <b/>
      <sz val="10"/>
      <color theme="1"/>
      <name val="Avenir Next LT Pro"/>
      <family val="2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9"/>
      <color theme="1"/>
      <name val="Metropolis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0" borderId="0" xfId="0" applyFont="1"/>
    <xf numFmtId="0" fontId="3" fillId="5" borderId="0" xfId="0" applyFont="1" applyFill="1"/>
    <xf numFmtId="0" fontId="2" fillId="0" borderId="0" xfId="0" applyFont="1"/>
    <xf numFmtId="14" fontId="2" fillId="0" borderId="0" xfId="0" applyNumberFormat="1" applyFont="1" applyAlignment="1">
      <alignment wrapText="1"/>
    </xf>
    <xf numFmtId="10" fontId="2" fillId="0" borderId="0" xfId="1" applyNumberFormat="1" applyFont="1" applyAlignment="1">
      <alignment wrapText="1"/>
    </xf>
    <xf numFmtId="10" fontId="2" fillId="0" borderId="0" xfId="1" applyNumberFormat="1" applyFont="1"/>
    <xf numFmtId="10" fontId="5" fillId="0" borderId="0" xfId="1" applyNumberFormat="1" applyFont="1"/>
    <xf numFmtId="10" fontId="5" fillId="6" borderId="0" xfId="0" applyNumberFormat="1" applyFont="1" applyFill="1"/>
    <xf numFmtId="2" fontId="3" fillId="7" borderId="0" xfId="0" applyNumberFormat="1" applyFont="1" applyFill="1"/>
    <xf numFmtId="10" fontId="2" fillId="0" borderId="0" xfId="0" applyNumberFormat="1" applyFont="1"/>
    <xf numFmtId="10" fontId="5" fillId="0" borderId="0" xfId="0" applyNumberFormat="1" applyFont="1"/>
    <xf numFmtId="14" fontId="5" fillId="8" borderId="0" xfId="0" applyNumberFormat="1" applyFont="1" applyFill="1"/>
    <xf numFmtId="10" fontId="5" fillId="8" borderId="0" xfId="0" applyNumberFormat="1" applyFont="1" applyFill="1"/>
    <xf numFmtId="0" fontId="5" fillId="8" borderId="0" xfId="0" applyFont="1" applyFill="1"/>
    <xf numFmtId="14" fontId="5" fillId="0" borderId="0" xfId="0" applyNumberFormat="1" applyFont="1"/>
    <xf numFmtId="2" fontId="5" fillId="0" borderId="0" xfId="0" applyNumberFormat="1" applyFont="1"/>
    <xf numFmtId="2" fontId="5" fillId="6" borderId="0" xfId="0" applyNumberFormat="1" applyFont="1" applyFill="1"/>
    <xf numFmtId="0" fontId="5" fillId="0" borderId="0" xfId="0" applyFont="1" applyAlignment="1">
      <alignment horizontal="center"/>
    </xf>
    <xf numFmtId="164" fontId="5" fillId="0" borderId="0" xfId="1" applyNumberFormat="1" applyFont="1"/>
    <xf numFmtId="14" fontId="5" fillId="9" borderId="0" xfId="0" applyNumberFormat="1" applyFont="1" applyFill="1"/>
    <xf numFmtId="10" fontId="5" fillId="9" borderId="0" xfId="0" applyNumberFormat="1" applyFont="1" applyFill="1"/>
    <xf numFmtId="0" fontId="5" fillId="9" borderId="0" xfId="0" applyFont="1" applyFill="1"/>
    <xf numFmtId="2" fontId="5" fillId="9" borderId="0" xfId="0" applyNumberFormat="1" applyFont="1" applyFill="1"/>
    <xf numFmtId="165" fontId="2" fillId="0" borderId="0" xfId="1" applyNumberFormat="1" applyFont="1"/>
    <xf numFmtId="166" fontId="2" fillId="0" borderId="0" xfId="2" applyNumberFormat="1" applyFont="1"/>
    <xf numFmtId="0" fontId="5" fillId="0" borderId="0" xfId="0" applyFont="1" applyAlignment="1">
      <alignment horizontal="right"/>
    </xf>
    <xf numFmtId="167" fontId="5" fillId="0" borderId="0" xfId="0" applyNumberFormat="1" applyFont="1"/>
    <xf numFmtId="10" fontId="8" fillId="0" borderId="0" xfId="0" applyNumberFormat="1" applyFont="1"/>
    <xf numFmtId="167" fontId="2" fillId="0" borderId="0" xfId="0" applyNumberFormat="1" applyFont="1"/>
    <xf numFmtId="10" fontId="0" fillId="0" borderId="0" xfId="1" applyNumberFormat="1" applyFont="1"/>
    <xf numFmtId="0" fontId="0" fillId="10" borderId="0" xfId="0" applyFill="1"/>
    <xf numFmtId="10" fontId="0" fillId="0" borderId="0" xfId="0" applyNumberFormat="1"/>
    <xf numFmtId="0" fontId="0" fillId="0" borderId="0" xfId="0" applyAlignment="1">
      <alignment horizontal="center"/>
    </xf>
    <xf numFmtId="0" fontId="10" fillId="3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14" fontId="0" fillId="0" borderId="0" xfId="0" applyNumberFormat="1"/>
    <xf numFmtId="44" fontId="0" fillId="0" borderId="0" xfId="5" applyFont="1"/>
    <xf numFmtId="10" fontId="2" fillId="12" borderId="0" xfId="1" applyNumberFormat="1" applyFont="1" applyFill="1" applyAlignment="1">
      <alignment wrapText="1"/>
    </xf>
    <xf numFmtId="10" fontId="11" fillId="0" borderId="0" xfId="1" applyNumberFormat="1" applyFont="1"/>
    <xf numFmtId="0" fontId="2" fillId="13" borderId="0" xfId="0" applyFont="1" applyFill="1"/>
    <xf numFmtId="10" fontId="2" fillId="13" borderId="0" xfId="0" applyNumberFormat="1" applyFont="1" applyFill="1"/>
  </cellXfs>
  <cellStyles count="6">
    <cellStyle name="Comma" xfId="2" builtinId="3"/>
    <cellStyle name="Currency" xfId="5" builtinId="4"/>
    <cellStyle name="Normal" xfId="0" builtinId="0"/>
    <cellStyle name="Normal 2" xfId="3" xr:uid="{D60ED0FD-0B0C-4F9D-9174-84C2748F69CE}"/>
    <cellStyle name="Percent" xfId="1" builtinId="5"/>
    <cellStyle name="Percent 2" xfId="4" xr:uid="{2DA2CA6F-F736-433B-ACAB-B2534EE9EE9C}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'Adjusted Comps'!$AB$6</c:f>
              <c:strCache>
                <c:ptCount val="1"/>
                <c:pt idx="0">
                  <c:v>Preqin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'Adjusted Comps'!$AA$7:$AA$71</c:f>
              <c:numCache>
                <c:formatCode>m/d/yyyy</c:formatCode>
                <c:ptCount val="65"/>
                <c:pt idx="0">
                  <c:v>39264</c:v>
                </c:pt>
                <c:pt idx="1">
                  <c:v>39355</c:v>
                </c:pt>
                <c:pt idx="2">
                  <c:v>39447</c:v>
                </c:pt>
                <c:pt idx="3">
                  <c:v>39538</c:v>
                </c:pt>
                <c:pt idx="4">
                  <c:v>39629</c:v>
                </c:pt>
                <c:pt idx="5">
                  <c:v>39721</c:v>
                </c:pt>
                <c:pt idx="6">
                  <c:v>39813</c:v>
                </c:pt>
                <c:pt idx="7">
                  <c:v>39903</c:v>
                </c:pt>
                <c:pt idx="8">
                  <c:v>39994</c:v>
                </c:pt>
                <c:pt idx="9">
                  <c:v>40086</c:v>
                </c:pt>
                <c:pt idx="10">
                  <c:v>40178</c:v>
                </c:pt>
                <c:pt idx="11">
                  <c:v>40268</c:v>
                </c:pt>
                <c:pt idx="12">
                  <c:v>40359</c:v>
                </c:pt>
                <c:pt idx="13">
                  <c:v>40451</c:v>
                </c:pt>
                <c:pt idx="14">
                  <c:v>40543</c:v>
                </c:pt>
                <c:pt idx="15">
                  <c:v>40633</c:v>
                </c:pt>
                <c:pt idx="16">
                  <c:v>40724</c:v>
                </c:pt>
                <c:pt idx="17">
                  <c:v>40816</c:v>
                </c:pt>
                <c:pt idx="18">
                  <c:v>40908</c:v>
                </c:pt>
                <c:pt idx="19">
                  <c:v>40999</c:v>
                </c:pt>
                <c:pt idx="20">
                  <c:v>41090</c:v>
                </c:pt>
                <c:pt idx="21">
                  <c:v>41182</c:v>
                </c:pt>
                <c:pt idx="22">
                  <c:v>41274</c:v>
                </c:pt>
                <c:pt idx="23">
                  <c:v>41364</c:v>
                </c:pt>
                <c:pt idx="24">
                  <c:v>41455</c:v>
                </c:pt>
                <c:pt idx="25">
                  <c:v>41547</c:v>
                </c:pt>
                <c:pt idx="26">
                  <c:v>41639</c:v>
                </c:pt>
                <c:pt idx="27">
                  <c:v>41729</c:v>
                </c:pt>
                <c:pt idx="28">
                  <c:v>41820</c:v>
                </c:pt>
                <c:pt idx="29">
                  <c:v>41912</c:v>
                </c:pt>
                <c:pt idx="30">
                  <c:v>42004</c:v>
                </c:pt>
                <c:pt idx="31">
                  <c:v>42094</c:v>
                </c:pt>
                <c:pt idx="32">
                  <c:v>42185</c:v>
                </c:pt>
                <c:pt idx="33">
                  <c:v>42277</c:v>
                </c:pt>
                <c:pt idx="34">
                  <c:v>42369</c:v>
                </c:pt>
                <c:pt idx="35">
                  <c:v>42460</c:v>
                </c:pt>
                <c:pt idx="36">
                  <c:v>42551</c:v>
                </c:pt>
                <c:pt idx="37">
                  <c:v>42643</c:v>
                </c:pt>
                <c:pt idx="38">
                  <c:v>42735</c:v>
                </c:pt>
                <c:pt idx="39">
                  <c:v>42825</c:v>
                </c:pt>
                <c:pt idx="40">
                  <c:v>42916</c:v>
                </c:pt>
                <c:pt idx="41">
                  <c:v>43008</c:v>
                </c:pt>
                <c:pt idx="42">
                  <c:v>43100</c:v>
                </c:pt>
                <c:pt idx="43">
                  <c:v>43190</c:v>
                </c:pt>
                <c:pt idx="44">
                  <c:v>43281</c:v>
                </c:pt>
                <c:pt idx="45">
                  <c:v>43373</c:v>
                </c:pt>
                <c:pt idx="46">
                  <c:v>43465</c:v>
                </c:pt>
                <c:pt idx="47">
                  <c:v>43555</c:v>
                </c:pt>
                <c:pt idx="48">
                  <c:v>43646</c:v>
                </c:pt>
                <c:pt idx="49">
                  <c:v>43738</c:v>
                </c:pt>
                <c:pt idx="50">
                  <c:v>43830</c:v>
                </c:pt>
                <c:pt idx="51">
                  <c:v>43921</c:v>
                </c:pt>
                <c:pt idx="52">
                  <c:v>44012</c:v>
                </c:pt>
                <c:pt idx="53">
                  <c:v>44104</c:v>
                </c:pt>
                <c:pt idx="54">
                  <c:v>44196</c:v>
                </c:pt>
                <c:pt idx="55">
                  <c:v>44286</c:v>
                </c:pt>
                <c:pt idx="56">
                  <c:v>44377</c:v>
                </c:pt>
                <c:pt idx="57">
                  <c:v>44469</c:v>
                </c:pt>
                <c:pt idx="58">
                  <c:v>44561</c:v>
                </c:pt>
                <c:pt idx="59">
                  <c:v>44651</c:v>
                </c:pt>
                <c:pt idx="60">
                  <c:v>44742</c:v>
                </c:pt>
                <c:pt idx="61">
                  <c:v>44834</c:v>
                </c:pt>
                <c:pt idx="62">
                  <c:v>44926</c:v>
                </c:pt>
                <c:pt idx="63">
                  <c:v>45016</c:v>
                </c:pt>
                <c:pt idx="64">
                  <c:v>45107</c:v>
                </c:pt>
              </c:numCache>
            </c:numRef>
          </c:cat>
          <c:val>
            <c:numRef>
              <c:f>'Adjusted Comps'!$AB$7:$AB$71</c:f>
              <c:numCache>
                <c:formatCode>_("$"* #,##0.00_);_("$"* \(#,##0.00\);_("$"* "-"??_);_(@_)</c:formatCode>
                <c:ptCount val="65"/>
                <c:pt idx="0">
                  <c:v>100</c:v>
                </c:pt>
                <c:pt idx="1">
                  <c:v>103.4</c:v>
                </c:pt>
                <c:pt idx="2">
                  <c:v>106.50200000000001</c:v>
                </c:pt>
                <c:pt idx="3">
                  <c:v>104.90447</c:v>
                </c:pt>
                <c:pt idx="4">
                  <c:v>103.96032977</c:v>
                </c:pt>
                <c:pt idx="5">
                  <c:v>96.059344707480008</c:v>
                </c:pt>
                <c:pt idx="6">
                  <c:v>81.746502346065483</c:v>
                </c:pt>
                <c:pt idx="7">
                  <c:v>78.231402745184667</c:v>
                </c:pt>
                <c:pt idx="8">
                  <c:v>79.717799397343171</c:v>
                </c:pt>
                <c:pt idx="9">
                  <c:v>83.70368936721033</c:v>
                </c:pt>
                <c:pt idx="10">
                  <c:v>88.223688593039697</c:v>
                </c:pt>
                <c:pt idx="11">
                  <c:v>91.399741382389124</c:v>
                </c:pt>
                <c:pt idx="12">
                  <c:v>92.58793802036017</c:v>
                </c:pt>
                <c:pt idx="13">
                  <c:v>97.587686673459629</c:v>
                </c:pt>
                <c:pt idx="14">
                  <c:v>104.32123705392834</c:v>
                </c:pt>
                <c:pt idx="15">
                  <c:v>110.05890509189439</c:v>
                </c:pt>
                <c:pt idx="16">
                  <c:v>114.90149691593774</c:v>
                </c:pt>
                <c:pt idx="17">
                  <c:v>110.42033853621616</c:v>
                </c:pt>
                <c:pt idx="18">
                  <c:v>113.07042666108535</c:v>
                </c:pt>
                <c:pt idx="19">
                  <c:v>119.28930012744503</c:v>
                </c:pt>
                <c:pt idx="20">
                  <c:v>120.72077172897437</c:v>
                </c:pt>
                <c:pt idx="21">
                  <c:v>123.98023256565666</c:v>
                </c:pt>
                <c:pt idx="22">
                  <c:v>127.82361977519201</c:v>
                </c:pt>
                <c:pt idx="23">
                  <c:v>132.16962284754854</c:v>
                </c:pt>
                <c:pt idx="24">
                  <c:v>135.87037228727991</c:v>
                </c:pt>
                <c:pt idx="25">
                  <c:v>142.79976127393118</c:v>
                </c:pt>
                <c:pt idx="26">
                  <c:v>152.79574456310638</c:v>
                </c:pt>
                <c:pt idx="27">
                  <c:v>158.29639136737822</c:v>
                </c:pt>
                <c:pt idx="28">
                  <c:v>165.26143258754286</c:v>
                </c:pt>
                <c:pt idx="29">
                  <c:v>166.25300118306811</c:v>
                </c:pt>
                <c:pt idx="30">
                  <c:v>171.40684421974319</c:v>
                </c:pt>
                <c:pt idx="31">
                  <c:v>176.37764270211574</c:v>
                </c:pt>
                <c:pt idx="32">
                  <c:v>185.19652483722152</c:v>
                </c:pt>
                <c:pt idx="33">
                  <c:v>184.27054221303541</c:v>
                </c:pt>
                <c:pt idx="34">
                  <c:v>189.61438793721342</c:v>
                </c:pt>
                <c:pt idx="35">
                  <c:v>191.32091742864833</c:v>
                </c:pt>
                <c:pt idx="36">
                  <c:v>195.5299776120786</c:v>
                </c:pt>
                <c:pt idx="37">
                  <c:v>203.15564673894966</c:v>
                </c:pt>
                <c:pt idx="38">
                  <c:v>209.65662743459606</c:v>
                </c:pt>
                <c:pt idx="39">
                  <c:v>218.67186241428368</c:v>
                </c:pt>
                <c:pt idx="40">
                  <c:v>230.04279925982644</c:v>
                </c:pt>
                <c:pt idx="41">
                  <c:v>239.70459682873917</c:v>
                </c:pt>
                <c:pt idx="42">
                  <c:v>249.77218989554623</c:v>
                </c:pt>
                <c:pt idx="43">
                  <c:v>258.01467216209926</c:v>
                </c:pt>
                <c:pt idx="44">
                  <c:v>267.81922970425904</c:v>
                </c:pt>
                <c:pt idx="45">
                  <c:v>276.92508351420383</c:v>
                </c:pt>
                <c:pt idx="46">
                  <c:v>276.92508351420383</c:v>
                </c:pt>
                <c:pt idx="47">
                  <c:v>286.34053635368679</c:v>
                </c:pt>
                <c:pt idx="48">
                  <c:v>298.0804983441879</c:v>
                </c:pt>
                <c:pt idx="49">
                  <c:v>305.23443030444844</c:v>
                </c:pt>
                <c:pt idx="50">
                  <c:v>318.66474523784416</c:v>
                </c:pt>
                <c:pt idx="51">
                  <c:v>296.03954832595724</c:v>
                </c:pt>
                <c:pt idx="52">
                  <c:v>323.27518677194536</c:v>
                </c:pt>
                <c:pt idx="53">
                  <c:v>357.2190813829996</c:v>
                </c:pt>
                <c:pt idx="54">
                  <c:v>400.79980931172554</c:v>
                </c:pt>
                <c:pt idx="55">
                  <c:v>442.88378928945673</c:v>
                </c:pt>
                <c:pt idx="56">
                  <c:v>498.68714673992821</c:v>
                </c:pt>
                <c:pt idx="57">
                  <c:v>517.13857116930546</c:v>
                </c:pt>
                <c:pt idx="58">
                  <c:v>553.85540972232616</c:v>
                </c:pt>
                <c:pt idx="59">
                  <c:v>553.85540972232616</c:v>
                </c:pt>
                <c:pt idx="60">
                  <c:v>542.22444611815729</c:v>
                </c:pt>
                <c:pt idx="61">
                  <c:v>532.4644060880305</c:v>
                </c:pt>
                <c:pt idx="62">
                  <c:v>544.17862302196716</c:v>
                </c:pt>
                <c:pt idx="63">
                  <c:v>555.60637410542847</c:v>
                </c:pt>
                <c:pt idx="64">
                  <c:v>560.60683147237728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AA-4433-B7E2-5DFCDDF416D6}"/>
            </c:ext>
          </c:extLst>
        </c:ser>
        <c:ser>
          <c:idx val="1"/>
          <c:order val="1"/>
          <c:tx>
            <c:strRef>
              <c:f>'Adjusted Comps'!$AC$6</c:f>
              <c:strCache>
                <c:ptCount val="1"/>
                <c:pt idx="0">
                  <c:v>PB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'Adjusted Comps'!$AA$7:$AA$71</c:f>
              <c:numCache>
                <c:formatCode>m/d/yyyy</c:formatCode>
                <c:ptCount val="65"/>
                <c:pt idx="0">
                  <c:v>39264</c:v>
                </c:pt>
                <c:pt idx="1">
                  <c:v>39355</c:v>
                </c:pt>
                <c:pt idx="2">
                  <c:v>39447</c:v>
                </c:pt>
                <c:pt idx="3">
                  <c:v>39538</c:v>
                </c:pt>
                <c:pt idx="4">
                  <c:v>39629</c:v>
                </c:pt>
                <c:pt idx="5">
                  <c:v>39721</c:v>
                </c:pt>
                <c:pt idx="6">
                  <c:v>39813</c:v>
                </c:pt>
                <c:pt idx="7">
                  <c:v>39903</c:v>
                </c:pt>
                <c:pt idx="8">
                  <c:v>39994</c:v>
                </c:pt>
                <c:pt idx="9">
                  <c:v>40086</c:v>
                </c:pt>
                <c:pt idx="10">
                  <c:v>40178</c:v>
                </c:pt>
                <c:pt idx="11">
                  <c:v>40268</c:v>
                </c:pt>
                <c:pt idx="12">
                  <c:v>40359</c:v>
                </c:pt>
                <c:pt idx="13">
                  <c:v>40451</c:v>
                </c:pt>
                <c:pt idx="14">
                  <c:v>40543</c:v>
                </c:pt>
                <c:pt idx="15">
                  <c:v>40633</c:v>
                </c:pt>
                <c:pt idx="16">
                  <c:v>40724</c:v>
                </c:pt>
                <c:pt idx="17">
                  <c:v>40816</c:v>
                </c:pt>
                <c:pt idx="18">
                  <c:v>40908</c:v>
                </c:pt>
                <c:pt idx="19">
                  <c:v>40999</c:v>
                </c:pt>
                <c:pt idx="20">
                  <c:v>41090</c:v>
                </c:pt>
                <c:pt idx="21">
                  <c:v>41182</c:v>
                </c:pt>
                <c:pt idx="22">
                  <c:v>41274</c:v>
                </c:pt>
                <c:pt idx="23">
                  <c:v>41364</c:v>
                </c:pt>
                <c:pt idx="24">
                  <c:v>41455</c:v>
                </c:pt>
                <c:pt idx="25">
                  <c:v>41547</c:v>
                </c:pt>
                <c:pt idx="26">
                  <c:v>41639</c:v>
                </c:pt>
                <c:pt idx="27">
                  <c:v>41729</c:v>
                </c:pt>
                <c:pt idx="28">
                  <c:v>41820</c:v>
                </c:pt>
                <c:pt idx="29">
                  <c:v>41912</c:v>
                </c:pt>
                <c:pt idx="30">
                  <c:v>42004</c:v>
                </c:pt>
                <c:pt idx="31">
                  <c:v>42094</c:v>
                </c:pt>
                <c:pt idx="32">
                  <c:v>42185</c:v>
                </c:pt>
                <c:pt idx="33">
                  <c:v>42277</c:v>
                </c:pt>
                <c:pt idx="34">
                  <c:v>42369</c:v>
                </c:pt>
                <c:pt idx="35">
                  <c:v>42460</c:v>
                </c:pt>
                <c:pt idx="36">
                  <c:v>42551</c:v>
                </c:pt>
                <c:pt idx="37">
                  <c:v>42643</c:v>
                </c:pt>
                <c:pt idx="38">
                  <c:v>42735</c:v>
                </c:pt>
                <c:pt idx="39">
                  <c:v>42825</c:v>
                </c:pt>
                <c:pt idx="40">
                  <c:v>42916</c:v>
                </c:pt>
                <c:pt idx="41">
                  <c:v>43008</c:v>
                </c:pt>
                <c:pt idx="42">
                  <c:v>43100</c:v>
                </c:pt>
                <c:pt idx="43">
                  <c:v>43190</c:v>
                </c:pt>
                <c:pt idx="44">
                  <c:v>43281</c:v>
                </c:pt>
                <c:pt idx="45">
                  <c:v>43373</c:v>
                </c:pt>
                <c:pt idx="46">
                  <c:v>43465</c:v>
                </c:pt>
                <c:pt idx="47">
                  <c:v>43555</c:v>
                </c:pt>
                <c:pt idx="48">
                  <c:v>43646</c:v>
                </c:pt>
                <c:pt idx="49">
                  <c:v>43738</c:v>
                </c:pt>
                <c:pt idx="50">
                  <c:v>43830</c:v>
                </c:pt>
                <c:pt idx="51">
                  <c:v>43921</c:v>
                </c:pt>
                <c:pt idx="52">
                  <c:v>44012</c:v>
                </c:pt>
                <c:pt idx="53">
                  <c:v>44104</c:v>
                </c:pt>
                <c:pt idx="54">
                  <c:v>44196</c:v>
                </c:pt>
                <c:pt idx="55">
                  <c:v>44286</c:v>
                </c:pt>
                <c:pt idx="56">
                  <c:v>44377</c:v>
                </c:pt>
                <c:pt idx="57">
                  <c:v>44469</c:v>
                </c:pt>
                <c:pt idx="58">
                  <c:v>44561</c:v>
                </c:pt>
                <c:pt idx="59">
                  <c:v>44651</c:v>
                </c:pt>
                <c:pt idx="60">
                  <c:v>44742</c:v>
                </c:pt>
                <c:pt idx="61">
                  <c:v>44834</c:v>
                </c:pt>
                <c:pt idx="62">
                  <c:v>44926</c:v>
                </c:pt>
                <c:pt idx="63">
                  <c:v>45016</c:v>
                </c:pt>
                <c:pt idx="64">
                  <c:v>45107</c:v>
                </c:pt>
              </c:numCache>
            </c:numRef>
          </c:cat>
          <c:val>
            <c:numRef>
              <c:f>'Adjusted Comps'!$AC$7:$AC$71</c:f>
              <c:numCache>
                <c:formatCode>_("$"* #,##0.00_);_("$"* \(#,##0.00\);_("$"* "-"??_);_(@_)</c:formatCode>
                <c:ptCount val="65"/>
                <c:pt idx="0">
                  <c:v>100</c:v>
                </c:pt>
                <c:pt idx="1">
                  <c:v>103.28203577023942</c:v>
                </c:pt>
                <c:pt idx="2">
                  <c:v>106.79785911931965</c:v>
                </c:pt>
                <c:pt idx="3">
                  <c:v>106.92857684362876</c:v>
                </c:pt>
                <c:pt idx="4">
                  <c:v>104.87658367376034</c:v>
                </c:pt>
                <c:pt idx="5">
                  <c:v>96.164745893455574</c:v>
                </c:pt>
                <c:pt idx="6">
                  <c:v>83.732814113313509</c:v>
                </c:pt>
                <c:pt idx="7">
                  <c:v>77.4921138883536</c:v>
                </c:pt>
                <c:pt idx="8">
                  <c:v>81.179953583404881</c:v>
                </c:pt>
                <c:pt idx="9">
                  <c:v>85.630292151349465</c:v>
                </c:pt>
                <c:pt idx="10">
                  <c:v>92.142595713085541</c:v>
                </c:pt>
                <c:pt idx="11">
                  <c:v>94.346890718648737</c:v>
                </c:pt>
                <c:pt idx="12">
                  <c:v>95.981738876551745</c:v>
                </c:pt>
                <c:pt idx="13">
                  <c:v>100.38680509327676</c:v>
                </c:pt>
                <c:pt idx="14">
                  <c:v>108.34922823272748</c:v>
                </c:pt>
                <c:pt idx="15">
                  <c:v>113.82509482560332</c:v>
                </c:pt>
                <c:pt idx="16">
                  <c:v>119.1238093206168</c:v>
                </c:pt>
                <c:pt idx="17">
                  <c:v>115.2072674567582</c:v>
                </c:pt>
                <c:pt idx="18">
                  <c:v>117.10779890101426</c:v>
                </c:pt>
                <c:pt idx="19">
                  <c:v>124.12603241459692</c:v>
                </c:pt>
                <c:pt idx="20">
                  <c:v>125.03564527558619</c:v>
                </c:pt>
                <c:pt idx="21">
                  <c:v>129.77729989448136</c:v>
                </c:pt>
                <c:pt idx="22">
                  <c:v>133.77365306591969</c:v>
                </c:pt>
                <c:pt idx="23">
                  <c:v>138.07298419759709</c:v>
                </c:pt>
                <c:pt idx="24">
                  <c:v>142.20572004148013</c:v>
                </c:pt>
                <c:pt idx="25">
                  <c:v>149.45540114938868</c:v>
                </c:pt>
                <c:pt idx="26">
                  <c:v>158.4458506028754</c:v>
                </c:pt>
                <c:pt idx="27">
                  <c:v>165.56639202518977</c:v>
                </c:pt>
                <c:pt idx="28">
                  <c:v>173.96421639451688</c:v>
                </c:pt>
                <c:pt idx="29">
                  <c:v>173.36234540616519</c:v>
                </c:pt>
                <c:pt idx="30">
                  <c:v>178.79604406974204</c:v>
                </c:pt>
                <c:pt idx="31">
                  <c:v>185.86398114403636</c:v>
                </c:pt>
                <c:pt idx="32">
                  <c:v>196.5902349827972</c:v>
                </c:pt>
                <c:pt idx="33">
                  <c:v>197.85765267791373</c:v>
                </c:pt>
                <c:pt idx="34">
                  <c:v>201.83974959514183</c:v>
                </c:pt>
                <c:pt idx="35">
                  <c:v>204.76430321001857</c:v>
                </c:pt>
                <c:pt idx="36">
                  <c:v>213.90914608674956</c:v>
                </c:pt>
                <c:pt idx="37">
                  <c:v>223.03233302193254</c:v>
                </c:pt>
                <c:pt idx="38">
                  <c:v>225.86820820670943</c:v>
                </c:pt>
                <c:pt idx="39">
                  <c:v>236.55478058191309</c:v>
                </c:pt>
                <c:pt idx="40">
                  <c:v>248.8511232782264</c:v>
                </c:pt>
                <c:pt idx="41">
                  <c:v>260.23911839237331</c:v>
                </c:pt>
                <c:pt idx="42">
                  <c:v>270.27535368739757</c:v>
                </c:pt>
                <c:pt idx="43">
                  <c:v>280.82600226013716</c:v>
                </c:pt>
                <c:pt idx="44">
                  <c:v>291.77504361428322</c:v>
                </c:pt>
                <c:pt idx="45">
                  <c:v>304.45048248737533</c:v>
                </c:pt>
                <c:pt idx="46">
                  <c:v>301.74489880508702</c:v>
                </c:pt>
                <c:pt idx="47">
                  <c:v>315.05566689376849</c:v>
                </c:pt>
                <c:pt idx="48">
                  <c:v>324.33467443895842</c:v>
                </c:pt>
                <c:pt idx="49">
                  <c:v>333.50489084666646</c:v>
                </c:pt>
                <c:pt idx="50">
                  <c:v>350.84535530750037</c:v>
                </c:pt>
                <c:pt idx="51">
                  <c:v>320.62908212067157</c:v>
                </c:pt>
                <c:pt idx="52">
                  <c:v>352.39984858885572</c:v>
                </c:pt>
                <c:pt idx="53">
                  <c:v>395.2493824634214</c:v>
                </c:pt>
                <c:pt idx="54">
                  <c:v>427.36134833311809</c:v>
                </c:pt>
                <c:pt idx="55">
                  <c:v>489.01401696255886</c:v>
                </c:pt>
                <c:pt idx="56">
                  <c:v>555.20765881061766</c:v>
                </c:pt>
                <c:pt idx="57">
                  <c:v>589.58173258135662</c:v>
                </c:pt>
                <c:pt idx="58">
                  <c:v>624.16129275522871</c:v>
                </c:pt>
                <c:pt idx="59">
                  <c:v>630.49373930272077</c:v>
                </c:pt>
                <c:pt idx="60">
                  <c:v>611.33246347098861</c:v>
                </c:pt>
                <c:pt idx="61">
                  <c:v>600.25931868292889</c:v>
                </c:pt>
                <c:pt idx="62">
                  <c:v>610.79567234978936</c:v>
                </c:pt>
                <c:pt idx="63">
                  <c:v>639.09548144498842</c:v>
                </c:pt>
                <c:pt idx="64">
                  <c:v>656.03330058674919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AA-4433-B7E2-5DFCDDF416D6}"/>
            </c:ext>
          </c:extLst>
        </c:ser>
        <c:ser>
          <c:idx val="2"/>
          <c:order val="2"/>
          <c:tx>
            <c:strRef>
              <c:f>'Adjusted Comps'!$AD$6</c:f>
              <c:strCache>
                <c:ptCount val="1"/>
                <c:pt idx="0">
                  <c:v>MSCI ACWI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'Adjusted Comps'!$AA$7:$AA$71</c:f>
              <c:numCache>
                <c:formatCode>m/d/yyyy</c:formatCode>
                <c:ptCount val="65"/>
                <c:pt idx="0">
                  <c:v>39264</c:v>
                </c:pt>
                <c:pt idx="1">
                  <c:v>39355</c:v>
                </c:pt>
                <c:pt idx="2">
                  <c:v>39447</c:v>
                </c:pt>
                <c:pt idx="3">
                  <c:v>39538</c:v>
                </c:pt>
                <c:pt idx="4">
                  <c:v>39629</c:v>
                </c:pt>
                <c:pt idx="5">
                  <c:v>39721</c:v>
                </c:pt>
                <c:pt idx="6">
                  <c:v>39813</c:v>
                </c:pt>
                <c:pt idx="7">
                  <c:v>39903</c:v>
                </c:pt>
                <c:pt idx="8">
                  <c:v>39994</c:v>
                </c:pt>
                <c:pt idx="9">
                  <c:v>40086</c:v>
                </c:pt>
                <c:pt idx="10">
                  <c:v>40178</c:v>
                </c:pt>
                <c:pt idx="11">
                  <c:v>40268</c:v>
                </c:pt>
                <c:pt idx="12">
                  <c:v>40359</c:v>
                </c:pt>
                <c:pt idx="13">
                  <c:v>40451</c:v>
                </c:pt>
                <c:pt idx="14">
                  <c:v>40543</c:v>
                </c:pt>
                <c:pt idx="15">
                  <c:v>40633</c:v>
                </c:pt>
                <c:pt idx="16">
                  <c:v>40724</c:v>
                </c:pt>
                <c:pt idx="17">
                  <c:v>40816</c:v>
                </c:pt>
                <c:pt idx="18">
                  <c:v>40908</c:v>
                </c:pt>
                <c:pt idx="19">
                  <c:v>40999</c:v>
                </c:pt>
                <c:pt idx="20">
                  <c:v>41090</c:v>
                </c:pt>
                <c:pt idx="21">
                  <c:v>41182</c:v>
                </c:pt>
                <c:pt idx="22">
                  <c:v>41274</c:v>
                </c:pt>
                <c:pt idx="23">
                  <c:v>41364</c:v>
                </c:pt>
                <c:pt idx="24">
                  <c:v>41455</c:v>
                </c:pt>
                <c:pt idx="25">
                  <c:v>41547</c:v>
                </c:pt>
                <c:pt idx="26">
                  <c:v>41639</c:v>
                </c:pt>
                <c:pt idx="27">
                  <c:v>41729</c:v>
                </c:pt>
                <c:pt idx="28">
                  <c:v>41820</c:v>
                </c:pt>
                <c:pt idx="29">
                  <c:v>41912</c:v>
                </c:pt>
                <c:pt idx="30">
                  <c:v>42004</c:v>
                </c:pt>
                <c:pt idx="31">
                  <c:v>42094</c:v>
                </c:pt>
                <c:pt idx="32">
                  <c:v>42185</c:v>
                </c:pt>
                <c:pt idx="33">
                  <c:v>42277</c:v>
                </c:pt>
                <c:pt idx="34">
                  <c:v>42369</c:v>
                </c:pt>
                <c:pt idx="35">
                  <c:v>42460</c:v>
                </c:pt>
                <c:pt idx="36">
                  <c:v>42551</c:v>
                </c:pt>
                <c:pt idx="37">
                  <c:v>42643</c:v>
                </c:pt>
                <c:pt idx="38">
                  <c:v>42735</c:v>
                </c:pt>
                <c:pt idx="39">
                  <c:v>42825</c:v>
                </c:pt>
                <c:pt idx="40">
                  <c:v>42916</c:v>
                </c:pt>
                <c:pt idx="41">
                  <c:v>43008</c:v>
                </c:pt>
                <c:pt idx="42">
                  <c:v>43100</c:v>
                </c:pt>
                <c:pt idx="43">
                  <c:v>43190</c:v>
                </c:pt>
                <c:pt idx="44">
                  <c:v>43281</c:v>
                </c:pt>
                <c:pt idx="45">
                  <c:v>43373</c:v>
                </c:pt>
                <c:pt idx="46">
                  <c:v>43465</c:v>
                </c:pt>
                <c:pt idx="47">
                  <c:v>43555</c:v>
                </c:pt>
                <c:pt idx="48">
                  <c:v>43646</c:v>
                </c:pt>
                <c:pt idx="49">
                  <c:v>43738</c:v>
                </c:pt>
                <c:pt idx="50">
                  <c:v>43830</c:v>
                </c:pt>
                <c:pt idx="51">
                  <c:v>43921</c:v>
                </c:pt>
                <c:pt idx="52">
                  <c:v>44012</c:v>
                </c:pt>
                <c:pt idx="53">
                  <c:v>44104</c:v>
                </c:pt>
                <c:pt idx="54">
                  <c:v>44196</c:v>
                </c:pt>
                <c:pt idx="55">
                  <c:v>44286</c:v>
                </c:pt>
                <c:pt idx="56">
                  <c:v>44377</c:v>
                </c:pt>
                <c:pt idx="57">
                  <c:v>44469</c:v>
                </c:pt>
                <c:pt idx="58">
                  <c:v>44561</c:v>
                </c:pt>
                <c:pt idx="59">
                  <c:v>44651</c:v>
                </c:pt>
                <c:pt idx="60">
                  <c:v>44742</c:v>
                </c:pt>
                <c:pt idx="61">
                  <c:v>44834</c:v>
                </c:pt>
                <c:pt idx="62">
                  <c:v>44926</c:v>
                </c:pt>
                <c:pt idx="63">
                  <c:v>45016</c:v>
                </c:pt>
                <c:pt idx="64">
                  <c:v>45107</c:v>
                </c:pt>
              </c:numCache>
            </c:numRef>
          </c:cat>
          <c:val>
            <c:numRef>
              <c:f>'Adjusted Comps'!$AD$7:$AD$71</c:f>
              <c:numCache>
                <c:formatCode>_("$"* #,##0.00_);_("$"* \(#,##0.00\);_("$"* "-"??_);_(@_)</c:formatCode>
                <c:ptCount val="65"/>
                <c:pt idx="0">
                  <c:v>100</c:v>
                </c:pt>
                <c:pt idx="1">
                  <c:v>103.47120000000001</c:v>
                </c:pt>
                <c:pt idx="2">
                  <c:v>101.61865163520001</c:v>
                </c:pt>
                <c:pt idx="3">
                  <c:v>92.186713246375646</c:v>
                </c:pt>
                <c:pt idx="4">
                  <c:v>90.733850645612762</c:v>
                </c:pt>
                <c:pt idx="5">
                  <c:v>75.665317133493261</c:v>
                </c:pt>
                <c:pt idx="6">
                  <c:v>58.740650327707755</c:v>
                </c:pt>
                <c:pt idx="7">
                  <c:v>52.453756004433849</c:v>
                </c:pt>
                <c:pt idx="8">
                  <c:v>64.127496764488612</c:v>
                </c:pt>
                <c:pt idx="9">
                  <c:v>75.583361041490377</c:v>
                </c:pt>
                <c:pt idx="10">
                  <c:v>79.080300823435962</c:v>
                </c:pt>
                <c:pt idx="11">
                  <c:v>81.556146881616101</c:v>
                </c:pt>
                <c:pt idx="12">
                  <c:v>71.670236981214131</c:v>
                </c:pt>
                <c:pt idx="13">
                  <c:v>81.947677294083263</c:v>
                </c:pt>
                <c:pt idx="14">
                  <c:v>89.099578882247087</c:v>
                </c:pt>
                <c:pt idx="15">
                  <c:v>93.040007758314459</c:v>
                </c:pt>
                <c:pt idx="16">
                  <c:v>93.271491297617146</c:v>
                </c:pt>
                <c:pt idx="17">
                  <c:v>77.020612825850719</c:v>
                </c:pt>
                <c:pt idx="18">
                  <c:v>82.553080465744401</c:v>
                </c:pt>
                <c:pt idx="19">
                  <c:v>92.358322598063197</c:v>
                </c:pt>
                <c:pt idx="20">
                  <c:v>87.220613828578138</c:v>
                </c:pt>
                <c:pt idx="21">
                  <c:v>93.182317224989106</c:v>
                </c:pt>
                <c:pt idx="22">
                  <c:v>95.868204336682183</c:v>
                </c:pt>
                <c:pt idx="23">
                  <c:v>102.10241779649229</c:v>
                </c:pt>
                <c:pt idx="24">
                  <c:v>101.66991195470635</c:v>
                </c:pt>
                <c:pt idx="25">
                  <c:v>109.70559678587048</c:v>
                </c:pt>
                <c:pt idx="26">
                  <c:v>117.7275991396437</c:v>
                </c:pt>
                <c:pt idx="27">
                  <c:v>119.00482586270971</c:v>
                </c:pt>
                <c:pt idx="28">
                  <c:v>125.002907095842</c:v>
                </c:pt>
                <c:pt idx="29">
                  <c:v>122.12184009309705</c:v>
                </c:pt>
                <c:pt idx="30">
                  <c:v>122.62583692716126</c:v>
                </c:pt>
                <c:pt idx="31">
                  <c:v>125.45420185588623</c:v>
                </c:pt>
                <c:pt idx="32">
                  <c:v>125.890531569941</c:v>
                </c:pt>
                <c:pt idx="33">
                  <c:v>113.99375044605002</c:v>
                </c:pt>
                <c:pt idx="34">
                  <c:v>119.72649615598186</c:v>
                </c:pt>
                <c:pt idx="35">
                  <c:v>120.01204384931388</c:v>
                </c:pt>
                <c:pt idx="36">
                  <c:v>121.19896296298359</c:v>
                </c:pt>
                <c:pt idx="37">
                  <c:v>127.62432598446617</c:v>
                </c:pt>
                <c:pt idx="38">
                  <c:v>129.14228971772542</c:v>
                </c:pt>
                <c:pt idx="39">
                  <c:v>138.06369737600534</c:v>
                </c:pt>
                <c:pt idx="40">
                  <c:v>143.96357335597415</c:v>
                </c:pt>
                <c:pt idx="41">
                  <c:v>151.42362176370739</c:v>
                </c:pt>
                <c:pt idx="42">
                  <c:v>160.10049813801135</c:v>
                </c:pt>
                <c:pt idx="43">
                  <c:v>158.56113184841436</c:v>
                </c:pt>
                <c:pt idx="44">
                  <c:v>159.4072140479575</c:v>
                </c:pt>
                <c:pt idx="45">
                  <c:v>166.22474177836054</c:v>
                </c:pt>
                <c:pt idx="46">
                  <c:v>145.02610045936621</c:v>
                </c:pt>
                <c:pt idx="47">
                  <c:v>162.68491352960001</c:v>
                </c:pt>
                <c:pt idx="48">
                  <c:v>168.56141797611622</c:v>
                </c:pt>
                <c:pt idx="49">
                  <c:v>168.51725488460647</c:v>
                </c:pt>
                <c:pt idx="50">
                  <c:v>183.60140288658246</c:v>
                </c:pt>
                <c:pt idx="51">
                  <c:v>144.37459595705835</c:v>
                </c:pt>
                <c:pt idx="52">
                  <c:v>172.12223830323728</c:v>
                </c:pt>
                <c:pt idx="53">
                  <c:v>186.11629264400537</c:v>
                </c:pt>
                <c:pt idx="54">
                  <c:v>213.44579517214376</c:v>
                </c:pt>
                <c:pt idx="55">
                  <c:v>223.20346969843831</c:v>
                </c:pt>
                <c:pt idx="56">
                  <c:v>239.70601823059238</c:v>
                </c:pt>
                <c:pt idx="57">
                  <c:v>237.17807856233256</c:v>
                </c:pt>
                <c:pt idx="58">
                  <c:v>253.01327297754668</c:v>
                </c:pt>
                <c:pt idx="59">
                  <c:v>239.44973743976635</c:v>
                </c:pt>
                <c:pt idx="60">
                  <c:v>201.95095075774918</c:v>
                </c:pt>
                <c:pt idx="61">
                  <c:v>188.17789591607067</c:v>
                </c:pt>
                <c:pt idx="62">
                  <c:v>206.55008025014845</c:v>
                </c:pt>
                <c:pt idx="63">
                  <c:v>221.64000946298353</c:v>
                </c:pt>
                <c:pt idx="64">
                  <c:v>235.33115612753093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AA-4433-B7E2-5DFCDDF416D6}"/>
            </c:ext>
          </c:extLst>
        </c:ser>
        <c:ser>
          <c:idx val="3"/>
          <c:order val="3"/>
          <c:tx>
            <c:strRef>
              <c:f>'Adjusted Comps'!$AE$6</c:f>
              <c:strCache>
                <c:ptCount val="1"/>
                <c:pt idx="0">
                  <c:v>S&amp;P 500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'Adjusted Comps'!$AA$7:$AA$71</c:f>
              <c:numCache>
                <c:formatCode>m/d/yyyy</c:formatCode>
                <c:ptCount val="65"/>
                <c:pt idx="0">
                  <c:v>39264</c:v>
                </c:pt>
                <c:pt idx="1">
                  <c:v>39355</c:v>
                </c:pt>
                <c:pt idx="2">
                  <c:v>39447</c:v>
                </c:pt>
                <c:pt idx="3">
                  <c:v>39538</c:v>
                </c:pt>
                <c:pt idx="4">
                  <c:v>39629</c:v>
                </c:pt>
                <c:pt idx="5">
                  <c:v>39721</c:v>
                </c:pt>
                <c:pt idx="6">
                  <c:v>39813</c:v>
                </c:pt>
                <c:pt idx="7">
                  <c:v>39903</c:v>
                </c:pt>
                <c:pt idx="8">
                  <c:v>39994</c:v>
                </c:pt>
                <c:pt idx="9">
                  <c:v>40086</c:v>
                </c:pt>
                <c:pt idx="10">
                  <c:v>40178</c:v>
                </c:pt>
                <c:pt idx="11">
                  <c:v>40268</c:v>
                </c:pt>
                <c:pt idx="12">
                  <c:v>40359</c:v>
                </c:pt>
                <c:pt idx="13">
                  <c:v>40451</c:v>
                </c:pt>
                <c:pt idx="14">
                  <c:v>40543</c:v>
                </c:pt>
                <c:pt idx="15">
                  <c:v>40633</c:v>
                </c:pt>
                <c:pt idx="16">
                  <c:v>40724</c:v>
                </c:pt>
                <c:pt idx="17">
                  <c:v>40816</c:v>
                </c:pt>
                <c:pt idx="18">
                  <c:v>40908</c:v>
                </c:pt>
                <c:pt idx="19">
                  <c:v>40999</c:v>
                </c:pt>
                <c:pt idx="20">
                  <c:v>41090</c:v>
                </c:pt>
                <c:pt idx="21">
                  <c:v>41182</c:v>
                </c:pt>
                <c:pt idx="22">
                  <c:v>41274</c:v>
                </c:pt>
                <c:pt idx="23">
                  <c:v>41364</c:v>
                </c:pt>
                <c:pt idx="24">
                  <c:v>41455</c:v>
                </c:pt>
                <c:pt idx="25">
                  <c:v>41547</c:v>
                </c:pt>
                <c:pt idx="26">
                  <c:v>41639</c:v>
                </c:pt>
                <c:pt idx="27">
                  <c:v>41729</c:v>
                </c:pt>
                <c:pt idx="28">
                  <c:v>41820</c:v>
                </c:pt>
                <c:pt idx="29">
                  <c:v>41912</c:v>
                </c:pt>
                <c:pt idx="30">
                  <c:v>42004</c:v>
                </c:pt>
                <c:pt idx="31">
                  <c:v>42094</c:v>
                </c:pt>
                <c:pt idx="32">
                  <c:v>42185</c:v>
                </c:pt>
                <c:pt idx="33">
                  <c:v>42277</c:v>
                </c:pt>
                <c:pt idx="34">
                  <c:v>42369</c:v>
                </c:pt>
                <c:pt idx="35">
                  <c:v>42460</c:v>
                </c:pt>
                <c:pt idx="36">
                  <c:v>42551</c:v>
                </c:pt>
                <c:pt idx="37">
                  <c:v>42643</c:v>
                </c:pt>
                <c:pt idx="38">
                  <c:v>42735</c:v>
                </c:pt>
                <c:pt idx="39">
                  <c:v>42825</c:v>
                </c:pt>
                <c:pt idx="40">
                  <c:v>42916</c:v>
                </c:pt>
                <c:pt idx="41">
                  <c:v>43008</c:v>
                </c:pt>
                <c:pt idx="42">
                  <c:v>43100</c:v>
                </c:pt>
                <c:pt idx="43">
                  <c:v>43190</c:v>
                </c:pt>
                <c:pt idx="44">
                  <c:v>43281</c:v>
                </c:pt>
                <c:pt idx="45">
                  <c:v>43373</c:v>
                </c:pt>
                <c:pt idx="46">
                  <c:v>43465</c:v>
                </c:pt>
                <c:pt idx="47">
                  <c:v>43555</c:v>
                </c:pt>
                <c:pt idx="48">
                  <c:v>43646</c:v>
                </c:pt>
                <c:pt idx="49">
                  <c:v>43738</c:v>
                </c:pt>
                <c:pt idx="50">
                  <c:v>43830</c:v>
                </c:pt>
                <c:pt idx="51">
                  <c:v>43921</c:v>
                </c:pt>
                <c:pt idx="52">
                  <c:v>44012</c:v>
                </c:pt>
                <c:pt idx="53">
                  <c:v>44104</c:v>
                </c:pt>
                <c:pt idx="54">
                  <c:v>44196</c:v>
                </c:pt>
                <c:pt idx="55">
                  <c:v>44286</c:v>
                </c:pt>
                <c:pt idx="56">
                  <c:v>44377</c:v>
                </c:pt>
                <c:pt idx="57">
                  <c:v>44469</c:v>
                </c:pt>
                <c:pt idx="58">
                  <c:v>44561</c:v>
                </c:pt>
                <c:pt idx="59">
                  <c:v>44651</c:v>
                </c:pt>
                <c:pt idx="60">
                  <c:v>44742</c:v>
                </c:pt>
                <c:pt idx="61">
                  <c:v>44834</c:v>
                </c:pt>
                <c:pt idx="62">
                  <c:v>44926</c:v>
                </c:pt>
                <c:pt idx="63">
                  <c:v>45016</c:v>
                </c:pt>
                <c:pt idx="64">
                  <c:v>45107</c:v>
                </c:pt>
              </c:numCache>
            </c:numRef>
          </c:cat>
          <c:val>
            <c:numRef>
              <c:f>'Adjusted Comps'!$AE$7:$AE$71</c:f>
              <c:numCache>
                <c:formatCode>_("$"* #,##0.00_);_("$"* \(#,##0.00\);_("$"* "-"??_);_(@_)</c:formatCode>
                <c:ptCount val="65"/>
                <c:pt idx="0">
                  <c:v>100</c:v>
                </c:pt>
                <c:pt idx="1">
                  <c:v>102.03029431398194</c:v>
                </c:pt>
                <c:pt idx="2">
                  <c:v>98.630824118640589</c:v>
                </c:pt>
                <c:pt idx="3">
                  <c:v>89.31556285606834</c:v>
                </c:pt>
                <c:pt idx="4">
                  <c:v>86.88010813024944</c:v>
                </c:pt>
                <c:pt idx="5">
                  <c:v>79.608292916191033</c:v>
                </c:pt>
                <c:pt idx="6">
                  <c:v>62.139570806880336</c:v>
                </c:pt>
                <c:pt idx="7">
                  <c:v>55.296868566961429</c:v>
                </c:pt>
                <c:pt idx="8">
                  <c:v>64.105146543753705</c:v>
                </c:pt>
                <c:pt idx="9">
                  <c:v>74.109336392480145</c:v>
                </c:pt>
                <c:pt idx="10">
                  <c:v>78.584492053022046</c:v>
                </c:pt>
                <c:pt idx="11">
                  <c:v>82.817463260752291</c:v>
                </c:pt>
                <c:pt idx="12">
                  <c:v>73.355370614420721</c:v>
                </c:pt>
                <c:pt idx="13">
                  <c:v>81.640287649544021</c:v>
                </c:pt>
                <c:pt idx="14">
                  <c:v>90.421960649310577</c:v>
                </c:pt>
                <c:pt idx="15">
                  <c:v>95.774382592844489</c:v>
                </c:pt>
                <c:pt idx="16">
                  <c:v>95.869390103835485</c:v>
                </c:pt>
                <c:pt idx="17">
                  <c:v>82.574207064745508</c:v>
                </c:pt>
                <c:pt idx="18">
                  <c:v>92.331473012101398</c:v>
                </c:pt>
                <c:pt idx="19">
                  <c:v>103.9528857072571</c:v>
                </c:pt>
                <c:pt idx="20">
                  <c:v>101.09236206302624</c:v>
                </c:pt>
                <c:pt idx="21">
                  <c:v>107.51328075214094</c:v>
                </c:pt>
                <c:pt idx="22">
                  <c:v>107.10773115981415</c:v>
                </c:pt>
                <c:pt idx="23">
                  <c:v>118.46696022935915</c:v>
                </c:pt>
                <c:pt idx="24">
                  <c:v>121.91452201380406</c:v>
                </c:pt>
                <c:pt idx="25">
                  <c:v>128.30889474447284</c:v>
                </c:pt>
                <c:pt idx="26">
                  <c:v>141.79792388118011</c:v>
                </c:pt>
                <c:pt idx="27">
                  <c:v>144.36085617329911</c:v>
                </c:pt>
                <c:pt idx="28">
                  <c:v>151.91646522192684</c:v>
                </c:pt>
                <c:pt idx="29">
                  <c:v>153.62991529666255</c:v>
                </c:pt>
                <c:pt idx="30">
                  <c:v>161.20797792120055</c:v>
                </c:pt>
                <c:pt idx="31">
                  <c:v>162.74037011261308</c:v>
                </c:pt>
                <c:pt idx="32">
                  <c:v>163.19291175224186</c:v>
                </c:pt>
                <c:pt idx="33">
                  <c:v>152.68582971725849</c:v>
                </c:pt>
                <c:pt idx="34">
                  <c:v>163.43882677803484</c:v>
                </c:pt>
                <c:pt idx="35">
                  <c:v>165.64170724311629</c:v>
                </c:pt>
                <c:pt idx="36">
                  <c:v>169.70859760131975</c:v>
                </c:pt>
                <c:pt idx="37">
                  <c:v>176.24591974727926</c:v>
                </c:pt>
                <c:pt idx="38">
                  <c:v>182.98598354490991</c:v>
                </c:pt>
                <c:pt idx="39">
                  <c:v>194.08613986673788</c:v>
                </c:pt>
                <c:pt idx="40">
                  <c:v>200.07983289325344</c:v>
                </c:pt>
                <c:pt idx="41">
                  <c:v>209.04413119007432</c:v>
                </c:pt>
                <c:pt idx="42">
                  <c:v>222.93468639158255</c:v>
                </c:pt>
                <c:pt idx="43">
                  <c:v>221.24230637749929</c:v>
                </c:pt>
                <c:pt idx="44">
                  <c:v>228.83949615393652</c:v>
                </c:pt>
                <c:pt idx="45">
                  <c:v>246.48477662136847</c:v>
                </c:pt>
                <c:pt idx="46">
                  <c:v>213.16045089185644</c:v>
                </c:pt>
                <c:pt idx="47">
                  <c:v>242.25256709545408</c:v>
                </c:pt>
                <c:pt idx="48">
                  <c:v>252.67870386525627</c:v>
                </c:pt>
                <c:pt idx="49">
                  <c:v>256.96990588302799</c:v>
                </c:pt>
                <c:pt idx="50">
                  <c:v>280.27704612914852</c:v>
                </c:pt>
                <c:pt idx="51">
                  <c:v>225.34837095953822</c:v>
                </c:pt>
                <c:pt idx="52">
                  <c:v>271.6422883366314</c:v>
                </c:pt>
                <c:pt idx="53">
                  <c:v>295.89840201250604</c:v>
                </c:pt>
                <c:pt idx="54">
                  <c:v>331.84460120549028</c:v>
                </c:pt>
                <c:pt idx="55">
                  <c:v>352.33591326212098</c:v>
                </c:pt>
                <c:pt idx="56">
                  <c:v>382.45651546324621</c:v>
                </c:pt>
                <c:pt idx="57">
                  <c:v>384.68259493456088</c:v>
                </c:pt>
                <c:pt idx="58">
                  <c:v>427.10197719042219</c:v>
                </c:pt>
                <c:pt idx="59">
                  <c:v>407.4616467652379</c:v>
                </c:pt>
                <c:pt idx="60">
                  <c:v>341.85574797622604</c:v>
                </c:pt>
                <c:pt idx="61">
                  <c:v>325.16431339274703</c:v>
                </c:pt>
                <c:pt idx="62">
                  <c:v>349.75011383636229</c:v>
                </c:pt>
                <c:pt idx="63">
                  <c:v>375.97120707592035</c:v>
                </c:pt>
                <c:pt idx="64">
                  <c:v>408.8390805433869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AA-4433-B7E2-5DFCDDF416D6}"/>
            </c:ext>
          </c:extLst>
        </c:ser>
        <c:ser>
          <c:idx val="4"/>
          <c:order val="4"/>
          <c:tx>
            <c:strRef>
              <c:f>'Adjusted Comps'!$AF$6</c:f>
              <c:strCache>
                <c:ptCount val="1"/>
                <c:pt idx="0">
                  <c:v>iCap Preqin Adjusted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'Adjusted Comps'!$AA$7:$AA$71</c:f>
              <c:numCache>
                <c:formatCode>m/d/yyyy</c:formatCode>
                <c:ptCount val="65"/>
                <c:pt idx="0">
                  <c:v>39264</c:v>
                </c:pt>
                <c:pt idx="1">
                  <c:v>39355</c:v>
                </c:pt>
                <c:pt idx="2">
                  <c:v>39447</c:v>
                </c:pt>
                <c:pt idx="3">
                  <c:v>39538</c:v>
                </c:pt>
                <c:pt idx="4">
                  <c:v>39629</c:v>
                </c:pt>
                <c:pt idx="5">
                  <c:v>39721</c:v>
                </c:pt>
                <c:pt idx="6">
                  <c:v>39813</c:v>
                </c:pt>
                <c:pt idx="7">
                  <c:v>39903</c:v>
                </c:pt>
                <c:pt idx="8">
                  <c:v>39994</c:v>
                </c:pt>
                <c:pt idx="9">
                  <c:v>40086</c:v>
                </c:pt>
                <c:pt idx="10">
                  <c:v>40178</c:v>
                </c:pt>
                <c:pt idx="11">
                  <c:v>40268</c:v>
                </c:pt>
                <c:pt idx="12">
                  <c:v>40359</c:v>
                </c:pt>
                <c:pt idx="13">
                  <c:v>40451</c:v>
                </c:pt>
                <c:pt idx="14">
                  <c:v>40543</c:v>
                </c:pt>
                <c:pt idx="15">
                  <c:v>40633</c:v>
                </c:pt>
                <c:pt idx="16">
                  <c:v>40724</c:v>
                </c:pt>
                <c:pt idx="17">
                  <c:v>40816</c:v>
                </c:pt>
                <c:pt idx="18">
                  <c:v>40908</c:v>
                </c:pt>
                <c:pt idx="19">
                  <c:v>40999</c:v>
                </c:pt>
                <c:pt idx="20">
                  <c:v>41090</c:v>
                </c:pt>
                <c:pt idx="21">
                  <c:v>41182</c:v>
                </c:pt>
                <c:pt idx="22">
                  <c:v>41274</c:v>
                </c:pt>
                <c:pt idx="23">
                  <c:v>41364</c:v>
                </c:pt>
                <c:pt idx="24">
                  <c:v>41455</c:v>
                </c:pt>
                <c:pt idx="25">
                  <c:v>41547</c:v>
                </c:pt>
                <c:pt idx="26">
                  <c:v>41639</c:v>
                </c:pt>
                <c:pt idx="27">
                  <c:v>41729</c:v>
                </c:pt>
                <c:pt idx="28">
                  <c:v>41820</c:v>
                </c:pt>
                <c:pt idx="29">
                  <c:v>41912</c:v>
                </c:pt>
                <c:pt idx="30">
                  <c:v>42004</c:v>
                </c:pt>
                <c:pt idx="31">
                  <c:v>42094</c:v>
                </c:pt>
                <c:pt idx="32">
                  <c:v>42185</c:v>
                </c:pt>
                <c:pt idx="33">
                  <c:v>42277</c:v>
                </c:pt>
                <c:pt idx="34">
                  <c:v>42369</c:v>
                </c:pt>
                <c:pt idx="35">
                  <c:v>42460</c:v>
                </c:pt>
                <c:pt idx="36">
                  <c:v>42551</c:v>
                </c:pt>
                <c:pt idx="37">
                  <c:v>42643</c:v>
                </c:pt>
                <c:pt idx="38">
                  <c:v>42735</c:v>
                </c:pt>
                <c:pt idx="39">
                  <c:v>42825</c:v>
                </c:pt>
                <c:pt idx="40">
                  <c:v>42916</c:v>
                </c:pt>
                <c:pt idx="41">
                  <c:v>43008</c:v>
                </c:pt>
                <c:pt idx="42">
                  <c:v>43100</c:v>
                </c:pt>
                <c:pt idx="43">
                  <c:v>43190</c:v>
                </c:pt>
                <c:pt idx="44">
                  <c:v>43281</c:v>
                </c:pt>
                <c:pt idx="45">
                  <c:v>43373</c:v>
                </c:pt>
                <c:pt idx="46">
                  <c:v>43465</c:v>
                </c:pt>
                <c:pt idx="47">
                  <c:v>43555</c:v>
                </c:pt>
                <c:pt idx="48">
                  <c:v>43646</c:v>
                </c:pt>
                <c:pt idx="49">
                  <c:v>43738</c:v>
                </c:pt>
                <c:pt idx="50">
                  <c:v>43830</c:v>
                </c:pt>
                <c:pt idx="51">
                  <c:v>43921</c:v>
                </c:pt>
                <c:pt idx="52">
                  <c:v>44012</c:v>
                </c:pt>
                <c:pt idx="53">
                  <c:v>44104</c:v>
                </c:pt>
                <c:pt idx="54">
                  <c:v>44196</c:v>
                </c:pt>
                <c:pt idx="55">
                  <c:v>44286</c:v>
                </c:pt>
                <c:pt idx="56">
                  <c:v>44377</c:v>
                </c:pt>
                <c:pt idx="57">
                  <c:v>44469</c:v>
                </c:pt>
                <c:pt idx="58">
                  <c:v>44561</c:v>
                </c:pt>
                <c:pt idx="59">
                  <c:v>44651</c:v>
                </c:pt>
                <c:pt idx="60">
                  <c:v>44742</c:v>
                </c:pt>
                <c:pt idx="61">
                  <c:v>44834</c:v>
                </c:pt>
                <c:pt idx="62">
                  <c:v>44926</c:v>
                </c:pt>
                <c:pt idx="63">
                  <c:v>45016</c:v>
                </c:pt>
                <c:pt idx="64">
                  <c:v>45107</c:v>
                </c:pt>
              </c:numCache>
            </c:numRef>
          </c:cat>
          <c:val>
            <c:numRef>
              <c:f>'Adjusted Comps'!$AF$7:$AF$71</c:f>
              <c:numCache>
                <c:formatCode>_("$"* #,##0.00_);_("$"* \(#,##0.00\);_("$"* "-"??_);_(@_)</c:formatCode>
                <c:ptCount val="65"/>
                <c:pt idx="0">
                  <c:v>100</c:v>
                </c:pt>
                <c:pt idx="1">
                  <c:v>102.3643532885073</c:v>
                </c:pt>
                <c:pt idx="2">
                  <c:v>100.56391361451624</c:v>
                </c:pt>
                <c:pt idx="3">
                  <c:v>94.06822874123911</c:v>
                </c:pt>
                <c:pt idx="4">
                  <c:v>93.792354165919662</c:v>
                </c:pt>
                <c:pt idx="5">
                  <c:v>85.504550034372812</c:v>
                </c:pt>
                <c:pt idx="6">
                  <c:v>68.060277667294898</c:v>
                </c:pt>
                <c:pt idx="7">
                  <c:v>65.486604803606141</c:v>
                </c:pt>
                <c:pt idx="8">
                  <c:v>73.828178383302955</c:v>
                </c:pt>
                <c:pt idx="9">
                  <c:v>82.512059091761756</c:v>
                </c:pt>
                <c:pt idx="10">
                  <c:v>86.255591512702736</c:v>
                </c:pt>
                <c:pt idx="11">
                  <c:v>87.355797003255404</c:v>
                </c:pt>
                <c:pt idx="12">
                  <c:v>82.157613135223571</c:v>
                </c:pt>
                <c:pt idx="13">
                  <c:v>90.403575851354489</c:v>
                </c:pt>
                <c:pt idx="14">
                  <c:v>99.345526784863694</c:v>
                </c:pt>
                <c:pt idx="15">
                  <c:v>105.20410332579586</c:v>
                </c:pt>
                <c:pt idx="16">
                  <c:v>106.44421049238625</c:v>
                </c:pt>
                <c:pt idx="17">
                  <c:v>95.007601322973002</c:v>
                </c:pt>
                <c:pt idx="18">
                  <c:v>102.81034992113105</c:v>
                </c:pt>
                <c:pt idx="19">
                  <c:v>112.98001906967964</c:v>
                </c:pt>
                <c:pt idx="20">
                  <c:v>111.09823364288056</c:v>
                </c:pt>
                <c:pt idx="21">
                  <c:v>114.22579158494189</c:v>
                </c:pt>
                <c:pt idx="22">
                  <c:v>115.42737567576816</c:v>
                </c:pt>
                <c:pt idx="23">
                  <c:v>123.3774539767354</c:v>
                </c:pt>
                <c:pt idx="24">
                  <c:v>125.43357649311123</c:v>
                </c:pt>
                <c:pt idx="25">
                  <c:v>132.21388067051492</c:v>
                </c:pt>
                <c:pt idx="26">
                  <c:v>143.65726851476416</c:v>
                </c:pt>
                <c:pt idx="27">
                  <c:v>146.21549988084581</c:v>
                </c:pt>
                <c:pt idx="28">
                  <c:v>152.52318329600644</c:v>
                </c:pt>
                <c:pt idx="29">
                  <c:v>150.93556081370079</c:v>
                </c:pt>
                <c:pt idx="30">
                  <c:v>156.90451720385548</c:v>
                </c:pt>
                <c:pt idx="31">
                  <c:v>159.80348599750761</c:v>
                </c:pt>
                <c:pt idx="32">
                  <c:v>166.64540602730682</c:v>
                </c:pt>
                <c:pt idx="33">
                  <c:v>160.81083992661027</c:v>
                </c:pt>
                <c:pt idx="34">
                  <c:v>170.97751747078053</c:v>
                </c:pt>
                <c:pt idx="35">
                  <c:v>172.74849004584209</c:v>
                </c:pt>
                <c:pt idx="36">
                  <c:v>177.47634523097685</c:v>
                </c:pt>
                <c:pt idx="37">
                  <c:v>184.71145498376671</c:v>
                </c:pt>
                <c:pt idx="38">
                  <c:v>191.36265447713726</c:v>
                </c:pt>
                <c:pt idx="39">
                  <c:v>201.41760932892032</c:v>
                </c:pt>
                <c:pt idx="40">
                  <c:v>210.66080136827335</c:v>
                </c:pt>
                <c:pt idx="41">
                  <c:v>219.70922926530699</c:v>
                </c:pt>
                <c:pt idx="42">
                  <c:v>230.67589600949975</c:v>
                </c:pt>
                <c:pt idx="43">
                  <c:v>233.43495599475892</c:v>
                </c:pt>
                <c:pt idx="44">
                  <c:v>242.68371767448846</c:v>
                </c:pt>
                <c:pt idx="45">
                  <c:v>255.11101029877796</c:v>
                </c:pt>
                <c:pt idx="46">
                  <c:v>238.71521003620853</c:v>
                </c:pt>
                <c:pt idx="47">
                  <c:v>260.70226668745062</c:v>
                </c:pt>
                <c:pt idx="48">
                  <c:v>272.12290111012095</c:v>
                </c:pt>
                <c:pt idx="49">
                  <c:v>278.02822160894692</c:v>
                </c:pt>
                <c:pt idx="50">
                  <c:v>293.59431113114147</c:v>
                </c:pt>
                <c:pt idx="51">
                  <c:v>245.83799557464926</c:v>
                </c:pt>
                <c:pt idx="52">
                  <c:v>291.24604592026805</c:v>
                </c:pt>
                <c:pt idx="53">
                  <c:v>326.16072492739454</c:v>
                </c:pt>
                <c:pt idx="54">
                  <c:v>374.81251860788979</c:v>
                </c:pt>
                <c:pt idx="55">
                  <c:v>404.19547539688659</c:v>
                </c:pt>
                <c:pt idx="56">
                  <c:v>454.75861842702068</c:v>
                </c:pt>
                <c:pt idx="57">
                  <c:v>457.92075412284265</c:v>
                </c:pt>
                <c:pt idx="58">
                  <c:v>501.19073420581503</c:v>
                </c:pt>
                <c:pt idx="59">
                  <c:v>479.76939567667898</c:v>
                </c:pt>
                <c:pt idx="60">
                  <c:v>438.45012954600787</c:v>
                </c:pt>
                <c:pt idx="61">
                  <c:v>430.8444796275088</c:v>
                </c:pt>
                <c:pt idx="62">
                  <c:v>465.33096149900223</c:v>
                </c:pt>
                <c:pt idx="63">
                  <c:v>492.66582930204692</c:v>
                </c:pt>
                <c:pt idx="64">
                  <c:v>505.43359327165763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AA-4433-B7E2-5DFCDDF416D6}"/>
            </c:ext>
          </c:extLst>
        </c:ser>
        <c:ser>
          <c:idx val="5"/>
          <c:order val="5"/>
          <c:tx>
            <c:strRef>
              <c:f>'Adjusted Comps'!$AG$6</c:f>
              <c:strCache>
                <c:ptCount val="1"/>
                <c:pt idx="0">
                  <c:v>PB Adjusted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'Adjusted Comps'!$AA$7:$AA$71</c:f>
              <c:numCache>
                <c:formatCode>m/d/yyyy</c:formatCode>
                <c:ptCount val="65"/>
                <c:pt idx="0">
                  <c:v>39264</c:v>
                </c:pt>
                <c:pt idx="1">
                  <c:v>39355</c:v>
                </c:pt>
                <c:pt idx="2">
                  <c:v>39447</c:v>
                </c:pt>
                <c:pt idx="3">
                  <c:v>39538</c:v>
                </c:pt>
                <c:pt idx="4">
                  <c:v>39629</c:v>
                </c:pt>
                <c:pt idx="5">
                  <c:v>39721</c:v>
                </c:pt>
                <c:pt idx="6">
                  <c:v>39813</c:v>
                </c:pt>
                <c:pt idx="7">
                  <c:v>39903</c:v>
                </c:pt>
                <c:pt idx="8">
                  <c:v>39994</c:v>
                </c:pt>
                <c:pt idx="9">
                  <c:v>40086</c:v>
                </c:pt>
                <c:pt idx="10">
                  <c:v>40178</c:v>
                </c:pt>
                <c:pt idx="11">
                  <c:v>40268</c:v>
                </c:pt>
                <c:pt idx="12">
                  <c:v>40359</c:v>
                </c:pt>
                <c:pt idx="13">
                  <c:v>40451</c:v>
                </c:pt>
                <c:pt idx="14">
                  <c:v>40543</c:v>
                </c:pt>
                <c:pt idx="15">
                  <c:v>40633</c:v>
                </c:pt>
                <c:pt idx="16">
                  <c:v>40724</c:v>
                </c:pt>
                <c:pt idx="17">
                  <c:v>40816</c:v>
                </c:pt>
                <c:pt idx="18">
                  <c:v>40908</c:v>
                </c:pt>
                <c:pt idx="19">
                  <c:v>40999</c:v>
                </c:pt>
                <c:pt idx="20">
                  <c:v>41090</c:v>
                </c:pt>
                <c:pt idx="21">
                  <c:v>41182</c:v>
                </c:pt>
                <c:pt idx="22">
                  <c:v>41274</c:v>
                </c:pt>
                <c:pt idx="23">
                  <c:v>41364</c:v>
                </c:pt>
                <c:pt idx="24">
                  <c:v>41455</c:v>
                </c:pt>
                <c:pt idx="25">
                  <c:v>41547</c:v>
                </c:pt>
                <c:pt idx="26">
                  <c:v>41639</c:v>
                </c:pt>
                <c:pt idx="27">
                  <c:v>41729</c:v>
                </c:pt>
                <c:pt idx="28">
                  <c:v>41820</c:v>
                </c:pt>
                <c:pt idx="29">
                  <c:v>41912</c:v>
                </c:pt>
                <c:pt idx="30">
                  <c:v>42004</c:v>
                </c:pt>
                <c:pt idx="31">
                  <c:v>42094</c:v>
                </c:pt>
                <c:pt idx="32">
                  <c:v>42185</c:v>
                </c:pt>
                <c:pt idx="33">
                  <c:v>42277</c:v>
                </c:pt>
                <c:pt idx="34">
                  <c:v>42369</c:v>
                </c:pt>
                <c:pt idx="35">
                  <c:v>42460</c:v>
                </c:pt>
                <c:pt idx="36">
                  <c:v>42551</c:v>
                </c:pt>
                <c:pt idx="37">
                  <c:v>42643</c:v>
                </c:pt>
                <c:pt idx="38">
                  <c:v>42735</c:v>
                </c:pt>
                <c:pt idx="39">
                  <c:v>42825</c:v>
                </c:pt>
                <c:pt idx="40">
                  <c:v>42916</c:v>
                </c:pt>
                <c:pt idx="41">
                  <c:v>43008</c:v>
                </c:pt>
                <c:pt idx="42">
                  <c:v>43100</c:v>
                </c:pt>
                <c:pt idx="43">
                  <c:v>43190</c:v>
                </c:pt>
                <c:pt idx="44">
                  <c:v>43281</c:v>
                </c:pt>
                <c:pt idx="45">
                  <c:v>43373</c:v>
                </c:pt>
                <c:pt idx="46">
                  <c:v>43465</c:v>
                </c:pt>
                <c:pt idx="47">
                  <c:v>43555</c:v>
                </c:pt>
                <c:pt idx="48">
                  <c:v>43646</c:v>
                </c:pt>
                <c:pt idx="49">
                  <c:v>43738</c:v>
                </c:pt>
                <c:pt idx="50">
                  <c:v>43830</c:v>
                </c:pt>
                <c:pt idx="51">
                  <c:v>43921</c:v>
                </c:pt>
                <c:pt idx="52">
                  <c:v>44012</c:v>
                </c:pt>
                <c:pt idx="53">
                  <c:v>44104</c:v>
                </c:pt>
                <c:pt idx="54">
                  <c:v>44196</c:v>
                </c:pt>
                <c:pt idx="55">
                  <c:v>44286</c:v>
                </c:pt>
                <c:pt idx="56">
                  <c:v>44377</c:v>
                </c:pt>
                <c:pt idx="57">
                  <c:v>44469</c:v>
                </c:pt>
                <c:pt idx="58">
                  <c:v>44561</c:v>
                </c:pt>
                <c:pt idx="59">
                  <c:v>44651</c:v>
                </c:pt>
                <c:pt idx="60">
                  <c:v>44742</c:v>
                </c:pt>
                <c:pt idx="61">
                  <c:v>44834</c:v>
                </c:pt>
                <c:pt idx="62">
                  <c:v>44926</c:v>
                </c:pt>
                <c:pt idx="63">
                  <c:v>45016</c:v>
                </c:pt>
                <c:pt idx="64">
                  <c:v>45107</c:v>
                </c:pt>
              </c:numCache>
            </c:numRef>
          </c:cat>
          <c:val>
            <c:numRef>
              <c:f>'Adjusted Comps'!$AG$7:$AG$71</c:f>
              <c:numCache>
                <c:formatCode>_("$"* #,##0.00_);_("$"* \(#,##0.00\);_("$"* "-"??_);_(@_)</c:formatCode>
                <c:ptCount val="65"/>
                <c:pt idx="0">
                  <c:v>100</c:v>
                </c:pt>
                <c:pt idx="1">
                  <c:v>96.700258925289788</c:v>
                </c:pt>
                <c:pt idx="2">
                  <c:v>100.0925502577367</c:v>
                </c:pt>
                <c:pt idx="3">
                  <c:v>97.417811667399306</c:v>
                </c:pt>
                <c:pt idx="4">
                  <c:v>93.854764227045848</c:v>
                </c:pt>
                <c:pt idx="5">
                  <c:v>80.953050163201567</c:v>
                </c:pt>
                <c:pt idx="6">
                  <c:v>67.301993314121177</c:v>
                </c:pt>
                <c:pt idx="7">
                  <c:v>65.423612481097905</c:v>
                </c:pt>
                <c:pt idx="8">
                  <c:v>75.340968905470675</c:v>
                </c:pt>
                <c:pt idx="9">
                  <c:v>79.935134734509987</c:v>
                </c:pt>
                <c:pt idx="10">
                  <c:v>87.459530658197423</c:v>
                </c:pt>
                <c:pt idx="11">
                  <c:v>85.669265571397531</c:v>
                </c:pt>
                <c:pt idx="12">
                  <c:v>86.672638534069662</c:v>
                </c:pt>
                <c:pt idx="13">
                  <c:v>92.758964848996271</c:v>
                </c:pt>
                <c:pt idx="14">
                  <c:v>102.75650293394727</c:v>
                </c:pt>
                <c:pt idx="15">
                  <c:v>105.43142752271213</c:v>
                </c:pt>
                <c:pt idx="16">
                  <c:v>109.98137498865036</c:v>
                </c:pt>
                <c:pt idx="17">
                  <c:v>98.926152486498893</c:v>
                </c:pt>
                <c:pt idx="18">
                  <c:v>104.7176316692218</c:v>
                </c:pt>
                <c:pt idx="19">
                  <c:v>114.86653094397265</c:v>
                </c:pt>
                <c:pt idx="20">
                  <c:v>110.56285219441432</c:v>
                </c:pt>
                <c:pt idx="21">
                  <c:v>117.63624215728213</c:v>
                </c:pt>
                <c:pt idx="22">
                  <c:v>120.54460796327054</c:v>
                </c:pt>
                <c:pt idx="23">
                  <c:v>124.55683467176326</c:v>
                </c:pt>
                <c:pt idx="24">
                  <c:v>128.05087853957457</c:v>
                </c:pt>
                <c:pt idx="25">
                  <c:v>136.87423562326558</c:v>
                </c:pt>
                <c:pt idx="26">
                  <c:v>146.17725353419445</c:v>
                </c:pt>
                <c:pt idx="27">
                  <c:v>150.85245823962279</c:v>
                </c:pt>
                <c:pt idx="28">
                  <c:v>159.24673209456046</c:v>
                </c:pt>
                <c:pt idx="29">
                  <c:v>151.34806903130411</c:v>
                </c:pt>
                <c:pt idx="30">
                  <c:v>160.57737595728935</c:v>
                </c:pt>
                <c:pt idx="31">
                  <c:v>168.04475216948839</c:v>
                </c:pt>
                <c:pt idx="32">
                  <c:v>180.34423514515578</c:v>
                </c:pt>
                <c:pt idx="33">
                  <c:v>173.63394709055299</c:v>
                </c:pt>
                <c:pt idx="34">
                  <c:v>179.15116889505074</c:v>
                </c:pt>
                <c:pt idx="35">
                  <c:v>180.88704082505626</c:v>
                </c:pt>
                <c:pt idx="36">
                  <c:v>193.61308016762439</c:v>
                </c:pt>
                <c:pt idx="37">
                  <c:v>201.53915200520331</c:v>
                </c:pt>
                <c:pt idx="38">
                  <c:v>198.96408276398509</c:v>
                </c:pt>
                <c:pt idx="39">
                  <c:v>214.23990605147452</c:v>
                </c:pt>
                <c:pt idx="40">
                  <c:v>226.22788573096159</c:v>
                </c:pt>
                <c:pt idx="41">
                  <c:v>235.3825427018576</c:v>
                </c:pt>
                <c:pt idx="42">
                  <c:v>243.01757108519615</c:v>
                </c:pt>
                <c:pt idx="43">
                  <c:v>252.60168803217007</c:v>
                </c:pt>
                <c:pt idx="44">
                  <c:v>262.43998246869791</c:v>
                </c:pt>
                <c:pt idx="45">
                  <c:v>274.83641814386374</c:v>
                </c:pt>
                <c:pt idx="46">
                  <c:v>260.14645614467668</c:v>
                </c:pt>
                <c:pt idx="47">
                  <c:v>283.36359201687105</c:v>
                </c:pt>
                <c:pt idx="48">
                  <c:v>288.17144288265098</c:v>
                </c:pt>
                <c:pt idx="49">
                  <c:v>296.03008948701444</c:v>
                </c:pt>
                <c:pt idx="50">
                  <c:v>317.40196115029647</c:v>
                </c:pt>
                <c:pt idx="51">
                  <c:v>252.73298857840493</c:v>
                </c:pt>
                <c:pt idx="52">
                  <c:v>317.63843513503633</c:v>
                </c:pt>
                <c:pt idx="53">
                  <c:v>362.34866131652177</c:v>
                </c:pt>
                <c:pt idx="54">
                  <c:v>379.33712856746729</c:v>
                </c:pt>
                <c:pt idx="55">
                  <c:v>454.41919087879791</c:v>
                </c:pt>
                <c:pt idx="56">
                  <c:v>512.48509881844711</c:v>
                </c:pt>
                <c:pt idx="57">
                  <c:v>512.15886540380893</c:v>
                </c:pt>
                <c:pt idx="58">
                  <c:v>540.77517124170299</c:v>
                </c:pt>
                <c:pt idx="59">
                  <c:v>523.92395890924638</c:v>
                </c:pt>
                <c:pt idx="60">
                  <c:v>489.9153723435565</c:v>
                </c:pt>
                <c:pt idx="61">
                  <c:v>486.16384146901515</c:v>
                </c:pt>
                <c:pt idx="62">
                  <c:v>509.46368263554575</c:v>
                </c:pt>
                <c:pt idx="63">
                  <c:v>545.55468748793396</c:v>
                </c:pt>
                <c:pt idx="64">
                  <c:v>550.80067119840794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AA-4433-B7E2-5DFCDDF416D6}"/>
            </c:ext>
          </c:extLst>
        </c:ser>
        <c:ser>
          <c:idx val="6"/>
          <c:order val="6"/>
          <c:tx>
            <c:strRef>
              <c:f>'Adjusted Comps'!$AH$6</c:f>
              <c:strCache>
                <c:ptCount val="1"/>
                <c:pt idx="0">
                  <c:v>iCap PB Adjusted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'Adjusted Comps'!$AA$7:$AA$71</c:f>
              <c:numCache>
                <c:formatCode>m/d/yyyy</c:formatCode>
                <c:ptCount val="65"/>
                <c:pt idx="0">
                  <c:v>39264</c:v>
                </c:pt>
                <c:pt idx="1">
                  <c:v>39355</c:v>
                </c:pt>
                <c:pt idx="2">
                  <c:v>39447</c:v>
                </c:pt>
                <c:pt idx="3">
                  <c:v>39538</c:v>
                </c:pt>
                <c:pt idx="4">
                  <c:v>39629</c:v>
                </c:pt>
                <c:pt idx="5">
                  <c:v>39721</c:v>
                </c:pt>
                <c:pt idx="6">
                  <c:v>39813</c:v>
                </c:pt>
                <c:pt idx="7">
                  <c:v>39903</c:v>
                </c:pt>
                <c:pt idx="8">
                  <c:v>39994</c:v>
                </c:pt>
                <c:pt idx="9">
                  <c:v>40086</c:v>
                </c:pt>
                <c:pt idx="10">
                  <c:v>40178</c:v>
                </c:pt>
                <c:pt idx="11">
                  <c:v>40268</c:v>
                </c:pt>
                <c:pt idx="12">
                  <c:v>40359</c:v>
                </c:pt>
                <c:pt idx="13">
                  <c:v>40451</c:v>
                </c:pt>
                <c:pt idx="14">
                  <c:v>40543</c:v>
                </c:pt>
                <c:pt idx="15">
                  <c:v>40633</c:v>
                </c:pt>
                <c:pt idx="16">
                  <c:v>40724</c:v>
                </c:pt>
                <c:pt idx="17">
                  <c:v>40816</c:v>
                </c:pt>
                <c:pt idx="18">
                  <c:v>40908</c:v>
                </c:pt>
                <c:pt idx="19">
                  <c:v>40999</c:v>
                </c:pt>
                <c:pt idx="20">
                  <c:v>41090</c:v>
                </c:pt>
                <c:pt idx="21">
                  <c:v>41182</c:v>
                </c:pt>
                <c:pt idx="22">
                  <c:v>41274</c:v>
                </c:pt>
                <c:pt idx="23">
                  <c:v>41364</c:v>
                </c:pt>
                <c:pt idx="24">
                  <c:v>41455</c:v>
                </c:pt>
                <c:pt idx="25">
                  <c:v>41547</c:v>
                </c:pt>
                <c:pt idx="26">
                  <c:v>41639</c:v>
                </c:pt>
                <c:pt idx="27">
                  <c:v>41729</c:v>
                </c:pt>
                <c:pt idx="28">
                  <c:v>41820</c:v>
                </c:pt>
                <c:pt idx="29">
                  <c:v>41912</c:v>
                </c:pt>
                <c:pt idx="30">
                  <c:v>42004</c:v>
                </c:pt>
                <c:pt idx="31">
                  <c:v>42094</c:v>
                </c:pt>
                <c:pt idx="32">
                  <c:v>42185</c:v>
                </c:pt>
                <c:pt idx="33">
                  <c:v>42277</c:v>
                </c:pt>
                <c:pt idx="34">
                  <c:v>42369</c:v>
                </c:pt>
                <c:pt idx="35">
                  <c:v>42460</c:v>
                </c:pt>
                <c:pt idx="36">
                  <c:v>42551</c:v>
                </c:pt>
                <c:pt idx="37">
                  <c:v>42643</c:v>
                </c:pt>
                <c:pt idx="38">
                  <c:v>42735</c:v>
                </c:pt>
                <c:pt idx="39">
                  <c:v>42825</c:v>
                </c:pt>
                <c:pt idx="40">
                  <c:v>42916</c:v>
                </c:pt>
                <c:pt idx="41">
                  <c:v>43008</c:v>
                </c:pt>
                <c:pt idx="42">
                  <c:v>43100</c:v>
                </c:pt>
                <c:pt idx="43">
                  <c:v>43190</c:v>
                </c:pt>
                <c:pt idx="44">
                  <c:v>43281</c:v>
                </c:pt>
                <c:pt idx="45">
                  <c:v>43373</c:v>
                </c:pt>
                <c:pt idx="46">
                  <c:v>43465</c:v>
                </c:pt>
                <c:pt idx="47">
                  <c:v>43555</c:v>
                </c:pt>
                <c:pt idx="48">
                  <c:v>43646</c:v>
                </c:pt>
                <c:pt idx="49">
                  <c:v>43738</c:v>
                </c:pt>
                <c:pt idx="50">
                  <c:v>43830</c:v>
                </c:pt>
                <c:pt idx="51">
                  <c:v>43921</c:v>
                </c:pt>
                <c:pt idx="52">
                  <c:v>44012</c:v>
                </c:pt>
                <c:pt idx="53">
                  <c:v>44104</c:v>
                </c:pt>
                <c:pt idx="54">
                  <c:v>44196</c:v>
                </c:pt>
                <c:pt idx="55">
                  <c:v>44286</c:v>
                </c:pt>
                <c:pt idx="56">
                  <c:v>44377</c:v>
                </c:pt>
                <c:pt idx="57">
                  <c:v>44469</c:v>
                </c:pt>
                <c:pt idx="58">
                  <c:v>44561</c:v>
                </c:pt>
                <c:pt idx="59">
                  <c:v>44651</c:v>
                </c:pt>
                <c:pt idx="60">
                  <c:v>44742</c:v>
                </c:pt>
                <c:pt idx="61">
                  <c:v>44834</c:v>
                </c:pt>
                <c:pt idx="62">
                  <c:v>44926</c:v>
                </c:pt>
                <c:pt idx="63">
                  <c:v>45016</c:v>
                </c:pt>
                <c:pt idx="64">
                  <c:v>45107</c:v>
                </c:pt>
              </c:numCache>
            </c:numRef>
          </c:cat>
          <c:val>
            <c:numRef>
              <c:f>'Adjusted Comps'!$AH$7:$AH$71</c:f>
              <c:numCache>
                <c:formatCode>_("$"* #,##0.00_);_("$"* \(#,##0.00\);_("$"* "-"??_);_(@_)</c:formatCode>
                <c:ptCount val="65"/>
                <c:pt idx="0">
                  <c:v>100</c:v>
                </c:pt>
                <c:pt idx="1">
                  <c:v>102.57435082117172</c:v>
                </c:pt>
                <c:pt idx="2">
                  <c:v>100.69278161226575</c:v>
                </c:pt>
                <c:pt idx="3">
                  <c:v>93.785047390636976</c:v>
                </c:pt>
                <c:pt idx="4">
                  <c:v>92.653869876324777</c:v>
                </c:pt>
                <c:pt idx="5">
                  <c:v>83.54341144562035</c:v>
                </c:pt>
                <c:pt idx="6">
                  <c:v>67.887856005728892</c:v>
                </c:pt>
                <c:pt idx="7">
                  <c:v>63.334861633498484</c:v>
                </c:pt>
                <c:pt idx="8">
                  <c:v>73.599868048473084</c:v>
                </c:pt>
                <c:pt idx="9">
                  <c:v>82.776248721900615</c:v>
                </c:pt>
                <c:pt idx="10">
                  <c:v>88.528856776422046</c:v>
                </c:pt>
                <c:pt idx="11">
                  <c:v>88.556896673460955</c:v>
                </c:pt>
                <c:pt idx="12">
                  <c:v>83.034311807846422</c:v>
                </c:pt>
                <c:pt idx="13">
                  <c:v>91.272714552674572</c:v>
                </c:pt>
                <c:pt idx="14">
                  <c:v>100.95459020457386</c:v>
                </c:pt>
                <c:pt idx="15">
                  <c:v>106.73804204816251</c:v>
                </c:pt>
                <c:pt idx="16">
                  <c:v>108.0547194080154</c:v>
                </c:pt>
                <c:pt idx="17">
                  <c:v>96.520162379625972</c:v>
                </c:pt>
                <c:pt idx="18">
                  <c:v>104.39304966198755</c:v>
                </c:pt>
                <c:pt idx="19">
                  <c:v>115.00778324728699</c:v>
                </c:pt>
                <c:pt idx="20">
                  <c:v>112.55576561554497</c:v>
                </c:pt>
                <c:pt idx="21">
                  <c:v>117.28017740054993</c:v>
                </c:pt>
                <c:pt idx="22">
                  <c:v>117.90617293044133</c:v>
                </c:pt>
                <c:pt idx="23">
                  <c:v>126.41681926621432</c:v>
                </c:pt>
                <c:pt idx="24">
                  <c:v>128.30922425794583</c:v>
                </c:pt>
                <c:pt idx="25">
                  <c:v>135.59658752542632</c:v>
                </c:pt>
                <c:pt idx="26">
                  <c:v>146.02986796349398</c:v>
                </c:pt>
                <c:pt idx="27">
                  <c:v>149.60300621753416</c:v>
                </c:pt>
                <c:pt idx="28">
                  <c:v>157.36324785505175</c:v>
                </c:pt>
                <c:pt idx="29">
                  <c:v>153.7752145867872</c:v>
                </c:pt>
                <c:pt idx="30">
                  <c:v>160.18986707742366</c:v>
                </c:pt>
                <c:pt idx="31">
                  <c:v>164.51386302902725</c:v>
                </c:pt>
                <c:pt idx="32">
                  <c:v>172.90346979348254</c:v>
                </c:pt>
                <c:pt idx="33">
                  <c:v>168.32681873565414</c:v>
                </c:pt>
                <c:pt idx="34">
                  <c:v>178.16566772668477</c:v>
                </c:pt>
                <c:pt idx="35">
                  <c:v>180.46114398951784</c:v>
                </c:pt>
                <c:pt idx="36">
                  <c:v>190.00617002265187</c:v>
                </c:pt>
                <c:pt idx="37">
                  <c:v>198.32625339463192</c:v>
                </c:pt>
                <c:pt idx="38">
                  <c:v>201.68569083781259</c:v>
                </c:pt>
                <c:pt idx="39">
                  <c:v>213.35063468836009</c:v>
                </c:pt>
                <c:pt idx="40">
                  <c:v>222.93837496264607</c:v>
                </c:pt>
                <c:pt idx="41">
                  <c:v>233.54055838641673</c:v>
                </c:pt>
                <c:pt idx="42">
                  <c:v>244.42734943390619</c:v>
                </c:pt>
                <c:pt idx="43">
                  <c:v>248.31955719238687</c:v>
                </c:pt>
                <c:pt idx="44">
                  <c:v>258.8199949906263</c:v>
                </c:pt>
                <c:pt idx="45">
                  <c:v>274.51598941714855</c:v>
                </c:pt>
                <c:pt idx="46">
                  <c:v>252.80658612818058</c:v>
                </c:pt>
                <c:pt idx="47">
                  <c:v>280.99097025235659</c:v>
                </c:pt>
                <c:pt idx="48">
                  <c:v>288.15682880588639</c:v>
                </c:pt>
                <c:pt idx="49">
                  <c:v>296.86633729114311</c:v>
                </c:pt>
                <c:pt idx="50">
                  <c:v>316.02252213363573</c:v>
                </c:pt>
                <c:pt idx="51">
                  <c:v>256.81709991509939</c:v>
                </c:pt>
                <c:pt idx="52">
                  <c:v>309.64829730249028</c:v>
                </c:pt>
                <c:pt idx="53">
                  <c:v>349.19122755920586</c:v>
                </c:pt>
                <c:pt idx="54">
                  <c:v>390.0336641149575</c:v>
                </c:pt>
                <c:pt idx="55">
                  <c:v>434.33161017412471</c:v>
                </c:pt>
                <c:pt idx="56">
                  <c:v>493.30031885490928</c:v>
                </c:pt>
                <c:pt idx="57">
                  <c:v>507.21776377865154</c:v>
                </c:pt>
                <c:pt idx="58">
                  <c:v>550.76090002083981</c:v>
                </c:pt>
                <c:pt idx="59">
                  <c:v>529.28646681546627</c:v>
                </c:pt>
                <c:pt idx="60">
                  <c:v>477.76476782829599</c:v>
                </c:pt>
                <c:pt idx="61">
                  <c:v>469.65767643573724</c:v>
                </c:pt>
                <c:pt idx="62">
                  <c:v>506.04720835041638</c:v>
                </c:pt>
                <c:pt idx="63">
                  <c:v>549.72386280833064</c:v>
                </c:pt>
                <c:pt idx="64">
                  <c:v>575.11153860617469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AA-4433-B7E2-5DFCDDF41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0539520"/>
        <c:axId val="553748080"/>
      </c:lineChart>
      <c:dateAx>
        <c:axId val="6005395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48080"/>
        <c:crosses val="autoZero"/>
        <c:auto val="1"/>
        <c:lblOffset val="100"/>
        <c:baseTimeUnit val="months"/>
      </c:dateAx>
      <c:valAx>
        <c:axId val="55374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3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'Adjusted Comps'!$C$6</c:f>
              <c:strCache>
                <c:ptCount val="1"/>
                <c:pt idx="0">
                  <c:v>PB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'Adjusted Comps'!$A$7:$A$71</c:f>
              <c:numCache>
                <c:formatCode>m/d/yyyy</c:formatCode>
                <c:ptCount val="65"/>
                <c:pt idx="1">
                  <c:v>39355</c:v>
                </c:pt>
                <c:pt idx="2">
                  <c:v>39447</c:v>
                </c:pt>
                <c:pt idx="3">
                  <c:v>39538</c:v>
                </c:pt>
                <c:pt idx="4">
                  <c:v>39629</c:v>
                </c:pt>
                <c:pt idx="5">
                  <c:v>39721</c:v>
                </c:pt>
                <c:pt idx="6">
                  <c:v>39813</c:v>
                </c:pt>
                <c:pt idx="7">
                  <c:v>39903</c:v>
                </c:pt>
                <c:pt idx="8">
                  <c:v>39994</c:v>
                </c:pt>
                <c:pt idx="9">
                  <c:v>40086</c:v>
                </c:pt>
                <c:pt idx="10">
                  <c:v>40178</c:v>
                </c:pt>
                <c:pt idx="11">
                  <c:v>40268</c:v>
                </c:pt>
                <c:pt idx="12">
                  <c:v>40359</c:v>
                </c:pt>
                <c:pt idx="13">
                  <c:v>40451</c:v>
                </c:pt>
                <c:pt idx="14">
                  <c:v>40543</c:v>
                </c:pt>
                <c:pt idx="15">
                  <c:v>40633</c:v>
                </c:pt>
                <c:pt idx="16">
                  <c:v>40724</c:v>
                </c:pt>
                <c:pt idx="17">
                  <c:v>40816</c:v>
                </c:pt>
                <c:pt idx="18">
                  <c:v>40908</c:v>
                </c:pt>
                <c:pt idx="19">
                  <c:v>40999</c:v>
                </c:pt>
                <c:pt idx="20">
                  <c:v>41090</c:v>
                </c:pt>
                <c:pt idx="21">
                  <c:v>41182</c:v>
                </c:pt>
                <c:pt idx="22">
                  <c:v>41274</c:v>
                </c:pt>
                <c:pt idx="23">
                  <c:v>41364</c:v>
                </c:pt>
                <c:pt idx="24">
                  <c:v>41455</c:v>
                </c:pt>
                <c:pt idx="25">
                  <c:v>41547</c:v>
                </c:pt>
                <c:pt idx="26">
                  <c:v>41639</c:v>
                </c:pt>
                <c:pt idx="27">
                  <c:v>41729</c:v>
                </c:pt>
                <c:pt idx="28">
                  <c:v>41820</c:v>
                </c:pt>
                <c:pt idx="29">
                  <c:v>41912</c:v>
                </c:pt>
                <c:pt idx="30">
                  <c:v>42004</c:v>
                </c:pt>
                <c:pt idx="31">
                  <c:v>42094</c:v>
                </c:pt>
                <c:pt idx="32">
                  <c:v>42185</c:v>
                </c:pt>
                <c:pt idx="33">
                  <c:v>42277</c:v>
                </c:pt>
                <c:pt idx="34">
                  <c:v>42369</c:v>
                </c:pt>
                <c:pt idx="35">
                  <c:v>42460</c:v>
                </c:pt>
                <c:pt idx="36">
                  <c:v>42551</c:v>
                </c:pt>
                <c:pt idx="37">
                  <c:v>42643</c:v>
                </c:pt>
                <c:pt idx="38">
                  <c:v>42735</c:v>
                </c:pt>
                <c:pt idx="39">
                  <c:v>42825</c:v>
                </c:pt>
                <c:pt idx="40">
                  <c:v>42916</c:v>
                </c:pt>
                <c:pt idx="41">
                  <c:v>43008</c:v>
                </c:pt>
                <c:pt idx="42">
                  <c:v>43100</c:v>
                </c:pt>
                <c:pt idx="43">
                  <c:v>43190</c:v>
                </c:pt>
                <c:pt idx="44">
                  <c:v>43281</c:v>
                </c:pt>
                <c:pt idx="45">
                  <c:v>43373</c:v>
                </c:pt>
                <c:pt idx="46">
                  <c:v>43465</c:v>
                </c:pt>
                <c:pt idx="47">
                  <c:v>43555</c:v>
                </c:pt>
                <c:pt idx="48">
                  <c:v>43646</c:v>
                </c:pt>
                <c:pt idx="49">
                  <c:v>43738</c:v>
                </c:pt>
                <c:pt idx="50">
                  <c:v>43830</c:v>
                </c:pt>
                <c:pt idx="51">
                  <c:v>43921</c:v>
                </c:pt>
                <c:pt idx="52">
                  <c:v>44012</c:v>
                </c:pt>
                <c:pt idx="53">
                  <c:v>44104</c:v>
                </c:pt>
                <c:pt idx="54">
                  <c:v>44196</c:v>
                </c:pt>
                <c:pt idx="55">
                  <c:v>44286</c:v>
                </c:pt>
                <c:pt idx="56">
                  <c:v>44377</c:v>
                </c:pt>
                <c:pt idx="57">
                  <c:v>44469</c:v>
                </c:pt>
                <c:pt idx="58">
                  <c:v>44561</c:v>
                </c:pt>
                <c:pt idx="59">
                  <c:v>44651</c:v>
                </c:pt>
                <c:pt idx="60">
                  <c:v>44742</c:v>
                </c:pt>
                <c:pt idx="61">
                  <c:v>44834</c:v>
                </c:pt>
                <c:pt idx="62">
                  <c:v>44926</c:v>
                </c:pt>
                <c:pt idx="63">
                  <c:v>45016</c:v>
                </c:pt>
                <c:pt idx="64">
                  <c:v>45107</c:v>
                </c:pt>
              </c:numCache>
            </c:numRef>
          </c:cat>
          <c:val>
            <c:numRef>
              <c:f>'Adjusted Comps'!$C$7:$C$71</c:f>
              <c:numCache>
                <c:formatCode>0.00%</c:formatCode>
                <c:ptCount val="65"/>
                <c:pt idx="1">
                  <c:v>3.2820357702394221E-2</c:v>
                </c:pt>
                <c:pt idx="2">
                  <c:v>3.4040995831080563E-2</c:v>
                </c:pt>
                <c:pt idx="3">
                  <c:v>1.2239732648859909E-3</c:v>
                </c:pt>
                <c:pt idx="4">
                  <c:v>-1.919031591404452E-2</c:v>
                </c:pt>
                <c:pt idx="5">
                  <c:v>-8.3067520652700511E-2</c:v>
                </c:pt>
                <c:pt idx="6">
                  <c:v>-0.12927743597342681</c:v>
                </c:pt>
                <c:pt idx="7">
                  <c:v>-7.453111771108667E-2</c:v>
                </c:pt>
                <c:pt idx="8">
                  <c:v>4.7589870891437069E-2</c:v>
                </c:pt>
                <c:pt idx="9">
                  <c:v>5.4820659183701943E-2</c:v>
                </c:pt>
                <c:pt idx="10">
                  <c:v>7.6051399547087062E-2</c:v>
                </c:pt>
                <c:pt idx="11">
                  <c:v>2.3922649329599421E-2</c:v>
                </c:pt>
                <c:pt idx="12">
                  <c:v>1.7328055492345621E-2</c:v>
                </c:pt>
                <c:pt idx="13">
                  <c:v>4.5894836541674477E-2</c:v>
                </c:pt>
                <c:pt idx="14">
                  <c:v>7.9317427544907337E-2</c:v>
                </c:pt>
                <c:pt idx="15">
                  <c:v>5.0539045659965483E-2</c:v>
                </c:pt>
                <c:pt idx="16">
                  <c:v>4.6551373430717469E-2</c:v>
                </c:pt>
                <c:pt idx="17">
                  <c:v>-3.2877909850224762E-2</c:v>
                </c:pt>
                <c:pt idx="18">
                  <c:v>1.6496628087888651E-2</c:v>
                </c:pt>
                <c:pt idx="19">
                  <c:v>5.9929685122976688E-2</c:v>
                </c:pt>
                <c:pt idx="20">
                  <c:v>7.328139337855033E-3</c:v>
                </c:pt>
                <c:pt idx="21">
                  <c:v>3.7922422909437259E-2</c:v>
                </c:pt>
                <c:pt idx="22">
                  <c:v>3.0793930638776331E-2</c:v>
                </c:pt>
                <c:pt idx="23">
                  <c:v>3.2138848219677607E-2</c:v>
                </c:pt>
                <c:pt idx="24">
                  <c:v>2.9931531268772019E-2</c:v>
                </c:pt>
                <c:pt idx="25">
                  <c:v>5.0980235575572408E-2</c:v>
                </c:pt>
                <c:pt idx="26">
                  <c:v>6.0154731005674922E-2</c:v>
                </c:pt>
                <c:pt idx="27">
                  <c:v>4.4939904675453501E-2</c:v>
                </c:pt>
                <c:pt idx="28">
                  <c:v>5.0721793635808872E-2</c:v>
                </c:pt>
                <c:pt idx="29">
                  <c:v>-3.459740174305503E-3</c:v>
                </c:pt>
                <c:pt idx="30">
                  <c:v>3.1343015409986519E-2</c:v>
                </c:pt>
                <c:pt idx="31">
                  <c:v>3.9530724021709103E-2</c:v>
                </c:pt>
                <c:pt idx="32">
                  <c:v>5.7710233971844493E-2</c:v>
                </c:pt>
                <c:pt idx="33">
                  <c:v>6.4470022899532084E-3</c:v>
                </c:pt>
                <c:pt idx="34">
                  <c:v>2.012606974424402E-2</c:v>
                </c:pt>
                <c:pt idx="35">
                  <c:v>1.4489482972223969E-2</c:v>
                </c:pt>
                <c:pt idx="36">
                  <c:v>4.4660337438559683E-2</c:v>
                </c:pt>
                <c:pt idx="37">
                  <c:v>4.2649821674680233E-2</c:v>
                </c:pt>
                <c:pt idx="38">
                  <c:v>1.271508550510481E-2</c:v>
                </c:pt>
                <c:pt idx="39">
                  <c:v>4.7313309208277587E-2</c:v>
                </c:pt>
                <c:pt idx="40">
                  <c:v>5.1980952006401633E-2</c:v>
                </c:pt>
                <c:pt idx="41">
                  <c:v>4.5762281335634647E-2</c:v>
                </c:pt>
                <c:pt idx="42">
                  <c:v>3.8565436883674753E-2</c:v>
                </c:pt>
                <c:pt idx="43">
                  <c:v>3.90366654924168E-2</c:v>
                </c:pt>
                <c:pt idx="44">
                  <c:v>3.8988702135935638E-2</c:v>
                </c:pt>
                <c:pt idx="45">
                  <c:v>4.3442505281050092E-2</c:v>
                </c:pt>
                <c:pt idx="46">
                  <c:v>-8.8867774495988705E-3</c:v>
                </c:pt>
                <c:pt idx="47">
                  <c:v>4.4112653242498023E-2</c:v>
                </c:pt>
                <c:pt idx="48">
                  <c:v>2.945196205062595E-2</c:v>
                </c:pt>
                <c:pt idx="49">
                  <c:v>2.8273931621930041E-2</c:v>
                </c:pt>
                <c:pt idx="50">
                  <c:v>5.1994633172580462E-2</c:v>
                </c:pt>
                <c:pt idx="51">
                  <c:v>-8.612419326556453E-2</c:v>
                </c:pt>
                <c:pt idx="52">
                  <c:v>9.9088848266817298E-2</c:v>
                </c:pt>
                <c:pt idx="53">
                  <c:v>0.12159350818722441</c:v>
                </c:pt>
                <c:pt idx="54">
                  <c:v>8.124482236899766E-2</c:v>
                </c:pt>
                <c:pt idx="55">
                  <c:v>0.14426355792331491</c:v>
                </c:pt>
                <c:pt idx="56">
                  <c:v>0.13536144067855391</c:v>
                </c:pt>
                <c:pt idx="57">
                  <c:v>6.1912103021734437E-2</c:v>
                </c:pt>
                <c:pt idx="58">
                  <c:v>5.8651003351940512E-2</c:v>
                </c:pt>
                <c:pt idx="59">
                  <c:v>1.0145529081976299E-2</c:v>
                </c:pt>
                <c:pt idx="60">
                  <c:v>-3.03909057890458E-2</c:v>
                </c:pt>
                <c:pt idx="61">
                  <c:v>-1.8113130660834201E-2</c:v>
                </c:pt>
                <c:pt idx="62">
                  <c:v>1.7553003075369219E-2</c:v>
                </c:pt>
                <c:pt idx="63">
                  <c:v>4.6332694182863232E-2</c:v>
                </c:pt>
                <c:pt idx="64">
                  <c:v>2.6502799086397081E-2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45-4FA0-A153-C36D4A633714}"/>
            </c:ext>
          </c:extLst>
        </c:ser>
        <c:ser>
          <c:idx val="5"/>
          <c:order val="5"/>
          <c:tx>
            <c:strRef>
              <c:f>'Adjusted Comps'!$G$6</c:f>
              <c:strCache>
                <c:ptCount val="1"/>
                <c:pt idx="0">
                  <c:v>PB Adjusted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'Adjusted Comps'!$A$7:$A$71</c:f>
              <c:numCache>
                <c:formatCode>m/d/yyyy</c:formatCode>
                <c:ptCount val="65"/>
                <c:pt idx="1">
                  <c:v>39355</c:v>
                </c:pt>
                <c:pt idx="2">
                  <c:v>39447</c:v>
                </c:pt>
                <c:pt idx="3">
                  <c:v>39538</c:v>
                </c:pt>
                <c:pt idx="4">
                  <c:v>39629</c:v>
                </c:pt>
                <c:pt idx="5">
                  <c:v>39721</c:v>
                </c:pt>
                <c:pt idx="6">
                  <c:v>39813</c:v>
                </c:pt>
                <c:pt idx="7">
                  <c:v>39903</c:v>
                </c:pt>
                <c:pt idx="8">
                  <c:v>39994</c:v>
                </c:pt>
                <c:pt idx="9">
                  <c:v>40086</c:v>
                </c:pt>
                <c:pt idx="10">
                  <c:v>40178</c:v>
                </c:pt>
                <c:pt idx="11">
                  <c:v>40268</c:v>
                </c:pt>
                <c:pt idx="12">
                  <c:v>40359</c:v>
                </c:pt>
                <c:pt idx="13">
                  <c:v>40451</c:v>
                </c:pt>
                <c:pt idx="14">
                  <c:v>40543</c:v>
                </c:pt>
                <c:pt idx="15">
                  <c:v>40633</c:v>
                </c:pt>
                <c:pt idx="16">
                  <c:v>40724</c:v>
                </c:pt>
                <c:pt idx="17">
                  <c:v>40816</c:v>
                </c:pt>
                <c:pt idx="18">
                  <c:v>40908</c:v>
                </c:pt>
                <c:pt idx="19">
                  <c:v>40999</c:v>
                </c:pt>
                <c:pt idx="20">
                  <c:v>41090</c:v>
                </c:pt>
                <c:pt idx="21">
                  <c:v>41182</c:v>
                </c:pt>
                <c:pt idx="22">
                  <c:v>41274</c:v>
                </c:pt>
                <c:pt idx="23">
                  <c:v>41364</c:v>
                </c:pt>
                <c:pt idx="24">
                  <c:v>41455</c:v>
                </c:pt>
                <c:pt idx="25">
                  <c:v>41547</c:v>
                </c:pt>
                <c:pt idx="26">
                  <c:v>41639</c:v>
                </c:pt>
                <c:pt idx="27">
                  <c:v>41729</c:v>
                </c:pt>
                <c:pt idx="28">
                  <c:v>41820</c:v>
                </c:pt>
                <c:pt idx="29">
                  <c:v>41912</c:v>
                </c:pt>
                <c:pt idx="30">
                  <c:v>42004</c:v>
                </c:pt>
                <c:pt idx="31">
                  <c:v>42094</c:v>
                </c:pt>
                <c:pt idx="32">
                  <c:v>42185</c:v>
                </c:pt>
                <c:pt idx="33">
                  <c:v>42277</c:v>
                </c:pt>
                <c:pt idx="34">
                  <c:v>42369</c:v>
                </c:pt>
                <c:pt idx="35">
                  <c:v>42460</c:v>
                </c:pt>
                <c:pt idx="36">
                  <c:v>42551</c:v>
                </c:pt>
                <c:pt idx="37">
                  <c:v>42643</c:v>
                </c:pt>
                <c:pt idx="38">
                  <c:v>42735</c:v>
                </c:pt>
                <c:pt idx="39">
                  <c:v>42825</c:v>
                </c:pt>
                <c:pt idx="40">
                  <c:v>42916</c:v>
                </c:pt>
                <c:pt idx="41">
                  <c:v>43008</c:v>
                </c:pt>
                <c:pt idx="42">
                  <c:v>43100</c:v>
                </c:pt>
                <c:pt idx="43">
                  <c:v>43190</c:v>
                </c:pt>
                <c:pt idx="44">
                  <c:v>43281</c:v>
                </c:pt>
                <c:pt idx="45">
                  <c:v>43373</c:v>
                </c:pt>
                <c:pt idx="46">
                  <c:v>43465</c:v>
                </c:pt>
                <c:pt idx="47">
                  <c:v>43555</c:v>
                </c:pt>
                <c:pt idx="48">
                  <c:v>43646</c:v>
                </c:pt>
                <c:pt idx="49">
                  <c:v>43738</c:v>
                </c:pt>
                <c:pt idx="50">
                  <c:v>43830</c:v>
                </c:pt>
                <c:pt idx="51">
                  <c:v>43921</c:v>
                </c:pt>
                <c:pt idx="52">
                  <c:v>44012</c:v>
                </c:pt>
                <c:pt idx="53">
                  <c:v>44104</c:v>
                </c:pt>
                <c:pt idx="54">
                  <c:v>44196</c:v>
                </c:pt>
                <c:pt idx="55">
                  <c:v>44286</c:v>
                </c:pt>
                <c:pt idx="56">
                  <c:v>44377</c:v>
                </c:pt>
                <c:pt idx="57">
                  <c:v>44469</c:v>
                </c:pt>
                <c:pt idx="58">
                  <c:v>44561</c:v>
                </c:pt>
                <c:pt idx="59">
                  <c:v>44651</c:v>
                </c:pt>
                <c:pt idx="60">
                  <c:v>44742</c:v>
                </c:pt>
                <c:pt idx="61">
                  <c:v>44834</c:v>
                </c:pt>
                <c:pt idx="62">
                  <c:v>44926</c:v>
                </c:pt>
                <c:pt idx="63">
                  <c:v>45016</c:v>
                </c:pt>
                <c:pt idx="64">
                  <c:v>45107</c:v>
                </c:pt>
              </c:numCache>
            </c:numRef>
          </c:cat>
          <c:val>
            <c:numRef>
              <c:f>'Adjusted Comps'!$G$7:$G$71</c:f>
              <c:numCache>
                <c:formatCode>0.00%</c:formatCode>
                <c:ptCount val="65"/>
                <c:pt idx="1">
                  <c:v>-3.2997410747102128E-2</c:v>
                </c:pt>
                <c:pt idx="2">
                  <c:v>3.5080478275324838E-2</c:v>
                </c:pt>
                <c:pt idx="3">
                  <c:v>-2.6722654018206012E-2</c:v>
                </c:pt>
                <c:pt idx="4">
                  <c:v>-3.657490739494635E-2</c:v>
                </c:pt>
                <c:pt idx="5">
                  <c:v>-0.13746466863028381</c:v>
                </c:pt>
                <c:pt idx="6">
                  <c:v>-0.16862930824175029</c:v>
                </c:pt>
                <c:pt idx="7">
                  <c:v>-2.7909735514908739E-2</c:v>
                </c:pt>
                <c:pt idx="8">
                  <c:v>0.15158680556256471</c:v>
                </c:pt>
                <c:pt idx="9">
                  <c:v>6.0978321566365311E-2</c:v>
                </c:pt>
                <c:pt idx="10">
                  <c:v>9.413127217059615E-2</c:v>
                </c:pt>
                <c:pt idx="11">
                  <c:v>-2.046963976740809E-2</c:v>
                </c:pt>
                <c:pt idx="12">
                  <c:v>1.171216953921363E-2</c:v>
                </c:pt>
                <c:pt idx="13">
                  <c:v>7.0222003366542968E-2</c:v>
                </c:pt>
                <c:pt idx="14">
                  <c:v>0.10777975046644971</c:v>
                </c:pt>
                <c:pt idx="15">
                  <c:v>2.603168181467139E-2</c:v>
                </c:pt>
                <c:pt idx="16">
                  <c:v>4.3155514184402749E-2</c:v>
                </c:pt>
                <c:pt idx="17">
                  <c:v>-0.1005190424587101</c:v>
                </c:pt>
                <c:pt idx="18">
                  <c:v>5.8543459309339962E-2</c:v>
                </c:pt>
                <c:pt idx="19">
                  <c:v>9.6916814417736308E-2</c:v>
                </c:pt>
                <c:pt idx="20">
                  <c:v>-3.7466777434564343E-2</c:v>
                </c:pt>
                <c:pt idx="21">
                  <c:v>6.3976189312029558E-2</c:v>
                </c:pt>
                <c:pt idx="22">
                  <c:v>2.4723382459802271E-2</c:v>
                </c:pt>
                <c:pt idx="23">
                  <c:v>3.3284165723241853E-2</c:v>
                </c:pt>
                <c:pt idx="24">
                  <c:v>2.805180363662068E-2</c:v>
                </c:pt>
                <c:pt idx="25">
                  <c:v>6.8905088229942138E-2</c:v>
                </c:pt>
                <c:pt idx="26">
                  <c:v>6.7967633708177363E-2</c:v>
                </c:pt>
                <c:pt idx="27">
                  <c:v>3.1983120440381471E-2</c:v>
                </c:pt>
                <c:pt idx="28">
                  <c:v>5.5645588761992153E-2</c:v>
                </c:pt>
                <c:pt idx="29">
                  <c:v>-4.9600157939606093E-2</c:v>
                </c:pt>
                <c:pt idx="30">
                  <c:v>6.0980671805441228E-2</c:v>
                </c:pt>
                <c:pt idx="31">
                  <c:v>4.6503289567923031E-2</c:v>
                </c:pt>
                <c:pt idx="32">
                  <c:v>7.3191711236910414E-2</c:v>
                </c:pt>
                <c:pt idx="33">
                  <c:v>-3.7208220430233273E-2</c:v>
                </c:pt>
                <c:pt idx="34">
                  <c:v>3.1775018059230317E-2</c:v>
                </c:pt>
                <c:pt idx="35">
                  <c:v>9.6894256437837153E-3</c:v>
                </c:pt>
                <c:pt idx="36">
                  <c:v>7.0353516119908574E-2</c:v>
                </c:pt>
                <c:pt idx="37">
                  <c:v>4.0937687839668661E-2</c:v>
                </c:pt>
                <c:pt idx="38">
                  <c:v>-1.2777017346742249E-2</c:v>
                </c:pt>
                <c:pt idx="39">
                  <c:v>7.6776788429748291E-2</c:v>
                </c:pt>
                <c:pt idx="40">
                  <c:v>5.5955866955089098E-2</c:v>
                </c:pt>
                <c:pt idx="41">
                  <c:v>4.0466527551705267E-2</c:v>
                </c:pt>
                <c:pt idx="42">
                  <c:v>3.2436680714292801E-2</c:v>
                </c:pt>
                <c:pt idx="43">
                  <c:v>3.9437958762306852E-2</c:v>
                </c:pt>
                <c:pt idx="44">
                  <c:v>3.8947857051829619E-2</c:v>
                </c:pt>
                <c:pt idx="45">
                  <c:v>4.723531665623542E-2</c:v>
                </c:pt>
                <c:pt idx="46">
                  <c:v>-5.3449837901385959E-2</c:v>
                </c:pt>
                <c:pt idx="47">
                  <c:v>8.9246404568673013E-2</c:v>
                </c:pt>
                <c:pt idx="48">
                  <c:v>1.6967073404030201E-2</c:v>
                </c:pt>
                <c:pt idx="49">
                  <c:v>2.727073344170209E-2</c:v>
                </c:pt>
                <c:pt idx="50">
                  <c:v>7.2194930252924672E-2</c:v>
                </c:pt>
                <c:pt idx="51">
                  <c:v>-0.203744716439447</c:v>
                </c:pt>
                <c:pt idx="52">
                  <c:v>0.2568143039882419</c:v>
                </c:pt>
                <c:pt idx="53">
                  <c:v>0.140758237152497</c:v>
                </c:pt>
                <c:pt idx="54">
                  <c:v>4.6884310788457929E-2</c:v>
                </c:pt>
                <c:pt idx="55">
                  <c:v>0.19792964267661151</c:v>
                </c:pt>
                <c:pt idx="56">
                  <c:v>0.1277804923409068</c:v>
                </c:pt>
                <c:pt idx="57">
                  <c:v>-6.3657151279184745E-4</c:v>
                </c:pt>
                <c:pt idx="58">
                  <c:v>5.5873885567384783E-2</c:v>
                </c:pt>
                <c:pt idx="59">
                  <c:v>-3.1161216765487981E-2</c:v>
                </c:pt>
                <c:pt idx="60">
                  <c:v>-6.4911302465518364E-2</c:v>
                </c:pt>
                <c:pt idx="61">
                  <c:v>-7.6575079826451172E-3</c:v>
                </c:pt>
                <c:pt idx="62">
                  <c:v>4.7925903119670002E-2</c:v>
                </c:pt>
                <c:pt idx="63">
                  <c:v>7.0841172948154146E-2</c:v>
                </c:pt>
                <c:pt idx="64">
                  <c:v>9.615871388860513E-3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45-4FA0-A153-C36D4A633714}"/>
            </c:ext>
          </c:extLst>
        </c:ser>
        <c:ser>
          <c:idx val="6"/>
          <c:order val="6"/>
          <c:tx>
            <c:strRef>
              <c:f>'Adjusted Comps'!$H$6</c:f>
              <c:strCache>
                <c:ptCount val="1"/>
                <c:pt idx="0">
                  <c:v>iCap PB Adjusted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'Adjusted Comps'!$A$7:$A$71</c:f>
              <c:numCache>
                <c:formatCode>m/d/yyyy</c:formatCode>
                <c:ptCount val="65"/>
                <c:pt idx="1">
                  <c:v>39355</c:v>
                </c:pt>
                <c:pt idx="2">
                  <c:v>39447</c:v>
                </c:pt>
                <c:pt idx="3">
                  <c:v>39538</c:v>
                </c:pt>
                <c:pt idx="4">
                  <c:v>39629</c:v>
                </c:pt>
                <c:pt idx="5">
                  <c:v>39721</c:v>
                </c:pt>
                <c:pt idx="6">
                  <c:v>39813</c:v>
                </c:pt>
                <c:pt idx="7">
                  <c:v>39903</c:v>
                </c:pt>
                <c:pt idx="8">
                  <c:v>39994</c:v>
                </c:pt>
                <c:pt idx="9">
                  <c:v>40086</c:v>
                </c:pt>
                <c:pt idx="10">
                  <c:v>40178</c:v>
                </c:pt>
                <c:pt idx="11">
                  <c:v>40268</c:v>
                </c:pt>
                <c:pt idx="12">
                  <c:v>40359</c:v>
                </c:pt>
                <c:pt idx="13">
                  <c:v>40451</c:v>
                </c:pt>
                <c:pt idx="14">
                  <c:v>40543</c:v>
                </c:pt>
                <c:pt idx="15">
                  <c:v>40633</c:v>
                </c:pt>
                <c:pt idx="16">
                  <c:v>40724</c:v>
                </c:pt>
                <c:pt idx="17">
                  <c:v>40816</c:v>
                </c:pt>
                <c:pt idx="18">
                  <c:v>40908</c:v>
                </c:pt>
                <c:pt idx="19">
                  <c:v>40999</c:v>
                </c:pt>
                <c:pt idx="20">
                  <c:v>41090</c:v>
                </c:pt>
                <c:pt idx="21">
                  <c:v>41182</c:v>
                </c:pt>
                <c:pt idx="22">
                  <c:v>41274</c:v>
                </c:pt>
                <c:pt idx="23">
                  <c:v>41364</c:v>
                </c:pt>
                <c:pt idx="24">
                  <c:v>41455</c:v>
                </c:pt>
                <c:pt idx="25">
                  <c:v>41547</c:v>
                </c:pt>
                <c:pt idx="26">
                  <c:v>41639</c:v>
                </c:pt>
                <c:pt idx="27">
                  <c:v>41729</c:v>
                </c:pt>
                <c:pt idx="28">
                  <c:v>41820</c:v>
                </c:pt>
                <c:pt idx="29">
                  <c:v>41912</c:v>
                </c:pt>
                <c:pt idx="30">
                  <c:v>42004</c:v>
                </c:pt>
                <c:pt idx="31">
                  <c:v>42094</c:v>
                </c:pt>
                <c:pt idx="32">
                  <c:v>42185</c:v>
                </c:pt>
                <c:pt idx="33">
                  <c:v>42277</c:v>
                </c:pt>
                <c:pt idx="34">
                  <c:v>42369</c:v>
                </c:pt>
                <c:pt idx="35">
                  <c:v>42460</c:v>
                </c:pt>
                <c:pt idx="36">
                  <c:v>42551</c:v>
                </c:pt>
                <c:pt idx="37">
                  <c:v>42643</c:v>
                </c:pt>
                <c:pt idx="38">
                  <c:v>42735</c:v>
                </c:pt>
                <c:pt idx="39">
                  <c:v>42825</c:v>
                </c:pt>
                <c:pt idx="40">
                  <c:v>42916</c:v>
                </c:pt>
                <c:pt idx="41">
                  <c:v>43008</c:v>
                </c:pt>
                <c:pt idx="42">
                  <c:v>43100</c:v>
                </c:pt>
                <c:pt idx="43">
                  <c:v>43190</c:v>
                </c:pt>
                <c:pt idx="44">
                  <c:v>43281</c:v>
                </c:pt>
                <c:pt idx="45">
                  <c:v>43373</c:v>
                </c:pt>
                <c:pt idx="46">
                  <c:v>43465</c:v>
                </c:pt>
                <c:pt idx="47">
                  <c:v>43555</c:v>
                </c:pt>
                <c:pt idx="48">
                  <c:v>43646</c:v>
                </c:pt>
                <c:pt idx="49">
                  <c:v>43738</c:v>
                </c:pt>
                <c:pt idx="50">
                  <c:v>43830</c:v>
                </c:pt>
                <c:pt idx="51">
                  <c:v>43921</c:v>
                </c:pt>
                <c:pt idx="52">
                  <c:v>44012</c:v>
                </c:pt>
                <c:pt idx="53">
                  <c:v>44104</c:v>
                </c:pt>
                <c:pt idx="54">
                  <c:v>44196</c:v>
                </c:pt>
                <c:pt idx="55">
                  <c:v>44286</c:v>
                </c:pt>
                <c:pt idx="56">
                  <c:v>44377</c:v>
                </c:pt>
                <c:pt idx="57">
                  <c:v>44469</c:v>
                </c:pt>
                <c:pt idx="58">
                  <c:v>44561</c:v>
                </c:pt>
                <c:pt idx="59">
                  <c:v>44651</c:v>
                </c:pt>
                <c:pt idx="60">
                  <c:v>44742</c:v>
                </c:pt>
                <c:pt idx="61">
                  <c:v>44834</c:v>
                </c:pt>
                <c:pt idx="62">
                  <c:v>44926</c:v>
                </c:pt>
                <c:pt idx="63">
                  <c:v>45016</c:v>
                </c:pt>
                <c:pt idx="64">
                  <c:v>45107</c:v>
                </c:pt>
              </c:numCache>
            </c:numRef>
          </c:cat>
          <c:val>
            <c:numRef>
              <c:f>'Adjusted Comps'!$H$7:$H$71</c:f>
              <c:numCache>
                <c:formatCode>0.00%</c:formatCode>
                <c:ptCount val="65"/>
                <c:pt idx="1">
                  <c:v>2.5743508211717246E-2</c:v>
                </c:pt>
                <c:pt idx="2">
                  <c:v>-1.834346689833111E-2</c:v>
                </c:pt>
                <c:pt idx="3">
                  <c:v>-6.8602079623027418E-2</c:v>
                </c:pt>
                <c:pt idx="4">
                  <c:v>-1.206138447209576E-2</c:v>
                </c:pt>
                <c:pt idx="5">
                  <c:v>-9.8327878186471249E-2</c:v>
                </c:pt>
                <c:pt idx="6">
                  <c:v>-0.18739425609979904</c:v>
                </c:pt>
                <c:pt idx="7">
                  <c:v>-6.706640392128739E-2</c:v>
                </c:pt>
                <c:pt idx="8">
                  <c:v>0.16207513761339504</c:v>
                </c:pt>
                <c:pt idx="9">
                  <c:v>0.12467930876430308</c:v>
                </c:pt>
                <c:pt idx="10">
                  <c:v>6.9495877662301267E-2</c:v>
                </c:pt>
                <c:pt idx="11">
                  <c:v>3.1673171957613544E-4</c:v>
                </c:pt>
                <c:pt idx="12">
                  <c:v>-6.2361996333026026E-2</c:v>
                </c:pt>
                <c:pt idx="13">
                  <c:v>9.9216848619074663E-2</c:v>
                </c:pt>
                <c:pt idx="14">
                  <c:v>0.10607634164656904</c:v>
                </c:pt>
                <c:pt idx="15">
                  <c:v>5.7287656082493088E-2</c:v>
                </c:pt>
                <c:pt idx="16">
                  <c:v>1.2335595956114425E-2</c:v>
                </c:pt>
                <c:pt idx="17">
                  <c:v>-0.10674736921795026</c:v>
                </c:pt>
                <c:pt idx="18">
                  <c:v>8.1567281780945716E-2</c:v>
                </c:pt>
                <c:pt idx="19">
                  <c:v>0.10168046263298866</c:v>
                </c:pt>
                <c:pt idx="20">
                  <c:v>-2.1320449473143523E-2</c:v>
                </c:pt>
                <c:pt idx="21">
                  <c:v>4.1973965164450719E-2</c:v>
                </c:pt>
                <c:pt idx="22">
                  <c:v>5.3376072902193775E-3</c:v>
                </c:pt>
                <c:pt idx="23">
                  <c:v>7.2181516236591414E-2</c:v>
                </c:pt>
                <c:pt idx="24">
                  <c:v>1.4969566571251956E-2</c:v>
                </c:pt>
                <c:pt idx="25">
                  <c:v>5.6795318572189106E-2</c:v>
                </c:pt>
                <c:pt idx="26">
                  <c:v>7.6943532492005223E-2</c:v>
                </c:pt>
                <c:pt idx="27">
                  <c:v>2.4468544030549988E-2</c:v>
                </c:pt>
                <c:pt idx="28">
                  <c:v>5.1872230603665838E-2</c:v>
                </c:pt>
                <c:pt idx="29">
                  <c:v>-2.2800960943367858E-2</c:v>
                </c:pt>
                <c:pt idx="30">
                  <c:v>4.1714475950324133E-2</c:v>
                </c:pt>
                <c:pt idx="31">
                  <c:v>2.6992943002529069E-2</c:v>
                </c:pt>
                <c:pt idx="32">
                  <c:v>5.0996351371160792E-2</c:v>
                </c:pt>
                <c:pt idx="33">
                  <c:v>-2.6469399736713098E-2</c:v>
                </c:pt>
                <c:pt idx="34">
                  <c:v>5.8450869950093187E-2</c:v>
                </c:pt>
                <c:pt idx="35">
                  <c:v>1.2883942749028661E-2</c:v>
                </c:pt>
                <c:pt idx="36">
                  <c:v>5.2892416739242519E-2</c:v>
                </c:pt>
                <c:pt idx="37">
                  <c:v>4.3788490505272427E-2</c:v>
                </c:pt>
                <c:pt idx="38">
                  <c:v>1.6938944722038603E-2</c:v>
                </c:pt>
                <c:pt idx="39">
                  <c:v>5.7837240718916286E-2</c:v>
                </c:pt>
                <c:pt idx="40">
                  <c:v>4.493888798732993E-2</c:v>
                </c:pt>
                <c:pt idx="41">
                  <c:v>4.7556565465892139E-2</c:v>
                </c:pt>
                <c:pt idx="42">
                  <c:v>4.661627565981992E-2</c:v>
                </c:pt>
                <c:pt idx="43">
                  <c:v>1.5923781718760292E-2</c:v>
                </c:pt>
                <c:pt idx="44">
                  <c:v>4.2285987930077498E-2</c:v>
                </c:pt>
                <c:pt idx="45">
                  <c:v>6.0644442973158762E-2</c:v>
                </c:pt>
                <c:pt idx="46">
                  <c:v>-7.9082472882768276E-2</c:v>
                </c:pt>
                <c:pt idx="47">
                  <c:v>0.11148595673803231</c:v>
                </c:pt>
                <c:pt idx="48">
                  <c:v>2.5502095484044193E-2</c:v>
                </c:pt>
                <c:pt idx="49">
                  <c:v>3.0224890110530065E-2</c:v>
                </c:pt>
                <c:pt idx="50">
                  <c:v>6.4527979215460149E-2</c:v>
                </c:pt>
                <c:pt idx="51">
                  <c:v>-0.18734557846956323</c:v>
                </c:pt>
                <c:pt idx="52">
                  <c:v>0.20571526352745301</c:v>
                </c:pt>
                <c:pt idx="53">
                  <c:v>0.12770272144621789</c:v>
                </c:pt>
                <c:pt idx="54">
                  <c:v>0.11696295133538767</c:v>
                </c:pt>
                <c:pt idx="55">
                  <c:v>0.11357467350846651</c:v>
                </c:pt>
                <c:pt idx="56">
                  <c:v>0.13576886254524251</c:v>
                </c:pt>
                <c:pt idx="57">
                  <c:v>2.8212925051515542E-2</c:v>
                </c:pt>
                <c:pt idx="58">
                  <c:v>8.5847025383737119E-2</c:v>
                </c:pt>
                <c:pt idx="59">
                  <c:v>-3.8990482448120395E-2</c:v>
                </c:pt>
                <c:pt idx="60">
                  <c:v>-9.7341803007279903E-2</c:v>
                </c:pt>
                <c:pt idx="61">
                  <c:v>-1.6968792884016901E-2</c:v>
                </c:pt>
                <c:pt idx="62">
                  <c:v>7.7480969098262423E-2</c:v>
                </c:pt>
                <c:pt idx="63">
                  <c:v>8.6309446504583873E-2</c:v>
                </c:pt>
                <c:pt idx="64">
                  <c:v>4.6182597328317004E-2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D45-4FA0-A153-C36D4A633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268624"/>
        <c:axId val="5537485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'Adjusted Comps'!$B$6</c15:sqref>
                        </c15:formulaRef>
                      </c:ext>
                    </c:extLst>
                    <c:strCache>
                      <c:ptCount val="1"/>
                      <c:pt idx="0">
                        <c:v>Preqin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'Adjusted Comps'!$A$7:$A$71</c15:sqref>
                        </c15:formulaRef>
                      </c:ext>
                    </c:extLst>
                    <c:numCache>
                      <c:formatCode>m/d/yyyy</c:formatCode>
                      <c:ptCount val="65"/>
                      <c:pt idx="1">
                        <c:v>39355</c:v>
                      </c:pt>
                      <c:pt idx="2">
                        <c:v>39447</c:v>
                      </c:pt>
                      <c:pt idx="3">
                        <c:v>39538</c:v>
                      </c:pt>
                      <c:pt idx="4">
                        <c:v>39629</c:v>
                      </c:pt>
                      <c:pt idx="5">
                        <c:v>39721</c:v>
                      </c:pt>
                      <c:pt idx="6">
                        <c:v>39813</c:v>
                      </c:pt>
                      <c:pt idx="7">
                        <c:v>39903</c:v>
                      </c:pt>
                      <c:pt idx="8">
                        <c:v>39994</c:v>
                      </c:pt>
                      <c:pt idx="9">
                        <c:v>40086</c:v>
                      </c:pt>
                      <c:pt idx="10">
                        <c:v>40178</c:v>
                      </c:pt>
                      <c:pt idx="11">
                        <c:v>40268</c:v>
                      </c:pt>
                      <c:pt idx="12">
                        <c:v>40359</c:v>
                      </c:pt>
                      <c:pt idx="13">
                        <c:v>40451</c:v>
                      </c:pt>
                      <c:pt idx="14">
                        <c:v>40543</c:v>
                      </c:pt>
                      <c:pt idx="15">
                        <c:v>40633</c:v>
                      </c:pt>
                      <c:pt idx="16">
                        <c:v>40724</c:v>
                      </c:pt>
                      <c:pt idx="17">
                        <c:v>40816</c:v>
                      </c:pt>
                      <c:pt idx="18">
                        <c:v>40908</c:v>
                      </c:pt>
                      <c:pt idx="19">
                        <c:v>40999</c:v>
                      </c:pt>
                      <c:pt idx="20">
                        <c:v>41090</c:v>
                      </c:pt>
                      <c:pt idx="21">
                        <c:v>41182</c:v>
                      </c:pt>
                      <c:pt idx="22">
                        <c:v>41274</c:v>
                      </c:pt>
                      <c:pt idx="23">
                        <c:v>41364</c:v>
                      </c:pt>
                      <c:pt idx="24">
                        <c:v>41455</c:v>
                      </c:pt>
                      <c:pt idx="25">
                        <c:v>41547</c:v>
                      </c:pt>
                      <c:pt idx="26">
                        <c:v>41639</c:v>
                      </c:pt>
                      <c:pt idx="27">
                        <c:v>41729</c:v>
                      </c:pt>
                      <c:pt idx="28">
                        <c:v>41820</c:v>
                      </c:pt>
                      <c:pt idx="29">
                        <c:v>41912</c:v>
                      </c:pt>
                      <c:pt idx="30">
                        <c:v>42004</c:v>
                      </c:pt>
                      <c:pt idx="31">
                        <c:v>42094</c:v>
                      </c:pt>
                      <c:pt idx="32">
                        <c:v>42185</c:v>
                      </c:pt>
                      <c:pt idx="33">
                        <c:v>42277</c:v>
                      </c:pt>
                      <c:pt idx="34">
                        <c:v>42369</c:v>
                      </c:pt>
                      <c:pt idx="35">
                        <c:v>42460</c:v>
                      </c:pt>
                      <c:pt idx="36">
                        <c:v>42551</c:v>
                      </c:pt>
                      <c:pt idx="37">
                        <c:v>42643</c:v>
                      </c:pt>
                      <c:pt idx="38">
                        <c:v>42735</c:v>
                      </c:pt>
                      <c:pt idx="39">
                        <c:v>42825</c:v>
                      </c:pt>
                      <c:pt idx="40">
                        <c:v>42916</c:v>
                      </c:pt>
                      <c:pt idx="41">
                        <c:v>43008</c:v>
                      </c:pt>
                      <c:pt idx="42">
                        <c:v>43100</c:v>
                      </c:pt>
                      <c:pt idx="43">
                        <c:v>43190</c:v>
                      </c:pt>
                      <c:pt idx="44">
                        <c:v>43281</c:v>
                      </c:pt>
                      <c:pt idx="45">
                        <c:v>43373</c:v>
                      </c:pt>
                      <c:pt idx="46">
                        <c:v>43465</c:v>
                      </c:pt>
                      <c:pt idx="47">
                        <c:v>43555</c:v>
                      </c:pt>
                      <c:pt idx="48">
                        <c:v>43646</c:v>
                      </c:pt>
                      <c:pt idx="49">
                        <c:v>43738</c:v>
                      </c:pt>
                      <c:pt idx="50">
                        <c:v>43830</c:v>
                      </c:pt>
                      <c:pt idx="51">
                        <c:v>43921</c:v>
                      </c:pt>
                      <c:pt idx="52">
                        <c:v>44012</c:v>
                      </c:pt>
                      <c:pt idx="53">
                        <c:v>44104</c:v>
                      </c:pt>
                      <c:pt idx="54">
                        <c:v>44196</c:v>
                      </c:pt>
                      <c:pt idx="55">
                        <c:v>44286</c:v>
                      </c:pt>
                      <c:pt idx="56">
                        <c:v>44377</c:v>
                      </c:pt>
                      <c:pt idx="57">
                        <c:v>44469</c:v>
                      </c:pt>
                      <c:pt idx="58">
                        <c:v>44561</c:v>
                      </c:pt>
                      <c:pt idx="59">
                        <c:v>44651</c:v>
                      </c:pt>
                      <c:pt idx="60">
                        <c:v>44742</c:v>
                      </c:pt>
                      <c:pt idx="61">
                        <c:v>44834</c:v>
                      </c:pt>
                      <c:pt idx="62">
                        <c:v>44926</c:v>
                      </c:pt>
                      <c:pt idx="63">
                        <c:v>45016</c:v>
                      </c:pt>
                      <c:pt idx="64">
                        <c:v>45107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'Adjusted Comps'!$B$7:$B$71</c15:sqref>
                        </c15:formulaRef>
                      </c:ext>
                    </c:extLst>
                    <c:numCache>
                      <c:formatCode>0.00%</c:formatCode>
                      <c:ptCount val="65"/>
                      <c:pt idx="1">
                        <c:v>3.4000000000000002E-2</c:v>
                      </c:pt>
                      <c:pt idx="2">
                        <c:v>0.03</c:v>
                      </c:pt>
                      <c:pt idx="3">
                        <c:v>-1.4999999999999999E-2</c:v>
                      </c:pt>
                      <c:pt idx="4">
                        <c:v>-8.9999999999999993E-3</c:v>
                      </c:pt>
                      <c:pt idx="5">
                        <c:v>-7.5999999999999998E-2</c:v>
                      </c:pt>
                      <c:pt idx="6">
                        <c:v>-0.14899999999999999</c:v>
                      </c:pt>
                      <c:pt idx="7">
                        <c:v>-4.2999999999999997E-2</c:v>
                      </c:pt>
                      <c:pt idx="8">
                        <c:v>1.9E-2</c:v>
                      </c:pt>
                      <c:pt idx="9">
                        <c:v>0.05</c:v>
                      </c:pt>
                      <c:pt idx="10">
                        <c:v>5.3999999999999999E-2</c:v>
                      </c:pt>
                      <c:pt idx="11">
                        <c:v>3.5999999999999997E-2</c:v>
                      </c:pt>
                      <c:pt idx="12">
                        <c:v>1.2999999999999999E-2</c:v>
                      </c:pt>
                      <c:pt idx="13">
                        <c:v>5.3999999999999999E-2</c:v>
                      </c:pt>
                      <c:pt idx="14">
                        <c:v>6.9000000000000006E-2</c:v>
                      </c:pt>
                      <c:pt idx="15">
                        <c:v>5.5E-2</c:v>
                      </c:pt>
                      <c:pt idx="16">
                        <c:v>4.3999999999999997E-2</c:v>
                      </c:pt>
                      <c:pt idx="17">
                        <c:v>-3.9E-2</c:v>
                      </c:pt>
                      <c:pt idx="18">
                        <c:v>2.4E-2</c:v>
                      </c:pt>
                      <c:pt idx="19">
                        <c:v>5.5E-2</c:v>
                      </c:pt>
                      <c:pt idx="20">
                        <c:v>1.2E-2</c:v>
                      </c:pt>
                      <c:pt idx="21">
                        <c:v>2.7E-2</c:v>
                      </c:pt>
                      <c:pt idx="22">
                        <c:v>3.1E-2</c:v>
                      </c:pt>
                      <c:pt idx="23">
                        <c:v>3.4000000000000002E-2</c:v>
                      </c:pt>
                      <c:pt idx="24">
                        <c:v>2.8000000000000001E-2</c:v>
                      </c:pt>
                      <c:pt idx="25">
                        <c:v>5.0999999999999997E-2</c:v>
                      </c:pt>
                      <c:pt idx="26">
                        <c:v>7.0000000000000007E-2</c:v>
                      </c:pt>
                      <c:pt idx="27">
                        <c:v>3.5999999999999997E-2</c:v>
                      </c:pt>
                      <c:pt idx="28">
                        <c:v>4.3999999999999997E-2</c:v>
                      </c:pt>
                      <c:pt idx="29">
                        <c:v>6.0000000000000001E-3</c:v>
                      </c:pt>
                      <c:pt idx="30">
                        <c:v>3.1E-2</c:v>
                      </c:pt>
                      <c:pt idx="31">
                        <c:v>2.9000000000000001E-2</c:v>
                      </c:pt>
                      <c:pt idx="32">
                        <c:v>0.05</c:v>
                      </c:pt>
                      <c:pt idx="33">
                        <c:v>-5.0000000000000001E-3</c:v>
                      </c:pt>
                      <c:pt idx="34">
                        <c:v>2.9000000000000001E-2</c:v>
                      </c:pt>
                      <c:pt idx="35">
                        <c:v>8.9999999999999993E-3</c:v>
                      </c:pt>
                      <c:pt idx="36">
                        <c:v>2.1999999999999999E-2</c:v>
                      </c:pt>
                      <c:pt idx="37">
                        <c:v>3.9E-2</c:v>
                      </c:pt>
                      <c:pt idx="38">
                        <c:v>3.2000000000000001E-2</c:v>
                      </c:pt>
                      <c:pt idx="39">
                        <c:v>4.2999999999999997E-2</c:v>
                      </c:pt>
                      <c:pt idx="40">
                        <c:v>5.1999999999999998E-2</c:v>
                      </c:pt>
                      <c:pt idx="41">
                        <c:v>4.2000000000000003E-2</c:v>
                      </c:pt>
                      <c:pt idx="42">
                        <c:v>4.2000000000000003E-2</c:v>
                      </c:pt>
                      <c:pt idx="43">
                        <c:v>3.3000000000000002E-2</c:v>
                      </c:pt>
                      <c:pt idx="44">
                        <c:v>3.7999999999999999E-2</c:v>
                      </c:pt>
                      <c:pt idx="45">
                        <c:v>3.4000000000000002E-2</c:v>
                      </c:pt>
                      <c:pt idx="46">
                        <c:v>0</c:v>
                      </c:pt>
                      <c:pt idx="47">
                        <c:v>3.4000000000000002E-2</c:v>
                      </c:pt>
                      <c:pt idx="48">
                        <c:v>4.1000000000000002E-2</c:v>
                      </c:pt>
                      <c:pt idx="49">
                        <c:v>2.4E-2</c:v>
                      </c:pt>
                      <c:pt idx="50">
                        <c:v>4.3999999999999997E-2</c:v>
                      </c:pt>
                      <c:pt idx="51">
                        <c:v>-7.0999999999999994E-2</c:v>
                      </c:pt>
                      <c:pt idx="52">
                        <c:v>9.1999999999999998E-2</c:v>
                      </c:pt>
                      <c:pt idx="53">
                        <c:v>0.105</c:v>
                      </c:pt>
                      <c:pt idx="54">
                        <c:v>0.122</c:v>
                      </c:pt>
                      <c:pt idx="55">
                        <c:v>0.105</c:v>
                      </c:pt>
                      <c:pt idx="56">
                        <c:v>0.126</c:v>
                      </c:pt>
                      <c:pt idx="57">
                        <c:v>3.6999999999999998E-2</c:v>
                      </c:pt>
                      <c:pt idx="58">
                        <c:v>7.0999999999999994E-2</c:v>
                      </c:pt>
                      <c:pt idx="59">
                        <c:v>0</c:v>
                      </c:pt>
                      <c:pt idx="60">
                        <c:v>-2.1000000000000001E-2</c:v>
                      </c:pt>
                      <c:pt idx="61">
                        <c:v>-1.7999999999999999E-2</c:v>
                      </c:pt>
                      <c:pt idx="62">
                        <c:v>2.1999999999999999E-2</c:v>
                      </c:pt>
                      <c:pt idx="63">
                        <c:v>2.1000000000000001E-2</c:v>
                      </c:pt>
                      <c:pt idx="64">
                        <c:v>8.9999999999999993E-3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D45-4FA0-A153-C36D4A63371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'Adjusted Comps'!$D$6</c15:sqref>
                        </c15:formulaRef>
                      </c:ext>
                    </c:extLst>
                    <c:strCache>
                      <c:ptCount val="1"/>
                      <c:pt idx="0">
                        <c:v>MSCI ACWI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'Adjusted Comps'!$A$7:$A$71</c15:sqref>
                        </c15:formulaRef>
                      </c:ext>
                    </c:extLst>
                    <c:numCache>
                      <c:formatCode>m/d/yyyy</c:formatCode>
                      <c:ptCount val="65"/>
                      <c:pt idx="1">
                        <c:v>39355</c:v>
                      </c:pt>
                      <c:pt idx="2">
                        <c:v>39447</c:v>
                      </c:pt>
                      <c:pt idx="3">
                        <c:v>39538</c:v>
                      </c:pt>
                      <c:pt idx="4">
                        <c:v>39629</c:v>
                      </c:pt>
                      <c:pt idx="5">
                        <c:v>39721</c:v>
                      </c:pt>
                      <c:pt idx="6">
                        <c:v>39813</c:v>
                      </c:pt>
                      <c:pt idx="7">
                        <c:v>39903</c:v>
                      </c:pt>
                      <c:pt idx="8">
                        <c:v>39994</c:v>
                      </c:pt>
                      <c:pt idx="9">
                        <c:v>40086</c:v>
                      </c:pt>
                      <c:pt idx="10">
                        <c:v>40178</c:v>
                      </c:pt>
                      <c:pt idx="11">
                        <c:v>40268</c:v>
                      </c:pt>
                      <c:pt idx="12">
                        <c:v>40359</c:v>
                      </c:pt>
                      <c:pt idx="13">
                        <c:v>40451</c:v>
                      </c:pt>
                      <c:pt idx="14">
                        <c:v>40543</c:v>
                      </c:pt>
                      <c:pt idx="15">
                        <c:v>40633</c:v>
                      </c:pt>
                      <c:pt idx="16">
                        <c:v>40724</c:v>
                      </c:pt>
                      <c:pt idx="17">
                        <c:v>40816</c:v>
                      </c:pt>
                      <c:pt idx="18">
                        <c:v>40908</c:v>
                      </c:pt>
                      <c:pt idx="19">
                        <c:v>40999</c:v>
                      </c:pt>
                      <c:pt idx="20">
                        <c:v>41090</c:v>
                      </c:pt>
                      <c:pt idx="21">
                        <c:v>41182</c:v>
                      </c:pt>
                      <c:pt idx="22">
                        <c:v>41274</c:v>
                      </c:pt>
                      <c:pt idx="23">
                        <c:v>41364</c:v>
                      </c:pt>
                      <c:pt idx="24">
                        <c:v>41455</c:v>
                      </c:pt>
                      <c:pt idx="25">
                        <c:v>41547</c:v>
                      </c:pt>
                      <c:pt idx="26">
                        <c:v>41639</c:v>
                      </c:pt>
                      <c:pt idx="27">
                        <c:v>41729</c:v>
                      </c:pt>
                      <c:pt idx="28">
                        <c:v>41820</c:v>
                      </c:pt>
                      <c:pt idx="29">
                        <c:v>41912</c:v>
                      </c:pt>
                      <c:pt idx="30">
                        <c:v>42004</c:v>
                      </c:pt>
                      <c:pt idx="31">
                        <c:v>42094</c:v>
                      </c:pt>
                      <c:pt idx="32">
                        <c:v>42185</c:v>
                      </c:pt>
                      <c:pt idx="33">
                        <c:v>42277</c:v>
                      </c:pt>
                      <c:pt idx="34">
                        <c:v>42369</c:v>
                      </c:pt>
                      <c:pt idx="35">
                        <c:v>42460</c:v>
                      </c:pt>
                      <c:pt idx="36">
                        <c:v>42551</c:v>
                      </c:pt>
                      <c:pt idx="37">
                        <c:v>42643</c:v>
                      </c:pt>
                      <c:pt idx="38">
                        <c:v>42735</c:v>
                      </c:pt>
                      <c:pt idx="39">
                        <c:v>42825</c:v>
                      </c:pt>
                      <c:pt idx="40">
                        <c:v>42916</c:v>
                      </c:pt>
                      <c:pt idx="41">
                        <c:v>43008</c:v>
                      </c:pt>
                      <c:pt idx="42">
                        <c:v>43100</c:v>
                      </c:pt>
                      <c:pt idx="43">
                        <c:v>43190</c:v>
                      </c:pt>
                      <c:pt idx="44">
                        <c:v>43281</c:v>
                      </c:pt>
                      <c:pt idx="45">
                        <c:v>43373</c:v>
                      </c:pt>
                      <c:pt idx="46">
                        <c:v>43465</c:v>
                      </c:pt>
                      <c:pt idx="47">
                        <c:v>43555</c:v>
                      </c:pt>
                      <c:pt idx="48">
                        <c:v>43646</c:v>
                      </c:pt>
                      <c:pt idx="49">
                        <c:v>43738</c:v>
                      </c:pt>
                      <c:pt idx="50">
                        <c:v>43830</c:v>
                      </c:pt>
                      <c:pt idx="51">
                        <c:v>43921</c:v>
                      </c:pt>
                      <c:pt idx="52">
                        <c:v>44012</c:v>
                      </c:pt>
                      <c:pt idx="53">
                        <c:v>44104</c:v>
                      </c:pt>
                      <c:pt idx="54">
                        <c:v>44196</c:v>
                      </c:pt>
                      <c:pt idx="55">
                        <c:v>44286</c:v>
                      </c:pt>
                      <c:pt idx="56">
                        <c:v>44377</c:v>
                      </c:pt>
                      <c:pt idx="57">
                        <c:v>44469</c:v>
                      </c:pt>
                      <c:pt idx="58">
                        <c:v>44561</c:v>
                      </c:pt>
                      <c:pt idx="59">
                        <c:v>44651</c:v>
                      </c:pt>
                      <c:pt idx="60">
                        <c:v>44742</c:v>
                      </c:pt>
                      <c:pt idx="61">
                        <c:v>44834</c:v>
                      </c:pt>
                      <c:pt idx="62">
                        <c:v>44926</c:v>
                      </c:pt>
                      <c:pt idx="63">
                        <c:v>45016</c:v>
                      </c:pt>
                      <c:pt idx="64">
                        <c:v>45107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'Adjusted Comps'!$D$7:$D$71</c15:sqref>
                        </c15:formulaRef>
                      </c:ext>
                    </c:extLst>
                    <c:numCache>
                      <c:formatCode>0.00%</c:formatCode>
                      <c:ptCount val="65"/>
                      <c:pt idx="1">
                        <c:v>3.4712E-2</c:v>
                      </c:pt>
                      <c:pt idx="2">
                        <c:v>-1.7904E-2</c:v>
                      </c:pt>
                      <c:pt idx="3">
                        <c:v>-9.2816999999999997E-2</c:v>
                      </c:pt>
                      <c:pt idx="4">
                        <c:v>-1.576E-2</c:v>
                      </c:pt>
                      <c:pt idx="5">
                        <c:v>-0.166074</c:v>
                      </c:pt>
                      <c:pt idx="6">
                        <c:v>-0.22367799999999999</c:v>
                      </c:pt>
                      <c:pt idx="7">
                        <c:v>-0.107028</c:v>
                      </c:pt>
                      <c:pt idx="8">
                        <c:v>0.222553</c:v>
                      </c:pt>
                      <c:pt idx="9">
                        <c:v>0.178642</c:v>
                      </c:pt>
                      <c:pt idx="10">
                        <c:v>4.6266000000000002E-2</c:v>
                      </c:pt>
                      <c:pt idx="11">
                        <c:v>3.1308000000000002E-2</c:v>
                      </c:pt>
                      <c:pt idx="12">
                        <c:v>-0.121216</c:v>
                      </c:pt>
                      <c:pt idx="13">
                        <c:v>0.143399</c:v>
                      </c:pt>
                      <c:pt idx="14">
                        <c:v>8.7274000000000004E-2</c:v>
                      </c:pt>
                      <c:pt idx="15">
                        <c:v>4.4225E-2</c:v>
                      </c:pt>
                      <c:pt idx="16">
                        <c:v>2.4880000000000002E-3</c:v>
                      </c:pt>
                      <c:pt idx="17">
                        <c:v>-0.174232</c:v>
                      </c:pt>
                      <c:pt idx="18">
                        <c:v>7.1831000000000006E-2</c:v>
                      </c:pt>
                      <c:pt idx="19">
                        <c:v>0.11877500000000001</c:v>
                      </c:pt>
                      <c:pt idx="20">
                        <c:v>-5.5627999999999997E-2</c:v>
                      </c:pt>
                      <c:pt idx="21">
                        <c:v>6.8351999999999996E-2</c:v>
                      </c:pt>
                      <c:pt idx="22">
                        <c:v>2.8823999999999999E-2</c:v>
                      </c:pt>
                      <c:pt idx="23">
                        <c:v>6.5029000000000003E-2</c:v>
                      </c:pt>
                      <c:pt idx="24">
                        <c:v>-4.2360000000000002E-3</c:v>
                      </c:pt>
                      <c:pt idx="25">
                        <c:v>7.9036999999999996E-2</c:v>
                      </c:pt>
                      <c:pt idx="26">
                        <c:v>7.3122999999999994E-2</c:v>
                      </c:pt>
                      <c:pt idx="27">
                        <c:v>1.0848999999999999E-2</c:v>
                      </c:pt>
                      <c:pt idx="28">
                        <c:v>5.0402000000000002E-2</c:v>
                      </c:pt>
                      <c:pt idx="29">
                        <c:v>-2.3047999999999999E-2</c:v>
                      </c:pt>
                      <c:pt idx="30">
                        <c:v>4.1269999999999996E-3</c:v>
                      </c:pt>
                      <c:pt idx="31">
                        <c:v>2.3064999999999999E-2</c:v>
                      </c:pt>
                      <c:pt idx="32">
                        <c:v>3.4780000000000002E-3</c:v>
                      </c:pt>
                      <c:pt idx="33">
                        <c:v>-9.4501000000000002E-2</c:v>
                      </c:pt>
                      <c:pt idx="34">
                        <c:v>5.0290000000000001E-2</c:v>
                      </c:pt>
                      <c:pt idx="35">
                        <c:v>2.385E-3</c:v>
                      </c:pt>
                      <c:pt idx="36">
                        <c:v>9.8899999999999995E-3</c:v>
                      </c:pt>
                      <c:pt idx="37">
                        <c:v>5.3015E-2</c:v>
                      </c:pt>
                      <c:pt idx="38">
                        <c:v>1.1894E-2</c:v>
                      </c:pt>
                      <c:pt idx="39">
                        <c:v>6.9082000000000005E-2</c:v>
                      </c:pt>
                      <c:pt idx="40">
                        <c:v>4.2733E-2</c:v>
                      </c:pt>
                      <c:pt idx="41">
                        <c:v>5.1818999999999997E-2</c:v>
                      </c:pt>
                      <c:pt idx="42">
                        <c:v>5.7301999999999999E-2</c:v>
                      </c:pt>
                      <c:pt idx="43">
                        <c:v>-9.6150000000000003E-3</c:v>
                      </c:pt>
                      <c:pt idx="44">
                        <c:v>5.3359999999999996E-3</c:v>
                      </c:pt>
                      <c:pt idx="45">
                        <c:v>4.2768E-2</c:v>
                      </c:pt>
                      <c:pt idx="46">
                        <c:v>-0.12753</c:v>
                      </c:pt>
                      <c:pt idx="47">
                        <c:v>0.121763</c:v>
                      </c:pt>
                      <c:pt idx="48">
                        <c:v>3.6122000000000001E-2</c:v>
                      </c:pt>
                      <c:pt idx="49">
                        <c:v>-2.6200000000000003E-4</c:v>
                      </c:pt>
                      <c:pt idx="50">
                        <c:v>8.9510999999999993E-2</c:v>
                      </c:pt>
                      <c:pt idx="51">
                        <c:v>-0.21365200000000001</c:v>
                      </c:pt>
                      <c:pt idx="52">
                        <c:v>0.192192</c:v>
                      </c:pt>
                      <c:pt idx="53">
                        <c:v>8.1303E-2</c:v>
                      </c:pt>
                      <c:pt idx="54">
                        <c:v>0.146841</c:v>
                      </c:pt>
                      <c:pt idx="55">
                        <c:v>4.5714999999999999E-2</c:v>
                      </c:pt>
                      <c:pt idx="56">
                        <c:v>7.3935000000000001E-2</c:v>
                      </c:pt>
                      <c:pt idx="57">
                        <c:v>-1.0546E-2</c:v>
                      </c:pt>
                      <c:pt idx="58">
                        <c:v>6.6765000000000005E-2</c:v>
                      </c:pt>
                      <c:pt idx="59">
                        <c:v>-5.3608000000000003E-2</c:v>
                      </c:pt>
                      <c:pt idx="60">
                        <c:v>-0.15660399999999999</c:v>
                      </c:pt>
                      <c:pt idx="61">
                        <c:v>-6.8199999999999997E-2</c:v>
                      </c:pt>
                      <c:pt idx="62">
                        <c:v>9.7631999999999997E-2</c:v>
                      </c:pt>
                      <c:pt idx="63">
                        <c:v>7.3056999999999997E-2</c:v>
                      </c:pt>
                      <c:pt idx="64">
                        <c:v>6.1772000000000001E-2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D45-4FA0-A153-C36D4A63371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'Adjusted Comps'!$E$6</c15:sqref>
                        </c15:formulaRef>
                      </c:ext>
                    </c:extLst>
                    <c:strCache>
                      <c:ptCount val="1"/>
                      <c:pt idx="0">
                        <c:v>S&amp;P 500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'Adjusted Comps'!$A$7:$A$71</c15:sqref>
                        </c15:formulaRef>
                      </c:ext>
                    </c:extLst>
                    <c:numCache>
                      <c:formatCode>m/d/yyyy</c:formatCode>
                      <c:ptCount val="65"/>
                      <c:pt idx="1">
                        <c:v>39355</c:v>
                      </c:pt>
                      <c:pt idx="2">
                        <c:v>39447</c:v>
                      </c:pt>
                      <c:pt idx="3">
                        <c:v>39538</c:v>
                      </c:pt>
                      <c:pt idx="4">
                        <c:v>39629</c:v>
                      </c:pt>
                      <c:pt idx="5">
                        <c:v>39721</c:v>
                      </c:pt>
                      <c:pt idx="6">
                        <c:v>39813</c:v>
                      </c:pt>
                      <c:pt idx="7">
                        <c:v>39903</c:v>
                      </c:pt>
                      <c:pt idx="8">
                        <c:v>39994</c:v>
                      </c:pt>
                      <c:pt idx="9">
                        <c:v>40086</c:v>
                      </c:pt>
                      <c:pt idx="10">
                        <c:v>40178</c:v>
                      </c:pt>
                      <c:pt idx="11">
                        <c:v>40268</c:v>
                      </c:pt>
                      <c:pt idx="12">
                        <c:v>40359</c:v>
                      </c:pt>
                      <c:pt idx="13">
                        <c:v>40451</c:v>
                      </c:pt>
                      <c:pt idx="14">
                        <c:v>40543</c:v>
                      </c:pt>
                      <c:pt idx="15">
                        <c:v>40633</c:v>
                      </c:pt>
                      <c:pt idx="16">
                        <c:v>40724</c:v>
                      </c:pt>
                      <c:pt idx="17">
                        <c:v>40816</c:v>
                      </c:pt>
                      <c:pt idx="18">
                        <c:v>40908</c:v>
                      </c:pt>
                      <c:pt idx="19">
                        <c:v>40999</c:v>
                      </c:pt>
                      <c:pt idx="20">
                        <c:v>41090</c:v>
                      </c:pt>
                      <c:pt idx="21">
                        <c:v>41182</c:v>
                      </c:pt>
                      <c:pt idx="22">
                        <c:v>41274</c:v>
                      </c:pt>
                      <c:pt idx="23">
                        <c:v>41364</c:v>
                      </c:pt>
                      <c:pt idx="24">
                        <c:v>41455</c:v>
                      </c:pt>
                      <c:pt idx="25">
                        <c:v>41547</c:v>
                      </c:pt>
                      <c:pt idx="26">
                        <c:v>41639</c:v>
                      </c:pt>
                      <c:pt idx="27">
                        <c:v>41729</c:v>
                      </c:pt>
                      <c:pt idx="28">
                        <c:v>41820</c:v>
                      </c:pt>
                      <c:pt idx="29">
                        <c:v>41912</c:v>
                      </c:pt>
                      <c:pt idx="30">
                        <c:v>42004</c:v>
                      </c:pt>
                      <c:pt idx="31">
                        <c:v>42094</c:v>
                      </c:pt>
                      <c:pt idx="32">
                        <c:v>42185</c:v>
                      </c:pt>
                      <c:pt idx="33">
                        <c:v>42277</c:v>
                      </c:pt>
                      <c:pt idx="34">
                        <c:v>42369</c:v>
                      </c:pt>
                      <c:pt idx="35">
                        <c:v>42460</c:v>
                      </c:pt>
                      <c:pt idx="36">
                        <c:v>42551</c:v>
                      </c:pt>
                      <c:pt idx="37">
                        <c:v>42643</c:v>
                      </c:pt>
                      <c:pt idx="38">
                        <c:v>42735</c:v>
                      </c:pt>
                      <c:pt idx="39">
                        <c:v>42825</c:v>
                      </c:pt>
                      <c:pt idx="40">
                        <c:v>42916</c:v>
                      </c:pt>
                      <c:pt idx="41">
                        <c:v>43008</c:v>
                      </c:pt>
                      <c:pt idx="42">
                        <c:v>43100</c:v>
                      </c:pt>
                      <c:pt idx="43">
                        <c:v>43190</c:v>
                      </c:pt>
                      <c:pt idx="44">
                        <c:v>43281</c:v>
                      </c:pt>
                      <c:pt idx="45">
                        <c:v>43373</c:v>
                      </c:pt>
                      <c:pt idx="46">
                        <c:v>43465</c:v>
                      </c:pt>
                      <c:pt idx="47">
                        <c:v>43555</c:v>
                      </c:pt>
                      <c:pt idx="48">
                        <c:v>43646</c:v>
                      </c:pt>
                      <c:pt idx="49">
                        <c:v>43738</c:v>
                      </c:pt>
                      <c:pt idx="50">
                        <c:v>43830</c:v>
                      </c:pt>
                      <c:pt idx="51">
                        <c:v>43921</c:v>
                      </c:pt>
                      <c:pt idx="52">
                        <c:v>44012</c:v>
                      </c:pt>
                      <c:pt idx="53">
                        <c:v>44104</c:v>
                      </c:pt>
                      <c:pt idx="54">
                        <c:v>44196</c:v>
                      </c:pt>
                      <c:pt idx="55">
                        <c:v>44286</c:v>
                      </c:pt>
                      <c:pt idx="56">
                        <c:v>44377</c:v>
                      </c:pt>
                      <c:pt idx="57">
                        <c:v>44469</c:v>
                      </c:pt>
                      <c:pt idx="58">
                        <c:v>44561</c:v>
                      </c:pt>
                      <c:pt idx="59">
                        <c:v>44651</c:v>
                      </c:pt>
                      <c:pt idx="60">
                        <c:v>44742</c:v>
                      </c:pt>
                      <c:pt idx="61">
                        <c:v>44834</c:v>
                      </c:pt>
                      <c:pt idx="62">
                        <c:v>44926</c:v>
                      </c:pt>
                      <c:pt idx="63">
                        <c:v>45016</c:v>
                      </c:pt>
                      <c:pt idx="64">
                        <c:v>45107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'Adjusted Comps'!$E$7:$E$71</c15:sqref>
                        </c15:formulaRef>
                      </c:ext>
                    </c:extLst>
                    <c:numCache>
                      <c:formatCode>0.00%</c:formatCode>
                      <c:ptCount val="65"/>
                      <c:pt idx="1">
                        <c:v>2.0302943139819396E-2</c:v>
                      </c:pt>
                      <c:pt idx="2">
                        <c:v>-3.3318243549117166E-2</c:v>
                      </c:pt>
                      <c:pt idx="3">
                        <c:v>-9.4445740931528244E-2</c:v>
                      </c:pt>
                      <c:pt idx="4">
                        <c:v>-2.7267977135671417E-2</c:v>
                      </c:pt>
                      <c:pt idx="5">
                        <c:v>-8.3699426376824926E-2</c:v>
                      </c:pt>
                      <c:pt idx="6">
                        <c:v>-0.21943344681063803</c:v>
                      </c:pt>
                      <c:pt idx="7">
                        <c:v>-0.11011827328490742</c:v>
                      </c:pt>
                      <c:pt idx="8">
                        <c:v>0.15929071943967221</c:v>
                      </c:pt>
                      <c:pt idx="9">
                        <c:v>0.15605907463136792</c:v>
                      </c:pt>
                      <c:pt idx="10">
                        <c:v>6.0385855256369414E-2</c:v>
                      </c:pt>
                      <c:pt idx="11">
                        <c:v>5.3865223241173377E-2</c:v>
                      </c:pt>
                      <c:pt idx="12">
                        <c:v>-0.11425238438588725</c:v>
                      </c:pt>
                      <c:pt idx="13">
                        <c:v>0.112942201310269</c:v>
                      </c:pt>
                      <c:pt idx="14">
                        <c:v>0.10756543432898602</c:v>
                      </c:pt>
                      <c:pt idx="15">
                        <c:v>5.9193827529272047E-2</c:v>
                      </c:pt>
                      <c:pt idx="16">
                        <c:v>9.9199293609530947E-4</c:v>
                      </c:pt>
                      <c:pt idx="17">
                        <c:v>-0.13868016709702713</c:v>
                      </c:pt>
                      <c:pt idx="18">
                        <c:v>0.1181636045224792</c:v>
                      </c:pt>
                      <c:pt idx="19">
                        <c:v>0.12586621133654541</c:v>
                      </c:pt>
                      <c:pt idx="20">
                        <c:v>-2.751750107530837E-2</c:v>
                      </c:pt>
                      <c:pt idx="21">
                        <c:v>6.3515369094962582E-2</c:v>
                      </c:pt>
                      <c:pt idx="22">
                        <c:v>-3.7720883363399071E-3</c:v>
                      </c:pt>
                      <c:pt idx="23">
                        <c:v>0.10605424040395395</c:v>
                      </c:pt>
                      <c:pt idx="24">
                        <c:v>2.9101462363601005E-2</c:v>
                      </c:pt>
                      <c:pt idx="25">
                        <c:v>5.244963951008863E-2</c:v>
                      </c:pt>
                      <c:pt idx="26">
                        <c:v>0.10512933778730371</c:v>
                      </c:pt>
                      <c:pt idx="27">
                        <c:v>1.8074540317435162E-2</c:v>
                      </c:pt>
                      <c:pt idx="28">
                        <c:v>5.2338350221181384E-2</c:v>
                      </c:pt>
                      <c:pt idx="29">
                        <c:v>1.1278896413450701E-2</c:v>
                      </c:pt>
                      <c:pt idx="30">
                        <c:v>4.9326738284692917E-2</c:v>
                      </c:pt>
                      <c:pt idx="31">
                        <c:v>9.5056845893914943E-3</c:v>
                      </c:pt>
                      <c:pt idx="32">
                        <c:v>2.7807583288377291E-3</c:v>
                      </c:pt>
                      <c:pt idx="33">
                        <c:v>-6.4384426518077853E-2</c:v>
                      </c:pt>
                      <c:pt idx="34">
                        <c:v>7.042563858537898E-2</c:v>
                      </c:pt>
                      <c:pt idx="35">
                        <c:v>1.347831790345122E-2</c:v>
                      </c:pt>
                      <c:pt idx="36">
                        <c:v>2.4552333019813632E-2</c:v>
                      </c:pt>
                      <c:pt idx="37">
                        <c:v>3.8520865992405451E-2</c:v>
                      </c:pt>
                      <c:pt idx="38">
                        <c:v>3.8242382049441526E-2</c:v>
                      </c:pt>
                      <c:pt idx="39">
                        <c:v>6.0661238127584172E-2</c:v>
                      </c:pt>
                      <c:pt idx="40">
                        <c:v>3.0881612827329707E-2</c:v>
                      </c:pt>
                      <c:pt idx="41">
                        <c:v>4.4803607476039398E-2</c:v>
                      </c:pt>
                      <c:pt idx="42">
                        <c:v>6.6447955857120711E-2</c:v>
                      </c:pt>
                      <c:pt idx="43">
                        <c:v>-7.5913714526711917E-3</c:v>
                      </c:pt>
                      <c:pt idx="44">
                        <c:v>3.4338774987611842E-2</c:v>
                      </c:pt>
                      <c:pt idx="45">
                        <c:v>7.7107670502657655E-2</c:v>
                      </c:pt>
                      <c:pt idx="46">
                        <c:v>-0.13519831198623022</c:v>
                      </c:pt>
                      <c:pt idx="47">
                        <c:v>0.13647989616215006</c:v>
                      </c:pt>
                      <c:pt idx="48">
                        <c:v>4.3038292203912976E-2</c:v>
                      </c:pt>
                      <c:pt idx="49">
                        <c:v>1.6982840073693106E-2</c:v>
                      </c:pt>
                      <c:pt idx="50">
                        <c:v>9.0699882408525667E-2</c:v>
                      </c:pt>
                      <c:pt idx="51">
                        <c:v>-0.19597992746184356</c:v>
                      </c:pt>
                      <c:pt idx="52">
                        <c:v>0.20543266933758031</c:v>
                      </c:pt>
                      <c:pt idx="53">
                        <c:v>8.9294320940984662E-2</c:v>
                      </c:pt>
                      <c:pt idx="54">
                        <c:v>0.12148155903682434</c:v>
                      </c:pt>
                      <c:pt idx="55">
                        <c:v>6.1749722557462139E-2</c:v>
                      </c:pt>
                      <c:pt idx="56">
                        <c:v>8.5488311203510303E-2</c:v>
                      </c:pt>
                      <c:pt idx="57">
                        <c:v>5.820477312612482E-3</c:v>
                      </c:pt>
                      <c:pt idx="58">
                        <c:v>0.11027112433583675</c:v>
                      </c:pt>
                      <c:pt idx="59">
                        <c:v>-4.5985107712174567E-2</c:v>
                      </c:pt>
                      <c:pt idx="60">
                        <c:v>-0.16101122476150787</c:v>
                      </c:pt>
                      <c:pt idx="61">
                        <c:v>-4.8825958557934701E-2</c:v>
                      </c:pt>
                      <c:pt idx="62">
                        <c:v>7.5610389673726353E-2</c:v>
                      </c:pt>
                      <c:pt idx="63">
                        <c:v>7.4970935540070061E-2</c:v>
                      </c:pt>
                      <c:pt idx="64">
                        <c:v>8.74212515450139E-2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D45-4FA0-A153-C36D4A63371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'Adjusted Comps'!$F$6</c15:sqref>
                        </c15:formulaRef>
                      </c:ext>
                    </c:extLst>
                    <c:strCache>
                      <c:ptCount val="1"/>
                      <c:pt idx="0">
                        <c:v>iCap Preqin Adjusted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'Adjusted Comps'!$A$7:$A$71</c15:sqref>
                        </c15:formulaRef>
                      </c:ext>
                    </c:extLst>
                    <c:numCache>
                      <c:formatCode>m/d/yyyy</c:formatCode>
                      <c:ptCount val="65"/>
                      <c:pt idx="1">
                        <c:v>39355</c:v>
                      </c:pt>
                      <c:pt idx="2">
                        <c:v>39447</c:v>
                      </c:pt>
                      <c:pt idx="3">
                        <c:v>39538</c:v>
                      </c:pt>
                      <c:pt idx="4">
                        <c:v>39629</c:v>
                      </c:pt>
                      <c:pt idx="5">
                        <c:v>39721</c:v>
                      </c:pt>
                      <c:pt idx="6">
                        <c:v>39813</c:v>
                      </c:pt>
                      <c:pt idx="7">
                        <c:v>39903</c:v>
                      </c:pt>
                      <c:pt idx="8">
                        <c:v>39994</c:v>
                      </c:pt>
                      <c:pt idx="9">
                        <c:v>40086</c:v>
                      </c:pt>
                      <c:pt idx="10">
                        <c:v>40178</c:v>
                      </c:pt>
                      <c:pt idx="11">
                        <c:v>40268</c:v>
                      </c:pt>
                      <c:pt idx="12">
                        <c:v>40359</c:v>
                      </c:pt>
                      <c:pt idx="13">
                        <c:v>40451</c:v>
                      </c:pt>
                      <c:pt idx="14">
                        <c:v>40543</c:v>
                      </c:pt>
                      <c:pt idx="15">
                        <c:v>40633</c:v>
                      </c:pt>
                      <c:pt idx="16">
                        <c:v>40724</c:v>
                      </c:pt>
                      <c:pt idx="17">
                        <c:v>40816</c:v>
                      </c:pt>
                      <c:pt idx="18">
                        <c:v>40908</c:v>
                      </c:pt>
                      <c:pt idx="19">
                        <c:v>40999</c:v>
                      </c:pt>
                      <c:pt idx="20">
                        <c:v>41090</c:v>
                      </c:pt>
                      <c:pt idx="21">
                        <c:v>41182</c:v>
                      </c:pt>
                      <c:pt idx="22">
                        <c:v>41274</c:v>
                      </c:pt>
                      <c:pt idx="23">
                        <c:v>41364</c:v>
                      </c:pt>
                      <c:pt idx="24">
                        <c:v>41455</c:v>
                      </c:pt>
                      <c:pt idx="25">
                        <c:v>41547</c:v>
                      </c:pt>
                      <c:pt idx="26">
                        <c:v>41639</c:v>
                      </c:pt>
                      <c:pt idx="27">
                        <c:v>41729</c:v>
                      </c:pt>
                      <c:pt idx="28">
                        <c:v>41820</c:v>
                      </c:pt>
                      <c:pt idx="29">
                        <c:v>41912</c:v>
                      </c:pt>
                      <c:pt idx="30">
                        <c:v>42004</c:v>
                      </c:pt>
                      <c:pt idx="31">
                        <c:v>42094</c:v>
                      </c:pt>
                      <c:pt idx="32">
                        <c:v>42185</c:v>
                      </c:pt>
                      <c:pt idx="33">
                        <c:v>42277</c:v>
                      </c:pt>
                      <c:pt idx="34">
                        <c:v>42369</c:v>
                      </c:pt>
                      <c:pt idx="35">
                        <c:v>42460</c:v>
                      </c:pt>
                      <c:pt idx="36">
                        <c:v>42551</c:v>
                      </c:pt>
                      <c:pt idx="37">
                        <c:v>42643</c:v>
                      </c:pt>
                      <c:pt idx="38">
                        <c:v>42735</c:v>
                      </c:pt>
                      <c:pt idx="39">
                        <c:v>42825</c:v>
                      </c:pt>
                      <c:pt idx="40">
                        <c:v>42916</c:v>
                      </c:pt>
                      <c:pt idx="41">
                        <c:v>43008</c:v>
                      </c:pt>
                      <c:pt idx="42">
                        <c:v>43100</c:v>
                      </c:pt>
                      <c:pt idx="43">
                        <c:v>43190</c:v>
                      </c:pt>
                      <c:pt idx="44">
                        <c:v>43281</c:v>
                      </c:pt>
                      <c:pt idx="45">
                        <c:v>43373</c:v>
                      </c:pt>
                      <c:pt idx="46">
                        <c:v>43465</c:v>
                      </c:pt>
                      <c:pt idx="47">
                        <c:v>43555</c:v>
                      </c:pt>
                      <c:pt idx="48">
                        <c:v>43646</c:v>
                      </c:pt>
                      <c:pt idx="49">
                        <c:v>43738</c:v>
                      </c:pt>
                      <c:pt idx="50">
                        <c:v>43830</c:v>
                      </c:pt>
                      <c:pt idx="51">
                        <c:v>43921</c:v>
                      </c:pt>
                      <c:pt idx="52">
                        <c:v>44012</c:v>
                      </c:pt>
                      <c:pt idx="53">
                        <c:v>44104</c:v>
                      </c:pt>
                      <c:pt idx="54">
                        <c:v>44196</c:v>
                      </c:pt>
                      <c:pt idx="55">
                        <c:v>44286</c:v>
                      </c:pt>
                      <c:pt idx="56">
                        <c:v>44377</c:v>
                      </c:pt>
                      <c:pt idx="57">
                        <c:v>44469</c:v>
                      </c:pt>
                      <c:pt idx="58">
                        <c:v>44561</c:v>
                      </c:pt>
                      <c:pt idx="59">
                        <c:v>44651</c:v>
                      </c:pt>
                      <c:pt idx="60">
                        <c:v>44742</c:v>
                      </c:pt>
                      <c:pt idx="61">
                        <c:v>44834</c:v>
                      </c:pt>
                      <c:pt idx="62">
                        <c:v>44926</c:v>
                      </c:pt>
                      <c:pt idx="63">
                        <c:v>45016</c:v>
                      </c:pt>
                      <c:pt idx="64">
                        <c:v>45107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'Adjusted Comps'!$F$7:$F$71</c15:sqref>
                        </c15:formulaRef>
                      </c:ext>
                    </c:extLst>
                    <c:numCache>
                      <c:formatCode>0.00%</c:formatCode>
                      <c:ptCount val="65"/>
                      <c:pt idx="1">
                        <c:v>2.3643532885072975E-2</c:v>
                      </c:pt>
                      <c:pt idx="2">
                        <c:v>-1.7588541481004111E-2</c:v>
                      </c:pt>
                      <c:pt idx="3">
                        <c:v>-6.4592602254686743E-2</c:v>
                      </c:pt>
                      <c:pt idx="4">
                        <c:v>-2.9327072382569989E-3</c:v>
                      </c:pt>
                      <c:pt idx="5">
                        <c:v>-8.8363323484616146E-2</c:v>
                      </c:pt>
                      <c:pt idx="6">
                        <c:v>-0.20401572033377546</c:v>
                      </c:pt>
                      <c:pt idx="7">
                        <c:v>-3.7814610105910376E-2</c:v>
                      </c:pt>
                      <c:pt idx="8">
                        <c:v>0.12737831812647996</c:v>
                      </c:pt>
                      <c:pt idx="9">
                        <c:v>0.1176228494135888</c:v>
                      </c:pt>
                      <c:pt idx="10">
                        <c:v>4.5369518857574398E-2</c:v>
                      </c:pt>
                      <c:pt idx="11">
                        <c:v>1.2755178780388378E-2</c:v>
                      </c:pt>
                      <c:pt idx="12">
                        <c:v>-5.9505883368428575E-2</c:v>
                      </c:pt>
                      <c:pt idx="13">
                        <c:v>0.10036760321357985</c:v>
                      </c:pt>
                      <c:pt idx="14">
                        <c:v>9.8911473902447672E-2</c:v>
                      </c:pt>
                      <c:pt idx="15">
                        <c:v>5.8971719518072695E-2</c:v>
                      </c:pt>
                      <c:pt idx="16">
                        <c:v>1.1787631160640338E-2</c:v>
                      </c:pt>
                      <c:pt idx="17">
                        <c:v>-0.10744228470961598</c:v>
                      </c:pt>
                      <c:pt idx="18">
                        <c:v>8.2127624416419479E-2</c:v>
                      </c:pt>
                      <c:pt idx="19">
                        <c:v>9.8916783731891333E-2</c:v>
                      </c:pt>
                      <c:pt idx="20">
                        <c:v>-1.665591351722559E-2</c:v>
                      </c:pt>
                      <c:pt idx="21">
                        <c:v>2.8151284133955682E-2</c:v>
                      </c:pt>
                      <c:pt idx="22">
                        <c:v>1.0519376352342791E-2</c:v>
                      </c:pt>
                      <c:pt idx="23">
                        <c:v>6.8875154220769577E-2</c:v>
                      </c:pt>
                      <c:pt idx="24">
                        <c:v>1.6665301885412084E-2</c:v>
                      </c:pt>
                      <c:pt idx="25">
                        <c:v>5.4054937816239775E-2</c:v>
                      </c:pt>
                      <c:pt idx="26">
                        <c:v>8.6552091098262729E-2</c:v>
                      </c:pt>
                      <c:pt idx="27">
                        <c:v>1.7807879771977925E-2</c:v>
                      </c:pt>
                      <c:pt idx="28">
                        <c:v>4.3139635813582676E-2</c:v>
                      </c:pt>
                      <c:pt idx="29">
                        <c:v>-1.0409056826623533E-2</c:v>
                      </c:pt>
                      <c:pt idx="30">
                        <c:v>3.9546388922370411E-2</c:v>
                      </c:pt>
                      <c:pt idx="31">
                        <c:v>1.8476005951350037E-2</c:v>
                      </c:pt>
                      <c:pt idx="32">
                        <c:v>4.2814585596123465E-2</c:v>
                      </c:pt>
                      <c:pt idx="33">
                        <c:v>-3.5011862851715675E-2</c:v>
                      </c:pt>
                      <c:pt idx="34">
                        <c:v>6.3221344710406635E-2</c:v>
                      </c:pt>
                      <c:pt idx="35">
                        <c:v>1.0357926593267968E-2</c:v>
                      </c:pt>
                      <c:pt idx="36">
                        <c:v>2.7368431318155851E-2</c:v>
                      </c:pt>
                      <c:pt idx="37">
                        <c:v>4.0766614521916759E-2</c:v>
                      </c:pt>
                      <c:pt idx="38">
                        <c:v>3.6008592395934923E-2</c:v>
                      </c:pt>
                      <c:pt idx="39">
                        <c:v>5.2543976667006102E-2</c:v>
                      </c:pt>
                      <c:pt idx="40">
                        <c:v>4.5890684881770422E-2</c:v>
                      </c:pt>
                      <c:pt idx="41">
                        <c:v>4.295259411462761E-2</c:v>
                      </c:pt>
                      <c:pt idx="42">
                        <c:v>4.9914456397050541E-2</c:v>
                      </c:pt>
                      <c:pt idx="43">
                        <c:v>1.1960764141328184E-2</c:v>
                      </c:pt>
                      <c:pt idx="44">
                        <c:v>3.9620294399855017E-2</c:v>
                      </c:pt>
                      <c:pt idx="45">
                        <c:v>5.1207772583071284E-2</c:v>
                      </c:pt>
                      <c:pt idx="46">
                        <c:v>-6.4269277297624966E-2</c:v>
                      </c:pt>
                      <c:pt idx="47">
                        <c:v>9.2105805272764421E-2</c:v>
                      </c:pt>
                      <c:pt idx="48">
                        <c:v>4.3807192656143065E-2</c:v>
                      </c:pt>
                      <c:pt idx="49">
                        <c:v>2.1700931728771508E-2</c:v>
                      </c:pt>
                      <c:pt idx="50">
                        <c:v>5.5987444123886884E-2</c:v>
                      </c:pt>
                      <c:pt idx="51">
                        <c:v>-0.16266090229234931</c:v>
                      </c:pt>
                      <c:pt idx="52">
                        <c:v>0.18470721028894227</c:v>
                      </c:pt>
                      <c:pt idx="53">
                        <c:v>0.11988035372911041</c:v>
                      </c:pt>
                      <c:pt idx="54">
                        <c:v>0.14916508936299883</c:v>
                      </c:pt>
                      <c:pt idx="55">
                        <c:v>7.8393744419555489E-2</c:v>
                      </c:pt>
                      <c:pt idx="56">
                        <c:v>0.12509576704312497</c:v>
                      </c:pt>
                      <c:pt idx="57">
                        <c:v>6.9534376429402946E-3</c:v>
                      </c:pt>
                      <c:pt idx="58">
                        <c:v>9.4492288662166066E-2</c:v>
                      </c:pt>
                      <c:pt idx="59">
                        <c:v>-4.2740890976526565E-2</c:v>
                      </c:pt>
                      <c:pt idx="60">
                        <c:v>-8.6123180225769466E-2</c:v>
                      </c:pt>
                      <c:pt idx="61">
                        <c:v>-1.7346670478520131E-2</c:v>
                      </c:pt>
                      <c:pt idx="62">
                        <c:v>8.0043921884084754E-2</c:v>
                      </c:pt>
                      <c:pt idx="63">
                        <c:v>5.8742852001485109E-2</c:v>
                      </c:pt>
                      <c:pt idx="64">
                        <c:v>2.591566780204467E-2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D45-4FA0-A153-C36D4A633714}"/>
                  </c:ext>
                </c:extLst>
              </c15:ser>
            </c15:filteredLineSeries>
          </c:ext>
        </c:extLst>
      </c:lineChart>
      <c:dateAx>
        <c:axId val="61026862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48560"/>
        <c:crosses val="autoZero"/>
        <c:auto val="1"/>
        <c:lblOffset val="100"/>
        <c:baseTimeUnit val="months"/>
      </c:dateAx>
      <c:valAx>
        <c:axId val="5537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26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128866</xdr:colOff>
      <xdr:row>5</xdr:row>
      <xdr:rowOff>34737</xdr:rowOff>
    </xdr:from>
    <xdr:to>
      <xdr:col>47</xdr:col>
      <xdr:colOff>100853</xdr:colOff>
      <xdr:row>27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A9AD7F-9632-1740-CEE1-A547BB11F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117661</xdr:colOff>
      <xdr:row>6</xdr:row>
      <xdr:rowOff>34737</xdr:rowOff>
    </xdr:from>
    <xdr:to>
      <xdr:col>25</xdr:col>
      <xdr:colOff>515470</xdr:colOff>
      <xdr:row>28</xdr:row>
      <xdr:rowOff>89647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B553D1-371C-F08B-BD8E-E1C5D262B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 Alldian" id="{80471F3A-7A8A-4FEA-9130-35059DD25D2C}" userId="S::ralldian@icapitalnetwork.com::762aaa00-8e7e-4dbf-a137-7bba455ea5e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02" dT="2024-01-08T15:45:22.67" personId="{80471F3A-7A8A-4FEA-9130-35059DD25D2C}" id="{B2DD556C-1057-4C93-9831-3FB511D97585}">
    <text>Common time period of AMG/iDPE is 10/31/15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38" dT="2023-10-23T19:54:14.60" personId="{80471F3A-7A8A-4FEA-9130-35059DD25D2C}" id="{DFCE9D2C-9E16-4C8D-89D8-5D1E88541C8C}">
    <text>Pre-2023 spread</text>
  </threadedComment>
  <threadedComment ref="P38" dT="2023-10-23T19:54:21.88" personId="{80471F3A-7A8A-4FEA-9130-35059DD25D2C}" id="{C2104B2B-BE14-486B-A34A-264438BE630F}">
    <text>Post-2023 spread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9-28T13:37:22.99" personId="{80471F3A-7A8A-4FEA-9130-35059DD25D2C}" id="{16EA139E-87A7-46B1-86D8-F07608D202AA}">
    <text>70/30 blend</text>
  </threadedComment>
  <threadedComment ref="O65" dT="2024-01-08T15:45:41.52" personId="{80471F3A-7A8A-4FEA-9130-35059DD25D2C}" id="{52BF385E-7ABC-4A1F-9FCC-00E1C2794BDB}">
    <text>Common time period for CTAC, OCIC, BCRED is 3/31/21</text>
  </threadedComment>
  <threadedComment ref="O68" dT="2023-10-23T19:54:14.60" personId="{80471F3A-7A8A-4FEA-9130-35059DD25D2C}" id="{4FF3593F-F4D9-4756-A84A-38943015EEF4}">
    <text>Pre-2023 spread</text>
  </threadedComment>
  <threadedComment ref="P68" dT="2023-10-23T19:54:21.88" personId="{80471F3A-7A8A-4FEA-9130-35059DD25D2C}" id="{78CAB09C-F7A3-49A8-8B9B-C302542AACE3}">
    <text>Post-2023 spread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72" dT="2023-10-23T19:54:14.60" personId="{80471F3A-7A8A-4FEA-9130-35059DD25D2C}" id="{FB3FE448-E9BB-4B44-ADF3-681386AA02A1}">
    <text>Pre-2023 spread</text>
  </threadedComment>
  <threadedComment ref="P72" dT="2023-10-23T19:54:21.88" personId="{80471F3A-7A8A-4FEA-9130-35059DD25D2C}" id="{42B2D3C2-EDFE-4267-A2D6-3F6108710E92}">
    <text>Post-2023 spread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O37" dT="2024-01-08T15:45:41.52" personId="{80471F3A-7A8A-4FEA-9130-35059DD25D2C}" id="{0290B776-82C2-49F8-9EBE-835F334C5232}">
    <text>Common time period for CTAC, OCIC, BCRED is 3/31/21</text>
  </threadedComment>
  <threadedComment ref="O40" dT="2023-10-23T19:54:14.60" personId="{80471F3A-7A8A-4FEA-9130-35059DD25D2C}" id="{567F6EF7-8D14-40F3-B434-8E9BEAEBCCD2}">
    <text>Pre-2023 spread</text>
  </threadedComment>
  <threadedComment ref="P40" dT="2023-10-23T19:54:21.88" personId="{80471F3A-7A8A-4FEA-9130-35059DD25D2C}" id="{A4C6BBD8-432F-47F3-BADB-3059F53E27E8}">
    <text>Post-2023 spread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Q85" dT="2024-01-08T15:46:16.61" personId="{80471F3A-7A8A-4FEA-9130-35059DD25D2C}" id="{84B3D61C-EBA0-4402-AA07-201E5462E308}">
    <text>Common time period for GCREIT and BREIT is 5/31/18</text>
  </threadedComment>
  <threadedComment ref="O88" dT="2023-10-23T19:54:14.60" personId="{80471F3A-7A8A-4FEA-9130-35059DD25D2C}" id="{2F7AA974-9CC7-41A8-AA95-71D1CDB25545}">
    <text>Pre-2023 spread</text>
  </threadedComment>
  <threadedComment ref="P88" dT="2023-10-23T19:54:21.88" personId="{80471F3A-7A8A-4FEA-9130-35059DD25D2C}" id="{ACE497F6-D3F6-44F2-91F9-837B319B069E}">
    <text>Post-2023 spread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4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6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F5DF-CD28-492F-B8D6-44BF0A2A71F3}">
  <sheetPr>
    <tabColor theme="4"/>
  </sheetPr>
  <dimension ref="A1:W102"/>
  <sheetViews>
    <sheetView topLeftCell="A53" zoomScale="85" zoomScaleNormal="85" workbookViewId="0">
      <selection activeCell="O72" sqref="O72"/>
    </sheetView>
  </sheetViews>
  <sheetFormatPr defaultColWidth="8.7265625" defaultRowHeight="13" x14ac:dyDescent="0.3"/>
  <cols>
    <col min="1" max="1" width="15.1796875" style="7" bestFit="1" customWidth="1"/>
    <col min="2" max="2" width="12.453125" style="7" bestFit="1" customWidth="1"/>
    <col min="3" max="3" width="8.1796875" style="7" bestFit="1" customWidth="1"/>
    <col min="4" max="4" width="14.7265625" style="7" bestFit="1" customWidth="1"/>
    <col min="5" max="8" width="8.1796875" style="7" bestFit="1" customWidth="1"/>
    <col min="9" max="9" width="7.81640625" style="7" bestFit="1" customWidth="1"/>
    <col min="10" max="10" width="8.7265625" style="7"/>
    <col min="11" max="11" width="11.7265625" style="7" bestFit="1" customWidth="1"/>
    <col min="12" max="12" width="16.81640625" style="7" bestFit="1" customWidth="1"/>
    <col min="13" max="14" width="8.7265625" style="7"/>
    <col min="15" max="15" width="12.81640625" style="7" bestFit="1" customWidth="1"/>
    <col min="16" max="18" width="8.7265625" style="7"/>
    <col min="19" max="19" width="11.54296875" style="7" bestFit="1" customWidth="1"/>
    <col min="20" max="20" width="4.453125" style="7" bestFit="1" customWidth="1"/>
    <col min="21" max="21" width="8.7265625" style="7"/>
    <col min="22" max="22" width="14.7265625" style="7" bestFit="1" customWidth="1"/>
    <col min="23" max="23" width="12.54296875" style="7" bestFit="1" customWidth="1"/>
    <col min="24" max="16384" width="8.7265625" style="7"/>
  </cols>
  <sheetData>
    <row r="1" spans="1:23" ht="13.5" x14ac:dyDescent="0.35">
      <c r="A1" s="1" t="s">
        <v>0</v>
      </c>
      <c r="B1" s="2" t="s">
        <v>1</v>
      </c>
      <c r="C1" s="3" t="s">
        <v>15</v>
      </c>
      <c r="D1" s="4" t="s">
        <v>16</v>
      </c>
      <c r="E1" s="5" t="s">
        <v>12</v>
      </c>
      <c r="F1" s="5" t="s">
        <v>13</v>
      </c>
      <c r="G1" s="5" t="s">
        <v>14</v>
      </c>
      <c r="H1" s="5" t="s">
        <v>3</v>
      </c>
      <c r="I1" s="5" t="s">
        <v>4</v>
      </c>
      <c r="J1" s="5"/>
      <c r="K1" s="3" t="str">
        <f>C1&amp;" "&amp;"contrib"</f>
        <v>AMG contrib</v>
      </c>
      <c r="L1" s="6" t="str">
        <f>C1&amp;" "&amp;"contrib+residual"</f>
        <v>AMG contrib+residual</v>
      </c>
      <c r="O1" s="7" t="s">
        <v>44</v>
      </c>
      <c r="S1" s="5"/>
      <c r="T1" s="5"/>
      <c r="U1" s="5"/>
      <c r="V1" s="5"/>
      <c r="W1" s="5" t="s">
        <v>5</v>
      </c>
    </row>
    <row r="2" spans="1:23" x14ac:dyDescent="0.3">
      <c r="A2" s="8">
        <v>42308</v>
      </c>
      <c r="B2" s="9">
        <v>2.4000000000000001E-5</v>
      </c>
      <c r="C2" s="9">
        <v>1.38E-2</v>
      </c>
      <c r="D2" s="10">
        <v>7.8484999999999999E-2</v>
      </c>
      <c r="K2" s="11">
        <f t="shared" ref="K2:K65" si="0">$T$2*D2+$W$6</f>
        <v>3.8268488260429764E-2</v>
      </c>
      <c r="L2" s="12">
        <f t="shared" ref="L2:L4" si="1">K2+I2</f>
        <v>3.8268488260429764E-2</v>
      </c>
      <c r="O2" s="14">
        <f>C2-D2</f>
        <v>-6.4684999999999993E-2</v>
      </c>
      <c r="P2" s="14"/>
      <c r="S2" s="5" t="s">
        <v>6</v>
      </c>
      <c r="T2" s="13">
        <f>SUM(W2:W5)</f>
        <v>0.42996994565564617</v>
      </c>
      <c r="U2" s="5"/>
      <c r="V2" s="5" t="str">
        <f>D1</f>
        <v>MSCI ACWI</v>
      </c>
      <c r="W2" s="5" cm="1">
        <f t="array" ref="W2:W6">MMULT(MINVERSE(MMULT(TRANSPOSE(D5:H97),D5:H97)),MMULT(TRANSPOSE(D5:H97),C5:C97))</f>
        <v>0.16358522039701995</v>
      </c>
    </row>
    <row r="3" spans="1:23" x14ac:dyDescent="0.3">
      <c r="A3" s="8">
        <v>42338</v>
      </c>
      <c r="B3" s="9">
        <v>2.8E-5</v>
      </c>
      <c r="C3" s="9">
        <v>0</v>
      </c>
      <c r="D3" s="10">
        <v>-8.2579999999999997E-3</v>
      </c>
      <c r="E3" s="14">
        <f>D2</f>
        <v>7.8484999999999999E-2</v>
      </c>
      <c r="K3" s="11">
        <f t="shared" si="0"/>
        <v>9.7160526442204844E-4</v>
      </c>
      <c r="L3" s="12">
        <f t="shared" si="1"/>
        <v>9.7160526442204844E-4</v>
      </c>
      <c r="O3" s="14">
        <f t="shared" ref="O3:O66" si="2">C3-D3</f>
        <v>8.2579999999999997E-3</v>
      </c>
      <c r="P3" s="14"/>
      <c r="S3" s="5"/>
      <c r="T3" s="5"/>
      <c r="U3" s="5"/>
      <c r="V3" s="5" t="str">
        <f>E1</f>
        <v>ACWIt-1</v>
      </c>
      <c r="W3" s="5">
        <v>7.386013552904297E-2</v>
      </c>
    </row>
    <row r="4" spans="1:23" x14ac:dyDescent="0.3">
      <c r="A4" s="8">
        <v>42369</v>
      </c>
      <c r="B4" s="9">
        <v>7.7000000000000001E-5</v>
      </c>
      <c r="C4" s="9">
        <v>1E-3</v>
      </c>
      <c r="D4" s="10">
        <v>-1.8034000000000001E-2</v>
      </c>
      <c r="E4" s="14">
        <f t="shared" ref="E4:E5" si="3">D3</f>
        <v>-8.2579999999999997E-3</v>
      </c>
      <c r="F4" s="14">
        <f>D2</f>
        <v>7.8484999999999999E-2</v>
      </c>
      <c r="K4" s="11">
        <f t="shared" si="0"/>
        <v>-3.231780924307549E-3</v>
      </c>
      <c r="L4" s="12">
        <f t="shared" si="1"/>
        <v>-3.231780924307549E-3</v>
      </c>
      <c r="O4" s="14">
        <f t="shared" si="2"/>
        <v>1.9034000000000002E-2</v>
      </c>
      <c r="P4" s="14"/>
      <c r="S4" s="5"/>
      <c r="T4" s="5"/>
      <c r="U4" s="5"/>
      <c r="V4" s="5" t="str">
        <f>F1</f>
        <v>ACWIt-2</v>
      </c>
      <c r="W4" s="5">
        <v>9.4321422684938136E-2</v>
      </c>
    </row>
    <row r="5" spans="1:23" x14ac:dyDescent="0.3">
      <c r="A5" s="8">
        <v>42400</v>
      </c>
      <c r="B5" s="9">
        <v>1.25E-4</v>
      </c>
      <c r="C5" s="9">
        <v>-6.7999999999999996E-3</v>
      </c>
      <c r="D5" s="10">
        <v>-6.0310999999999997E-2</v>
      </c>
      <c r="E5" s="14">
        <f t="shared" si="3"/>
        <v>-1.8034000000000001E-2</v>
      </c>
      <c r="F5" s="14">
        <f t="shared" ref="F5" si="4">D3</f>
        <v>-8.2579999999999997E-3</v>
      </c>
      <c r="G5" s="14">
        <f>D2</f>
        <v>7.8484999999999999E-2</v>
      </c>
      <c r="H5" s="7">
        <v>1</v>
      </c>
      <c r="I5" s="15" cm="1">
        <f t="array" ref="I5">C5-MMULT(D5:H5,$W$2:$W$6)</f>
        <v>-7.0528844211176943E-3</v>
      </c>
      <c r="K5" s="11">
        <f t="shared" si="0"/>
        <v>-2.1409620316791299E-2</v>
      </c>
      <c r="L5" s="12">
        <f>K5+I5</f>
        <v>-2.8462504737908994E-2</v>
      </c>
      <c r="O5" s="14">
        <f t="shared" si="2"/>
        <v>5.3510999999999996E-2</v>
      </c>
      <c r="P5" s="14"/>
      <c r="S5" s="5"/>
      <c r="T5" s="5"/>
      <c r="U5" s="5"/>
      <c r="V5" s="5" t="str">
        <f>G1</f>
        <v>ACWIt-3</v>
      </c>
      <c r="W5" s="5">
        <v>9.8203167044645101E-2</v>
      </c>
    </row>
    <row r="6" spans="1:23" x14ac:dyDescent="0.3">
      <c r="A6" s="8">
        <v>42429</v>
      </c>
      <c r="B6" s="9">
        <v>1.8000000000000001E-4</v>
      </c>
      <c r="C6" s="9">
        <v>-2E-3</v>
      </c>
      <c r="D6" s="10">
        <v>-6.8789999999999997E-3</v>
      </c>
      <c r="E6" s="14">
        <f t="shared" ref="E6:E69" si="5">D5</f>
        <v>-6.0310999999999997E-2</v>
      </c>
      <c r="F6" s="14">
        <f t="shared" ref="F6:F69" si="6">D4</f>
        <v>-1.8034000000000001E-2</v>
      </c>
      <c r="G6" s="14">
        <f t="shared" ref="G6:G69" si="7">D3</f>
        <v>-8.2579999999999997E-3</v>
      </c>
      <c r="H6" s="7">
        <v>1</v>
      </c>
      <c r="I6" s="15" cm="1">
        <f t="array" ref="I6">C6-MMULT(D6:H6,$W$2:$W$6)</f>
        <v>1.5695385795116909E-3</v>
      </c>
      <c r="K6" s="11">
        <f t="shared" si="0"/>
        <v>1.5645338194811846E-3</v>
      </c>
      <c r="L6" s="12">
        <f t="shared" ref="L6:L69" si="8">K6+I6</f>
        <v>3.1340723989928755E-3</v>
      </c>
      <c r="O6" s="14">
        <f t="shared" si="2"/>
        <v>4.8789999999999997E-3</v>
      </c>
      <c r="P6" s="14"/>
      <c r="S6" s="5"/>
      <c r="T6" s="5"/>
      <c r="U6" s="5"/>
      <c r="V6" s="5" t="s">
        <v>3</v>
      </c>
      <c r="W6" s="5">
        <v>4.5222970756463744E-3</v>
      </c>
    </row>
    <row r="7" spans="1:23" x14ac:dyDescent="0.3">
      <c r="A7" s="8">
        <v>42460</v>
      </c>
      <c r="B7" s="9">
        <v>2.33E-4</v>
      </c>
      <c r="C7" s="9">
        <v>6.8999999999999999E-3</v>
      </c>
      <c r="D7" s="10">
        <v>7.4107999999999993E-2</v>
      </c>
      <c r="E7" s="14">
        <f t="shared" si="5"/>
        <v>-6.8789999999999997E-3</v>
      </c>
      <c r="F7" s="14">
        <f t="shared" si="6"/>
        <v>-6.0310999999999997E-2</v>
      </c>
      <c r="G7" s="14">
        <f t="shared" si="7"/>
        <v>-1.8034000000000001E-2</v>
      </c>
      <c r="H7" s="7">
        <v>1</v>
      </c>
      <c r="I7" s="15" cm="1">
        <f t="array" ref="I7">C7-MMULT(D7:H7,$W$2:$W$6)</f>
        <v>-1.7775714784900067E-3</v>
      </c>
      <c r="K7" s="11">
        <f t="shared" si="0"/>
        <v>3.6386509808294998E-2</v>
      </c>
      <c r="L7" s="12">
        <f t="shared" si="8"/>
        <v>3.4608938329804995E-2</v>
      </c>
      <c r="O7" s="14">
        <f t="shared" si="2"/>
        <v>-6.720799999999999E-2</v>
      </c>
      <c r="P7" s="14"/>
    </row>
    <row r="8" spans="1:23" x14ac:dyDescent="0.3">
      <c r="A8" s="8">
        <v>42490</v>
      </c>
      <c r="B8" s="9">
        <v>2.3599999999999999E-4</v>
      </c>
      <c r="C8" s="9">
        <v>0</v>
      </c>
      <c r="D8" s="10">
        <v>1.4761E-2</v>
      </c>
      <c r="E8" s="14">
        <f t="shared" si="5"/>
        <v>7.4107999999999993E-2</v>
      </c>
      <c r="F8" s="14">
        <f t="shared" si="6"/>
        <v>-6.8789999999999997E-3</v>
      </c>
      <c r="G8" s="14">
        <f t="shared" si="7"/>
        <v>-6.0310999999999997E-2</v>
      </c>
      <c r="H8" s="7">
        <v>1</v>
      </c>
      <c r="I8" s="15" cm="1">
        <f t="array" ref="I8">C8-MMULT(D8:H8,$W$2:$W$6)</f>
        <v>-5.8390371634338221E-3</v>
      </c>
      <c r="K8" s="11">
        <f t="shared" si="0"/>
        <v>1.0869083443469367E-2</v>
      </c>
      <c r="L8" s="12">
        <f t="shared" si="8"/>
        <v>5.0300462800355449E-3</v>
      </c>
      <c r="O8" s="14">
        <f t="shared" si="2"/>
        <v>-1.4761E-2</v>
      </c>
      <c r="P8" s="14"/>
    </row>
    <row r="9" spans="1:23" x14ac:dyDescent="0.3">
      <c r="A9" s="8">
        <v>42521</v>
      </c>
      <c r="B9" s="9">
        <v>2.12E-4</v>
      </c>
      <c r="C9" s="9">
        <v>2E-3</v>
      </c>
      <c r="D9" s="10">
        <v>1.2600000000000001E-3</v>
      </c>
      <c r="E9" s="14">
        <f t="shared" si="5"/>
        <v>1.4761E-2</v>
      </c>
      <c r="F9" s="14">
        <f t="shared" si="6"/>
        <v>7.4107999999999993E-2</v>
      </c>
      <c r="G9" s="14">
        <f t="shared" si="7"/>
        <v>-6.8789999999999997E-3</v>
      </c>
      <c r="H9" s="7">
        <v>1</v>
      </c>
      <c r="I9" s="15" cm="1">
        <f t="array" ref="I9">C9-MMULT(D9:H9,$W$2:$W$6)</f>
        <v>-1.0133096320126104E-2</v>
      </c>
      <c r="K9" s="11">
        <f t="shared" si="0"/>
        <v>5.0640592071724885E-3</v>
      </c>
      <c r="L9" s="12">
        <f t="shared" si="8"/>
        <v>-5.0690371129536154E-3</v>
      </c>
      <c r="O9" s="14">
        <f t="shared" si="2"/>
        <v>7.3999999999999999E-4</v>
      </c>
      <c r="P9" s="14"/>
    </row>
    <row r="10" spans="1:23" x14ac:dyDescent="0.3">
      <c r="A10" s="8">
        <v>42551</v>
      </c>
      <c r="B10" s="9">
        <v>2.0000000000000001E-4</v>
      </c>
      <c r="C10" s="9">
        <v>0</v>
      </c>
      <c r="D10" s="10">
        <v>-6.0530000000000002E-3</v>
      </c>
      <c r="E10" s="14">
        <f t="shared" si="5"/>
        <v>1.2600000000000001E-3</v>
      </c>
      <c r="F10" s="14">
        <f t="shared" si="6"/>
        <v>1.4761E-2</v>
      </c>
      <c r="G10" s="14">
        <f t="shared" si="7"/>
        <v>7.4107999999999993E-2</v>
      </c>
      <c r="H10" s="7">
        <v>1</v>
      </c>
      <c r="I10" s="15" cm="1">
        <f t="array" ref="I10">C10-MMULT(D10:H10,$W$2:$W$6)</f>
        <v>-1.2295098330946736E-2</v>
      </c>
      <c r="K10" s="11">
        <f t="shared" si="0"/>
        <v>1.9196889945927481E-3</v>
      </c>
      <c r="L10" s="12">
        <f t="shared" si="8"/>
        <v>-1.0375409336353988E-2</v>
      </c>
      <c r="O10" s="14">
        <f t="shared" si="2"/>
        <v>6.0530000000000002E-3</v>
      </c>
      <c r="P10" s="14"/>
    </row>
    <row r="11" spans="1:23" x14ac:dyDescent="0.3">
      <c r="A11" s="8">
        <v>42582</v>
      </c>
      <c r="B11" s="9">
        <v>2.22E-4</v>
      </c>
      <c r="C11" s="9">
        <v>2.8999999999999998E-3</v>
      </c>
      <c r="D11" s="10">
        <v>4.3094E-2</v>
      </c>
      <c r="E11" s="14">
        <f t="shared" si="5"/>
        <v>-6.0530000000000002E-3</v>
      </c>
      <c r="F11" s="14">
        <f t="shared" si="6"/>
        <v>1.2600000000000001E-3</v>
      </c>
      <c r="G11" s="14">
        <f t="shared" si="7"/>
        <v>1.4761E-2</v>
      </c>
      <c r="H11" s="7">
        <v>1</v>
      </c>
      <c r="I11" s="15" cm="1">
        <f t="array" ref="I11">C11-MMULT(D11:H11,$W$2:$W$6)</f>
        <v>-9.7931851044072826E-3</v>
      </c>
      <c r="K11" s="11">
        <f t="shared" si="0"/>
        <v>2.3051421913730788E-2</v>
      </c>
      <c r="L11" s="12">
        <f t="shared" si="8"/>
        <v>1.3258236809323505E-2</v>
      </c>
      <c r="O11" s="14">
        <f t="shared" si="2"/>
        <v>-4.0194000000000001E-2</v>
      </c>
      <c r="P11" s="14"/>
    </row>
    <row r="12" spans="1:23" x14ac:dyDescent="0.3">
      <c r="A12" s="8">
        <v>42613</v>
      </c>
      <c r="B12" s="9">
        <v>2.3800000000000001E-4</v>
      </c>
      <c r="C12" s="9">
        <v>2.8999999999999998E-3</v>
      </c>
      <c r="D12" s="10">
        <v>3.3639999999999998E-3</v>
      </c>
      <c r="E12" s="14">
        <f t="shared" si="5"/>
        <v>4.3094E-2</v>
      </c>
      <c r="F12" s="14">
        <f t="shared" si="6"/>
        <v>-6.0530000000000002E-3</v>
      </c>
      <c r="G12" s="14">
        <f t="shared" si="7"/>
        <v>1.2600000000000001E-3</v>
      </c>
      <c r="H12" s="7">
        <v>1</v>
      </c>
      <c r="I12" s="15" cm="1">
        <f t="array" ref="I12">C12-MMULT(D12:H12,$W$2:$W$6)</f>
        <v>-4.9083348565148498E-3</v>
      </c>
      <c r="K12" s="11">
        <f t="shared" si="0"/>
        <v>5.9687159728319681E-3</v>
      </c>
      <c r="L12" s="12">
        <f t="shared" si="8"/>
        <v>1.0603811163171183E-3</v>
      </c>
      <c r="O12" s="14">
        <f t="shared" si="2"/>
        <v>-4.64E-4</v>
      </c>
      <c r="P12" s="14"/>
    </row>
    <row r="13" spans="1:23" x14ac:dyDescent="0.3">
      <c r="A13" s="8">
        <v>42643</v>
      </c>
      <c r="B13" s="9">
        <v>2.4000000000000001E-4</v>
      </c>
      <c r="C13" s="9">
        <v>-1E-3</v>
      </c>
      <c r="D13" s="10">
        <v>6.1269999999999996E-3</v>
      </c>
      <c r="E13" s="14">
        <f t="shared" si="5"/>
        <v>3.3639999999999998E-3</v>
      </c>
      <c r="F13" s="14">
        <f t="shared" si="6"/>
        <v>4.3094E-2</v>
      </c>
      <c r="G13" s="14">
        <f t="shared" si="7"/>
        <v>-6.0530000000000002E-3</v>
      </c>
      <c r="H13" s="7">
        <v>1</v>
      </c>
      <c r="I13" s="15" cm="1">
        <f t="array" ref="I13">C13-MMULT(D13:H13,$W$2:$W$6)</f>
        <v>-1.0243312836002105E-2</v>
      </c>
      <c r="K13" s="11">
        <f t="shared" si="0"/>
        <v>7.1567229326785185E-3</v>
      </c>
      <c r="L13" s="12">
        <f t="shared" si="8"/>
        <v>-3.0865899033235868E-3</v>
      </c>
      <c r="O13" s="14">
        <f t="shared" si="2"/>
        <v>-7.1269999999999997E-3</v>
      </c>
      <c r="P13" s="14"/>
    </row>
    <row r="14" spans="1:23" x14ac:dyDescent="0.3">
      <c r="A14" s="8">
        <v>42674</v>
      </c>
      <c r="B14" s="9">
        <v>2.52E-4</v>
      </c>
      <c r="C14" s="9">
        <v>-4.7999999999999996E-3</v>
      </c>
      <c r="D14" s="10">
        <v>-1.6974E-2</v>
      </c>
      <c r="E14" s="14">
        <f t="shared" si="5"/>
        <v>6.1269999999999996E-3</v>
      </c>
      <c r="F14" s="14">
        <f t="shared" si="6"/>
        <v>3.3639999999999998E-3</v>
      </c>
      <c r="G14" s="14">
        <f t="shared" si="7"/>
        <v>4.3094E-2</v>
      </c>
      <c r="H14" s="7">
        <v>1</v>
      </c>
      <c r="I14" s="15" cm="1">
        <f t="array" ref="I14">C14-MMULT(D14:H14,$W$2:$W$6)</f>
        <v>-1.1547407141547871E-2</v>
      </c>
      <c r="K14" s="11">
        <f t="shared" si="0"/>
        <v>-2.7760127819125638E-3</v>
      </c>
      <c r="L14" s="12">
        <f t="shared" si="8"/>
        <v>-1.4323419923460435E-2</v>
      </c>
      <c r="O14" s="14">
        <f t="shared" si="2"/>
        <v>1.2174000000000001E-2</v>
      </c>
      <c r="P14" s="14"/>
    </row>
    <row r="15" spans="1:23" x14ac:dyDescent="0.3">
      <c r="A15" s="8">
        <v>42704</v>
      </c>
      <c r="B15" s="9">
        <v>2.5799999999999998E-4</v>
      </c>
      <c r="C15" s="9">
        <v>1.8499999999999999E-2</v>
      </c>
      <c r="D15" s="10">
        <v>7.5989999999999999E-3</v>
      </c>
      <c r="E15" s="14">
        <f t="shared" si="5"/>
        <v>-1.6974E-2</v>
      </c>
      <c r="F15" s="14">
        <f t="shared" si="6"/>
        <v>6.1269999999999996E-3</v>
      </c>
      <c r="G15" s="14">
        <f t="shared" si="7"/>
        <v>3.3639999999999998E-3</v>
      </c>
      <c r="H15" s="7">
        <v>1</v>
      </c>
      <c r="I15" s="15" cm="1">
        <f t="array" ref="I15">C15-MMULT(D15:H15,$W$2:$W$6)</f>
        <v>1.3080057964297844E-2</v>
      </c>
      <c r="K15" s="11">
        <f t="shared" si="0"/>
        <v>7.789638692683629E-3</v>
      </c>
      <c r="L15" s="12">
        <f t="shared" si="8"/>
        <v>2.0869696656981473E-2</v>
      </c>
      <c r="O15" s="14">
        <f t="shared" si="2"/>
        <v>1.0900999999999999E-2</v>
      </c>
      <c r="P15" s="14"/>
    </row>
    <row r="16" spans="1:23" x14ac:dyDescent="0.3">
      <c r="A16" s="8">
        <v>42735</v>
      </c>
      <c r="B16" s="9">
        <v>3.1E-4</v>
      </c>
      <c r="C16" s="9">
        <v>1E-3</v>
      </c>
      <c r="D16" s="10">
        <v>2.1602E-2</v>
      </c>
      <c r="E16" s="14">
        <f t="shared" si="5"/>
        <v>7.5989999999999999E-3</v>
      </c>
      <c r="F16" s="14">
        <f t="shared" si="6"/>
        <v>-1.6974E-2</v>
      </c>
      <c r="G16" s="14">
        <f t="shared" si="7"/>
        <v>6.1269999999999996E-3</v>
      </c>
      <c r="H16" s="7">
        <v>1</v>
      </c>
      <c r="I16" s="15" cm="1">
        <f t="array" ref="I16">C16-MMULT(D16:H16,$W$2:$W$6)</f>
        <v>-6.6180071523763966E-3</v>
      </c>
      <c r="K16" s="11">
        <f t="shared" si="0"/>
        <v>1.3810507841699642E-2</v>
      </c>
      <c r="L16" s="12">
        <f t="shared" si="8"/>
        <v>7.1925006893232453E-3</v>
      </c>
      <c r="O16" s="14">
        <f t="shared" si="2"/>
        <v>-2.0601999999999999E-2</v>
      </c>
      <c r="P16" s="14"/>
    </row>
    <row r="17" spans="1:16" x14ac:dyDescent="0.3">
      <c r="A17" s="8">
        <v>42766</v>
      </c>
      <c r="B17" s="9">
        <v>3.7100000000000002E-4</v>
      </c>
      <c r="C17" s="9">
        <v>0</v>
      </c>
      <c r="D17" s="10">
        <v>2.7345000000000001E-2</v>
      </c>
      <c r="E17" s="14">
        <f t="shared" si="5"/>
        <v>2.1602E-2</v>
      </c>
      <c r="F17" s="14">
        <f t="shared" si="6"/>
        <v>7.5989999999999999E-3</v>
      </c>
      <c r="G17" s="14">
        <f t="shared" si="7"/>
        <v>-1.6974E-2</v>
      </c>
      <c r="H17" s="7">
        <v>1</v>
      </c>
      <c r="I17" s="15" cm="1">
        <f t="array" ref="I17">C17-MMULT(D17:H17,$W$2:$W$6)</f>
        <v>-9.6409095086683102E-3</v>
      </c>
      <c r="K17" s="11">
        <f t="shared" si="0"/>
        <v>1.6279825239600018E-2</v>
      </c>
      <c r="L17" s="12">
        <f t="shared" si="8"/>
        <v>6.638915730931708E-3</v>
      </c>
      <c r="O17" s="14">
        <f t="shared" si="2"/>
        <v>-2.7345000000000001E-2</v>
      </c>
      <c r="P17" s="14"/>
    </row>
    <row r="18" spans="1:16" x14ac:dyDescent="0.3">
      <c r="A18" s="8">
        <v>42794</v>
      </c>
      <c r="B18" s="9">
        <v>3.9100000000000002E-4</v>
      </c>
      <c r="C18" s="9">
        <v>1.24E-2</v>
      </c>
      <c r="D18" s="10">
        <v>2.8053000000000002E-2</v>
      </c>
      <c r="E18" s="14">
        <f t="shared" si="5"/>
        <v>2.7345000000000001E-2</v>
      </c>
      <c r="F18" s="14">
        <f t="shared" si="6"/>
        <v>2.1602E-2</v>
      </c>
      <c r="G18" s="14">
        <f t="shared" si="7"/>
        <v>7.5989999999999999E-3</v>
      </c>
      <c r="H18" s="7">
        <v>1</v>
      </c>
      <c r="I18" s="15" cm="1">
        <f t="array" ref="I18">C18-MMULT(D18:H18,$W$2:$W$6)</f>
        <v>-1.5148359086979476E-3</v>
      </c>
      <c r="K18" s="11">
        <f t="shared" si="0"/>
        <v>1.6584243961124217E-2</v>
      </c>
      <c r="L18" s="12">
        <f t="shared" si="8"/>
        <v>1.5069408052426269E-2</v>
      </c>
      <c r="O18" s="14">
        <f t="shared" si="2"/>
        <v>-1.5653E-2</v>
      </c>
      <c r="P18" s="14"/>
    </row>
    <row r="19" spans="1:16" x14ac:dyDescent="0.3">
      <c r="A19" s="8">
        <v>42825</v>
      </c>
      <c r="B19" s="9">
        <v>4.4799999999999999E-4</v>
      </c>
      <c r="C19" s="9">
        <v>1.04E-2</v>
      </c>
      <c r="D19" s="10">
        <v>1.223E-2</v>
      </c>
      <c r="E19" s="14">
        <f t="shared" si="5"/>
        <v>2.8053000000000002E-2</v>
      </c>
      <c r="F19" s="14">
        <f t="shared" si="6"/>
        <v>2.7345000000000001E-2</v>
      </c>
      <c r="G19" s="14">
        <f t="shared" si="7"/>
        <v>2.1602E-2</v>
      </c>
      <c r="H19" s="7">
        <v>1</v>
      </c>
      <c r="I19" s="15" cm="1">
        <f t="array" ref="I19">C19-MMULT(D19:H19,$W$2:$W$6)</f>
        <v>-2.8955468209162297E-3</v>
      </c>
      <c r="K19" s="11">
        <f t="shared" si="0"/>
        <v>9.7808295110149261E-3</v>
      </c>
      <c r="L19" s="12">
        <f t="shared" si="8"/>
        <v>6.8852826900986965E-3</v>
      </c>
      <c r="O19" s="14">
        <f t="shared" si="2"/>
        <v>-1.83E-3</v>
      </c>
      <c r="P19" s="14"/>
    </row>
    <row r="20" spans="1:16" x14ac:dyDescent="0.3">
      <c r="A20" s="8">
        <v>42855</v>
      </c>
      <c r="B20" s="9">
        <v>5.0799999999999999E-4</v>
      </c>
      <c r="C20" s="9">
        <v>0</v>
      </c>
      <c r="D20" s="10">
        <v>1.5587E-2</v>
      </c>
      <c r="E20" s="14">
        <f t="shared" si="5"/>
        <v>1.223E-2</v>
      </c>
      <c r="F20" s="14">
        <f t="shared" si="6"/>
        <v>2.8053000000000002E-2</v>
      </c>
      <c r="G20" s="14">
        <f t="shared" si="7"/>
        <v>2.7345000000000001E-2</v>
      </c>
      <c r="H20" s="7">
        <v>1</v>
      </c>
      <c r="I20" s="15" cm="1">
        <f t="array" ref="I20">C20-MMULT(D20:H20,$W$2:$W$6)</f>
        <v>-1.3306773836911309E-2</v>
      </c>
      <c r="K20" s="11">
        <f t="shared" si="0"/>
        <v>1.122423861858093E-2</v>
      </c>
      <c r="L20" s="12">
        <f t="shared" si="8"/>
        <v>-2.082535218330378E-3</v>
      </c>
      <c r="O20" s="14">
        <f t="shared" si="2"/>
        <v>-1.5587E-2</v>
      </c>
      <c r="P20" s="14"/>
    </row>
    <row r="21" spans="1:16" x14ac:dyDescent="0.3">
      <c r="A21" s="8">
        <v>42886</v>
      </c>
      <c r="B21" s="9">
        <v>6.0599999999999998E-4</v>
      </c>
      <c r="C21" s="9">
        <v>8.9599999999999999E-2</v>
      </c>
      <c r="D21" s="10">
        <v>2.2082000000000001E-2</v>
      </c>
      <c r="E21" s="14">
        <f t="shared" si="5"/>
        <v>1.5587E-2</v>
      </c>
      <c r="F21" s="14">
        <f t="shared" si="6"/>
        <v>1.223E-2</v>
      </c>
      <c r="G21" s="14">
        <f t="shared" si="7"/>
        <v>2.8053000000000002E-2</v>
      </c>
      <c r="H21" s="7">
        <v>1</v>
      </c>
      <c r="I21" s="15" cm="1">
        <f t="array" ref="I21">C21-MMULT(D21:H21,$W$2:$W$6)</f>
        <v>7.6405711710515217E-2</v>
      </c>
      <c r="K21" s="11">
        <f t="shared" si="0"/>
        <v>1.4016893415614353E-2</v>
      </c>
      <c r="L21" s="12">
        <f t="shared" si="8"/>
        <v>9.0422605126129568E-2</v>
      </c>
      <c r="O21" s="14">
        <f t="shared" si="2"/>
        <v>6.7517999999999995E-2</v>
      </c>
      <c r="P21" s="14"/>
    </row>
    <row r="22" spans="1:16" x14ac:dyDescent="0.3">
      <c r="A22" s="8">
        <v>42916</v>
      </c>
      <c r="B22" s="9">
        <v>7.0799999999999997E-4</v>
      </c>
      <c r="C22" s="9">
        <v>5.1000000000000004E-3</v>
      </c>
      <c r="D22" s="10">
        <v>4.5469999999999998E-3</v>
      </c>
      <c r="E22" s="14">
        <f t="shared" si="5"/>
        <v>2.2082000000000001E-2</v>
      </c>
      <c r="F22" s="14">
        <f t="shared" si="6"/>
        <v>1.5587E-2</v>
      </c>
      <c r="G22" s="14">
        <f t="shared" si="7"/>
        <v>1.223E-2</v>
      </c>
      <c r="H22" s="7">
        <v>1</v>
      </c>
      <c r="I22" s="15" cm="1">
        <f t="array" ref="I22">C22-MMULT(D22:H22,$W$2:$W$6)</f>
        <v>-4.4683113338900918E-3</v>
      </c>
      <c r="K22" s="11">
        <f t="shared" si="0"/>
        <v>6.4773704185425978E-3</v>
      </c>
      <c r="L22" s="12">
        <f t="shared" si="8"/>
        <v>2.009059084652506E-3</v>
      </c>
      <c r="O22" s="14">
        <f t="shared" si="2"/>
        <v>5.5300000000000054E-4</v>
      </c>
      <c r="P22" s="14"/>
    </row>
    <row r="23" spans="1:16" x14ac:dyDescent="0.3">
      <c r="A23" s="8">
        <v>42947</v>
      </c>
      <c r="B23" s="9">
        <v>8.0500000000000005E-4</v>
      </c>
      <c r="C23" s="9">
        <v>6.0000000000000001E-3</v>
      </c>
      <c r="D23" s="10">
        <v>2.7945000000000001E-2</v>
      </c>
      <c r="E23" s="14">
        <f t="shared" si="5"/>
        <v>4.5469999999999998E-3</v>
      </c>
      <c r="F23" s="14">
        <f t="shared" si="6"/>
        <v>2.2082000000000001E-2</v>
      </c>
      <c r="G23" s="14">
        <f t="shared" si="7"/>
        <v>1.5587E-2</v>
      </c>
      <c r="H23" s="7">
        <v>1</v>
      </c>
      <c r="I23" s="15" cm="1">
        <f t="array" ref="I23">C23-MMULT(D23:H23,$W$2:$W$6)</f>
        <v>-7.0430265163453423E-3</v>
      </c>
      <c r="K23" s="11">
        <f t="shared" si="0"/>
        <v>1.6537807206993407E-2</v>
      </c>
      <c r="L23" s="12">
        <f t="shared" si="8"/>
        <v>9.4947806906480643E-3</v>
      </c>
      <c r="O23" s="14">
        <f t="shared" si="2"/>
        <v>-2.1944999999999999E-2</v>
      </c>
      <c r="P23" s="14"/>
    </row>
    <row r="24" spans="1:16" x14ac:dyDescent="0.3">
      <c r="A24" s="8">
        <v>42978</v>
      </c>
      <c r="B24" s="9">
        <v>8.8400000000000002E-4</v>
      </c>
      <c r="C24" s="9">
        <v>2.7099999999999999E-2</v>
      </c>
      <c r="D24" s="10">
        <v>3.8319999999999999E-3</v>
      </c>
      <c r="E24" s="14">
        <f t="shared" si="5"/>
        <v>2.7945000000000001E-2</v>
      </c>
      <c r="F24" s="14">
        <f t="shared" si="6"/>
        <v>4.5469999999999998E-3</v>
      </c>
      <c r="G24" s="14">
        <f t="shared" si="7"/>
        <v>2.2082000000000001E-2</v>
      </c>
      <c r="H24" s="7">
        <v>1</v>
      </c>
      <c r="I24" s="15" cm="1">
        <f t="array" ref="I24">C24-MMULT(D24:H24,$W$2:$W$6)</f>
        <v>1.7289421028804871E-2</v>
      </c>
      <c r="K24" s="11">
        <f t="shared" si="0"/>
        <v>6.1699419073988106E-3</v>
      </c>
      <c r="L24" s="12">
        <f t="shared" si="8"/>
        <v>2.3459362936203682E-2</v>
      </c>
      <c r="O24" s="14">
        <f t="shared" si="2"/>
        <v>2.3268E-2</v>
      </c>
      <c r="P24" s="14"/>
    </row>
    <row r="25" spans="1:16" x14ac:dyDescent="0.3">
      <c r="A25" s="8">
        <v>43008</v>
      </c>
      <c r="B25" s="9">
        <v>8.6200000000000003E-4</v>
      </c>
      <c r="C25" s="9">
        <v>3.3E-3</v>
      </c>
      <c r="D25" s="10">
        <v>1.9318999999999999E-2</v>
      </c>
      <c r="E25" s="14">
        <f t="shared" si="5"/>
        <v>3.8319999999999999E-3</v>
      </c>
      <c r="F25" s="14">
        <f t="shared" si="6"/>
        <v>2.7945000000000001E-2</v>
      </c>
      <c r="G25" s="14">
        <f t="shared" si="7"/>
        <v>4.5469999999999998E-3</v>
      </c>
      <c r="H25" s="7">
        <v>1</v>
      </c>
      <c r="I25" s="15" cm="1">
        <f t="array" ref="I25">C25-MMULT(D25:H25,$W$2:$W$6)</f>
        <v>-7.7479739453262921E-3</v>
      </c>
      <c r="K25" s="11">
        <f t="shared" si="0"/>
        <v>1.2828886455767803E-2</v>
      </c>
      <c r="L25" s="12">
        <f t="shared" si="8"/>
        <v>5.080912510441511E-3</v>
      </c>
      <c r="O25" s="14">
        <f t="shared" si="2"/>
        <v>-1.6018999999999999E-2</v>
      </c>
      <c r="P25" s="14"/>
    </row>
    <row r="26" spans="1:16" x14ac:dyDescent="0.3">
      <c r="A26" s="8">
        <v>43039</v>
      </c>
      <c r="B26" s="9">
        <v>9.0300000000000005E-4</v>
      </c>
      <c r="C26" s="9">
        <v>1.23E-2</v>
      </c>
      <c r="D26" s="10">
        <v>2.0766E-2</v>
      </c>
      <c r="E26" s="14">
        <f t="shared" si="5"/>
        <v>1.9318999999999999E-2</v>
      </c>
      <c r="F26" s="14">
        <f t="shared" si="6"/>
        <v>3.8319999999999999E-3</v>
      </c>
      <c r="G26" s="14">
        <f t="shared" si="7"/>
        <v>2.7945000000000001E-2</v>
      </c>
      <c r="H26" s="7">
        <v>1</v>
      </c>
      <c r="I26" s="15" cm="1">
        <f t="array" ref="I26">C26-MMULT(D26:H26,$W$2:$W$6)</f>
        <v>-1.5193891548776102E-4</v>
      </c>
      <c r="K26" s="11">
        <f t="shared" si="0"/>
        <v>1.3451052967131522E-2</v>
      </c>
      <c r="L26" s="12">
        <f t="shared" si="8"/>
        <v>1.3299114051643761E-2</v>
      </c>
      <c r="O26" s="14">
        <f t="shared" si="2"/>
        <v>-8.4659999999999996E-3</v>
      </c>
      <c r="P26" s="14"/>
    </row>
    <row r="27" spans="1:16" x14ac:dyDescent="0.3">
      <c r="A27" s="8">
        <v>43069</v>
      </c>
      <c r="B27" s="9">
        <v>8.9300000000000002E-4</v>
      </c>
      <c r="C27" s="9">
        <v>8.8999999999999999E-3</v>
      </c>
      <c r="D27" s="10">
        <v>1.9359000000000001E-2</v>
      </c>
      <c r="E27" s="14">
        <f t="shared" si="5"/>
        <v>2.0766E-2</v>
      </c>
      <c r="F27" s="14">
        <f t="shared" si="6"/>
        <v>1.9318999999999999E-2</v>
      </c>
      <c r="G27" s="14">
        <f t="shared" si="7"/>
        <v>3.8319999999999999E-3</v>
      </c>
      <c r="H27" s="7">
        <v>1</v>
      </c>
      <c r="I27" s="15" cm="1">
        <f t="array" ref="I27">C27-MMULT(D27:H27,$W$2:$W$6)</f>
        <v>-2.521433032673789E-3</v>
      </c>
      <c r="K27" s="11">
        <f t="shared" si="0"/>
        <v>1.284608525359403E-2</v>
      </c>
      <c r="L27" s="12">
        <f t="shared" si="8"/>
        <v>1.0324652220920241E-2</v>
      </c>
      <c r="O27" s="14">
        <f t="shared" si="2"/>
        <v>-1.0459000000000001E-2</v>
      </c>
      <c r="P27" s="14"/>
    </row>
    <row r="28" spans="1:16" x14ac:dyDescent="0.3">
      <c r="A28" s="8">
        <v>43100</v>
      </c>
      <c r="B28" s="9">
        <v>1.0009999999999999E-3</v>
      </c>
      <c r="C28" s="9">
        <v>6.9999999999999999E-4</v>
      </c>
      <c r="D28" s="10">
        <v>1.6122000000000001E-2</v>
      </c>
      <c r="E28" s="14">
        <f t="shared" si="5"/>
        <v>1.9359000000000001E-2</v>
      </c>
      <c r="F28" s="14">
        <f t="shared" si="6"/>
        <v>2.0766E-2</v>
      </c>
      <c r="G28" s="14">
        <f t="shared" si="7"/>
        <v>1.9318999999999999E-2</v>
      </c>
      <c r="H28" s="7">
        <v>1</v>
      </c>
      <c r="I28" s="15" cm="1">
        <f t="array" ref="I28">C28-MMULT(D28:H28,$W$2:$W$6)</f>
        <v>-1.1745342010204798E-2</v>
      </c>
      <c r="K28" s="11">
        <f t="shared" si="0"/>
        <v>1.1454272539506701E-2</v>
      </c>
      <c r="L28" s="12">
        <f t="shared" si="8"/>
        <v>-2.9106947069809652E-4</v>
      </c>
      <c r="O28" s="14">
        <f t="shared" si="2"/>
        <v>-1.5422000000000002E-2</v>
      </c>
      <c r="P28" s="14"/>
    </row>
    <row r="29" spans="1:16" x14ac:dyDescent="0.3">
      <c r="A29" s="8">
        <v>43131</v>
      </c>
      <c r="B29" s="9">
        <v>1.1000000000000001E-3</v>
      </c>
      <c r="C29" s="9">
        <v>1.9300000000000001E-2</v>
      </c>
      <c r="D29" s="10">
        <v>5.6413999999999999E-2</v>
      </c>
      <c r="E29" s="14">
        <f t="shared" si="5"/>
        <v>1.6122000000000001E-2</v>
      </c>
      <c r="F29" s="14">
        <f t="shared" si="6"/>
        <v>1.9359000000000001E-2</v>
      </c>
      <c r="G29" s="14">
        <f t="shared" si="7"/>
        <v>2.0766E-2</v>
      </c>
      <c r="H29" s="7">
        <v>1</v>
      </c>
      <c r="I29" s="15" cm="1">
        <f t="array" ref="I29">C29-MMULT(D29:H29,$W$2:$W$6)</f>
        <v>4.9317780727009541E-4</v>
      </c>
      <c r="K29" s="11">
        <f t="shared" si="0"/>
        <v>2.8778621589863995E-2</v>
      </c>
      <c r="L29" s="12">
        <f t="shared" si="8"/>
        <v>2.9271799397134091E-2</v>
      </c>
      <c r="O29" s="14">
        <f t="shared" si="2"/>
        <v>-3.7113999999999994E-2</v>
      </c>
      <c r="P29" s="14"/>
    </row>
    <row r="30" spans="1:16" x14ac:dyDescent="0.3">
      <c r="A30" s="8">
        <v>43159</v>
      </c>
      <c r="B30" s="9">
        <v>1.0759999999999999E-3</v>
      </c>
      <c r="C30" s="9">
        <v>4.7000000000000002E-3</v>
      </c>
      <c r="D30" s="10">
        <v>-4.1997E-2</v>
      </c>
      <c r="E30" s="14">
        <f t="shared" si="5"/>
        <v>5.6413999999999999E-2</v>
      </c>
      <c r="F30" s="14">
        <f t="shared" si="6"/>
        <v>1.6122000000000001E-2</v>
      </c>
      <c r="G30" s="14">
        <f t="shared" si="7"/>
        <v>1.9359000000000001E-2</v>
      </c>
      <c r="H30" s="7">
        <v>1</v>
      </c>
      <c r="I30" s="15" cm="1">
        <f t="array" ref="I30">C30-MMULT(D30:H30,$W$2:$W$6)</f>
        <v>-5.4071934771201396E-4</v>
      </c>
      <c r="K30" s="11">
        <f t="shared" si="0"/>
        <v>-1.3535150732053797E-2</v>
      </c>
      <c r="L30" s="12">
        <f t="shared" si="8"/>
        <v>-1.4075870079765811E-2</v>
      </c>
      <c r="O30" s="14">
        <f t="shared" si="2"/>
        <v>4.6697000000000002E-2</v>
      </c>
      <c r="P30" s="14"/>
    </row>
    <row r="31" spans="1:16" x14ac:dyDescent="0.3">
      <c r="A31" s="8">
        <v>43190</v>
      </c>
      <c r="B31" s="9">
        <v>1.305E-3</v>
      </c>
      <c r="C31" s="9">
        <v>2.5899999999999999E-2</v>
      </c>
      <c r="D31" s="10">
        <v>-2.1405E-2</v>
      </c>
      <c r="E31" s="14">
        <f t="shared" si="5"/>
        <v>-4.1997E-2</v>
      </c>
      <c r="F31" s="14">
        <f t="shared" si="6"/>
        <v>5.6413999999999999E-2</v>
      </c>
      <c r="G31" s="14">
        <f t="shared" si="7"/>
        <v>1.6122000000000001E-2</v>
      </c>
      <c r="H31" s="7">
        <v>1</v>
      </c>
      <c r="I31" s="15" cm="1">
        <f t="array" ref="I31">C31-MMULT(D31:H31,$W$2:$W$6)</f>
        <v>2.1076868480323186E-2</v>
      </c>
      <c r="K31" s="11">
        <f t="shared" si="0"/>
        <v>-4.681209611112732E-3</v>
      </c>
      <c r="L31" s="12">
        <f t="shared" si="8"/>
        <v>1.6395658869210454E-2</v>
      </c>
      <c r="O31" s="14">
        <f t="shared" si="2"/>
        <v>4.7305E-2</v>
      </c>
      <c r="P31" s="14"/>
    </row>
    <row r="32" spans="1:16" x14ac:dyDescent="0.3">
      <c r="A32" s="8">
        <v>43220</v>
      </c>
      <c r="B32" s="9">
        <v>1.3489999999999999E-3</v>
      </c>
      <c r="C32" s="9">
        <v>1.0699999999999999E-2</v>
      </c>
      <c r="D32" s="10">
        <v>9.5479999999999992E-3</v>
      </c>
      <c r="E32" s="14">
        <f t="shared" si="5"/>
        <v>-2.1405E-2</v>
      </c>
      <c r="F32" s="14">
        <f t="shared" si="6"/>
        <v>-4.1997E-2</v>
      </c>
      <c r="G32" s="14">
        <f t="shared" si="7"/>
        <v>5.6413999999999999E-2</v>
      </c>
      <c r="H32" s="7">
        <v>1</v>
      </c>
      <c r="I32" s="15" cm="1">
        <f t="array" ref="I32">C32-MMULT(D32:H32,$W$2:$W$6)</f>
        <v>4.6179507638447817E-3</v>
      </c>
      <c r="K32" s="11">
        <f t="shared" si="0"/>
        <v>8.6276501167664825E-3</v>
      </c>
      <c r="L32" s="12">
        <f t="shared" si="8"/>
        <v>1.3245600880611264E-2</v>
      </c>
      <c r="O32" s="14">
        <f t="shared" si="2"/>
        <v>1.1520000000000002E-3</v>
      </c>
      <c r="P32" s="14"/>
    </row>
    <row r="33" spans="1:16" x14ac:dyDescent="0.3">
      <c r="A33" s="8">
        <v>43251</v>
      </c>
      <c r="B33" s="9">
        <v>1.493E-3</v>
      </c>
      <c r="C33" s="9">
        <v>4.4999999999999997E-3</v>
      </c>
      <c r="D33" s="10">
        <v>1.2470000000000001E-3</v>
      </c>
      <c r="E33" s="14">
        <f t="shared" si="5"/>
        <v>9.5479999999999992E-3</v>
      </c>
      <c r="F33" s="14">
        <f t="shared" si="6"/>
        <v>-2.1405E-2</v>
      </c>
      <c r="G33" s="14">
        <f t="shared" si="7"/>
        <v>-4.1997E-2</v>
      </c>
      <c r="H33" s="7">
        <v>1</v>
      </c>
      <c r="I33" s="15" cm="1">
        <f t="array" ref="I33">C33-MMULT(D33:H33,$W$2:$W$6)</f>
        <v>5.2116840394323006E-3</v>
      </c>
      <c r="K33" s="11">
        <f t="shared" si="0"/>
        <v>5.0584695978789654E-3</v>
      </c>
      <c r="L33" s="12">
        <f t="shared" si="8"/>
        <v>1.0270153637311267E-2</v>
      </c>
      <c r="O33" s="14">
        <f t="shared" si="2"/>
        <v>3.2529999999999998E-3</v>
      </c>
      <c r="P33" s="14"/>
    </row>
    <row r="34" spans="1:16" x14ac:dyDescent="0.3">
      <c r="A34" s="8">
        <v>43281</v>
      </c>
      <c r="B34" s="9">
        <v>1.513E-3</v>
      </c>
      <c r="C34" s="9">
        <v>9.1000000000000004E-3</v>
      </c>
      <c r="D34" s="10">
        <v>-5.4130000000000003E-3</v>
      </c>
      <c r="E34" s="14">
        <f t="shared" si="5"/>
        <v>1.2470000000000001E-3</v>
      </c>
      <c r="F34" s="14">
        <f t="shared" si="6"/>
        <v>9.5479999999999992E-3</v>
      </c>
      <c r="G34" s="14">
        <f t="shared" si="7"/>
        <v>-2.1405E-2</v>
      </c>
      <c r="H34" s="7">
        <v>1</v>
      </c>
      <c r="I34" s="15" cm="1">
        <f t="array" ref="I34">C34-MMULT(D34:H34,$W$2:$W$6)</f>
        <v>6.5725439801528184E-3</v>
      </c>
      <c r="K34" s="11">
        <f t="shared" si="0"/>
        <v>2.1948697598123614E-3</v>
      </c>
      <c r="L34" s="12">
        <f t="shared" si="8"/>
        <v>8.7674137399651794E-3</v>
      </c>
      <c r="O34" s="14">
        <f t="shared" si="2"/>
        <v>1.4513000000000002E-2</v>
      </c>
      <c r="P34" s="14"/>
    </row>
    <row r="35" spans="1:16" x14ac:dyDescent="0.3">
      <c r="A35" s="8">
        <v>43312</v>
      </c>
      <c r="B35" s="9">
        <v>1.622E-3</v>
      </c>
      <c r="C35" s="9">
        <v>2.5399999999999999E-2</v>
      </c>
      <c r="D35" s="10">
        <v>3.0158000000000001E-2</v>
      </c>
      <c r="E35" s="14">
        <f t="shared" si="5"/>
        <v>-5.4130000000000003E-3</v>
      </c>
      <c r="F35" s="14">
        <f t="shared" si="6"/>
        <v>1.2470000000000001E-3</v>
      </c>
      <c r="G35" s="14">
        <f t="shared" si="7"/>
        <v>9.5479999999999992E-3</v>
      </c>
      <c r="H35" s="7">
        <v>1</v>
      </c>
      <c r="I35" s="15" cm="1">
        <f t="array" ref="I35">C35-MMULT(D35:H35,$W$2:$W$6)</f>
        <v>1.5288842108208616E-2</v>
      </c>
      <c r="K35" s="11">
        <f t="shared" si="0"/>
        <v>1.7489330696729352E-2</v>
      </c>
      <c r="L35" s="12">
        <f t="shared" si="8"/>
        <v>3.2778172804937972E-2</v>
      </c>
      <c r="O35" s="14">
        <f t="shared" si="2"/>
        <v>-4.7580000000000018E-3</v>
      </c>
      <c r="P35" s="14"/>
    </row>
    <row r="36" spans="1:16" x14ac:dyDescent="0.3">
      <c r="A36" s="8">
        <v>43343</v>
      </c>
      <c r="B36" s="9">
        <v>1.686E-3</v>
      </c>
      <c r="C36" s="9">
        <v>1.17E-2</v>
      </c>
      <c r="D36" s="10">
        <v>7.8530000000000006E-3</v>
      </c>
      <c r="E36" s="14">
        <f t="shared" si="5"/>
        <v>3.0158000000000001E-2</v>
      </c>
      <c r="F36" s="14">
        <f t="shared" si="6"/>
        <v>-5.4130000000000003E-3</v>
      </c>
      <c r="G36" s="14">
        <f t="shared" si="7"/>
        <v>1.2470000000000001E-3</v>
      </c>
      <c r="H36" s="7">
        <v>1</v>
      </c>
      <c r="I36" s="15" cm="1">
        <f t="array" ref="I36">C36-MMULT(D36:H36,$W$2:$W$6)</f>
        <v>4.0536967329798477E-3</v>
      </c>
      <c r="K36" s="11">
        <f t="shared" si="0"/>
        <v>7.898851058880163E-3</v>
      </c>
      <c r="L36" s="12">
        <f t="shared" si="8"/>
        <v>1.1952547791860011E-2</v>
      </c>
      <c r="O36" s="14">
        <f t="shared" si="2"/>
        <v>3.8469999999999997E-3</v>
      </c>
      <c r="P36" s="14"/>
    </row>
    <row r="37" spans="1:16" x14ac:dyDescent="0.3">
      <c r="A37" s="8">
        <v>43373</v>
      </c>
      <c r="B37" s="9">
        <v>1.684E-3</v>
      </c>
      <c r="C37" s="9">
        <v>2.2000000000000001E-3</v>
      </c>
      <c r="D37" s="10">
        <v>4.3540000000000002E-3</v>
      </c>
      <c r="E37" s="14">
        <f t="shared" si="5"/>
        <v>7.8530000000000006E-3</v>
      </c>
      <c r="F37" s="14">
        <f t="shared" si="6"/>
        <v>3.0158000000000001E-2</v>
      </c>
      <c r="G37" s="14">
        <f t="shared" si="7"/>
        <v>-5.4130000000000003E-3</v>
      </c>
      <c r="H37" s="7">
        <v>1</v>
      </c>
      <c r="I37" s="15" cm="1">
        <f t="array" ref="I37">C37-MMULT(D37:H37,$W$2:$W$6)</f>
        <v>-5.9275424916842741E-3</v>
      </c>
      <c r="K37" s="11">
        <f t="shared" si="0"/>
        <v>6.3943862190310573E-3</v>
      </c>
      <c r="L37" s="12">
        <f t="shared" si="8"/>
        <v>4.6684372734678327E-4</v>
      </c>
      <c r="O37" s="14">
        <f t="shared" si="2"/>
        <v>-2.1540000000000001E-3</v>
      </c>
      <c r="P37" s="14"/>
    </row>
    <row r="38" spans="1:16" x14ac:dyDescent="0.3">
      <c r="A38" s="8">
        <v>43404</v>
      </c>
      <c r="B38" s="9">
        <v>1.82E-3</v>
      </c>
      <c r="C38" s="9">
        <v>-2.52E-2</v>
      </c>
      <c r="D38" s="10">
        <v>-7.4939000000000006E-2</v>
      </c>
      <c r="E38" s="14">
        <f t="shared" si="5"/>
        <v>4.3540000000000002E-3</v>
      </c>
      <c r="F38" s="14">
        <f t="shared" si="6"/>
        <v>7.8530000000000006E-3</v>
      </c>
      <c r="G38" s="14">
        <f t="shared" si="7"/>
        <v>3.0158000000000001E-2</v>
      </c>
      <c r="H38" s="7">
        <v>1</v>
      </c>
      <c r="I38" s="15" cm="1">
        <f t="array" ref="I38">C38-MMULT(D38:H38,$W$2:$W$6)</f>
        <v>-2.1487288518484776E-2</v>
      </c>
      <c r="K38" s="11">
        <f t="shared" si="0"/>
        <v>-2.76992206818421E-2</v>
      </c>
      <c r="L38" s="12">
        <f t="shared" si="8"/>
        <v>-4.9186509200326876E-2</v>
      </c>
      <c r="O38" s="14">
        <f t="shared" si="2"/>
        <v>4.9739000000000005E-2</v>
      </c>
      <c r="P38" s="14"/>
    </row>
    <row r="39" spans="1:16" x14ac:dyDescent="0.3">
      <c r="A39" s="8">
        <v>43434</v>
      </c>
      <c r="B39" s="9">
        <v>1.8439999999999999E-3</v>
      </c>
      <c r="C39" s="9">
        <v>3.7000000000000002E-3</v>
      </c>
      <c r="D39" s="10">
        <v>1.4625000000000001E-2</v>
      </c>
      <c r="E39" s="14">
        <f t="shared" si="5"/>
        <v>-7.4939000000000006E-2</v>
      </c>
      <c r="F39" s="14">
        <f t="shared" si="6"/>
        <v>4.3540000000000002E-3</v>
      </c>
      <c r="G39" s="14">
        <f t="shared" si="7"/>
        <v>7.8530000000000006E-3</v>
      </c>
      <c r="H39" s="7">
        <v>1</v>
      </c>
      <c r="I39" s="15" cm="1">
        <f t="array" ref="I39">C39-MMULT(D39:H39,$W$2:$W$6)</f>
        <v>1.1384088272863415E-3</v>
      </c>
      <c r="K39" s="11">
        <f t="shared" si="0"/>
        <v>1.0810607530860199E-2</v>
      </c>
      <c r="L39" s="12">
        <f t="shared" si="8"/>
        <v>1.194901635814654E-2</v>
      </c>
      <c r="O39" s="14">
        <f t="shared" si="2"/>
        <v>-1.0925000000000001E-2</v>
      </c>
      <c r="P39" s="14"/>
    </row>
    <row r="40" spans="1:16" x14ac:dyDescent="0.3">
      <c r="A40" s="8">
        <v>43465</v>
      </c>
      <c r="B40" s="9">
        <v>1.98E-3</v>
      </c>
      <c r="C40" s="9">
        <v>-2.4299999999999999E-2</v>
      </c>
      <c r="D40" s="10">
        <v>-7.0445999999999995E-2</v>
      </c>
      <c r="E40" s="14">
        <f t="shared" si="5"/>
        <v>1.4625000000000001E-2</v>
      </c>
      <c r="F40" s="14">
        <f t="shared" si="6"/>
        <v>-7.4939000000000006E-2</v>
      </c>
      <c r="G40" s="14">
        <f t="shared" si="7"/>
        <v>4.3540000000000002E-3</v>
      </c>
      <c r="H40" s="7">
        <v>1</v>
      </c>
      <c r="I40" s="15" cm="1">
        <f t="array" ref="I40">C40-MMULT(D40:H40,$W$2:$W$6)</f>
        <v>-1.1737800616395967E-2</v>
      </c>
      <c r="K40" s="11">
        <f t="shared" si="0"/>
        <v>-2.5767365716011272E-2</v>
      </c>
      <c r="L40" s="12">
        <f t="shared" si="8"/>
        <v>-3.750516633240724E-2</v>
      </c>
      <c r="O40" s="14">
        <f t="shared" si="2"/>
        <v>4.6145999999999993E-2</v>
      </c>
      <c r="P40" s="14"/>
    </row>
    <row r="41" spans="1:16" x14ac:dyDescent="0.3">
      <c r="A41" s="8">
        <v>43496</v>
      </c>
      <c r="B41" s="9">
        <v>2.0309999999999998E-3</v>
      </c>
      <c r="C41" s="9">
        <v>3.0999999999999999E-3</v>
      </c>
      <c r="D41" s="10">
        <v>7.8973000000000002E-2</v>
      </c>
      <c r="E41" s="14">
        <f t="shared" si="5"/>
        <v>-7.0445999999999995E-2</v>
      </c>
      <c r="F41" s="14">
        <f t="shared" si="6"/>
        <v>1.4625000000000001E-2</v>
      </c>
      <c r="G41" s="14">
        <f t="shared" si="7"/>
        <v>-7.4939000000000006E-2</v>
      </c>
      <c r="H41" s="7">
        <v>1</v>
      </c>
      <c r="I41" s="15" cm="1">
        <f t="array" ref="I41">C41-MMULT(D41:H41,$W$2:$W$6)</f>
        <v>-3.1581652501898321E-3</v>
      </c>
      <c r="K41" s="11">
        <f t="shared" si="0"/>
        <v>3.847831359390972E-2</v>
      </c>
      <c r="L41" s="12">
        <f t="shared" si="8"/>
        <v>3.5320148343719888E-2</v>
      </c>
      <c r="O41" s="14">
        <f t="shared" si="2"/>
        <v>-7.5872999999999996E-2</v>
      </c>
      <c r="P41" s="14"/>
    </row>
    <row r="42" spans="1:16" x14ac:dyDescent="0.3">
      <c r="A42" s="8">
        <v>43524</v>
      </c>
      <c r="B42" s="9">
        <v>1.8519999999999999E-3</v>
      </c>
      <c r="C42" s="9">
        <v>2.9000000000000001E-2</v>
      </c>
      <c r="D42" s="10">
        <v>2.6748999999999998E-2</v>
      </c>
      <c r="E42" s="14">
        <f t="shared" si="5"/>
        <v>7.8973000000000002E-2</v>
      </c>
      <c r="F42" s="14">
        <f t="shared" si="6"/>
        <v>-7.0445999999999995E-2</v>
      </c>
      <c r="G42" s="14">
        <f t="shared" si="7"/>
        <v>1.4625000000000001E-2</v>
      </c>
      <c r="H42" s="7">
        <v>1</v>
      </c>
      <c r="I42" s="15" cm="1">
        <f t="array" ref="I42">C42-MMULT(D42:H42,$W$2:$W$6)</f>
        <v>1.9477351005253846E-2</v>
      </c>
      <c r="K42" s="11">
        <f t="shared" si="0"/>
        <v>1.6023563151989252E-2</v>
      </c>
      <c r="L42" s="12">
        <f t="shared" si="8"/>
        <v>3.5500914157243102E-2</v>
      </c>
      <c r="O42" s="14">
        <f t="shared" si="2"/>
        <v>2.251000000000003E-3</v>
      </c>
      <c r="P42" s="14"/>
    </row>
    <row r="43" spans="1:16" x14ac:dyDescent="0.3">
      <c r="A43" s="8">
        <v>43555</v>
      </c>
      <c r="B43" s="9">
        <v>2.0730000000000002E-3</v>
      </c>
      <c r="C43" s="9">
        <v>-6.9999999999999999E-4</v>
      </c>
      <c r="D43" s="10">
        <v>1.2573000000000001E-2</v>
      </c>
      <c r="E43" s="14">
        <f t="shared" si="5"/>
        <v>2.6748999999999998E-2</v>
      </c>
      <c r="F43" s="14">
        <f t="shared" si="6"/>
        <v>7.8973000000000002E-2</v>
      </c>
      <c r="G43" s="14">
        <f t="shared" si="7"/>
        <v>-7.0445999999999995E-2</v>
      </c>
      <c r="H43" s="7">
        <v>1</v>
      </c>
      <c r="I43" s="15" cm="1">
        <f t="array" ref="I43">C43-MMULT(D43:H43,$W$2:$W$6)</f>
        <v>-9.7855642250350254E-3</v>
      </c>
      <c r="K43" s="11">
        <f t="shared" si="0"/>
        <v>9.9283092023748146E-3</v>
      </c>
      <c r="L43" s="12">
        <f t="shared" si="8"/>
        <v>1.4274497733978916E-4</v>
      </c>
      <c r="O43" s="14">
        <f t="shared" si="2"/>
        <v>-1.3273E-2</v>
      </c>
      <c r="P43" s="14"/>
    </row>
    <row r="44" spans="1:16" x14ac:dyDescent="0.3">
      <c r="A44" s="8">
        <v>43585</v>
      </c>
      <c r="B44" s="9">
        <v>2.013E-3</v>
      </c>
      <c r="C44" s="9">
        <v>1.78E-2</v>
      </c>
      <c r="D44" s="10">
        <v>3.3766999999999998E-2</v>
      </c>
      <c r="E44" s="14">
        <f t="shared" si="5"/>
        <v>1.2573000000000001E-2</v>
      </c>
      <c r="F44" s="14">
        <f t="shared" si="6"/>
        <v>2.6748999999999998E-2</v>
      </c>
      <c r="G44" s="14">
        <f t="shared" si="7"/>
        <v>7.8973000000000002E-2</v>
      </c>
      <c r="H44" s="7">
        <v>1</v>
      </c>
      <c r="I44" s="15" cm="1">
        <f t="array" ref="I44">C44-MMULT(D44:H44,$W$2:$W$6)</f>
        <v>-3.453125143215368E-3</v>
      </c>
      <c r="K44" s="11">
        <f t="shared" si="0"/>
        <v>1.9041092230600576E-2</v>
      </c>
      <c r="L44" s="12">
        <f t="shared" si="8"/>
        <v>1.5587967087385208E-2</v>
      </c>
      <c r="O44" s="14">
        <f t="shared" si="2"/>
        <v>-1.5966999999999999E-2</v>
      </c>
      <c r="P44" s="14"/>
    </row>
    <row r="45" spans="1:16" x14ac:dyDescent="0.3">
      <c r="A45" s="8">
        <v>43616</v>
      </c>
      <c r="B45" s="9">
        <v>2.0899999999999998E-3</v>
      </c>
      <c r="C45" s="9">
        <v>1.7500000000000002E-2</v>
      </c>
      <c r="D45" s="10">
        <v>-5.9319999999999998E-2</v>
      </c>
      <c r="E45" s="14">
        <f t="shared" si="5"/>
        <v>3.3766999999999998E-2</v>
      </c>
      <c r="F45" s="14">
        <f t="shared" si="6"/>
        <v>1.2573000000000001E-2</v>
      </c>
      <c r="G45" s="14">
        <f t="shared" si="7"/>
        <v>2.6748999999999998E-2</v>
      </c>
      <c r="H45" s="7">
        <v>1</v>
      </c>
      <c r="I45" s="15" cm="1">
        <f t="array" ref="I45">C45-MMULT(D45:H45,$W$2:$W$6)</f>
        <v>1.6374803239200719E-2</v>
      </c>
      <c r="K45" s="11">
        <f t="shared" si="0"/>
        <v>-2.0983520100646552E-2</v>
      </c>
      <c r="L45" s="12">
        <f t="shared" si="8"/>
        <v>-4.6087168614458336E-3</v>
      </c>
      <c r="O45" s="14">
        <f t="shared" si="2"/>
        <v>7.6819999999999999E-2</v>
      </c>
      <c r="P45" s="14"/>
    </row>
    <row r="46" spans="1:16" x14ac:dyDescent="0.3">
      <c r="A46" s="8">
        <v>43646</v>
      </c>
      <c r="B46" s="9">
        <v>2.0179999999999998E-3</v>
      </c>
      <c r="C46" s="9">
        <v>-6.9999999999999999E-4</v>
      </c>
      <c r="D46" s="10">
        <v>6.5481999999999999E-2</v>
      </c>
      <c r="E46" s="14">
        <f t="shared" si="5"/>
        <v>-5.9319999999999998E-2</v>
      </c>
      <c r="F46" s="14">
        <f t="shared" si="6"/>
        <v>3.3766999999999998E-2</v>
      </c>
      <c r="G46" s="14">
        <f t="shared" si="7"/>
        <v>1.2573000000000001E-2</v>
      </c>
      <c r="H46" s="7">
        <v>1</v>
      </c>
      <c r="I46" s="15" cm="1">
        <f t="array" ref="I46">C46-MMULT(D46:H46,$W$2:$W$6)</f>
        <v>-1.5972461137155836E-2</v>
      </c>
      <c r="K46" s="11">
        <f t="shared" si="0"/>
        <v>3.2677589057069398E-2</v>
      </c>
      <c r="L46" s="12">
        <f t="shared" si="8"/>
        <v>1.6705127919913562E-2</v>
      </c>
      <c r="O46" s="14">
        <f t="shared" si="2"/>
        <v>-6.6182000000000005E-2</v>
      </c>
      <c r="P46" s="14"/>
    </row>
    <row r="47" spans="1:16" x14ac:dyDescent="0.3">
      <c r="A47" s="8">
        <v>43677</v>
      </c>
      <c r="B47" s="9">
        <v>1.9989999999999999E-3</v>
      </c>
      <c r="C47" s="9">
        <v>2.4400000000000002E-2</v>
      </c>
      <c r="D47" s="10">
        <v>2.928E-3</v>
      </c>
      <c r="E47" s="14">
        <f t="shared" si="5"/>
        <v>6.5481999999999999E-2</v>
      </c>
      <c r="F47" s="14">
        <f t="shared" si="6"/>
        <v>-5.9319999999999998E-2</v>
      </c>
      <c r="G47" s="14">
        <f t="shared" si="7"/>
        <v>3.3766999999999998E-2</v>
      </c>
      <c r="H47" s="7">
        <v>1</v>
      </c>
      <c r="I47" s="15" cm="1">
        <f t="array" ref="I47">C47-MMULT(D47:H47,$W$2:$W$6)</f>
        <v>1.684133645639236E-2</v>
      </c>
      <c r="K47" s="11">
        <f t="shared" si="0"/>
        <v>5.7812490765261062E-3</v>
      </c>
      <c r="L47" s="12">
        <f t="shared" si="8"/>
        <v>2.2622585532918467E-2</v>
      </c>
      <c r="O47" s="14">
        <f t="shared" si="2"/>
        <v>2.1472000000000002E-2</v>
      </c>
      <c r="P47" s="14"/>
    </row>
    <row r="48" spans="1:16" x14ac:dyDescent="0.3">
      <c r="A48" s="8">
        <v>43708</v>
      </c>
      <c r="B48" s="9">
        <v>1.9E-3</v>
      </c>
      <c r="C48" s="9">
        <v>3.5000000000000001E-3</v>
      </c>
      <c r="D48" s="10">
        <v>-2.3720000000000001E-2</v>
      </c>
      <c r="E48" s="14">
        <f t="shared" si="5"/>
        <v>2.928E-3</v>
      </c>
      <c r="F48" s="14">
        <f t="shared" si="6"/>
        <v>6.5481999999999999E-2</v>
      </c>
      <c r="G48" s="14">
        <f t="shared" si="7"/>
        <v>-5.9319999999999998E-2</v>
      </c>
      <c r="H48" s="7">
        <v>1</v>
      </c>
      <c r="I48" s="15" cm="1">
        <f t="array" ref="I48">C48-MMULT(D48:H48,$W$2:$W$6)</f>
        <v>2.2907383441751299E-3</v>
      </c>
      <c r="K48" s="11">
        <f t="shared" si="0"/>
        <v>-5.6765900353055541E-3</v>
      </c>
      <c r="L48" s="12">
        <f t="shared" si="8"/>
        <v>-3.3858516911304242E-3</v>
      </c>
      <c r="O48" s="14">
        <f t="shared" si="2"/>
        <v>2.7220000000000001E-2</v>
      </c>
      <c r="P48" s="14"/>
    </row>
    <row r="49" spans="1:16" x14ac:dyDescent="0.3">
      <c r="A49" s="8">
        <v>43738</v>
      </c>
      <c r="B49" s="9">
        <v>1.7160000000000001E-3</v>
      </c>
      <c r="C49" s="9">
        <v>2.8E-3</v>
      </c>
      <c r="D49" s="10">
        <v>2.1038000000000001E-2</v>
      </c>
      <c r="E49" s="14">
        <f t="shared" si="5"/>
        <v>-2.3720000000000001E-2</v>
      </c>
      <c r="F49" s="14">
        <f t="shared" si="6"/>
        <v>2.928E-3</v>
      </c>
      <c r="G49" s="14">
        <f t="shared" si="7"/>
        <v>6.5481999999999999E-2</v>
      </c>
      <c r="H49" s="7">
        <v>1</v>
      </c>
      <c r="I49" s="15" cm="1">
        <f t="array" ref="I49">C49-MMULT(D49:H49,$W$2:$W$6)</f>
        <v>-1.0118553437648928E-2</v>
      </c>
      <c r="K49" s="11">
        <f t="shared" si="0"/>
        <v>1.3568004792349859E-2</v>
      </c>
      <c r="L49" s="12">
        <f t="shared" si="8"/>
        <v>3.449451354700931E-3</v>
      </c>
      <c r="O49" s="14">
        <f t="shared" si="2"/>
        <v>-1.8238000000000001E-2</v>
      </c>
      <c r="P49" s="14"/>
    </row>
    <row r="50" spans="1:16" x14ac:dyDescent="0.3">
      <c r="A50" s="8">
        <v>43769</v>
      </c>
      <c r="B50" s="9">
        <v>1.6930000000000001E-3</v>
      </c>
      <c r="C50" s="9">
        <v>1.32E-2</v>
      </c>
      <c r="D50" s="10">
        <v>2.7369999999999998E-2</v>
      </c>
      <c r="E50" s="14">
        <f t="shared" si="5"/>
        <v>2.1038000000000001E-2</v>
      </c>
      <c r="F50" s="14">
        <f t="shared" si="6"/>
        <v>-2.3720000000000001E-2</v>
      </c>
      <c r="G50" s="14">
        <f t="shared" si="7"/>
        <v>2.928E-3</v>
      </c>
      <c r="H50" s="7">
        <v>1</v>
      </c>
      <c r="I50" s="15" cm="1">
        <f t="array" ref="I50">C50-MMULT(D50:H50,$W$2:$W$6)</f>
        <v>4.5962711838071959E-3</v>
      </c>
      <c r="K50" s="11">
        <f t="shared" si="0"/>
        <v>1.6290574488241408E-2</v>
      </c>
      <c r="L50" s="12">
        <f t="shared" si="8"/>
        <v>2.0886845672048605E-2</v>
      </c>
      <c r="O50" s="14">
        <f t="shared" si="2"/>
        <v>-1.4169999999999999E-2</v>
      </c>
      <c r="P50" s="14"/>
    </row>
    <row r="51" spans="1:16" x14ac:dyDescent="0.3">
      <c r="A51" s="8">
        <v>43799</v>
      </c>
      <c r="B51" s="9">
        <v>1.4890000000000001E-3</v>
      </c>
      <c r="C51" s="9">
        <v>1.5800000000000002E-2</v>
      </c>
      <c r="D51" s="10">
        <v>2.4413000000000001E-2</v>
      </c>
      <c r="E51" s="14">
        <f t="shared" si="5"/>
        <v>2.7369999999999998E-2</v>
      </c>
      <c r="F51" s="14">
        <f t="shared" si="6"/>
        <v>2.1038000000000001E-2</v>
      </c>
      <c r="G51" s="14">
        <f t="shared" si="7"/>
        <v>-2.3720000000000001E-2</v>
      </c>
      <c r="H51" s="7">
        <v>1</v>
      </c>
      <c r="I51" s="15" cm="1">
        <f t="array" ref="I51">C51-MMULT(D51:H51,$W$2:$W$6)</f>
        <v>5.607590061224528E-3</v>
      </c>
      <c r="K51" s="11">
        <f t="shared" si="0"/>
        <v>1.5019153358937665E-2</v>
      </c>
      <c r="L51" s="12">
        <f t="shared" si="8"/>
        <v>2.0626743420162193E-2</v>
      </c>
      <c r="O51" s="14">
        <f t="shared" si="2"/>
        <v>-8.6129999999999991E-3</v>
      </c>
      <c r="P51" s="14"/>
    </row>
    <row r="52" spans="1:16" x14ac:dyDescent="0.3">
      <c r="A52" s="8">
        <v>43830</v>
      </c>
      <c r="B52" s="9">
        <v>1.4239999999999999E-3</v>
      </c>
      <c r="C52" s="9">
        <v>7.4999999999999997E-3</v>
      </c>
      <c r="D52" s="10">
        <v>3.5213000000000001E-2</v>
      </c>
      <c r="E52" s="14">
        <f t="shared" si="5"/>
        <v>2.4413000000000001E-2</v>
      </c>
      <c r="F52" s="14">
        <f t="shared" si="6"/>
        <v>2.7369999999999998E-2</v>
      </c>
      <c r="G52" s="14">
        <f t="shared" si="7"/>
        <v>2.1038000000000001E-2</v>
      </c>
      <c r="H52" s="7">
        <v>1</v>
      </c>
      <c r="I52" s="15" cm="1">
        <f t="array" ref="I52">C52-MMULT(D52:H52,$W$2:$W$6)</f>
        <v>-9.2333464973291673E-3</v>
      </c>
      <c r="K52" s="11">
        <f t="shared" si="0"/>
        <v>1.9662828772018644E-2</v>
      </c>
      <c r="L52" s="12">
        <f t="shared" si="8"/>
        <v>1.0429482274689476E-2</v>
      </c>
      <c r="O52" s="14">
        <f t="shared" si="2"/>
        <v>-2.7713000000000002E-2</v>
      </c>
      <c r="P52" s="14"/>
    </row>
    <row r="53" spans="1:16" x14ac:dyDescent="0.3">
      <c r="A53" s="8">
        <v>43861</v>
      </c>
      <c r="B53" s="9">
        <v>1.3470000000000001E-3</v>
      </c>
      <c r="C53" s="9">
        <v>-2.8999999999999998E-3</v>
      </c>
      <c r="D53" s="10">
        <v>-1.1044E-2</v>
      </c>
      <c r="E53" s="14">
        <f t="shared" si="5"/>
        <v>3.5213000000000001E-2</v>
      </c>
      <c r="F53" s="14">
        <f t="shared" si="6"/>
        <v>2.4413000000000001E-2</v>
      </c>
      <c r="G53" s="14">
        <f t="shared" si="7"/>
        <v>2.7369999999999998E-2</v>
      </c>
      <c r="H53" s="7">
        <v>1</v>
      </c>
      <c r="I53" s="15" cm="1">
        <f t="array" ref="I53">C53-MMULT(D53:H53,$W$2:$W$6)</f>
        <v>-1.3206988427985207E-2</v>
      </c>
      <c r="K53" s="11">
        <f t="shared" si="0"/>
        <v>-2.2629100417458168E-4</v>
      </c>
      <c r="L53" s="12">
        <f t="shared" si="8"/>
        <v>-1.343327943215979E-2</v>
      </c>
      <c r="O53" s="14">
        <f t="shared" si="2"/>
        <v>8.1440000000000002E-3</v>
      </c>
      <c r="P53" s="14"/>
    </row>
    <row r="54" spans="1:16" x14ac:dyDescent="0.3">
      <c r="A54" s="8">
        <v>43890</v>
      </c>
      <c r="B54" s="9">
        <v>1.263E-3</v>
      </c>
      <c r="C54" s="9">
        <v>-6.4999999999999997E-3</v>
      </c>
      <c r="D54" s="10">
        <v>-8.0770999999999996E-2</v>
      </c>
      <c r="E54" s="14">
        <f t="shared" si="5"/>
        <v>-1.1044E-2</v>
      </c>
      <c r="F54" s="14">
        <f t="shared" si="6"/>
        <v>3.5213000000000001E-2</v>
      </c>
      <c r="G54" s="14">
        <f t="shared" si="7"/>
        <v>2.4413000000000001E-2</v>
      </c>
      <c r="H54" s="7">
        <v>1</v>
      </c>
      <c r="I54" s="15" cm="1">
        <f t="array" ref="I54">C54-MMULT(D54:H54,$W$2:$W$6)</f>
        <v>-2.7124180762415741E-3</v>
      </c>
      <c r="K54" s="11">
        <f t="shared" si="0"/>
        <v>-3.020680540490582E-2</v>
      </c>
      <c r="L54" s="12">
        <f t="shared" si="8"/>
        <v>-3.2919223481147397E-2</v>
      </c>
      <c r="O54" s="14">
        <f t="shared" si="2"/>
        <v>7.427099999999999E-2</v>
      </c>
      <c r="P54" s="14"/>
    </row>
    <row r="55" spans="1:16" x14ac:dyDescent="0.3">
      <c r="A55" s="8">
        <v>43921</v>
      </c>
      <c r="B55" s="9">
        <v>1.263E-3</v>
      </c>
      <c r="C55" s="9">
        <v>-1.38E-2</v>
      </c>
      <c r="D55" s="10">
        <v>-0.13500400000000001</v>
      </c>
      <c r="E55" s="14">
        <f t="shared" si="5"/>
        <v>-8.0770999999999996E-2</v>
      </c>
      <c r="F55" s="14">
        <f t="shared" si="6"/>
        <v>-1.1044E-2</v>
      </c>
      <c r="G55" s="14">
        <f t="shared" si="7"/>
        <v>3.5213000000000001E-2</v>
      </c>
      <c r="H55" s="7">
        <v>1</v>
      </c>
      <c r="I55" s="15" cm="1">
        <f t="array" ref="I55">C55-MMULT(D55:H55,$W$2:$W$6)</f>
        <v>7.3117766966386069E-3</v>
      </c>
      <c r="K55" s="11">
        <f t="shared" si="0"/>
        <v>-5.3525365467648488E-2</v>
      </c>
      <c r="L55" s="12">
        <f t="shared" si="8"/>
        <v>-4.6213588771009881E-2</v>
      </c>
      <c r="O55" s="14">
        <f t="shared" si="2"/>
        <v>0.12120400000000001</v>
      </c>
      <c r="P55" s="14"/>
    </row>
    <row r="56" spans="1:16" x14ac:dyDescent="0.3">
      <c r="A56" s="8">
        <v>43951</v>
      </c>
      <c r="B56" s="9">
        <v>8.1999999999999998E-4</v>
      </c>
      <c r="C56" s="9">
        <v>5.8999999999999999E-3</v>
      </c>
      <c r="D56" s="10">
        <v>0.107128</v>
      </c>
      <c r="E56" s="14">
        <f t="shared" si="5"/>
        <v>-0.13500400000000001</v>
      </c>
      <c r="F56" s="14">
        <f t="shared" si="6"/>
        <v>-8.0770999999999996E-2</v>
      </c>
      <c r="G56" s="14">
        <f t="shared" si="7"/>
        <v>-1.1044E-2</v>
      </c>
      <c r="H56" s="7">
        <v>1</v>
      </c>
      <c r="I56" s="15" cm="1">
        <f t="array" ref="I56">C56-MMULT(D56:H56,$W$2:$W$6)</f>
        <v>2.5275505791507898E-3</v>
      </c>
      <c r="K56" s="11">
        <f t="shared" si="0"/>
        <v>5.0584117413844436E-2</v>
      </c>
      <c r="L56" s="12">
        <f t="shared" si="8"/>
        <v>5.3111667992995229E-2</v>
      </c>
      <c r="O56" s="14">
        <f t="shared" si="2"/>
        <v>-0.101228</v>
      </c>
      <c r="P56" s="14"/>
    </row>
    <row r="57" spans="1:16" x14ac:dyDescent="0.3">
      <c r="A57" s="8">
        <v>43982</v>
      </c>
      <c r="B57" s="9">
        <v>4.3100000000000001E-4</v>
      </c>
      <c r="C57" s="9">
        <v>-8.0000000000000002E-3</v>
      </c>
      <c r="D57" s="10">
        <v>4.3490000000000001E-2</v>
      </c>
      <c r="E57" s="14">
        <f t="shared" si="5"/>
        <v>0.107128</v>
      </c>
      <c r="F57" s="14">
        <f t="shared" si="6"/>
        <v>-0.13500400000000001</v>
      </c>
      <c r="G57" s="14">
        <f t="shared" si="7"/>
        <v>-8.0770999999999996E-2</v>
      </c>
      <c r="H57" s="7">
        <v>1</v>
      </c>
      <c r="I57" s="15" cm="1">
        <f t="array" ref="I57">C57-MMULT(D57:H57,$W$2:$W$6)</f>
        <v>-6.8833695561476681E-3</v>
      </c>
      <c r="K57" s="11">
        <f t="shared" si="0"/>
        <v>2.3221690012210423E-2</v>
      </c>
      <c r="L57" s="12">
        <f t="shared" si="8"/>
        <v>1.6338320456062753E-2</v>
      </c>
      <c r="O57" s="14">
        <f t="shared" si="2"/>
        <v>-5.1490000000000001E-2</v>
      </c>
      <c r="P57" s="14"/>
    </row>
    <row r="58" spans="1:16" x14ac:dyDescent="0.3">
      <c r="A58" s="8">
        <v>44012</v>
      </c>
      <c r="B58" s="9">
        <v>9.8999999999999994E-5</v>
      </c>
      <c r="C58" s="9">
        <v>-2.2000000000000001E-3</v>
      </c>
      <c r="D58" s="10">
        <v>3.1953000000000002E-2</v>
      </c>
      <c r="E58" s="14">
        <f t="shared" si="5"/>
        <v>4.3490000000000001E-2</v>
      </c>
      <c r="F58" s="14">
        <f t="shared" si="6"/>
        <v>0.107128</v>
      </c>
      <c r="G58" s="14">
        <f t="shared" si="7"/>
        <v>-0.13500400000000001</v>
      </c>
      <c r="H58" s="7">
        <v>1</v>
      </c>
      <c r="I58" s="15" cm="1">
        <f t="array" ref="I58">C58-MMULT(D58:H58,$W$2:$W$6)</f>
        <v>-1.2008157922847219E-2</v>
      </c>
      <c r="K58" s="11">
        <f t="shared" si="0"/>
        <v>1.8261126749181237E-2</v>
      </c>
      <c r="L58" s="12">
        <f t="shared" si="8"/>
        <v>6.2529688263340179E-3</v>
      </c>
      <c r="O58" s="14">
        <f t="shared" si="2"/>
        <v>-3.4153000000000003E-2</v>
      </c>
      <c r="P58" s="14"/>
    </row>
    <row r="59" spans="1:16" x14ac:dyDescent="0.3">
      <c r="A59" s="8">
        <v>44043</v>
      </c>
      <c r="B59" s="9">
        <v>1.1400000000000001E-4</v>
      </c>
      <c r="C59" s="9">
        <v>6.13E-2</v>
      </c>
      <c r="D59" s="10">
        <v>5.2886000000000002E-2</v>
      </c>
      <c r="E59" s="14">
        <f t="shared" si="5"/>
        <v>3.1953000000000002E-2</v>
      </c>
      <c r="F59" s="14">
        <f t="shared" si="6"/>
        <v>4.3490000000000001E-2</v>
      </c>
      <c r="G59" s="14">
        <f t="shared" si="7"/>
        <v>0.107128</v>
      </c>
      <c r="H59" s="7">
        <v>1</v>
      </c>
      <c r="I59" s="15" cm="1">
        <f t="array" ref="I59">C59-MMULT(D59:H59,$W$2:$W$6)</f>
        <v>3.1143934496150619E-2</v>
      </c>
      <c r="K59" s="11">
        <f t="shared" si="0"/>
        <v>2.7261687621590876E-2</v>
      </c>
      <c r="L59" s="12">
        <f t="shared" si="8"/>
        <v>5.8405622117741494E-2</v>
      </c>
      <c r="O59" s="14">
        <f t="shared" si="2"/>
        <v>8.4139999999999979E-3</v>
      </c>
      <c r="P59" s="14"/>
    </row>
    <row r="60" spans="1:16" x14ac:dyDescent="0.3">
      <c r="A60" s="8">
        <v>44074</v>
      </c>
      <c r="B60" s="9">
        <v>1.11E-4</v>
      </c>
      <c r="C60" s="9">
        <v>2.0899999999999998E-2</v>
      </c>
      <c r="D60" s="10">
        <v>6.1206999999999998E-2</v>
      </c>
      <c r="E60" s="14">
        <f t="shared" si="5"/>
        <v>5.2886000000000002E-2</v>
      </c>
      <c r="F60" s="14">
        <f t="shared" si="6"/>
        <v>3.1953000000000002E-2</v>
      </c>
      <c r="G60" s="14">
        <f t="shared" si="7"/>
        <v>4.3490000000000001E-2</v>
      </c>
      <c r="H60" s="7">
        <v>1</v>
      </c>
      <c r="I60" s="15" cm="1">
        <f t="array" ref="I60">C60-MMULT(D60:H60,$W$2:$W$6)</f>
        <v>-4.8257329418991864E-3</v>
      </c>
      <c r="K60" s="11">
        <f t="shared" si="0"/>
        <v>3.0839467539391506E-2</v>
      </c>
      <c r="L60" s="12">
        <f t="shared" si="8"/>
        <v>2.601373459749232E-2</v>
      </c>
      <c r="O60" s="14">
        <f t="shared" si="2"/>
        <v>-4.0306999999999996E-2</v>
      </c>
      <c r="P60" s="14"/>
    </row>
    <row r="61" spans="1:16" x14ac:dyDescent="0.3">
      <c r="A61" s="8">
        <v>44104</v>
      </c>
      <c r="B61" s="9">
        <v>9.7E-5</v>
      </c>
      <c r="C61" s="9">
        <v>-6.7999999999999996E-3</v>
      </c>
      <c r="D61" s="10">
        <v>-3.2244000000000002E-2</v>
      </c>
      <c r="E61" s="14">
        <f t="shared" si="5"/>
        <v>6.1206999999999998E-2</v>
      </c>
      <c r="F61" s="14">
        <f t="shared" si="6"/>
        <v>5.2886000000000002E-2</v>
      </c>
      <c r="G61" s="14">
        <f t="shared" si="7"/>
        <v>3.1953000000000002E-2</v>
      </c>
      <c r="H61" s="7">
        <v>1</v>
      </c>
      <c r="I61" s="15" cm="1">
        <f t="array" ref="I61">C61-MMULT(D61:H61,$W$2:$W$6)</f>
        <v>-1.8694581101184177E-2</v>
      </c>
      <c r="K61" s="11">
        <f t="shared" si="0"/>
        <v>-9.341653852074281E-3</v>
      </c>
      <c r="L61" s="12">
        <f t="shared" si="8"/>
        <v>-2.8036234953258458E-2</v>
      </c>
      <c r="O61" s="14">
        <f t="shared" si="2"/>
        <v>2.5444000000000001E-2</v>
      </c>
      <c r="P61" s="14"/>
    </row>
    <row r="62" spans="1:16" x14ac:dyDescent="0.3">
      <c r="A62" s="8">
        <v>44135</v>
      </c>
      <c r="B62" s="9">
        <v>8.6000000000000003E-5</v>
      </c>
      <c r="C62" s="9">
        <v>4.19E-2</v>
      </c>
      <c r="D62" s="10">
        <v>-2.4309999999999998E-2</v>
      </c>
      <c r="E62" s="14">
        <f t="shared" si="5"/>
        <v>-3.2244000000000002E-2</v>
      </c>
      <c r="F62" s="14">
        <f t="shared" si="6"/>
        <v>6.1206999999999998E-2</v>
      </c>
      <c r="G62" s="14">
        <f t="shared" si="7"/>
        <v>5.2886000000000002E-2</v>
      </c>
      <c r="H62" s="7">
        <v>1</v>
      </c>
      <c r="I62" s="15" cm="1">
        <f t="array" ref="I62">C62-MMULT(D62:H62,$W$2:$W$6)</f>
        <v>3.2769301831603537E-2</v>
      </c>
      <c r="K62" s="11">
        <f t="shared" si="0"/>
        <v>-5.9302723032423829E-3</v>
      </c>
      <c r="L62" s="12">
        <f t="shared" si="8"/>
        <v>2.6839029528361154E-2</v>
      </c>
      <c r="O62" s="14">
        <f t="shared" si="2"/>
        <v>6.6209999999999991E-2</v>
      </c>
      <c r="P62" s="14"/>
    </row>
    <row r="63" spans="1:16" x14ac:dyDescent="0.3">
      <c r="A63" s="8">
        <v>44165</v>
      </c>
      <c r="B63" s="9">
        <v>8.2000000000000001E-5</v>
      </c>
      <c r="C63" s="9">
        <v>1.5800000000000002E-2</v>
      </c>
      <c r="D63" s="10">
        <v>0.123263</v>
      </c>
      <c r="E63" s="14">
        <f t="shared" si="5"/>
        <v>-2.4309999999999998E-2</v>
      </c>
      <c r="F63" s="14">
        <f t="shared" si="6"/>
        <v>-3.2244000000000002E-2</v>
      </c>
      <c r="G63" s="14">
        <f t="shared" si="7"/>
        <v>6.1206999999999998E-2</v>
      </c>
      <c r="H63" s="7">
        <v>1</v>
      </c>
      <c r="I63" s="15" cm="1">
        <f t="array" ref="I63">C63-MMULT(D63:H63,$W$2:$W$6)</f>
        <v>-1.0060183494981653E-2</v>
      </c>
      <c r="K63" s="11">
        <f t="shared" si="0"/>
        <v>5.7521682486998287E-2</v>
      </c>
      <c r="L63" s="12">
        <f t="shared" si="8"/>
        <v>4.7461498992016633E-2</v>
      </c>
      <c r="O63" s="14">
        <f t="shared" si="2"/>
        <v>-0.107463</v>
      </c>
      <c r="P63" s="14"/>
    </row>
    <row r="64" spans="1:16" x14ac:dyDescent="0.3">
      <c r="A64" s="8">
        <v>44196</v>
      </c>
      <c r="B64" s="9">
        <v>7.7000000000000001E-5</v>
      </c>
      <c r="C64" s="9">
        <v>2.1000000000000001E-2</v>
      </c>
      <c r="D64" s="10">
        <v>4.6428999999999998E-2</v>
      </c>
      <c r="E64" s="14">
        <f t="shared" si="5"/>
        <v>0.123263</v>
      </c>
      <c r="F64" s="14">
        <f t="shared" si="6"/>
        <v>-2.4309999999999998E-2</v>
      </c>
      <c r="G64" s="14">
        <f t="shared" si="7"/>
        <v>-3.2244000000000002E-2</v>
      </c>
      <c r="H64" s="7">
        <v>1</v>
      </c>
      <c r="I64" s="15" cm="1">
        <f t="array" ref="I64">C64-MMULT(D64:H64,$W$2:$W$6)</f>
        <v>5.2377995444823459E-3</v>
      </c>
      <c r="K64" s="11">
        <f t="shared" si="0"/>
        <v>2.4485371682492367E-2</v>
      </c>
      <c r="L64" s="12">
        <f t="shared" si="8"/>
        <v>2.9723171226974713E-2</v>
      </c>
      <c r="O64" s="14">
        <f t="shared" si="2"/>
        <v>-2.5428999999999997E-2</v>
      </c>
      <c r="P64" s="14"/>
    </row>
    <row r="65" spans="1:16" x14ac:dyDescent="0.3">
      <c r="A65" s="8">
        <v>44227</v>
      </c>
      <c r="B65" s="9">
        <v>7.2999999999999999E-5</v>
      </c>
      <c r="C65" s="9">
        <v>3.2099999999999997E-2</v>
      </c>
      <c r="D65" s="10">
        <v>-4.5459999999999997E-3</v>
      </c>
      <c r="E65" s="14">
        <f t="shared" si="5"/>
        <v>4.6428999999999998E-2</v>
      </c>
      <c r="F65" s="14">
        <f t="shared" si="6"/>
        <v>0.123263</v>
      </c>
      <c r="G65" s="14">
        <f t="shared" si="7"/>
        <v>-2.4309999999999998E-2</v>
      </c>
      <c r="H65" s="7">
        <v>1</v>
      </c>
      <c r="I65" s="15" cm="1">
        <f t="array" ref="I65">C65-MMULT(D65:H65,$W$2:$W$6)</f>
        <v>1.5653086570242329E-2</v>
      </c>
      <c r="K65" s="11">
        <f t="shared" si="0"/>
        <v>2.567653702695807E-3</v>
      </c>
      <c r="L65" s="12">
        <f t="shared" si="8"/>
        <v>1.8220740272938137E-2</v>
      </c>
      <c r="O65" s="14">
        <f t="shared" si="2"/>
        <v>3.6645999999999998E-2</v>
      </c>
      <c r="P65" s="14"/>
    </row>
    <row r="66" spans="1:16" x14ac:dyDescent="0.3">
      <c r="A66" s="8">
        <v>44255</v>
      </c>
      <c r="B66" s="9">
        <v>5.7000000000000003E-5</v>
      </c>
      <c r="C66" s="9">
        <v>4.9799999999999997E-2</v>
      </c>
      <c r="D66" s="10">
        <v>2.3161000000000001E-2</v>
      </c>
      <c r="E66" s="14">
        <f t="shared" si="5"/>
        <v>-4.5459999999999997E-3</v>
      </c>
      <c r="F66" s="14">
        <f t="shared" si="6"/>
        <v>4.6428999999999998E-2</v>
      </c>
      <c r="G66" s="14">
        <f t="shared" si="7"/>
        <v>0.123263</v>
      </c>
      <c r="H66" s="7">
        <v>1</v>
      </c>
      <c r="I66" s="15" cm="1">
        <f t="array" ref="I66">C66-MMULT(D66:H66,$W$2:$W$6)</f>
        <v>2.5340607497590192E-2</v>
      </c>
      <c r="K66" s="11">
        <f t="shared" ref="K66:K92" si="9">$T$2*D66+$W$6</f>
        <v>1.4480830986976796E-2</v>
      </c>
      <c r="L66" s="12">
        <f t="shared" si="8"/>
        <v>3.9821438484566984E-2</v>
      </c>
      <c r="O66" s="14">
        <f t="shared" si="2"/>
        <v>2.6638999999999996E-2</v>
      </c>
      <c r="P66" s="14"/>
    </row>
    <row r="67" spans="1:16" x14ac:dyDescent="0.3">
      <c r="A67" s="8">
        <v>44286</v>
      </c>
      <c r="B67" s="9">
        <v>5.1E-5</v>
      </c>
      <c r="C67" s="9">
        <v>8.8999999999999999E-3</v>
      </c>
      <c r="D67" s="10">
        <v>2.6710999999999999E-2</v>
      </c>
      <c r="E67" s="14">
        <f t="shared" si="5"/>
        <v>2.3161000000000001E-2</v>
      </c>
      <c r="F67" s="14">
        <f t="shared" si="6"/>
        <v>-4.5459999999999997E-3</v>
      </c>
      <c r="G67" s="14">
        <f t="shared" si="7"/>
        <v>4.6428999999999998E-2</v>
      </c>
      <c r="H67" s="7">
        <v>1</v>
      </c>
      <c r="I67" s="15" cm="1">
        <f t="array" ref="I67">C67-MMULT(D67:H67,$W$2:$W$6)</f>
        <v>-5.8331861518494364E-3</v>
      </c>
      <c r="K67" s="11">
        <f t="shared" si="9"/>
        <v>1.6007224294054337E-2</v>
      </c>
      <c r="L67" s="12">
        <f t="shared" si="8"/>
        <v>1.01740381422049E-2</v>
      </c>
      <c r="O67" s="14">
        <f t="shared" ref="O67:O93" si="10">C67-D67</f>
        <v>-1.7811E-2</v>
      </c>
      <c r="P67" s="14"/>
    </row>
    <row r="68" spans="1:16" x14ac:dyDescent="0.3">
      <c r="A68" s="8">
        <v>44316</v>
      </c>
      <c r="B68" s="9">
        <v>3.4E-5</v>
      </c>
      <c r="C68" s="9">
        <v>3.2899999999999999E-2</v>
      </c>
      <c r="D68" s="10">
        <v>4.3722999999999998E-2</v>
      </c>
      <c r="E68" s="14">
        <f t="shared" si="5"/>
        <v>2.6710999999999999E-2</v>
      </c>
      <c r="F68" s="14">
        <f t="shared" si="6"/>
        <v>2.3161000000000001E-2</v>
      </c>
      <c r="G68" s="14">
        <f t="shared" si="7"/>
        <v>-4.5459999999999997E-3</v>
      </c>
      <c r="H68" s="7">
        <v>1</v>
      </c>
      <c r="I68" s="15" cm="1">
        <f t="array" ref="I68">C68-MMULT(D68:H68,$W$2:$W$6)</f>
        <v>1.7514241379397562E-2</v>
      </c>
      <c r="K68" s="11">
        <f t="shared" si="9"/>
        <v>2.3321873009548189E-2</v>
      </c>
      <c r="L68" s="12">
        <f t="shared" si="8"/>
        <v>4.083611438894575E-2</v>
      </c>
      <c r="O68" s="14">
        <f t="shared" si="10"/>
        <v>-1.0822999999999999E-2</v>
      </c>
      <c r="P68" s="14"/>
    </row>
    <row r="69" spans="1:16" x14ac:dyDescent="0.3">
      <c r="A69" s="8">
        <v>44347</v>
      </c>
      <c r="B69" s="9">
        <v>2.3E-5</v>
      </c>
      <c r="C69" s="9">
        <v>2.6700000000000002E-2</v>
      </c>
      <c r="D69" s="10">
        <v>1.5561E-2</v>
      </c>
      <c r="E69" s="14">
        <f t="shared" si="5"/>
        <v>4.3722999999999998E-2</v>
      </c>
      <c r="F69" s="14">
        <f t="shared" si="6"/>
        <v>2.6710999999999999E-2</v>
      </c>
      <c r="G69" s="14">
        <f t="shared" si="7"/>
        <v>2.3161000000000001E-2</v>
      </c>
      <c r="H69" s="7">
        <v>1</v>
      </c>
      <c r="I69" s="15" cm="1">
        <f t="array" ref="I69">C69-MMULT(D69:H69,$W$2:$W$6)</f>
        <v>1.1608863530760846E-2</v>
      </c>
      <c r="K69" s="11">
        <f t="shared" si="9"/>
        <v>1.1213059399993884E-2</v>
      </c>
      <c r="L69" s="12">
        <f t="shared" si="8"/>
        <v>2.2821922930754732E-2</v>
      </c>
      <c r="O69" s="14">
        <f t="shared" si="10"/>
        <v>1.1139000000000001E-2</v>
      </c>
      <c r="P69" s="14"/>
    </row>
    <row r="70" spans="1:16" x14ac:dyDescent="0.3">
      <c r="A70" s="8">
        <v>44377</v>
      </c>
      <c r="B70" s="9">
        <v>1.5E-5</v>
      </c>
      <c r="C70" s="9">
        <v>-7.1999999999999998E-3</v>
      </c>
      <c r="D70" s="10">
        <v>1.3181E-2</v>
      </c>
      <c r="E70" s="14">
        <f t="shared" ref="E70:E93" si="11">D69</f>
        <v>1.5561E-2</v>
      </c>
      <c r="F70" s="14">
        <f t="shared" ref="F70:F93" si="12">D68</f>
        <v>4.3722999999999998E-2</v>
      </c>
      <c r="G70" s="14">
        <f t="shared" ref="G70:G93" si="13">D67</f>
        <v>2.6710999999999999E-2</v>
      </c>
      <c r="H70" s="7">
        <v>1</v>
      </c>
      <c r="I70" s="15" cm="1">
        <f t="array" ref="I70">C70-MMULT(D70:H70,$W$2:$W$6)</f>
        <v>-2.1774971793649997E-2</v>
      </c>
      <c r="K70" s="11">
        <f t="shared" si="9"/>
        <v>1.0189730929333446E-2</v>
      </c>
      <c r="L70" s="12">
        <f t="shared" ref="L70:L92" si="14">K70+I70</f>
        <v>-1.1585240864316551E-2</v>
      </c>
      <c r="O70" s="14">
        <f t="shared" si="10"/>
        <v>-2.0381E-2</v>
      </c>
      <c r="P70" s="14"/>
    </row>
    <row r="71" spans="1:16" x14ac:dyDescent="0.3">
      <c r="A71" s="8">
        <v>44408</v>
      </c>
      <c r="B71" s="9">
        <v>2.1999999999999999E-5</v>
      </c>
      <c r="C71" s="9">
        <v>3.0099999999999998E-2</v>
      </c>
      <c r="D71" s="10">
        <v>6.8890000000000002E-3</v>
      </c>
      <c r="E71" s="14">
        <f t="shared" si="11"/>
        <v>1.3181E-2</v>
      </c>
      <c r="F71" s="14">
        <f t="shared" si="12"/>
        <v>1.5561E-2</v>
      </c>
      <c r="G71" s="14">
        <f t="shared" si="13"/>
        <v>4.3722999999999998E-2</v>
      </c>
      <c r="H71" s="7">
        <v>1</v>
      </c>
      <c r="I71" s="15" cm="1">
        <f t="array" ref="I71">C71-MMULT(D71:H71,$W$2:$W$6)</f>
        <v>1.7715741163536899E-2</v>
      </c>
      <c r="K71" s="11">
        <f t="shared" si="9"/>
        <v>7.4843600312681207E-3</v>
      </c>
      <c r="L71" s="12">
        <f t="shared" si="14"/>
        <v>2.5200101194805022E-2</v>
      </c>
      <c r="O71" s="14">
        <f t="shared" si="10"/>
        <v>2.3210999999999999E-2</v>
      </c>
      <c r="P71" s="14"/>
    </row>
    <row r="72" spans="1:16" x14ac:dyDescent="0.3">
      <c r="A72" s="8">
        <v>44439</v>
      </c>
      <c r="B72" s="9">
        <v>3.1000000000000001E-5</v>
      </c>
      <c r="C72" s="9">
        <v>3.2000000000000001E-2</v>
      </c>
      <c r="D72" s="10">
        <v>2.503E-2</v>
      </c>
      <c r="E72" s="14">
        <f t="shared" si="11"/>
        <v>6.8890000000000002E-3</v>
      </c>
      <c r="F72" s="14">
        <f t="shared" si="12"/>
        <v>1.3181E-2</v>
      </c>
      <c r="G72" s="14">
        <f t="shared" si="13"/>
        <v>1.5561E-2</v>
      </c>
      <c r="H72" s="7">
        <v>1</v>
      </c>
      <c r="I72" s="15" cm="1">
        <f t="array" ref="I72">C72-MMULT(D72:H72,$W$2:$W$6)</f>
        <v>2.010295222936475E-2</v>
      </c>
      <c r="K72" s="11">
        <f t="shared" si="9"/>
        <v>1.5284444815407198E-2</v>
      </c>
      <c r="L72" s="12">
        <f t="shared" si="14"/>
        <v>3.5387397044771951E-2</v>
      </c>
      <c r="O72" s="14">
        <f t="shared" si="10"/>
        <v>6.9700000000000005E-3</v>
      </c>
      <c r="P72" s="14"/>
    </row>
    <row r="73" spans="1:16" x14ac:dyDescent="0.3">
      <c r="A73" s="8">
        <v>44469</v>
      </c>
      <c r="B73" s="9">
        <v>3.8000000000000002E-5</v>
      </c>
      <c r="C73" s="9">
        <v>-7.9000000000000008E-3</v>
      </c>
      <c r="D73" s="10">
        <v>-4.1311E-2</v>
      </c>
      <c r="E73" s="14">
        <f t="shared" si="11"/>
        <v>2.503E-2</v>
      </c>
      <c r="F73" s="14">
        <f t="shared" si="12"/>
        <v>6.8890000000000002E-3</v>
      </c>
      <c r="G73" s="14">
        <f t="shared" si="13"/>
        <v>1.3181E-2</v>
      </c>
      <c r="H73" s="7">
        <v>1</v>
      </c>
      <c r="I73" s="15" cm="1">
        <f t="array" ref="I73">C73-MMULT(D73:H73,$W$2:$W$6)</f>
        <v>-9.4573434538090355E-3</v>
      </c>
      <c r="K73" s="11">
        <f t="shared" si="9"/>
        <v>-1.3240191349334024E-2</v>
      </c>
      <c r="L73" s="12">
        <f t="shared" si="14"/>
        <v>-2.2697534803143057E-2</v>
      </c>
      <c r="O73" s="14">
        <f t="shared" si="10"/>
        <v>3.3410999999999996E-2</v>
      </c>
      <c r="P73" s="14"/>
    </row>
    <row r="74" spans="1:16" x14ac:dyDescent="0.3">
      <c r="A74" s="8">
        <v>44500</v>
      </c>
      <c r="B74" s="9">
        <v>3.6000000000000001E-5</v>
      </c>
      <c r="C74" s="9">
        <v>2.3800000000000002E-2</v>
      </c>
      <c r="D74" s="10">
        <v>5.1045E-2</v>
      </c>
      <c r="E74" s="14">
        <f t="shared" si="11"/>
        <v>-4.1311E-2</v>
      </c>
      <c r="F74" s="14">
        <f t="shared" si="12"/>
        <v>2.503E-2</v>
      </c>
      <c r="G74" s="14">
        <f t="shared" si="13"/>
        <v>6.8890000000000002E-3</v>
      </c>
      <c r="H74" s="7">
        <v>1</v>
      </c>
      <c r="I74" s="15" cm="1">
        <f t="array" ref="I74">C74-MMULT(D74:H74,$W$2:$W$6)</f>
        <v>1.0941344580453476E-2</v>
      </c>
      <c r="K74" s="11">
        <f t="shared" si="9"/>
        <v>2.6470112951638834E-2</v>
      </c>
      <c r="L74" s="12">
        <f t="shared" si="14"/>
        <v>3.741145753209231E-2</v>
      </c>
      <c r="O74" s="14">
        <f t="shared" si="10"/>
        <v>-2.7244999999999998E-2</v>
      </c>
      <c r="P74" s="14"/>
    </row>
    <row r="75" spans="1:16" x14ac:dyDescent="0.3">
      <c r="A75" s="8">
        <v>44530</v>
      </c>
      <c r="B75" s="9">
        <v>3.8000000000000002E-5</v>
      </c>
      <c r="C75" s="9">
        <v>1.6E-2</v>
      </c>
      <c r="D75" s="10">
        <v>-2.4081999999999999E-2</v>
      </c>
      <c r="E75" s="14">
        <f t="shared" si="11"/>
        <v>5.1045E-2</v>
      </c>
      <c r="F75" s="14">
        <f t="shared" si="12"/>
        <v>-4.1311E-2</v>
      </c>
      <c r="G75" s="14">
        <f t="shared" si="13"/>
        <v>2.503E-2</v>
      </c>
      <c r="H75" s="7">
        <v>1</v>
      </c>
      <c r="I75" s="15" cm="1">
        <f t="array" ref="I75">C75-MMULT(D75:H75,$W$2:$W$6)</f>
        <v>1.3085458605284674E-2</v>
      </c>
      <c r="K75" s="11">
        <f t="shared" si="9"/>
        <v>-5.8322391556328967E-3</v>
      </c>
      <c r="L75" s="12">
        <f t="shared" si="14"/>
        <v>7.2532194496517776E-3</v>
      </c>
      <c r="O75" s="14">
        <f t="shared" si="10"/>
        <v>4.0082E-2</v>
      </c>
      <c r="P75" s="14"/>
    </row>
    <row r="76" spans="1:16" x14ac:dyDescent="0.3">
      <c r="A76" s="8">
        <v>44561</v>
      </c>
      <c r="B76" s="9">
        <v>4.1999999999999998E-5</v>
      </c>
      <c r="C76" s="9">
        <v>5.0000000000000001E-4</v>
      </c>
      <c r="D76" s="10">
        <v>4.0002000000000003E-2</v>
      </c>
      <c r="E76" s="14">
        <f t="shared" si="11"/>
        <v>-2.4081999999999999E-2</v>
      </c>
      <c r="F76" s="14">
        <f t="shared" si="12"/>
        <v>5.1045E-2</v>
      </c>
      <c r="G76" s="14">
        <f t="shared" si="13"/>
        <v>-4.1311E-2</v>
      </c>
      <c r="H76" s="7">
        <v>1</v>
      </c>
      <c r="I76" s="15" cm="1">
        <f t="array" ref="I76">C76-MMULT(D76:H76,$W$2:$W$6)</f>
        <v>-9.5450992653288869E-3</v>
      </c>
      <c r="K76" s="11">
        <f t="shared" si="9"/>
        <v>2.1721954841763536E-2</v>
      </c>
      <c r="L76" s="12">
        <f t="shared" si="14"/>
        <v>1.2176855576434649E-2</v>
      </c>
      <c r="O76" s="14">
        <f t="shared" si="10"/>
        <v>-3.9502000000000002E-2</v>
      </c>
      <c r="P76" s="14"/>
    </row>
    <row r="77" spans="1:16" x14ac:dyDescent="0.3">
      <c r="A77" s="8">
        <v>44592</v>
      </c>
      <c r="B77" s="9">
        <v>4.6999999999999997E-5</v>
      </c>
      <c r="C77" s="9">
        <v>-5.0000000000000001E-4</v>
      </c>
      <c r="D77" s="10">
        <v>-4.9112999999999997E-2</v>
      </c>
      <c r="E77" s="14">
        <f t="shared" si="11"/>
        <v>4.0002000000000003E-2</v>
      </c>
      <c r="F77" s="14">
        <f t="shared" si="12"/>
        <v>-2.4081999999999999E-2</v>
      </c>
      <c r="G77" s="14">
        <f t="shared" si="13"/>
        <v>5.1045E-2</v>
      </c>
      <c r="H77" s="7">
        <v>1</v>
      </c>
      <c r="I77" s="15" cm="1">
        <f t="array" ref="I77">C77-MMULT(D77:H77,$W$2:$W$6)</f>
        <v>-2.6840214484155404E-3</v>
      </c>
      <c r="K77" s="11">
        <f t="shared" si="9"/>
        <v>-1.6594816865339375E-2</v>
      </c>
      <c r="L77" s="12">
        <f t="shared" si="14"/>
        <v>-1.9278838313754914E-2</v>
      </c>
      <c r="O77" s="14">
        <f t="shared" si="10"/>
        <v>4.8612999999999996E-2</v>
      </c>
      <c r="P77" s="14"/>
    </row>
    <row r="78" spans="1:16" x14ac:dyDescent="0.3">
      <c r="A78" s="8">
        <v>44620</v>
      </c>
      <c r="B78" s="9">
        <v>7.4999999999999993E-5</v>
      </c>
      <c r="C78" s="9">
        <v>0.01</v>
      </c>
      <c r="D78" s="10">
        <v>-2.5829000000000001E-2</v>
      </c>
      <c r="E78" s="14">
        <f t="shared" si="11"/>
        <v>-4.9112999999999997E-2</v>
      </c>
      <c r="F78" s="14">
        <f t="shared" si="12"/>
        <v>4.0002000000000003E-2</v>
      </c>
      <c r="G78" s="14">
        <f t="shared" si="13"/>
        <v>-2.4081999999999999E-2</v>
      </c>
      <c r="H78" s="7">
        <v>1</v>
      </c>
      <c r="I78" s="15" cm="1">
        <f t="array" ref="I78">C78-MMULT(D78:H78,$W$2:$W$6)</f>
        <v>1.1922321536752389E-2</v>
      </c>
      <c r="K78" s="11">
        <f t="shared" si="9"/>
        <v>-6.5833966506933118E-3</v>
      </c>
      <c r="L78" s="12">
        <f t="shared" si="14"/>
        <v>5.3389248860590769E-3</v>
      </c>
      <c r="O78" s="14">
        <f t="shared" si="10"/>
        <v>3.5829E-2</v>
      </c>
      <c r="P78" s="14"/>
    </row>
    <row r="79" spans="1:16" x14ac:dyDescent="0.3">
      <c r="A79" s="8">
        <v>44651</v>
      </c>
      <c r="B79" s="9">
        <v>1.5899999999999999E-4</v>
      </c>
      <c r="C79" s="9">
        <v>2.93E-2</v>
      </c>
      <c r="D79" s="10">
        <v>2.1659999999999999E-2</v>
      </c>
      <c r="E79" s="14">
        <f t="shared" si="11"/>
        <v>-2.5829000000000001E-2</v>
      </c>
      <c r="F79" s="14">
        <f t="shared" si="12"/>
        <v>-4.9112999999999997E-2</v>
      </c>
      <c r="G79" s="14">
        <f t="shared" si="13"/>
        <v>4.0002000000000003E-2</v>
      </c>
      <c r="H79" s="7">
        <v>1</v>
      </c>
      <c r="I79" s="15" cm="1">
        <f t="array" ref="I79">C79-MMULT(D79:H79,$W$2:$W$6)</f>
        <v>2.3846265435339298E-2</v>
      </c>
      <c r="K79" s="11">
        <f t="shared" si="9"/>
        <v>1.383544609854767E-2</v>
      </c>
      <c r="L79" s="12">
        <f t="shared" si="14"/>
        <v>3.7681711533886969E-2</v>
      </c>
      <c r="O79" s="14">
        <f t="shared" si="10"/>
        <v>7.640000000000001E-3</v>
      </c>
      <c r="P79" s="14"/>
    </row>
    <row r="80" spans="1:16" x14ac:dyDescent="0.3">
      <c r="A80" s="8">
        <v>44681</v>
      </c>
      <c r="B80" s="9">
        <v>2.8299999999999999E-4</v>
      </c>
      <c r="C80" s="9">
        <v>3.0000000000000001E-3</v>
      </c>
      <c r="D80" s="10">
        <v>-8.0043000000000003E-2</v>
      </c>
      <c r="E80" s="14">
        <f t="shared" si="11"/>
        <v>2.1659999999999999E-2</v>
      </c>
      <c r="F80" s="14">
        <f t="shared" si="12"/>
        <v>-2.5829000000000001E-2</v>
      </c>
      <c r="G80" s="14">
        <f t="shared" si="13"/>
        <v>-4.9112999999999997E-2</v>
      </c>
      <c r="H80" s="7">
        <v>1</v>
      </c>
      <c r="I80" s="15" cm="1">
        <f t="array" ref="I80">C80-MMULT(D80:H80,$W$2:$W$6)</f>
        <v>1.7231024354626145E-2</v>
      </c>
      <c r="K80" s="11">
        <f t="shared" si="9"/>
        <v>-2.9893787284468516E-2</v>
      </c>
      <c r="L80" s="12">
        <f t="shared" si="14"/>
        <v>-1.2662762929842371E-2</v>
      </c>
      <c r="O80" s="14">
        <f t="shared" si="10"/>
        <v>8.3043000000000006E-2</v>
      </c>
      <c r="P80" s="14"/>
    </row>
    <row r="81" spans="1:16" x14ac:dyDescent="0.3">
      <c r="A81" s="8">
        <v>44712</v>
      </c>
      <c r="B81" s="9">
        <v>4.8299999999999998E-4</v>
      </c>
      <c r="C81" s="9">
        <v>1.4200000000000001E-2</v>
      </c>
      <c r="D81" s="10">
        <v>1.1720000000000001E-3</v>
      </c>
      <c r="E81" s="14">
        <f t="shared" si="11"/>
        <v>-8.0043000000000003E-2</v>
      </c>
      <c r="F81" s="14">
        <f t="shared" si="12"/>
        <v>2.1659999999999999E-2</v>
      </c>
      <c r="G81" s="14">
        <f t="shared" si="13"/>
        <v>-2.5829000000000001E-2</v>
      </c>
      <c r="H81" s="7">
        <v>1</v>
      </c>
      <c r="I81" s="15" cm="1">
        <f t="array" ref="I81">C81-MMULT(D81:H81,$W$2:$W$6)</f>
        <v>1.5891455460439886E-2</v>
      </c>
      <c r="K81" s="11">
        <f t="shared" si="9"/>
        <v>5.0262218519547914E-3</v>
      </c>
      <c r="L81" s="12">
        <f t="shared" si="14"/>
        <v>2.0917677312394679E-2</v>
      </c>
      <c r="O81" s="14">
        <f t="shared" si="10"/>
        <v>1.3028000000000001E-2</v>
      </c>
      <c r="P81" s="14"/>
    </row>
    <row r="82" spans="1:16" x14ac:dyDescent="0.3">
      <c r="A82" s="8">
        <v>44742</v>
      </c>
      <c r="B82" s="9">
        <v>6.7500000000000004E-4</v>
      </c>
      <c r="C82" s="9">
        <v>-1.6E-2</v>
      </c>
      <c r="D82" s="10">
        <v>-8.4295999999999996E-2</v>
      </c>
      <c r="E82" s="14">
        <f t="shared" si="11"/>
        <v>1.1720000000000001E-3</v>
      </c>
      <c r="F82" s="14">
        <f t="shared" si="12"/>
        <v>-8.0043000000000003E-2</v>
      </c>
      <c r="G82" s="14">
        <f t="shared" si="13"/>
        <v>2.1659999999999999E-2</v>
      </c>
      <c r="H82" s="7">
        <v>1</v>
      </c>
      <c r="I82" s="15" cm="1">
        <f t="array" ref="I82">C82-MMULT(D82:H82,$W$2:$W$6)</f>
        <v>-1.39659237811573E-3</v>
      </c>
      <c r="K82" s="11">
        <f t="shared" si="9"/>
        <v>-3.1722449463341976E-2</v>
      </c>
      <c r="L82" s="12">
        <f t="shared" si="14"/>
        <v>-3.3119041841457704E-2</v>
      </c>
      <c r="O82" s="14">
        <f t="shared" si="10"/>
        <v>6.8295999999999996E-2</v>
      </c>
      <c r="P82" s="14"/>
    </row>
    <row r="83" spans="1:16" x14ac:dyDescent="0.3">
      <c r="A83" s="8">
        <v>44773</v>
      </c>
      <c r="B83" s="9">
        <v>1.0369999999999999E-3</v>
      </c>
      <c r="C83" s="9">
        <v>7.6E-3</v>
      </c>
      <c r="D83" s="10">
        <v>6.9832000000000005E-2</v>
      </c>
      <c r="E83" s="14">
        <f t="shared" si="11"/>
        <v>-8.4295999999999996E-2</v>
      </c>
      <c r="F83" s="14">
        <f t="shared" si="12"/>
        <v>1.1720000000000001E-3</v>
      </c>
      <c r="G83" s="14">
        <f t="shared" si="13"/>
        <v>-8.0043000000000003E-2</v>
      </c>
      <c r="H83" s="7">
        <v>1</v>
      </c>
      <c r="I83" s="15" cm="1">
        <f t="array" ref="I83">C83-MMULT(D83:H83,$W$2:$W$6)</f>
        <v>5.6302651905129134E-3</v>
      </c>
      <c r="K83" s="11">
        <f t="shared" si="9"/>
        <v>3.4547958320671458E-2</v>
      </c>
      <c r="L83" s="12">
        <f t="shared" si="14"/>
        <v>4.0178223511184372E-2</v>
      </c>
      <c r="O83" s="14">
        <f t="shared" si="10"/>
        <v>-6.2232000000000003E-2</v>
      </c>
      <c r="P83" s="14"/>
    </row>
    <row r="84" spans="1:16" x14ac:dyDescent="0.3">
      <c r="A84" s="8">
        <v>44804</v>
      </c>
      <c r="B84" s="9">
        <v>1.487E-3</v>
      </c>
      <c r="C84" s="9">
        <v>1.3100000000000001E-2</v>
      </c>
      <c r="D84" s="10">
        <v>-3.6817000000000003E-2</v>
      </c>
      <c r="E84" s="14">
        <f t="shared" si="11"/>
        <v>6.9832000000000005E-2</v>
      </c>
      <c r="F84" s="14">
        <f t="shared" si="12"/>
        <v>-8.4295999999999996E-2</v>
      </c>
      <c r="G84" s="14">
        <f t="shared" si="13"/>
        <v>1.1720000000000001E-3</v>
      </c>
      <c r="H84" s="7">
        <v>1</v>
      </c>
      <c r="I84" s="15" cm="1">
        <f t="array" ref="I84">C84-MMULT(D84:H84,$W$2:$W$6)</f>
        <v>1.7278443534319801E-2</v>
      </c>
      <c r="K84" s="11">
        <f t="shared" si="9"/>
        <v>-1.1307906413557551E-2</v>
      </c>
      <c r="L84" s="12">
        <f t="shared" si="14"/>
        <v>5.9705371207622506E-3</v>
      </c>
      <c r="O84" s="14">
        <f t="shared" si="10"/>
        <v>4.9917000000000003E-2</v>
      </c>
      <c r="P84" s="14"/>
    </row>
    <row r="85" spans="1:16" x14ac:dyDescent="0.3">
      <c r="A85" s="8">
        <v>44834</v>
      </c>
      <c r="B85" s="9">
        <v>1.9589999999999998E-3</v>
      </c>
      <c r="C85" s="9">
        <v>-8.3999999999999995E-3</v>
      </c>
      <c r="D85" s="10">
        <v>-9.5729999999999996E-2</v>
      </c>
      <c r="E85" s="14">
        <f t="shared" si="11"/>
        <v>-3.6817000000000003E-2</v>
      </c>
      <c r="F85" s="14">
        <f t="shared" si="12"/>
        <v>6.9832000000000005E-2</v>
      </c>
      <c r="G85" s="14">
        <f t="shared" si="13"/>
        <v>-8.4295999999999996E-2</v>
      </c>
      <c r="H85" s="7">
        <v>1</v>
      </c>
      <c r="I85" s="15" cm="1">
        <f t="array" ref="I85">C85-MMULT(D85:H85,$W$2:$W$6)</f>
        <v>7.1485052629939212E-3</v>
      </c>
      <c r="K85" s="11">
        <f t="shared" si="9"/>
        <v>-3.6638725821968636E-2</v>
      </c>
      <c r="L85" s="12">
        <f t="shared" si="14"/>
        <v>-2.9490220558974715E-2</v>
      </c>
      <c r="O85" s="14">
        <f t="shared" si="10"/>
        <v>8.7329999999999991E-2</v>
      </c>
      <c r="P85" s="14"/>
    </row>
    <row r="86" spans="1:16" x14ac:dyDescent="0.3">
      <c r="A86" s="8">
        <v>44865</v>
      </c>
      <c r="B86" s="9">
        <v>2.477E-3</v>
      </c>
      <c r="C86" s="9">
        <v>-7.0000000000000001E-3</v>
      </c>
      <c r="D86" s="10">
        <v>6.0349E-2</v>
      </c>
      <c r="E86" s="14">
        <f t="shared" si="11"/>
        <v>-9.5729999999999996E-2</v>
      </c>
      <c r="F86" s="14">
        <f t="shared" si="12"/>
        <v>-3.6817000000000003E-2</v>
      </c>
      <c r="G86" s="14">
        <f t="shared" si="13"/>
        <v>6.9832000000000005E-2</v>
      </c>
      <c r="H86" s="7">
        <v>1</v>
      </c>
      <c r="I86" s="15" cm="1">
        <f t="array" ref="I86">C86-MMULT(D86:H86,$W$2:$W$6)</f>
        <v>-1.7708962509261138E-2</v>
      </c>
      <c r="K86" s="11">
        <f t="shared" si="9"/>
        <v>3.0470553326018966E-2</v>
      </c>
      <c r="L86" s="12">
        <f t="shared" si="14"/>
        <v>1.2761590816757828E-2</v>
      </c>
      <c r="O86" s="14">
        <f t="shared" si="10"/>
        <v>-6.7349000000000006E-2</v>
      </c>
      <c r="P86" s="14"/>
    </row>
    <row r="87" spans="1:16" x14ac:dyDescent="0.3">
      <c r="A87" s="8">
        <v>44895</v>
      </c>
      <c r="B87" s="9">
        <v>2.8660000000000001E-3</v>
      </c>
      <c r="C87" s="9">
        <v>2.3699999999999999E-2</v>
      </c>
      <c r="D87" s="10">
        <v>7.7562000000000006E-2</v>
      </c>
      <c r="E87" s="14">
        <f t="shared" si="11"/>
        <v>6.0349E-2</v>
      </c>
      <c r="F87" s="14">
        <f t="shared" si="12"/>
        <v>-9.5729999999999996E-2</v>
      </c>
      <c r="G87" s="14">
        <f t="shared" si="13"/>
        <v>-3.6817000000000003E-2</v>
      </c>
      <c r="H87" s="7">
        <v>1</v>
      </c>
      <c r="I87" s="15" cm="1">
        <f t="array" ref="I87">C87-MMULT(D87:H87,$W$2:$W$6)</f>
        <v>1.4677256535589578E-2</v>
      </c>
      <c r="K87" s="11">
        <f t="shared" si="9"/>
        <v>3.7871626000589603E-2</v>
      </c>
      <c r="L87" s="12">
        <f t="shared" si="14"/>
        <v>5.2548882536179183E-2</v>
      </c>
      <c r="O87" s="14">
        <f t="shared" si="10"/>
        <v>-5.3862000000000007E-2</v>
      </c>
      <c r="P87" s="14"/>
    </row>
    <row r="88" spans="1:16" x14ac:dyDescent="0.3">
      <c r="A88" s="8">
        <v>44926</v>
      </c>
      <c r="B88" s="9">
        <v>3.375E-3</v>
      </c>
      <c r="C88" s="9">
        <v>7.7000000000000002E-3</v>
      </c>
      <c r="D88" s="10">
        <v>-3.9348000000000001E-2</v>
      </c>
      <c r="E88" s="14">
        <f t="shared" si="11"/>
        <v>7.7562000000000006E-2</v>
      </c>
      <c r="F88" s="14">
        <f t="shared" si="12"/>
        <v>6.0349E-2</v>
      </c>
      <c r="G88" s="14">
        <f t="shared" si="13"/>
        <v>-9.5729999999999996E-2</v>
      </c>
      <c r="H88" s="7">
        <v>1</v>
      </c>
      <c r="I88" s="15" cm="1">
        <f t="array" ref="I88">C88-MMULT(D88:H88,$W$2:$W$6)</f>
        <v>7.5944999882024801E-3</v>
      </c>
      <c r="K88" s="11">
        <f t="shared" si="9"/>
        <v>-1.2396160346011991E-2</v>
      </c>
      <c r="L88" s="12">
        <f t="shared" si="14"/>
        <v>-4.8016603578095113E-3</v>
      </c>
      <c r="O88" s="14">
        <f t="shared" si="10"/>
        <v>4.7048E-2</v>
      </c>
      <c r="P88" s="14"/>
    </row>
    <row r="89" spans="1:16" x14ac:dyDescent="0.3">
      <c r="A89" s="8">
        <v>44957</v>
      </c>
      <c r="B89" s="9">
        <v>3.6909999999999998E-3</v>
      </c>
      <c r="C89" s="9">
        <v>2.4500000000000001E-2</v>
      </c>
      <c r="D89" s="10">
        <v>7.1675000000000003E-2</v>
      </c>
      <c r="E89" s="14">
        <f t="shared" si="11"/>
        <v>-3.9348000000000001E-2</v>
      </c>
      <c r="F89" s="14">
        <f t="shared" si="12"/>
        <v>7.7562000000000006E-2</v>
      </c>
      <c r="G89" s="14">
        <f t="shared" si="13"/>
        <v>6.0349E-2</v>
      </c>
      <c r="H89" s="7">
        <v>1</v>
      </c>
      <c r="I89" s="15" cm="1">
        <f t="array" ref="I89">C89-MMULT(D89:H89,$W$2:$W$6)</f>
        <v>-2.0832402490724503E-3</v>
      </c>
      <c r="K89" s="11">
        <f t="shared" si="9"/>
        <v>3.5340392930514816E-2</v>
      </c>
      <c r="L89" s="12">
        <f t="shared" si="14"/>
        <v>3.3257152681442366E-2</v>
      </c>
      <c r="O89" s="14">
        <f t="shared" si="10"/>
        <v>-4.7175000000000002E-2</v>
      </c>
      <c r="P89" s="14"/>
    </row>
    <row r="90" spans="1:16" x14ac:dyDescent="0.3">
      <c r="A90" s="8">
        <v>44985</v>
      </c>
      <c r="B90" s="9">
        <v>3.4880000000000002E-3</v>
      </c>
      <c r="C90" s="9">
        <v>-1.0699999999999999E-2</v>
      </c>
      <c r="D90" s="10">
        <v>-2.8660000000000001E-2</v>
      </c>
      <c r="E90" s="14">
        <f t="shared" si="11"/>
        <v>7.1675000000000003E-2</v>
      </c>
      <c r="F90" s="14">
        <f t="shared" si="12"/>
        <v>-3.9348000000000001E-2</v>
      </c>
      <c r="G90" s="14">
        <f t="shared" si="13"/>
        <v>7.7562000000000006E-2</v>
      </c>
      <c r="H90" s="7">
        <v>1</v>
      </c>
      <c r="I90" s="15" cm="1">
        <f t="array" ref="I90">C90-MMULT(D90:H90,$W$2:$W$6)</f>
        <v>-1.9733344575621755E-2</v>
      </c>
      <c r="K90" s="11">
        <f t="shared" si="9"/>
        <v>-7.8006415668444452E-3</v>
      </c>
      <c r="L90" s="12">
        <f t="shared" si="14"/>
        <v>-2.7533986142466202E-2</v>
      </c>
      <c r="O90" s="14">
        <f t="shared" si="10"/>
        <v>1.7960000000000004E-2</v>
      </c>
      <c r="P90" s="14"/>
    </row>
    <row r="91" spans="1:16" x14ac:dyDescent="0.3">
      <c r="A91" s="8">
        <v>45016</v>
      </c>
      <c r="B91" s="9">
        <v>3.9979999999999998E-3</v>
      </c>
      <c r="C91" s="9">
        <v>2.41E-2</v>
      </c>
      <c r="D91" s="10">
        <v>3.0834E-2</v>
      </c>
      <c r="E91" s="14">
        <f t="shared" si="11"/>
        <v>-2.8660000000000001E-2</v>
      </c>
      <c r="F91" s="14">
        <f t="shared" si="12"/>
        <v>7.1675000000000003E-2</v>
      </c>
      <c r="G91" s="14">
        <f t="shared" si="13"/>
        <v>-3.9348000000000001E-2</v>
      </c>
      <c r="H91" s="7">
        <v>1</v>
      </c>
      <c r="I91" s="15" cm="1">
        <f t="array" ref="I91">C91-MMULT(D91:H91,$W$2:$W$6)</f>
        <v>1.3754157968824038E-2</v>
      </c>
      <c r="K91" s="11">
        <f t="shared" si="9"/>
        <v>1.7779990379992568E-2</v>
      </c>
      <c r="L91" s="12">
        <f t="shared" si="14"/>
        <v>3.1534148348816606E-2</v>
      </c>
      <c r="O91" s="14">
        <f t="shared" si="10"/>
        <v>-6.7340000000000004E-3</v>
      </c>
      <c r="P91" s="14"/>
    </row>
    <row r="92" spans="1:16" x14ac:dyDescent="0.3">
      <c r="A92" s="8">
        <v>45046</v>
      </c>
      <c r="B92" s="9">
        <v>3.98E-3</v>
      </c>
      <c r="C92" s="9">
        <v>-6.3E-3</v>
      </c>
      <c r="D92" s="10">
        <v>1.4371999999999999E-2</v>
      </c>
      <c r="E92" s="14">
        <f t="shared" si="11"/>
        <v>3.0834E-2</v>
      </c>
      <c r="F92" s="14">
        <f t="shared" si="12"/>
        <v>-2.8660000000000001E-2</v>
      </c>
      <c r="G92" s="14">
        <f t="shared" si="13"/>
        <v>7.1675000000000003E-2</v>
      </c>
      <c r="H92" s="7">
        <v>1</v>
      </c>
      <c r="I92" s="15" cm="1">
        <f t="array" ref="I92">C92-MMULT(D92:H92,$W$2:$W$6)</f>
        <v>-1.9786207305869469E-2</v>
      </c>
      <c r="K92" s="11">
        <f t="shared" si="9"/>
        <v>1.0701825134609322E-2</v>
      </c>
      <c r="L92" s="12">
        <f t="shared" si="14"/>
        <v>-9.0843821712601469E-3</v>
      </c>
      <c r="O92" s="14">
        <f t="shared" si="10"/>
        <v>-2.0671999999999999E-2</v>
      </c>
      <c r="P92" s="14"/>
    </row>
    <row r="93" spans="1:16" x14ac:dyDescent="0.3">
      <c r="A93" s="8">
        <v>45077</v>
      </c>
      <c r="B93" s="9">
        <v>4.2319999999999997E-3</v>
      </c>
      <c r="C93" s="9">
        <v>2.9100000000000001E-2</v>
      </c>
      <c r="D93" s="10">
        <v>-1.0711999999999999E-2</v>
      </c>
      <c r="E93" s="14">
        <f t="shared" si="11"/>
        <v>1.4371999999999999E-2</v>
      </c>
      <c r="F93" s="14">
        <f t="shared" si="12"/>
        <v>3.0834E-2</v>
      </c>
      <c r="G93" s="14">
        <f t="shared" si="13"/>
        <v>-2.8660000000000001E-2</v>
      </c>
      <c r="H93" s="7">
        <v>1</v>
      </c>
      <c r="I93" s="15" cm="1">
        <f t="array" ref="I93">C93-MMULT(D93:H93,$W$2:$W$6)</f>
        <v>2.5174705957855245E-2</v>
      </c>
      <c r="K93" s="11">
        <f t="shared" ref="K93" si="15">$T$2*D93+$W$6</f>
        <v>-8.354098221690677E-5</v>
      </c>
      <c r="L93" s="12">
        <f t="shared" ref="L93" si="16">K93+I93</f>
        <v>2.509116497563834E-2</v>
      </c>
      <c r="O93" s="14">
        <f t="shared" si="10"/>
        <v>3.9812E-2</v>
      </c>
      <c r="P93" s="14"/>
    </row>
    <row r="94" spans="1:16" x14ac:dyDescent="0.3">
      <c r="A94" s="8">
        <v>45107</v>
      </c>
      <c r="B94" s="9">
        <v>4.3E-3</v>
      </c>
      <c r="C94" s="9">
        <v>1.04E-2</v>
      </c>
      <c r="D94" s="10">
        <v>5.8099999999999999E-2</v>
      </c>
      <c r="E94" s="14">
        <f t="shared" ref="E94:E97" si="17">D93</f>
        <v>-1.0711999999999999E-2</v>
      </c>
      <c r="F94" s="14">
        <f t="shared" ref="F94:F97" si="18">D92</f>
        <v>1.4371999999999999E-2</v>
      </c>
      <c r="G94" s="14">
        <f t="shared" ref="G94:G97" si="19">D91</f>
        <v>3.0834E-2</v>
      </c>
      <c r="H94" s="7">
        <v>2</v>
      </c>
      <c r="I94" s="15" cm="1">
        <f t="array" ref="I94">C94-MMULT(D94:H94,$W$2:$W$6)</f>
        <v>-1.1741289624055018E-2</v>
      </c>
      <c r="K94" s="11">
        <f t="shared" ref="K94:K97" si="20">$T$2*D94+$W$6</f>
        <v>2.9503550918239418E-2</v>
      </c>
      <c r="L94" s="12">
        <f t="shared" ref="L94:L97" si="21">K94+I94</f>
        <v>1.77622612941844E-2</v>
      </c>
      <c r="O94" s="14">
        <f t="shared" ref="O94:O97" si="22">C94-D94</f>
        <v>-4.7699999999999999E-2</v>
      </c>
      <c r="P94" s="14"/>
    </row>
    <row r="95" spans="1:16" x14ac:dyDescent="0.3">
      <c r="A95" s="8">
        <v>45138</v>
      </c>
      <c r="B95" s="9">
        <v>4.5999999999999999E-3</v>
      </c>
      <c r="C95" s="9">
        <v>1.35E-2</v>
      </c>
      <c r="D95" s="10">
        <v>3.6608000000000002E-2</v>
      </c>
      <c r="E95" s="14">
        <f t="shared" si="17"/>
        <v>5.8099999999999999E-2</v>
      </c>
      <c r="F95" s="14">
        <f t="shared" si="18"/>
        <v>-1.0711999999999999E-2</v>
      </c>
      <c r="G95" s="14">
        <f t="shared" si="19"/>
        <v>1.4371999999999999E-2</v>
      </c>
      <c r="H95" s="7">
        <v>3</v>
      </c>
      <c r="I95" s="15" cm="1">
        <f t="array" ref="I95">C95-MMULT(D95:H95,$W$2:$W$6)</f>
        <v>-1.0747697686435206E-2</v>
      </c>
      <c r="K95" s="11">
        <f t="shared" si="20"/>
        <v>2.0262636846208271E-2</v>
      </c>
      <c r="L95" s="12">
        <f t="shared" si="21"/>
        <v>9.5149391597730646E-3</v>
      </c>
      <c r="O95" s="14">
        <f t="shared" si="22"/>
        <v>-2.3108000000000004E-2</v>
      </c>
      <c r="P95" s="14"/>
    </row>
    <row r="96" spans="1:16" x14ac:dyDescent="0.3">
      <c r="A96" s="8">
        <v>45169</v>
      </c>
      <c r="B96" s="9">
        <v>4.7000000000000002E-3</v>
      </c>
      <c r="C96" s="9">
        <v>5.4999999999999997E-3</v>
      </c>
      <c r="D96" s="10">
        <v>-2.7944E-2</v>
      </c>
      <c r="E96" s="14">
        <f t="shared" si="17"/>
        <v>3.6608000000000002E-2</v>
      </c>
      <c r="F96" s="14">
        <f t="shared" si="18"/>
        <v>5.8099999999999999E-2</v>
      </c>
      <c r="G96" s="14">
        <f t="shared" si="19"/>
        <v>-1.0711999999999999E-2</v>
      </c>
      <c r="H96" s="7">
        <v>4</v>
      </c>
      <c r="I96" s="15" cm="1">
        <f t="array" ref="I96">C96-MMULT(D96:H96,$W$2:$W$6)</f>
        <v>-1.5149957077871047E-2</v>
      </c>
      <c r="K96" s="11">
        <f t="shared" si="20"/>
        <v>-7.4927830857550014E-3</v>
      </c>
      <c r="L96" s="12">
        <f t="shared" si="21"/>
        <v>-2.2642740163626048E-2</v>
      </c>
      <c r="O96" s="14">
        <f t="shared" si="22"/>
        <v>3.3444000000000002E-2</v>
      </c>
      <c r="P96" s="14"/>
    </row>
    <row r="97" spans="1:16" x14ac:dyDescent="0.3">
      <c r="A97" s="8">
        <v>45199</v>
      </c>
      <c r="B97" s="9">
        <v>4.4999999999999997E-3</v>
      </c>
      <c r="C97" s="9">
        <v>7.7999999999999996E-3</v>
      </c>
      <c r="D97" s="10">
        <v>-4.1349999999999998E-2</v>
      </c>
      <c r="E97" s="14">
        <f t="shared" si="17"/>
        <v>-2.7944E-2</v>
      </c>
      <c r="F97" s="14">
        <f t="shared" si="18"/>
        <v>3.6608000000000002E-2</v>
      </c>
      <c r="G97" s="14">
        <f t="shared" si="19"/>
        <v>5.8099999999999999E-2</v>
      </c>
      <c r="H97" s="7">
        <v>5</v>
      </c>
      <c r="I97" s="15" cm="1">
        <f t="array" ref="I97">C97-MMULT(D97:H97,$W$2:$W$6)</f>
        <v>-1.5141811534535614E-2</v>
      </c>
      <c r="K97" s="11">
        <f t="shared" si="20"/>
        <v>-1.3256960177214594E-2</v>
      </c>
      <c r="L97" s="12">
        <f t="shared" si="21"/>
        <v>-2.8398771711750207E-2</v>
      </c>
      <c r="O97" s="14">
        <f t="shared" si="22"/>
        <v>4.9149999999999999E-2</v>
      </c>
      <c r="P97" s="14"/>
    </row>
    <row r="100" spans="1:16" x14ac:dyDescent="0.3">
      <c r="A100" s="16" t="s">
        <v>7</v>
      </c>
      <c r="B100" s="17" cm="1">
        <f t="array" ref="B100">GEOMEAN(1+B2:B97)^12-1</f>
        <v>1.3909541455571883E-2</v>
      </c>
      <c r="C100" s="17" cm="1">
        <f t="array" ref="C100">GEOMEAN(1+C2:C97)^12-1</f>
        <v>0.12361701349819021</v>
      </c>
      <c r="D100" s="17" cm="1">
        <f t="array" ref="D100">GEOMEAN(1+D2:D97)^12-1</f>
        <v>9.0115140563940654E-2</v>
      </c>
      <c r="E100" s="17"/>
      <c r="F100" s="18"/>
      <c r="G100" s="18"/>
      <c r="H100" s="18"/>
      <c r="I100" s="18"/>
      <c r="J100" s="18"/>
      <c r="K100" s="17" cm="1">
        <f t="array" ref="K100">GEOMEAN(1+K2:K97)^12-1</f>
        <v>9.8609692915148317E-2</v>
      </c>
      <c r="L100" s="12" cm="1">
        <f t="array" ref="L100">GEOMEAN(1+L2:L97)^12-1</f>
        <v>0.1163849208967096</v>
      </c>
      <c r="M100" s="17"/>
      <c r="N100" s="17"/>
      <c r="O100" s="17">
        <f>AVERAGE(O2:O97)</f>
        <v>1.6957083333333331E-3</v>
      </c>
      <c r="P100" s="32">
        <f>(1+O100)^12-1</f>
        <v>2.0539354964163259E-2</v>
      </c>
    </row>
    <row r="101" spans="1:16" x14ac:dyDescent="0.3">
      <c r="A101" s="19" t="s">
        <v>8</v>
      </c>
      <c r="B101" s="15"/>
      <c r="C101" s="15">
        <f>STDEV(C2:C97)*SQRT(12)</f>
        <v>5.8103216687836516E-2</v>
      </c>
      <c r="D101" s="15">
        <f>STDEV(D2:D97)*SQRT(12)</f>
        <v>0.15391124792404498</v>
      </c>
      <c r="E101" s="5"/>
      <c r="F101" s="5"/>
      <c r="G101" s="5"/>
      <c r="H101" s="5"/>
      <c r="I101" s="5"/>
      <c r="J101" s="5"/>
      <c r="K101" s="15">
        <f>STDEV(K2:K97)*SQRT(12)</f>
        <v>6.6177210905694325E-2</v>
      </c>
      <c r="L101" s="12">
        <f>STDEV(L2:L97)*SQRT(12)</f>
        <v>8.3069085854569638E-2</v>
      </c>
      <c r="M101" s="15"/>
      <c r="N101" s="15"/>
      <c r="O101" s="15"/>
      <c r="P101" s="15"/>
    </row>
    <row r="102" spans="1:16" x14ac:dyDescent="0.3">
      <c r="A102" s="5" t="s">
        <v>9</v>
      </c>
      <c r="B102" s="20"/>
      <c r="C102" s="20">
        <f>(C100-$B100)/C101</f>
        <v>1.8881479941468504</v>
      </c>
      <c r="D102" s="20">
        <f>(D100-$B100)/D101</f>
        <v>0.49512690031579853</v>
      </c>
      <c r="E102" s="5"/>
      <c r="F102" s="5"/>
      <c r="G102" s="5"/>
      <c r="H102" s="5"/>
      <c r="I102" s="5"/>
      <c r="J102" s="5"/>
      <c r="K102" s="20">
        <f>(K100-$B100)/K101</f>
        <v>1.2798990815777682</v>
      </c>
      <c r="L102" s="21">
        <f>(L100-$B100)/L101</f>
        <v>1.2336163133002689</v>
      </c>
      <c r="M102" s="5"/>
      <c r="N102" s="5"/>
      <c r="O102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D125-B2E3-4904-95C1-EDF9D4826339}">
  <sheetPr>
    <tabColor theme="4"/>
  </sheetPr>
  <dimension ref="A1:W104"/>
  <sheetViews>
    <sheetView topLeftCell="A66" zoomScale="85" zoomScaleNormal="85" workbookViewId="0">
      <selection activeCell="O72" sqref="O72"/>
    </sheetView>
  </sheetViews>
  <sheetFormatPr defaultColWidth="8.7265625" defaultRowHeight="13" x14ac:dyDescent="0.3"/>
  <cols>
    <col min="1" max="1" width="15.1796875" style="7" bestFit="1" customWidth="1"/>
    <col min="2" max="2" width="12.453125" style="7" bestFit="1" customWidth="1"/>
    <col min="3" max="3" width="8.1796875" style="7" bestFit="1" customWidth="1"/>
    <col min="4" max="4" width="14.7265625" style="7" bestFit="1" customWidth="1"/>
    <col min="5" max="8" width="8.1796875" style="7" bestFit="1" customWidth="1"/>
    <col min="9" max="9" width="7.81640625" style="7" bestFit="1" customWidth="1"/>
    <col min="10" max="10" width="8.7265625" style="7"/>
    <col min="11" max="11" width="11.7265625" style="7" bestFit="1" customWidth="1"/>
    <col min="12" max="12" width="16.81640625" style="7" bestFit="1" customWidth="1"/>
    <col min="13" max="14" width="8.7265625" style="7"/>
    <col min="15" max="15" width="12.81640625" style="7" bestFit="1" customWidth="1"/>
    <col min="16" max="18" width="8.7265625" style="7"/>
    <col min="19" max="19" width="11.54296875" style="7" bestFit="1" customWidth="1"/>
    <col min="20" max="20" width="4.453125" style="7" bestFit="1" customWidth="1"/>
    <col min="21" max="21" width="8.7265625" style="7"/>
    <col min="22" max="22" width="14.7265625" style="7" bestFit="1" customWidth="1"/>
    <col min="23" max="23" width="12.54296875" style="7" bestFit="1" customWidth="1"/>
    <col min="24" max="16384" width="8.7265625" style="7"/>
  </cols>
  <sheetData>
    <row r="1" spans="1:23" ht="13.5" x14ac:dyDescent="0.35">
      <c r="A1" s="1" t="s">
        <v>0</v>
      </c>
      <c r="B1" s="2" t="s">
        <v>1</v>
      </c>
      <c r="C1" s="3" t="s">
        <v>11</v>
      </c>
      <c r="D1" s="4" t="s">
        <v>16</v>
      </c>
      <c r="E1" s="5" t="s">
        <v>12</v>
      </c>
      <c r="F1" s="5" t="s">
        <v>13</v>
      </c>
      <c r="G1" s="5" t="s">
        <v>14</v>
      </c>
      <c r="H1" s="5" t="s">
        <v>3</v>
      </c>
      <c r="I1" s="5" t="s">
        <v>4</v>
      </c>
      <c r="J1" s="5"/>
      <c r="K1" s="3" t="str">
        <f>C1&amp;" "&amp;"contrib"</f>
        <v>iDPE contrib</v>
      </c>
      <c r="L1" s="6" t="str">
        <f>C1&amp;" "&amp;"contrib+residual"</f>
        <v>iDPE contrib+residual</v>
      </c>
      <c r="O1" s="7" t="s">
        <v>44</v>
      </c>
      <c r="S1" s="5"/>
      <c r="T1" s="5"/>
      <c r="U1" s="5"/>
      <c r="V1" s="5"/>
      <c r="W1" s="5" t="s">
        <v>5</v>
      </c>
    </row>
    <row r="2" spans="1:23" x14ac:dyDescent="0.3">
      <c r="A2" s="8">
        <v>42247</v>
      </c>
      <c r="B2" s="9">
        <v>2.5000000000000001E-5</v>
      </c>
      <c r="C2" s="9">
        <v>-4.0000000000000002E-4</v>
      </c>
      <c r="D2" s="10">
        <v>-6.8551000000000001E-2</v>
      </c>
      <c r="K2" s="11">
        <f t="shared" ref="K2:K55" si="0">$T$2*D2+$W$6</f>
        <v>-2.6020416512257692E-2</v>
      </c>
      <c r="L2" s="12">
        <f t="shared" ref="L2:L4" si="1">K2+I2</f>
        <v>-2.6020416512257692E-2</v>
      </c>
      <c r="O2" s="14">
        <f>C2-D2</f>
        <v>6.8151000000000003E-2</v>
      </c>
      <c r="S2" s="5" t="s">
        <v>6</v>
      </c>
      <c r="T2" s="13">
        <f>SUM(W2:W5)</f>
        <v>0.44868314574081042</v>
      </c>
      <c r="U2" s="5"/>
      <c r="V2" s="5" t="str">
        <f>D1</f>
        <v>MSCI ACWI</v>
      </c>
      <c r="W2" s="5" cm="1">
        <f t="array" ref="W2:W6">MMULT(MINVERSE(MMULT(TRANSPOSE(D5:H99),D5:H99)),MMULT(TRANSPOSE(D5:H99),C5:C99))</f>
        <v>0.29098858065846867</v>
      </c>
    </row>
    <row r="3" spans="1:23" x14ac:dyDescent="0.3">
      <c r="A3" s="8">
        <v>42277</v>
      </c>
      <c r="B3" s="9">
        <v>2.5999999999999998E-5</v>
      </c>
      <c r="C3" s="9">
        <v>-4.0000000000000002E-4</v>
      </c>
      <c r="D3" s="10">
        <v>-3.6228999999999997E-2</v>
      </c>
      <c r="E3" s="14">
        <f>D2</f>
        <v>-6.8551000000000001E-2</v>
      </c>
      <c r="K3" s="11">
        <f t="shared" si="0"/>
        <v>-1.1518079875623215E-2</v>
      </c>
      <c r="L3" s="12">
        <f t="shared" si="1"/>
        <v>-1.1518079875623215E-2</v>
      </c>
      <c r="O3" s="14">
        <f t="shared" ref="O3:O66" si="2">C3-D3</f>
        <v>3.5829E-2</v>
      </c>
      <c r="S3" s="5"/>
      <c r="T3" s="5"/>
      <c r="U3" s="5"/>
      <c r="V3" s="5" t="str">
        <f>E1</f>
        <v>ACWIt-1</v>
      </c>
      <c r="W3" s="5">
        <v>3.5885949900760529E-2</v>
      </c>
    </row>
    <row r="4" spans="1:23" x14ac:dyDescent="0.3">
      <c r="A4" s="8">
        <v>42308</v>
      </c>
      <c r="B4" s="9">
        <v>2.4000000000000001E-5</v>
      </c>
      <c r="C4" s="9">
        <v>-1.6000000000000001E-3</v>
      </c>
      <c r="D4" s="10">
        <v>7.8484999999999999E-2</v>
      </c>
      <c r="E4" s="14">
        <f t="shared" ref="E4:E5" si="3">D3</f>
        <v>-3.6228999999999997E-2</v>
      </c>
      <c r="F4" s="14">
        <f>D2</f>
        <v>-6.8551000000000001E-2</v>
      </c>
      <c r="K4" s="11">
        <f t="shared" si="0"/>
        <v>3.9952158504888112E-2</v>
      </c>
      <c r="L4" s="12">
        <f t="shared" si="1"/>
        <v>3.9952158504888112E-2</v>
      </c>
      <c r="O4" s="14">
        <f t="shared" si="2"/>
        <v>-8.0085000000000003E-2</v>
      </c>
      <c r="S4" s="5"/>
      <c r="T4" s="5"/>
      <c r="U4" s="5"/>
      <c r="V4" s="5" t="str">
        <f>F1</f>
        <v>ACWIt-2</v>
      </c>
      <c r="W4" s="5">
        <v>7.2151660034916409E-2</v>
      </c>
    </row>
    <row r="5" spans="1:23" x14ac:dyDescent="0.3">
      <c r="A5" s="8">
        <v>42338</v>
      </c>
      <c r="B5" s="9">
        <v>2.8E-5</v>
      </c>
      <c r="C5" s="9">
        <v>-1.6000000000000001E-3</v>
      </c>
      <c r="D5" s="10">
        <v>-8.2579999999999997E-3</v>
      </c>
      <c r="E5" s="14">
        <f t="shared" si="3"/>
        <v>7.8484999999999999E-2</v>
      </c>
      <c r="F5" s="14">
        <f t="shared" ref="F5" si="4">D3</f>
        <v>-3.6228999999999997E-2</v>
      </c>
      <c r="G5" s="14">
        <f>D2</f>
        <v>-6.8551000000000001E-2</v>
      </c>
      <c r="H5" s="7">
        <v>1</v>
      </c>
      <c r="I5" s="15" cm="1">
        <f t="array" ref="I5">C5-MMULT(D5:H5,$W$2:$W$6)</f>
        <v>-7.3277046664015533E-4</v>
      </c>
      <c r="K5" s="11">
        <f t="shared" si="0"/>
        <v>1.0320363938929934E-3</v>
      </c>
      <c r="L5" s="12">
        <f>K5+I5</f>
        <v>2.9926592725283804E-4</v>
      </c>
      <c r="O5" s="14">
        <f t="shared" si="2"/>
        <v>6.6579999999999999E-3</v>
      </c>
      <c r="S5" s="5"/>
      <c r="T5" s="5"/>
      <c r="U5" s="5"/>
      <c r="V5" s="5" t="str">
        <f>G1</f>
        <v>ACWIt-3</v>
      </c>
      <c r="W5" s="5">
        <v>4.9656955146664801E-2</v>
      </c>
    </row>
    <row r="6" spans="1:23" x14ac:dyDescent="0.3">
      <c r="A6" s="8">
        <v>42369</v>
      </c>
      <c r="B6" s="9">
        <v>7.7000000000000001E-5</v>
      </c>
      <c r="C6" s="9">
        <v>4.7800000000000002E-2</v>
      </c>
      <c r="D6" s="10">
        <v>-1.8034000000000001E-2</v>
      </c>
      <c r="E6" s="14">
        <f t="shared" ref="E6:E69" si="5">D5</f>
        <v>-8.2579999999999997E-3</v>
      </c>
      <c r="F6" s="14">
        <f t="shared" ref="F6:F69" si="6">D4</f>
        <v>7.8484999999999999E-2</v>
      </c>
      <c r="G6" s="14">
        <f t="shared" ref="G6:G69" si="7">D3</f>
        <v>-3.6228999999999997E-2</v>
      </c>
      <c r="H6" s="7">
        <v>1</v>
      </c>
      <c r="I6" s="15" cm="1">
        <f t="array" ref="I6">C6-MMULT(D6:H6,$W$2:$W$6)</f>
        <v>4.4742971216622809E-2</v>
      </c>
      <c r="K6" s="11">
        <f t="shared" si="0"/>
        <v>-3.3542900388691694E-3</v>
      </c>
      <c r="L6" s="12">
        <f t="shared" ref="L6:L55" si="8">K6+I6</f>
        <v>4.1388681177753642E-2</v>
      </c>
      <c r="O6" s="14">
        <f t="shared" si="2"/>
        <v>6.5834000000000004E-2</v>
      </c>
      <c r="S6" s="5"/>
      <c r="T6" s="5"/>
      <c r="U6" s="5"/>
      <c r="V6" s="5" t="s">
        <v>3</v>
      </c>
      <c r="W6" s="5">
        <v>4.7372618114206056E-3</v>
      </c>
    </row>
    <row r="7" spans="1:23" x14ac:dyDescent="0.3">
      <c r="A7" s="8">
        <v>42400</v>
      </c>
      <c r="B7" s="9">
        <v>1.25E-4</v>
      </c>
      <c r="C7" s="9">
        <v>-2.0299999999999999E-2</v>
      </c>
      <c r="D7" s="10">
        <v>-6.0310999999999997E-2</v>
      </c>
      <c r="E7" s="14">
        <f t="shared" si="5"/>
        <v>-1.8034000000000001E-2</v>
      </c>
      <c r="F7" s="14">
        <f t="shared" si="6"/>
        <v>-8.2579999999999997E-3</v>
      </c>
      <c r="G7" s="14">
        <f t="shared" si="7"/>
        <v>7.8484999999999999E-2</v>
      </c>
      <c r="H7" s="7">
        <v>1</v>
      </c>
      <c r="I7" s="15" cm="1">
        <f t="array" ref="I7">C7-MMULT(D7:H7,$W$2:$W$6)</f>
        <v>-1.0141780018935035E-2</v>
      </c>
      <c r="K7" s="11">
        <f t="shared" si="0"/>
        <v>-2.2323267391353409E-2</v>
      </c>
      <c r="L7" s="12">
        <f t="shared" si="8"/>
        <v>-3.2465047410288446E-2</v>
      </c>
      <c r="O7" s="14">
        <f t="shared" si="2"/>
        <v>4.0010999999999998E-2</v>
      </c>
    </row>
    <row r="8" spans="1:23" x14ac:dyDescent="0.3">
      <c r="A8" s="8">
        <v>42429</v>
      </c>
      <c r="B8" s="9">
        <v>1.8000000000000001E-4</v>
      </c>
      <c r="C8" s="9">
        <v>-7.0000000000000001E-3</v>
      </c>
      <c r="D8" s="10">
        <v>-6.8789999999999997E-3</v>
      </c>
      <c r="E8" s="14">
        <f t="shared" si="5"/>
        <v>-6.0310999999999997E-2</v>
      </c>
      <c r="F8" s="14">
        <f t="shared" si="6"/>
        <v>-1.8034000000000001E-2</v>
      </c>
      <c r="G8" s="14">
        <f t="shared" si="7"/>
        <v>-8.2579999999999997E-3</v>
      </c>
      <c r="H8" s="7">
        <v>1</v>
      </c>
      <c r="I8" s="15" cm="1">
        <f t="array" ref="I8">C8-MMULT(D8:H8,$W$2:$W$6)</f>
        <v>-5.8599836679353911E-3</v>
      </c>
      <c r="K8" s="11">
        <f t="shared" si="0"/>
        <v>1.650770451869571E-3</v>
      </c>
      <c r="L8" s="12">
        <f t="shared" si="8"/>
        <v>-4.2092132160658196E-3</v>
      </c>
      <c r="O8" s="14">
        <f t="shared" si="2"/>
        <v>-1.2100000000000045E-4</v>
      </c>
    </row>
    <row r="9" spans="1:23" x14ac:dyDescent="0.3">
      <c r="A9" s="8">
        <v>42460</v>
      </c>
      <c r="B9" s="9">
        <v>2.33E-4</v>
      </c>
      <c r="C9" s="9">
        <v>4.6899999999999997E-2</v>
      </c>
      <c r="D9" s="10">
        <v>7.4107999999999993E-2</v>
      </c>
      <c r="E9" s="14">
        <f t="shared" si="5"/>
        <v>-6.8789999999999997E-3</v>
      </c>
      <c r="F9" s="14">
        <f t="shared" si="6"/>
        <v>-6.0310999999999997E-2</v>
      </c>
      <c r="G9" s="14">
        <f t="shared" si="7"/>
        <v>-1.8034000000000001E-2</v>
      </c>
      <c r="H9" s="7">
        <v>1</v>
      </c>
      <c r="I9" s="15" cm="1">
        <f t="array" ref="I9">C9-MMULT(D9:H9,$W$2:$W$6)</f>
        <v>2.6092068199989729E-2</v>
      </c>
      <c r="K9" s="11">
        <f t="shared" si="0"/>
        <v>3.7988272375980577E-2</v>
      </c>
      <c r="L9" s="12">
        <f t="shared" si="8"/>
        <v>6.4080340575970313E-2</v>
      </c>
      <c r="O9" s="14">
        <f t="shared" si="2"/>
        <v>-2.7207999999999996E-2</v>
      </c>
    </row>
    <row r="10" spans="1:23" x14ac:dyDescent="0.3">
      <c r="A10" s="8">
        <v>42490</v>
      </c>
      <c r="B10" s="9">
        <v>2.3599999999999999E-4</v>
      </c>
      <c r="C10" s="9">
        <v>-9.7999999999999997E-3</v>
      </c>
      <c r="D10" s="10">
        <v>1.4761E-2</v>
      </c>
      <c r="E10" s="14">
        <f t="shared" si="5"/>
        <v>7.4107999999999993E-2</v>
      </c>
      <c r="F10" s="14">
        <f t="shared" si="6"/>
        <v>-6.8789999999999997E-3</v>
      </c>
      <c r="G10" s="14">
        <f t="shared" si="7"/>
        <v>-6.0310999999999997E-2</v>
      </c>
      <c r="H10" s="7">
        <v>1</v>
      </c>
      <c r="I10" s="15" cm="1">
        <f t="array" ref="I10">C10-MMULT(D10:H10,$W$2:$W$6)</f>
        <v>-1.8000788334535132E-2</v>
      </c>
      <c r="K10" s="11">
        <f t="shared" si="0"/>
        <v>1.1360273725700708E-2</v>
      </c>
      <c r="L10" s="12">
        <f t="shared" si="8"/>
        <v>-6.640514608834424E-3</v>
      </c>
      <c r="O10" s="14">
        <f t="shared" si="2"/>
        <v>-2.4560999999999999E-2</v>
      </c>
    </row>
    <row r="11" spans="1:23" x14ac:dyDescent="0.3">
      <c r="A11" s="8">
        <v>42521</v>
      </c>
      <c r="B11" s="9">
        <v>2.12E-4</v>
      </c>
      <c r="C11" s="9">
        <v>6.1000000000000004E-3</v>
      </c>
      <c r="D11" s="10">
        <v>1.2600000000000001E-3</v>
      </c>
      <c r="E11" s="14">
        <f t="shared" si="5"/>
        <v>1.4761E-2</v>
      </c>
      <c r="F11" s="14">
        <f t="shared" si="6"/>
        <v>7.4107999999999993E-2</v>
      </c>
      <c r="G11" s="14">
        <f t="shared" si="7"/>
        <v>-6.8789999999999997E-3</v>
      </c>
      <c r="H11" s="7">
        <v>1</v>
      </c>
      <c r="I11" s="15" cm="1">
        <f t="array" ref="I11">C11-MMULT(D11:H11,$W$2:$W$6)</f>
        <v>-4.5390449569490789E-3</v>
      </c>
      <c r="K11" s="11">
        <f t="shared" si="0"/>
        <v>5.302602575054027E-3</v>
      </c>
      <c r="L11" s="12">
        <f t="shared" si="8"/>
        <v>7.6355761810494808E-4</v>
      </c>
      <c r="O11" s="14">
        <f t="shared" si="2"/>
        <v>4.8400000000000006E-3</v>
      </c>
    </row>
    <row r="12" spans="1:23" x14ac:dyDescent="0.3">
      <c r="A12" s="8">
        <v>42551</v>
      </c>
      <c r="B12" s="9">
        <v>2.0000000000000001E-4</v>
      </c>
      <c r="C12" s="9">
        <v>2.9100000000000001E-2</v>
      </c>
      <c r="D12" s="10">
        <v>-6.0530000000000002E-3</v>
      </c>
      <c r="E12" s="14">
        <f t="shared" si="5"/>
        <v>1.2600000000000001E-3</v>
      </c>
      <c r="F12" s="14">
        <f t="shared" si="6"/>
        <v>1.4761E-2</v>
      </c>
      <c r="G12" s="14">
        <f t="shared" si="7"/>
        <v>7.4107999999999993E-2</v>
      </c>
      <c r="H12" s="7">
        <v>1</v>
      </c>
      <c r="I12" s="15" cm="1">
        <f t="array" ref="I12">C12-MMULT(D12:H12,$W$2:$W$6)</f>
        <v>2.1333867484645712E-2</v>
      </c>
      <c r="K12" s="11">
        <f t="shared" si="0"/>
        <v>2.0213827302514799E-3</v>
      </c>
      <c r="L12" s="12">
        <f t="shared" si="8"/>
        <v>2.3355250214897191E-2</v>
      </c>
      <c r="O12" s="14">
        <f t="shared" si="2"/>
        <v>3.5153000000000004E-2</v>
      </c>
    </row>
    <row r="13" spans="1:23" x14ac:dyDescent="0.3">
      <c r="A13" s="8">
        <v>42582</v>
      </c>
      <c r="B13" s="9">
        <v>2.22E-4</v>
      </c>
      <c r="C13" s="9">
        <v>3.3E-3</v>
      </c>
      <c r="D13" s="10">
        <v>4.3094E-2</v>
      </c>
      <c r="E13" s="14">
        <f t="shared" si="5"/>
        <v>-6.0530000000000002E-3</v>
      </c>
      <c r="F13" s="14">
        <f t="shared" si="6"/>
        <v>1.2600000000000001E-3</v>
      </c>
      <c r="G13" s="14">
        <f t="shared" si="7"/>
        <v>1.4761E-2</v>
      </c>
      <c r="H13" s="7">
        <v>1</v>
      </c>
      <c r="I13" s="15" cm="1">
        <f t="array" ref="I13">C13-MMULT(D13:H13,$W$2:$W$6)</f>
        <v>-1.4583803458131265E-2</v>
      </c>
      <c r="K13" s="11">
        <f t="shared" si="0"/>
        <v>2.4072813293975093E-2</v>
      </c>
      <c r="L13" s="12">
        <f t="shared" si="8"/>
        <v>9.4890098358438278E-3</v>
      </c>
      <c r="O13" s="14">
        <f t="shared" si="2"/>
        <v>-3.9794000000000003E-2</v>
      </c>
    </row>
    <row r="14" spans="1:23" x14ac:dyDescent="0.3">
      <c r="A14" s="8">
        <v>42613</v>
      </c>
      <c r="B14" s="9">
        <v>2.3800000000000001E-4</v>
      </c>
      <c r="C14" s="9">
        <v>7.0000000000000001E-3</v>
      </c>
      <c r="D14" s="10">
        <v>3.3639999999999998E-3</v>
      </c>
      <c r="E14" s="14">
        <f t="shared" si="5"/>
        <v>4.3094E-2</v>
      </c>
      <c r="F14" s="14">
        <f t="shared" si="6"/>
        <v>-6.0530000000000002E-3</v>
      </c>
      <c r="G14" s="14">
        <f t="shared" si="7"/>
        <v>1.2600000000000001E-3</v>
      </c>
      <c r="H14" s="7">
        <v>1</v>
      </c>
      <c r="I14" s="15" cm="1">
        <f t="array" ref="I14">C14-MMULT(D14:H14,$W$2:$W$6)</f>
        <v>1.1154971292748339E-4</v>
      </c>
      <c r="K14" s="11">
        <f t="shared" si="0"/>
        <v>6.2466319136926917E-3</v>
      </c>
      <c r="L14" s="12">
        <f t="shared" si="8"/>
        <v>6.3581816266201751E-3</v>
      </c>
      <c r="O14" s="14">
        <f t="shared" si="2"/>
        <v>3.6360000000000003E-3</v>
      </c>
    </row>
    <row r="15" spans="1:23" x14ac:dyDescent="0.3">
      <c r="A15" s="8">
        <v>42643</v>
      </c>
      <c r="B15" s="9">
        <v>2.4000000000000001E-4</v>
      </c>
      <c r="C15" s="9">
        <v>2.9100000000000001E-2</v>
      </c>
      <c r="D15" s="10">
        <v>6.1269999999999996E-3</v>
      </c>
      <c r="E15" s="14">
        <f t="shared" si="5"/>
        <v>3.3639999999999998E-3</v>
      </c>
      <c r="F15" s="14">
        <f t="shared" si="6"/>
        <v>4.3094E-2</v>
      </c>
      <c r="G15" s="14">
        <f t="shared" si="7"/>
        <v>-6.0530000000000002E-3</v>
      </c>
      <c r="H15" s="7">
        <v>1</v>
      </c>
      <c r="I15" s="15" cm="1">
        <f t="array" ref="I15">C15-MMULT(D15:H15,$W$2:$W$6)</f>
        <v>1.9650400731376874E-2</v>
      </c>
      <c r="K15" s="11">
        <f t="shared" si="0"/>
        <v>7.4863434453745509E-3</v>
      </c>
      <c r="L15" s="12">
        <f t="shared" si="8"/>
        <v>2.7136744176751423E-2</v>
      </c>
      <c r="O15" s="14">
        <f t="shared" si="2"/>
        <v>2.2973E-2</v>
      </c>
    </row>
    <row r="16" spans="1:23" x14ac:dyDescent="0.3">
      <c r="A16" s="8">
        <v>42674</v>
      </c>
      <c r="B16" s="9">
        <v>2.52E-4</v>
      </c>
      <c r="C16" s="9">
        <v>2.0999999999999999E-3</v>
      </c>
      <c r="D16" s="10">
        <v>-1.6974E-2</v>
      </c>
      <c r="E16" s="14">
        <f t="shared" si="5"/>
        <v>6.1269999999999996E-3</v>
      </c>
      <c r="F16" s="14">
        <f t="shared" si="6"/>
        <v>3.3639999999999998E-3</v>
      </c>
      <c r="G16" s="14">
        <f t="shared" si="7"/>
        <v>4.3094E-2</v>
      </c>
      <c r="H16" s="7">
        <v>1</v>
      </c>
      <c r="I16" s="15" cm="1">
        <f t="array" ref="I16">C16-MMULT(D16:H16,$W$2:$W$6)</f>
        <v>-3.0052986781354965E-4</v>
      </c>
      <c r="K16" s="11">
        <f t="shared" si="0"/>
        <v>-2.8786859043839104E-3</v>
      </c>
      <c r="L16" s="12">
        <f t="shared" si="8"/>
        <v>-3.17921577219746E-3</v>
      </c>
      <c r="O16" s="14">
        <f t="shared" si="2"/>
        <v>1.9074000000000001E-2</v>
      </c>
    </row>
    <row r="17" spans="1:15" x14ac:dyDescent="0.3">
      <c r="A17" s="8">
        <v>42704</v>
      </c>
      <c r="B17" s="9">
        <v>2.5799999999999998E-4</v>
      </c>
      <c r="C17" s="9">
        <v>2.5000000000000001E-3</v>
      </c>
      <c r="D17" s="10">
        <v>7.5989999999999999E-3</v>
      </c>
      <c r="E17" s="14">
        <f t="shared" si="5"/>
        <v>-1.6974E-2</v>
      </c>
      <c r="F17" s="14">
        <f t="shared" si="6"/>
        <v>6.1269999999999996E-3</v>
      </c>
      <c r="G17" s="14">
        <f t="shared" si="7"/>
        <v>3.3639999999999998E-3</v>
      </c>
      <c r="H17" s="7">
        <v>1</v>
      </c>
      <c r="I17" s="15" cm="1">
        <f t="array" ref="I17">C17-MMULT(D17:H17,$W$2:$W$6)</f>
        <v>-4.4484751403761121E-3</v>
      </c>
      <c r="K17" s="11">
        <f t="shared" si="0"/>
        <v>8.1468050359050238E-3</v>
      </c>
      <c r="L17" s="12">
        <f t="shared" si="8"/>
        <v>3.6983298955289116E-3</v>
      </c>
      <c r="O17" s="14">
        <f t="shared" si="2"/>
        <v>-5.0989999999999994E-3</v>
      </c>
    </row>
    <row r="18" spans="1:15" x14ac:dyDescent="0.3">
      <c r="A18" s="8">
        <v>42735</v>
      </c>
      <c r="B18" s="9">
        <v>3.1E-4</v>
      </c>
      <c r="C18" s="9">
        <v>2.5999999999999999E-2</v>
      </c>
      <c r="D18" s="10">
        <v>2.1602E-2</v>
      </c>
      <c r="E18" s="14">
        <f t="shared" si="5"/>
        <v>7.5989999999999999E-3</v>
      </c>
      <c r="F18" s="14">
        <f t="shared" si="6"/>
        <v>-1.6974E-2</v>
      </c>
      <c r="G18" s="14">
        <f t="shared" si="7"/>
        <v>6.1269999999999996E-3</v>
      </c>
      <c r="H18" s="7">
        <v>1</v>
      </c>
      <c r="I18" s="15" cm="1">
        <f t="array" ref="I18">C18-MMULT(D18:H18,$W$2:$W$6)</f>
        <v>1.5624559649148329E-2</v>
      </c>
      <c r="K18" s="11">
        <f t="shared" si="0"/>
        <v>1.4429715125713592E-2</v>
      </c>
      <c r="L18" s="12">
        <f t="shared" si="8"/>
        <v>3.005427477486192E-2</v>
      </c>
      <c r="O18" s="14">
        <f t="shared" si="2"/>
        <v>4.3979999999999991E-3</v>
      </c>
    </row>
    <row r="19" spans="1:15" x14ac:dyDescent="0.3">
      <c r="A19" s="8">
        <v>42766</v>
      </c>
      <c r="B19" s="9">
        <v>3.7100000000000002E-4</v>
      </c>
      <c r="C19" s="9">
        <v>1.1000000000000001E-3</v>
      </c>
      <c r="D19" s="10">
        <v>2.7345000000000001E-2</v>
      </c>
      <c r="E19" s="14">
        <f t="shared" si="5"/>
        <v>2.1602E-2</v>
      </c>
      <c r="F19" s="14">
        <f t="shared" si="6"/>
        <v>7.5989999999999999E-3</v>
      </c>
      <c r="G19" s="14">
        <f t="shared" si="7"/>
        <v>-1.6974E-2</v>
      </c>
      <c r="H19" s="7">
        <v>1</v>
      </c>
      <c r="I19" s="15" cm="1">
        <f t="array" ref="I19">C19-MMULT(D19:H19,$W$2:$W$6)</f>
        <v>-1.2074956147228501E-2</v>
      </c>
      <c r="K19" s="11">
        <f t="shared" si="0"/>
        <v>1.7006502431703069E-2</v>
      </c>
      <c r="L19" s="12">
        <f t="shared" si="8"/>
        <v>4.9315462844745674E-3</v>
      </c>
      <c r="O19" s="14">
        <f t="shared" si="2"/>
        <v>-2.6245000000000001E-2</v>
      </c>
    </row>
    <row r="20" spans="1:15" x14ac:dyDescent="0.3">
      <c r="A20" s="8">
        <v>42794</v>
      </c>
      <c r="B20" s="9">
        <v>3.9100000000000002E-4</v>
      </c>
      <c r="C20" s="9">
        <v>8.2000000000000007E-3</v>
      </c>
      <c r="D20" s="10">
        <v>2.8053000000000002E-2</v>
      </c>
      <c r="E20" s="14">
        <f t="shared" si="5"/>
        <v>2.7345000000000001E-2</v>
      </c>
      <c r="F20" s="14">
        <f t="shared" si="6"/>
        <v>2.1602E-2</v>
      </c>
      <c r="G20" s="14">
        <f t="shared" si="7"/>
        <v>7.5989999999999999E-3</v>
      </c>
      <c r="H20" s="7">
        <v>1</v>
      </c>
      <c r="I20" s="15" cm="1">
        <f t="array" ref="I20">C20-MMULT(D20:H20,$W$2:$W$6)</f>
        <v>-7.6176291269026957E-3</v>
      </c>
      <c r="K20" s="11">
        <f t="shared" si="0"/>
        <v>1.7324170098887561E-2</v>
      </c>
      <c r="L20" s="12">
        <f t="shared" si="8"/>
        <v>9.7065409719848655E-3</v>
      </c>
      <c r="O20" s="14">
        <f t="shared" si="2"/>
        <v>-1.9853000000000003E-2</v>
      </c>
    </row>
    <row r="21" spans="1:15" x14ac:dyDescent="0.3">
      <c r="A21" s="8">
        <v>42825</v>
      </c>
      <c r="B21" s="9">
        <v>4.4799999999999999E-4</v>
      </c>
      <c r="C21" s="9">
        <v>5.0000000000000001E-3</v>
      </c>
      <c r="D21" s="10">
        <v>1.223E-2</v>
      </c>
      <c r="E21" s="14">
        <f t="shared" si="5"/>
        <v>2.8053000000000002E-2</v>
      </c>
      <c r="F21" s="14">
        <f t="shared" si="6"/>
        <v>2.7345000000000001E-2</v>
      </c>
      <c r="G21" s="14">
        <f t="shared" si="7"/>
        <v>2.1602E-2</v>
      </c>
      <c r="H21" s="7">
        <v>1</v>
      </c>
      <c r="I21" s="15" cm="1">
        <f t="array" ref="I21">C21-MMULT(D21:H21,$W$2:$W$6)</f>
        <v>-7.3484373941727537E-3</v>
      </c>
      <c r="K21" s="11">
        <f t="shared" si="0"/>
        <v>1.0224656683830716E-2</v>
      </c>
      <c r="L21" s="12">
        <f t="shared" si="8"/>
        <v>2.8762192896579627E-3</v>
      </c>
      <c r="O21" s="14">
        <f t="shared" si="2"/>
        <v>-7.2299999999999994E-3</v>
      </c>
    </row>
    <row r="22" spans="1:15" x14ac:dyDescent="0.3">
      <c r="A22" s="8">
        <v>42855</v>
      </c>
      <c r="B22" s="9">
        <v>5.0799999999999999E-4</v>
      </c>
      <c r="C22" s="9">
        <v>8.8000000000000005E-3</v>
      </c>
      <c r="D22" s="10">
        <v>1.5587E-2</v>
      </c>
      <c r="E22" s="14">
        <f t="shared" si="5"/>
        <v>1.223E-2</v>
      </c>
      <c r="F22" s="14">
        <f t="shared" si="6"/>
        <v>2.8053000000000002E-2</v>
      </c>
      <c r="G22" s="14">
        <f t="shared" si="7"/>
        <v>2.7345000000000001E-2</v>
      </c>
      <c r="H22" s="7">
        <v>1</v>
      </c>
      <c r="I22" s="15" cm="1">
        <f t="array" ref="I22">C22-MMULT(D22:H22,$W$2:$W$6)</f>
        <v>-4.2937259428755155E-3</v>
      </c>
      <c r="K22" s="11">
        <f t="shared" si="0"/>
        <v>1.1730886004082617E-2</v>
      </c>
      <c r="L22" s="12">
        <f t="shared" si="8"/>
        <v>7.4371600612071018E-3</v>
      </c>
      <c r="O22" s="14">
        <f t="shared" si="2"/>
        <v>-6.7869999999999996E-3</v>
      </c>
    </row>
    <row r="23" spans="1:15" x14ac:dyDescent="0.3">
      <c r="A23" s="8">
        <v>42886</v>
      </c>
      <c r="B23" s="9">
        <v>6.0599999999999998E-4</v>
      </c>
      <c r="C23" s="9">
        <v>5.8999999999999999E-3</v>
      </c>
      <c r="D23" s="10">
        <v>2.2082000000000001E-2</v>
      </c>
      <c r="E23" s="14">
        <f t="shared" si="5"/>
        <v>1.5587E-2</v>
      </c>
      <c r="F23" s="14">
        <f t="shared" si="6"/>
        <v>1.223E-2</v>
      </c>
      <c r="G23" s="14">
        <f t="shared" si="7"/>
        <v>2.8053000000000002E-2</v>
      </c>
      <c r="H23" s="7">
        <v>1</v>
      </c>
      <c r="I23" s="15" cm="1">
        <f t="array" ref="I23">C23-MMULT(D23:H23,$W$2:$W$6)</f>
        <v>-8.0976673155804813E-3</v>
      </c>
      <c r="K23" s="11">
        <f t="shared" si="0"/>
        <v>1.4645083035669181E-2</v>
      </c>
      <c r="L23" s="12">
        <f t="shared" si="8"/>
        <v>6.5474157200886996E-3</v>
      </c>
      <c r="O23" s="14">
        <f t="shared" si="2"/>
        <v>-1.6182000000000002E-2</v>
      </c>
    </row>
    <row r="24" spans="1:15" x14ac:dyDescent="0.3">
      <c r="A24" s="8">
        <v>42916</v>
      </c>
      <c r="B24" s="9">
        <v>7.0799999999999997E-4</v>
      </c>
      <c r="C24" s="9">
        <v>2.7400000000000001E-2</v>
      </c>
      <c r="D24" s="10">
        <v>4.5469999999999998E-3</v>
      </c>
      <c r="E24" s="14">
        <f t="shared" si="5"/>
        <v>2.2082000000000001E-2</v>
      </c>
      <c r="F24" s="14">
        <f t="shared" si="6"/>
        <v>1.5587E-2</v>
      </c>
      <c r="G24" s="14">
        <f t="shared" si="7"/>
        <v>1.223E-2</v>
      </c>
      <c r="H24" s="7">
        <v>1</v>
      </c>
      <c r="I24" s="15" cm="1">
        <f t="array" ref="I24">C24-MMULT(D24:H24,$W$2:$W$6)</f>
        <v>1.8815247080208791E-2</v>
      </c>
      <c r="K24" s="11">
        <f t="shared" si="0"/>
        <v>6.7774240751040703E-3</v>
      </c>
      <c r="L24" s="12">
        <f t="shared" si="8"/>
        <v>2.5592671155312861E-2</v>
      </c>
      <c r="O24" s="14">
        <f t="shared" si="2"/>
        <v>2.2853000000000002E-2</v>
      </c>
    </row>
    <row r="25" spans="1:15" x14ac:dyDescent="0.3">
      <c r="A25" s="8">
        <v>42947</v>
      </c>
      <c r="B25" s="9">
        <v>8.0500000000000005E-4</v>
      </c>
      <c r="C25" s="9">
        <v>-1.4E-3</v>
      </c>
      <c r="D25" s="10">
        <v>2.7945000000000001E-2</v>
      </c>
      <c r="E25" s="14">
        <f t="shared" si="5"/>
        <v>4.5469999999999998E-3</v>
      </c>
      <c r="F25" s="14">
        <f t="shared" si="6"/>
        <v>2.2082000000000001E-2</v>
      </c>
      <c r="G25" s="14">
        <f t="shared" si="7"/>
        <v>1.5587E-2</v>
      </c>
      <c r="H25" s="7">
        <v>1</v>
      </c>
      <c r="I25" s="15" cm="1">
        <f t="array" ref="I25">C25-MMULT(D25:H25,$W$2:$W$6)</f>
        <v>-1.6799367028882357E-2</v>
      </c>
      <c r="K25" s="11">
        <f t="shared" si="0"/>
        <v>1.7275712319147554E-2</v>
      </c>
      <c r="L25" s="12">
        <f t="shared" si="8"/>
        <v>4.7634529026519684E-4</v>
      </c>
      <c r="O25" s="14">
        <f t="shared" si="2"/>
        <v>-2.9345E-2</v>
      </c>
    </row>
    <row r="26" spans="1:15" x14ac:dyDescent="0.3">
      <c r="A26" s="8">
        <v>42978</v>
      </c>
      <c r="B26" s="9">
        <v>8.8400000000000002E-4</v>
      </c>
      <c r="C26" s="9">
        <v>-1.4E-3</v>
      </c>
      <c r="D26" s="10">
        <v>3.8319999999999999E-3</v>
      </c>
      <c r="E26" s="14">
        <f t="shared" si="5"/>
        <v>2.7945000000000001E-2</v>
      </c>
      <c r="F26" s="14">
        <f t="shared" si="6"/>
        <v>4.5469999999999998E-3</v>
      </c>
      <c r="G26" s="14">
        <f t="shared" si="7"/>
        <v>2.2082000000000001E-2</v>
      </c>
      <c r="H26" s="7">
        <v>1</v>
      </c>
      <c r="I26" s="15" cm="1">
        <f t="array" ref="I26">C26-MMULT(D26:H26,$W$2:$W$6)</f>
        <v>-9.6797614042080284E-3</v>
      </c>
      <c r="K26" s="11">
        <f t="shared" si="0"/>
        <v>6.4566156258993911E-3</v>
      </c>
      <c r="L26" s="12">
        <f t="shared" si="8"/>
        <v>-3.2231457783086373E-3</v>
      </c>
      <c r="O26" s="14">
        <f t="shared" si="2"/>
        <v>-5.2319999999999997E-3</v>
      </c>
    </row>
    <row r="27" spans="1:15" x14ac:dyDescent="0.3">
      <c r="A27" s="8">
        <v>43008</v>
      </c>
      <c r="B27" s="9">
        <v>8.6200000000000003E-4</v>
      </c>
      <c r="C27" s="9">
        <v>1.44E-2</v>
      </c>
      <c r="D27" s="10">
        <v>1.9318999999999999E-2</v>
      </c>
      <c r="E27" s="14">
        <f t="shared" si="5"/>
        <v>3.8319999999999999E-3</v>
      </c>
      <c r="F27" s="14">
        <f t="shared" si="6"/>
        <v>2.7945000000000001E-2</v>
      </c>
      <c r="G27" s="14">
        <f t="shared" si="7"/>
        <v>4.5469999999999998E-3</v>
      </c>
      <c r="H27" s="7">
        <v>1</v>
      </c>
      <c r="I27" s="15" cm="1">
        <f t="array" ref="I27">C27-MMULT(D27:H27,$W$2:$W$6)</f>
        <v>1.6615465240911002E-3</v>
      </c>
      <c r="K27" s="11">
        <f t="shared" si="0"/>
        <v>1.3405371503987322E-2</v>
      </c>
      <c r="L27" s="12">
        <f t="shared" si="8"/>
        <v>1.5066918028078422E-2</v>
      </c>
      <c r="O27" s="14">
        <f t="shared" si="2"/>
        <v>-4.9189999999999998E-3</v>
      </c>
    </row>
    <row r="28" spans="1:15" x14ac:dyDescent="0.3">
      <c r="A28" s="8">
        <v>43039</v>
      </c>
      <c r="B28" s="9">
        <v>9.0300000000000005E-4</v>
      </c>
      <c r="C28" s="9">
        <v>0</v>
      </c>
      <c r="D28" s="10">
        <v>2.0766E-2</v>
      </c>
      <c r="E28" s="14">
        <f t="shared" si="5"/>
        <v>1.9318999999999999E-2</v>
      </c>
      <c r="F28" s="14">
        <f t="shared" si="6"/>
        <v>3.8319999999999999E-3</v>
      </c>
      <c r="G28" s="14">
        <f t="shared" si="7"/>
        <v>2.7945000000000001E-2</v>
      </c>
      <c r="H28" s="7">
        <v>1</v>
      </c>
      <c r="I28" s="15" cm="1">
        <f t="array" ref="I28">C28-MMULT(D28:H28,$W$2:$W$6)</f>
        <v>-1.3137360116334505E-2</v>
      </c>
      <c r="K28" s="11">
        <f t="shared" si="0"/>
        <v>1.4054616015874275E-2</v>
      </c>
      <c r="L28" s="12">
        <f t="shared" si="8"/>
        <v>9.1725589953976956E-4</v>
      </c>
      <c r="O28" s="14">
        <f t="shared" si="2"/>
        <v>-2.0766E-2</v>
      </c>
    </row>
    <row r="29" spans="1:15" x14ac:dyDescent="0.3">
      <c r="A29" s="8">
        <v>43069</v>
      </c>
      <c r="B29" s="9">
        <v>8.9300000000000002E-4</v>
      </c>
      <c r="C29" s="9">
        <v>-5.7999999999999996E-3</v>
      </c>
      <c r="D29" s="10">
        <v>1.9359000000000001E-2</v>
      </c>
      <c r="E29" s="14">
        <f t="shared" si="5"/>
        <v>2.0766E-2</v>
      </c>
      <c r="F29" s="14">
        <f t="shared" si="6"/>
        <v>1.9318999999999999E-2</v>
      </c>
      <c r="G29" s="14">
        <f t="shared" si="7"/>
        <v>3.8319999999999999E-3</v>
      </c>
      <c r="H29" s="7">
        <v>1</v>
      </c>
      <c r="I29" s="15" cm="1">
        <f t="array" ref="I29">C29-MMULT(D29:H29,$W$2:$W$6)</f>
        <v>-1.8499900752363664E-2</v>
      </c>
      <c r="K29" s="11">
        <f t="shared" si="0"/>
        <v>1.3423318829816955E-2</v>
      </c>
      <c r="L29" s="12">
        <f t="shared" si="8"/>
        <v>-5.0765819225467093E-3</v>
      </c>
      <c r="O29" s="14">
        <f t="shared" si="2"/>
        <v>-2.5159000000000001E-2</v>
      </c>
    </row>
    <row r="30" spans="1:15" x14ac:dyDescent="0.3">
      <c r="A30" s="8">
        <v>43100</v>
      </c>
      <c r="B30" s="9">
        <v>1.0009999999999999E-3</v>
      </c>
      <c r="C30" s="9">
        <v>2.8199999999999999E-2</v>
      </c>
      <c r="D30" s="10">
        <v>1.6122000000000001E-2</v>
      </c>
      <c r="E30" s="14">
        <f t="shared" si="5"/>
        <v>1.9359000000000001E-2</v>
      </c>
      <c r="F30" s="14">
        <f t="shared" si="6"/>
        <v>2.0766E-2</v>
      </c>
      <c r="G30" s="14">
        <f t="shared" si="7"/>
        <v>1.9318999999999999E-2</v>
      </c>
      <c r="H30" s="7">
        <v>1</v>
      </c>
      <c r="I30" s="15" cm="1">
        <f t="array" ref="I30">C30-MMULT(D30:H30,$W$2:$W$6)</f>
        <v>1.5619080098311247E-2</v>
      </c>
      <c r="K30" s="11">
        <f t="shared" si="0"/>
        <v>1.1970931487053952E-2</v>
      </c>
      <c r="L30" s="12">
        <f t="shared" si="8"/>
        <v>2.7590011585365198E-2</v>
      </c>
      <c r="O30" s="14">
        <f t="shared" si="2"/>
        <v>1.2077999999999998E-2</v>
      </c>
    </row>
    <row r="31" spans="1:15" x14ac:dyDescent="0.3">
      <c r="A31" s="8">
        <v>43131</v>
      </c>
      <c r="B31" s="9">
        <v>1.1000000000000001E-3</v>
      </c>
      <c r="C31" s="9">
        <v>-3.0999999999999999E-3</v>
      </c>
      <c r="D31" s="10">
        <v>5.6413999999999999E-2</v>
      </c>
      <c r="E31" s="14">
        <f t="shared" si="5"/>
        <v>1.6122000000000001E-2</v>
      </c>
      <c r="F31" s="14">
        <f t="shared" si="6"/>
        <v>1.9359000000000001E-2</v>
      </c>
      <c r="G31" s="14">
        <f t="shared" si="7"/>
        <v>2.0766E-2</v>
      </c>
      <c r="H31" s="7">
        <v>1</v>
      </c>
      <c r="I31" s="15" cm="1">
        <f t="array" ref="I31">C31-MMULT(D31:H31,$W$2:$W$6)</f>
        <v>-2.7259605202179106E-2</v>
      </c>
      <c r="K31" s="11">
        <f t="shared" si="0"/>
        <v>3.0049272795242686E-2</v>
      </c>
      <c r="L31" s="12">
        <f t="shared" si="8"/>
        <v>2.78966759306358E-3</v>
      </c>
      <c r="O31" s="14">
        <f t="shared" si="2"/>
        <v>-5.9513999999999997E-2</v>
      </c>
    </row>
    <row r="32" spans="1:15" x14ac:dyDescent="0.3">
      <c r="A32" s="8">
        <v>43159</v>
      </c>
      <c r="B32" s="9">
        <v>1.0759999999999999E-3</v>
      </c>
      <c r="C32" s="9">
        <v>-6.7999999999999996E-3</v>
      </c>
      <c r="D32" s="10">
        <v>-4.1997E-2</v>
      </c>
      <c r="E32" s="14">
        <f t="shared" si="5"/>
        <v>5.6413999999999999E-2</v>
      </c>
      <c r="F32" s="14">
        <f t="shared" si="6"/>
        <v>1.6122000000000001E-2</v>
      </c>
      <c r="G32" s="14">
        <f t="shared" si="7"/>
        <v>1.9359000000000001E-2</v>
      </c>
      <c r="H32" s="7">
        <v>1</v>
      </c>
      <c r="I32" s="15" cm="1">
        <f t="array" ref="I32">C32-MMULT(D32:H32,$W$2:$W$6)</f>
        <v>-3.4656224249756075E-3</v>
      </c>
      <c r="K32" s="11">
        <f t="shared" si="0"/>
        <v>-1.4106084260256209E-2</v>
      </c>
      <c r="L32" s="12">
        <f t="shared" si="8"/>
        <v>-1.7571706685231815E-2</v>
      </c>
      <c r="O32" s="14">
        <f t="shared" si="2"/>
        <v>3.5196999999999999E-2</v>
      </c>
    </row>
    <row r="33" spans="1:15" x14ac:dyDescent="0.3">
      <c r="A33" s="8">
        <v>43190</v>
      </c>
      <c r="B33" s="9">
        <v>1.305E-3</v>
      </c>
      <c r="C33" s="9">
        <v>4.7999999999999996E-3</v>
      </c>
      <c r="D33" s="10">
        <v>-2.1405E-2</v>
      </c>
      <c r="E33" s="14">
        <f t="shared" si="5"/>
        <v>-4.1997E-2</v>
      </c>
      <c r="F33" s="14">
        <f t="shared" si="6"/>
        <v>5.6413999999999999E-2</v>
      </c>
      <c r="G33" s="14">
        <f t="shared" si="7"/>
        <v>1.6122000000000001E-2</v>
      </c>
      <c r="H33" s="7">
        <v>1</v>
      </c>
      <c r="I33" s="15" cm="1">
        <f t="array" ref="I33">C33-MMULT(D33:H33,$W$2:$W$6)</f>
        <v>2.9275178154718516E-3</v>
      </c>
      <c r="K33" s="11">
        <f t="shared" si="0"/>
        <v>-4.8668009231614424E-3</v>
      </c>
      <c r="L33" s="12">
        <f t="shared" si="8"/>
        <v>-1.9392831076895907E-3</v>
      </c>
      <c r="O33" s="14">
        <f t="shared" si="2"/>
        <v>2.6204999999999999E-2</v>
      </c>
    </row>
    <row r="34" spans="1:15" x14ac:dyDescent="0.3">
      <c r="A34" s="8">
        <v>43220</v>
      </c>
      <c r="B34" s="9">
        <v>1.3489999999999999E-3</v>
      </c>
      <c r="C34" s="9">
        <v>4.7999999999999996E-3</v>
      </c>
      <c r="D34" s="10">
        <v>9.5479999999999992E-3</v>
      </c>
      <c r="E34" s="14">
        <f t="shared" si="5"/>
        <v>-2.1405E-2</v>
      </c>
      <c r="F34" s="14">
        <f t="shared" si="6"/>
        <v>-4.1997E-2</v>
      </c>
      <c r="G34" s="14">
        <f t="shared" si="7"/>
        <v>5.6413999999999999E-2</v>
      </c>
      <c r="H34" s="7">
        <v>1</v>
      </c>
      <c r="I34" s="15" cm="1">
        <f t="array" ref="I34">C34-MMULT(D34:H34,$W$2:$W$6)</f>
        <v>-1.7186762230794487E-3</v>
      </c>
      <c r="K34" s="11">
        <f t="shared" si="0"/>
        <v>9.0212884869538632E-3</v>
      </c>
      <c r="L34" s="12">
        <f t="shared" si="8"/>
        <v>7.3026122638744145E-3</v>
      </c>
      <c r="O34" s="14">
        <f t="shared" si="2"/>
        <v>-4.7479999999999996E-3</v>
      </c>
    </row>
    <row r="35" spans="1:15" x14ac:dyDescent="0.3">
      <c r="A35" s="8">
        <v>43251</v>
      </c>
      <c r="B35" s="9">
        <v>1.493E-3</v>
      </c>
      <c r="C35" s="9">
        <v>6.1000000000000004E-3</v>
      </c>
      <c r="D35" s="10">
        <v>1.2470000000000001E-3</v>
      </c>
      <c r="E35" s="14">
        <f t="shared" si="5"/>
        <v>9.5479999999999992E-3</v>
      </c>
      <c r="F35" s="14">
        <f t="shared" si="6"/>
        <v>-2.1405E-2</v>
      </c>
      <c r="G35" s="14">
        <f t="shared" si="7"/>
        <v>-4.1997E-2</v>
      </c>
      <c r="H35" s="7">
        <v>1</v>
      </c>
      <c r="I35" s="15" cm="1">
        <f t="array" ref="I35">C35-MMULT(D35:H35,$W$2:$W$6)</f>
        <v>4.2870858071876903E-3</v>
      </c>
      <c r="K35" s="11">
        <f t="shared" si="0"/>
        <v>5.2967696941593964E-3</v>
      </c>
      <c r="L35" s="12">
        <f t="shared" si="8"/>
        <v>9.5838555013470876E-3</v>
      </c>
      <c r="O35" s="14">
        <f t="shared" si="2"/>
        <v>4.8530000000000005E-3</v>
      </c>
    </row>
    <row r="36" spans="1:15" x14ac:dyDescent="0.3">
      <c r="A36" s="8">
        <v>43281</v>
      </c>
      <c r="B36" s="9">
        <v>1.513E-3</v>
      </c>
      <c r="C36" s="9">
        <v>2.8299999999999999E-2</v>
      </c>
      <c r="D36" s="10">
        <v>-5.4130000000000003E-3</v>
      </c>
      <c r="E36" s="14">
        <f t="shared" si="5"/>
        <v>1.2470000000000001E-3</v>
      </c>
      <c r="F36" s="14">
        <f t="shared" si="6"/>
        <v>9.5479999999999992E-3</v>
      </c>
      <c r="G36" s="14">
        <f t="shared" si="7"/>
        <v>-2.1405E-2</v>
      </c>
      <c r="H36" s="7">
        <v>1</v>
      </c>
      <c r="I36" s="15" cm="1">
        <f t="array" ref="I36">C36-MMULT(D36:H36,$W$2:$W$6)</f>
        <v>2.5467112671058414E-2</v>
      </c>
      <c r="K36" s="11">
        <f t="shared" si="0"/>
        <v>2.3085399435255989E-3</v>
      </c>
      <c r="L36" s="12">
        <f t="shared" si="8"/>
        <v>2.7775652614584014E-2</v>
      </c>
      <c r="O36" s="14">
        <f t="shared" si="2"/>
        <v>3.3713E-2</v>
      </c>
    </row>
    <row r="37" spans="1:15" x14ac:dyDescent="0.3">
      <c r="A37" s="8">
        <v>43312</v>
      </c>
      <c r="B37" s="9">
        <v>1.622E-3</v>
      </c>
      <c r="C37" s="9">
        <v>1E-3</v>
      </c>
      <c r="D37" s="10">
        <v>3.0158000000000001E-2</v>
      </c>
      <c r="E37" s="14">
        <f t="shared" si="5"/>
        <v>-5.4130000000000003E-3</v>
      </c>
      <c r="F37" s="14">
        <f t="shared" si="6"/>
        <v>1.2470000000000001E-3</v>
      </c>
      <c r="G37" s="14">
        <f t="shared" si="7"/>
        <v>9.5479999999999992E-3</v>
      </c>
      <c r="H37" s="7">
        <v>1</v>
      </c>
      <c r="I37" s="15" cm="1">
        <f t="array" ref="I37">C37-MMULT(D37:H37,$W$2:$W$6)</f>
        <v>-1.2882742507909783E-2</v>
      </c>
      <c r="K37" s="11">
        <f t="shared" si="0"/>
        <v>1.8268648120671967E-2</v>
      </c>
      <c r="L37" s="12">
        <f t="shared" si="8"/>
        <v>5.3859056127621846E-3</v>
      </c>
      <c r="O37" s="14">
        <f t="shared" si="2"/>
        <v>-2.9158E-2</v>
      </c>
    </row>
    <row r="38" spans="1:15" x14ac:dyDescent="0.3">
      <c r="A38" s="8">
        <v>43343</v>
      </c>
      <c r="B38" s="9">
        <v>1.686E-3</v>
      </c>
      <c r="C38" s="9">
        <v>2.7000000000000001E-3</v>
      </c>
      <c r="D38" s="10">
        <v>7.8530000000000006E-3</v>
      </c>
      <c r="E38" s="14">
        <f t="shared" si="5"/>
        <v>3.0158000000000001E-2</v>
      </c>
      <c r="F38" s="14">
        <f t="shared" si="6"/>
        <v>-5.4130000000000003E-3</v>
      </c>
      <c r="G38" s="14">
        <f t="shared" si="7"/>
        <v>1.2470000000000001E-3</v>
      </c>
      <c r="H38" s="7">
        <v>1</v>
      </c>
      <c r="I38" s="15" cm="1">
        <f t="array" ref="I38">C38-MMULT(D38:H38,$W$2:$W$6)</f>
        <v>-5.0760088997375838E-3</v>
      </c>
      <c r="K38" s="11">
        <f t="shared" si="0"/>
        <v>8.2607705549231896E-3</v>
      </c>
      <c r="L38" s="12">
        <f t="shared" si="8"/>
        <v>3.1847616551856058E-3</v>
      </c>
      <c r="O38" s="14">
        <f t="shared" si="2"/>
        <v>-5.1530000000000005E-3</v>
      </c>
    </row>
    <row r="39" spans="1:15" x14ac:dyDescent="0.3">
      <c r="A39" s="8">
        <v>43373</v>
      </c>
      <c r="B39" s="9">
        <v>1.684E-3</v>
      </c>
      <c r="C39" s="9">
        <v>2.35E-2</v>
      </c>
      <c r="D39" s="10">
        <v>4.3540000000000002E-3</v>
      </c>
      <c r="E39" s="14">
        <f t="shared" si="5"/>
        <v>7.8530000000000006E-3</v>
      </c>
      <c r="F39" s="14">
        <f t="shared" si="6"/>
        <v>3.0158000000000001E-2</v>
      </c>
      <c r="G39" s="14">
        <f t="shared" si="7"/>
        <v>-5.4130000000000003E-3</v>
      </c>
      <c r="H39" s="7">
        <v>1</v>
      </c>
      <c r="I39" s="15" cm="1">
        <f t="array" ref="I39">C39-MMULT(D39:H39,$W$2:$W$6)</f>
        <v>1.5306804878697636E-2</v>
      </c>
      <c r="K39" s="11">
        <f t="shared" si="0"/>
        <v>6.690828227976094E-3</v>
      </c>
      <c r="L39" s="12">
        <f t="shared" si="8"/>
        <v>2.1997633106673728E-2</v>
      </c>
      <c r="O39" s="14">
        <f t="shared" si="2"/>
        <v>1.9146E-2</v>
      </c>
    </row>
    <row r="40" spans="1:15" x14ac:dyDescent="0.3">
      <c r="A40" s="8">
        <v>43404</v>
      </c>
      <c r="B40" s="9">
        <v>1.82E-3</v>
      </c>
      <c r="C40" s="9">
        <v>-2.6200000000000001E-2</v>
      </c>
      <c r="D40" s="10">
        <v>-7.4939000000000006E-2</v>
      </c>
      <c r="E40" s="14">
        <f t="shared" si="5"/>
        <v>4.3540000000000002E-3</v>
      </c>
      <c r="F40" s="14">
        <f t="shared" si="6"/>
        <v>7.8530000000000006E-3</v>
      </c>
      <c r="G40" s="14">
        <f t="shared" si="7"/>
        <v>3.0158000000000001E-2</v>
      </c>
      <c r="H40" s="7">
        <v>1</v>
      </c>
      <c r="I40" s="15" cm="1">
        <f t="array" ref="I40">C40-MMULT(D40:H40,$W$2:$W$6)</f>
        <v>-1.1351277430890849E-2</v>
      </c>
      <c r="K40" s="11">
        <f t="shared" si="0"/>
        <v>-2.888660444724999E-2</v>
      </c>
      <c r="L40" s="12">
        <f t="shared" si="8"/>
        <v>-4.0237881878140841E-2</v>
      </c>
      <c r="O40" s="14">
        <f t="shared" si="2"/>
        <v>4.8739000000000005E-2</v>
      </c>
    </row>
    <row r="41" spans="1:15" x14ac:dyDescent="0.3">
      <c r="A41" s="8">
        <v>43434</v>
      </c>
      <c r="B41" s="9">
        <v>1.8439999999999999E-3</v>
      </c>
      <c r="C41" s="9">
        <v>2.9999999999999997E-4</v>
      </c>
      <c r="D41" s="10">
        <v>1.4625000000000001E-2</v>
      </c>
      <c r="E41" s="14">
        <f t="shared" si="5"/>
        <v>-7.4939000000000006E-2</v>
      </c>
      <c r="F41" s="14">
        <f t="shared" si="6"/>
        <v>4.3540000000000002E-3</v>
      </c>
      <c r="G41" s="14">
        <f t="shared" si="7"/>
        <v>7.8530000000000006E-3</v>
      </c>
      <c r="H41" s="7">
        <v>1</v>
      </c>
      <c r="I41" s="15" cm="1">
        <f t="array" ref="I41">C41-MMULT(D41:H41,$W$2:$W$6)</f>
        <v>-6.7078170004964011E-3</v>
      </c>
      <c r="K41" s="11">
        <f t="shared" si="0"/>
        <v>1.1299252817879957E-2</v>
      </c>
      <c r="L41" s="12">
        <f t="shared" si="8"/>
        <v>4.5914358173835563E-3</v>
      </c>
      <c r="O41" s="14">
        <f t="shared" si="2"/>
        <v>-1.4325000000000001E-2</v>
      </c>
    </row>
    <row r="42" spans="1:15" x14ac:dyDescent="0.3">
      <c r="A42" s="8">
        <v>43465</v>
      </c>
      <c r="B42" s="9">
        <v>1.98E-3</v>
      </c>
      <c r="C42" s="9">
        <v>-0.01</v>
      </c>
      <c r="D42" s="10">
        <v>-7.0445999999999995E-2</v>
      </c>
      <c r="E42" s="14">
        <f t="shared" si="5"/>
        <v>1.4625000000000001E-2</v>
      </c>
      <c r="F42" s="14">
        <f t="shared" si="6"/>
        <v>-7.4939000000000006E-2</v>
      </c>
      <c r="G42" s="14">
        <f t="shared" si="7"/>
        <v>4.3540000000000002E-3</v>
      </c>
      <c r="H42" s="7">
        <v>1</v>
      </c>
      <c r="I42" s="15" cm="1">
        <f t="array" ref="I42">C42-MMULT(D42:H42,$W$2:$W$6)</f>
        <v>1.0427654592995274E-2</v>
      </c>
      <c r="K42" s="11">
        <f t="shared" si="0"/>
        <v>-2.6870671073436526E-2</v>
      </c>
      <c r="L42" s="12">
        <f t="shared" si="8"/>
        <v>-1.6443016480441254E-2</v>
      </c>
      <c r="O42" s="14">
        <f t="shared" si="2"/>
        <v>6.0445999999999993E-2</v>
      </c>
    </row>
    <row r="43" spans="1:15" x14ac:dyDescent="0.3">
      <c r="A43" s="8">
        <v>43496</v>
      </c>
      <c r="B43" s="9">
        <v>2.0309999999999998E-3</v>
      </c>
      <c r="C43" s="9">
        <v>2.41E-2</v>
      </c>
      <c r="D43" s="10">
        <v>7.8973000000000002E-2</v>
      </c>
      <c r="E43" s="14">
        <f t="shared" si="5"/>
        <v>-7.0445999999999995E-2</v>
      </c>
      <c r="F43" s="14">
        <f t="shared" si="6"/>
        <v>1.4625000000000001E-2</v>
      </c>
      <c r="G43" s="14">
        <f t="shared" si="7"/>
        <v>-7.4939000000000006E-2</v>
      </c>
      <c r="H43" s="7">
        <v>1</v>
      </c>
      <c r="I43" s="15" cm="1">
        <f t="array" ref="I43">C43-MMULT(D43:H43,$W$2:$W$6)</f>
        <v>1.5765431686723848E-3</v>
      </c>
      <c r="K43" s="11">
        <f t="shared" si="0"/>
        <v>4.0171115880009628E-2</v>
      </c>
      <c r="L43" s="12">
        <f t="shared" si="8"/>
        <v>4.1747659048682009E-2</v>
      </c>
      <c r="O43" s="14">
        <f t="shared" si="2"/>
        <v>-5.4873000000000005E-2</v>
      </c>
    </row>
    <row r="44" spans="1:15" x14ac:dyDescent="0.3">
      <c r="A44" s="8">
        <v>43524</v>
      </c>
      <c r="B44" s="9">
        <v>1.8519999999999999E-3</v>
      </c>
      <c r="C44" s="9">
        <v>8.3000000000000001E-3</v>
      </c>
      <c r="D44" s="10">
        <v>2.6748999999999998E-2</v>
      </c>
      <c r="E44" s="14">
        <f t="shared" si="5"/>
        <v>7.8973000000000002E-2</v>
      </c>
      <c r="F44" s="14">
        <f t="shared" si="6"/>
        <v>-7.0445999999999995E-2</v>
      </c>
      <c r="G44" s="14">
        <f t="shared" si="7"/>
        <v>1.4625000000000001E-2</v>
      </c>
      <c r="H44" s="7">
        <v>1</v>
      </c>
      <c r="I44" s="15" cm="1">
        <f t="array" ref="I44">C44-MMULT(D44:H44,$W$2:$W$6)</f>
        <v>-2.6983736031669977E-3</v>
      </c>
      <c r="K44" s="11">
        <f t="shared" si="0"/>
        <v>1.6739087276841542E-2</v>
      </c>
      <c r="L44" s="12">
        <f t="shared" si="8"/>
        <v>1.4040713673674545E-2</v>
      </c>
      <c r="O44" s="14">
        <f t="shared" si="2"/>
        <v>-1.8449E-2</v>
      </c>
    </row>
    <row r="45" spans="1:15" x14ac:dyDescent="0.3">
      <c r="A45" s="8">
        <v>43555</v>
      </c>
      <c r="B45" s="9">
        <v>2.0730000000000002E-3</v>
      </c>
      <c r="C45" s="9">
        <v>1.54E-2</v>
      </c>
      <c r="D45" s="10">
        <v>1.2573000000000001E-2</v>
      </c>
      <c r="E45" s="14">
        <f t="shared" si="5"/>
        <v>2.6748999999999998E-2</v>
      </c>
      <c r="F45" s="14">
        <f t="shared" si="6"/>
        <v>7.8973000000000002E-2</v>
      </c>
      <c r="G45" s="14">
        <f t="shared" si="7"/>
        <v>-7.0445999999999995E-2</v>
      </c>
      <c r="H45" s="7">
        <v>1</v>
      </c>
      <c r="I45" s="15" cm="1">
        <f t="array" ref="I45">C45-MMULT(D45:H45,$W$2:$W$6)</f>
        <v>3.8443263043895191E-3</v>
      </c>
      <c r="K45" s="11">
        <f t="shared" si="0"/>
        <v>1.0378555002819815E-2</v>
      </c>
      <c r="L45" s="12">
        <f t="shared" si="8"/>
        <v>1.4222881307209334E-2</v>
      </c>
      <c r="O45" s="14">
        <f t="shared" si="2"/>
        <v>2.8269999999999997E-3</v>
      </c>
    </row>
    <row r="46" spans="1:15" x14ac:dyDescent="0.3">
      <c r="A46" s="8">
        <v>43585</v>
      </c>
      <c r="B46" s="9">
        <v>2.013E-3</v>
      </c>
      <c r="C46" s="9">
        <v>2E-3</v>
      </c>
      <c r="D46" s="10">
        <v>3.3766999999999998E-2</v>
      </c>
      <c r="E46" s="14">
        <f t="shared" si="5"/>
        <v>1.2573000000000001E-2</v>
      </c>
      <c r="F46" s="14">
        <f t="shared" si="6"/>
        <v>2.6748999999999998E-2</v>
      </c>
      <c r="G46" s="14">
        <f t="shared" si="7"/>
        <v>7.8973000000000002E-2</v>
      </c>
      <c r="H46" s="7">
        <v>1</v>
      </c>
      <c r="I46" s="15" cm="1">
        <f t="array" ref="I46">C46-MMULT(D46:H46,$W$2:$W$6)</f>
        <v>-1.8865810735688916E-2</v>
      </c>
      <c r="K46" s="11">
        <f t="shared" si="0"/>
        <v>1.9887945593650549E-2</v>
      </c>
      <c r="L46" s="12">
        <f t="shared" si="8"/>
        <v>1.0221348579616332E-3</v>
      </c>
      <c r="O46" s="14">
        <f t="shared" si="2"/>
        <v>-3.1766999999999997E-2</v>
      </c>
    </row>
    <row r="47" spans="1:15" x14ac:dyDescent="0.3">
      <c r="A47" s="8">
        <v>43616</v>
      </c>
      <c r="B47" s="9">
        <v>2.0899999999999998E-3</v>
      </c>
      <c r="C47" s="9">
        <v>-1.35E-2</v>
      </c>
      <c r="D47" s="10">
        <v>-5.9319999999999998E-2</v>
      </c>
      <c r="E47" s="14">
        <f t="shared" si="5"/>
        <v>3.3766999999999998E-2</v>
      </c>
      <c r="F47" s="14">
        <f t="shared" si="6"/>
        <v>1.2573000000000001E-2</v>
      </c>
      <c r="G47" s="14">
        <f t="shared" si="7"/>
        <v>2.6748999999999998E-2</v>
      </c>
      <c r="H47" s="7">
        <v>1</v>
      </c>
      <c r="I47" s="15" cm="1">
        <f t="array" ref="I47">C47-MMULT(D47:H47,$W$2:$W$6)</f>
        <v>-4.4230167918963646E-3</v>
      </c>
      <c r="K47" s="11">
        <f t="shared" si="0"/>
        <v>-2.1878622393924269E-2</v>
      </c>
      <c r="L47" s="12">
        <f t="shared" si="8"/>
        <v>-2.6301639185820631E-2</v>
      </c>
      <c r="O47" s="14">
        <f t="shared" si="2"/>
        <v>4.582E-2</v>
      </c>
    </row>
    <row r="48" spans="1:15" x14ac:dyDescent="0.3">
      <c r="A48" s="8">
        <v>43646</v>
      </c>
      <c r="B48" s="9">
        <v>2.0179999999999998E-3</v>
      </c>
      <c r="C48" s="9">
        <v>2.6800000000000001E-2</v>
      </c>
      <c r="D48" s="10">
        <v>6.5481999999999999E-2</v>
      </c>
      <c r="E48" s="14">
        <f t="shared" si="5"/>
        <v>-5.9319999999999998E-2</v>
      </c>
      <c r="F48" s="14">
        <f t="shared" si="6"/>
        <v>3.3766999999999998E-2</v>
      </c>
      <c r="G48" s="14">
        <f t="shared" si="7"/>
        <v>1.2573000000000001E-2</v>
      </c>
      <c r="H48" s="7">
        <v>1</v>
      </c>
      <c r="I48" s="15" cm="1">
        <f t="array" ref="I48">C48-MMULT(D48:H48,$W$2:$W$6)</f>
        <v>2.076296496556624E-3</v>
      </c>
      <c r="K48" s="11">
        <f t="shared" si="0"/>
        <v>3.4117931560820353E-2</v>
      </c>
      <c r="L48" s="12">
        <f t="shared" si="8"/>
        <v>3.6194228057376973E-2</v>
      </c>
      <c r="O48" s="14">
        <f t="shared" si="2"/>
        <v>-3.8681999999999994E-2</v>
      </c>
    </row>
    <row r="49" spans="1:15" x14ac:dyDescent="0.3">
      <c r="A49" s="8">
        <v>43677</v>
      </c>
      <c r="B49" s="9">
        <v>1.9989999999999999E-3</v>
      </c>
      <c r="C49" s="9">
        <v>3.3999999999999998E-3</v>
      </c>
      <c r="D49" s="10">
        <v>2.928E-3</v>
      </c>
      <c r="E49" s="14">
        <f t="shared" si="5"/>
        <v>6.5481999999999999E-2</v>
      </c>
      <c r="F49" s="14">
        <f t="shared" si="6"/>
        <v>-5.9319999999999998E-2</v>
      </c>
      <c r="G49" s="14">
        <f t="shared" si="7"/>
        <v>3.3766999999999998E-2</v>
      </c>
      <c r="H49" s="7">
        <v>1</v>
      </c>
      <c r="I49" s="15" cm="1">
        <f t="array" ref="I49">C49-MMULT(D49:H49,$W$2:$W$6)</f>
        <v>-1.9358900781563924E-3</v>
      </c>
      <c r="K49" s="11">
        <f t="shared" si="0"/>
        <v>6.0510060621496988E-3</v>
      </c>
      <c r="L49" s="12">
        <f t="shared" si="8"/>
        <v>4.115115983993306E-3</v>
      </c>
      <c r="O49" s="14">
        <f t="shared" si="2"/>
        <v>4.7199999999999976E-4</v>
      </c>
    </row>
    <row r="50" spans="1:15" x14ac:dyDescent="0.3">
      <c r="A50" s="8">
        <v>43708</v>
      </c>
      <c r="B50" s="9">
        <v>1.9E-3</v>
      </c>
      <c r="C50" s="9">
        <v>-2.3999999999999998E-3</v>
      </c>
      <c r="D50" s="10">
        <v>-2.3720000000000001E-2</v>
      </c>
      <c r="E50" s="14">
        <f t="shared" si="5"/>
        <v>2.928E-3</v>
      </c>
      <c r="F50" s="14">
        <f t="shared" si="6"/>
        <v>6.5481999999999999E-2</v>
      </c>
      <c r="G50" s="14">
        <f t="shared" si="7"/>
        <v>-5.9319999999999998E-2</v>
      </c>
      <c r="H50" s="7">
        <v>1</v>
      </c>
      <c r="I50" s="15" cm="1">
        <f t="array" ref="I50">C50-MMULT(D50:H50,$W$2:$W$6)</f>
        <v>-2.119071162617395E-3</v>
      </c>
      <c r="K50" s="11">
        <f t="shared" si="0"/>
        <v>-5.9055024055514188E-3</v>
      </c>
      <c r="L50" s="12">
        <f t="shared" si="8"/>
        <v>-8.0245735681688142E-3</v>
      </c>
      <c r="O50" s="14">
        <f t="shared" si="2"/>
        <v>2.1320000000000002E-2</v>
      </c>
    </row>
    <row r="51" spans="1:15" x14ac:dyDescent="0.3">
      <c r="A51" s="8">
        <v>43738</v>
      </c>
      <c r="B51" s="9">
        <v>1.7160000000000001E-3</v>
      </c>
      <c r="C51" s="9">
        <v>2.9999999999999997E-4</v>
      </c>
      <c r="D51" s="10">
        <v>2.1038000000000001E-2</v>
      </c>
      <c r="E51" s="14">
        <f t="shared" si="5"/>
        <v>-2.3720000000000001E-2</v>
      </c>
      <c r="F51" s="14">
        <f t="shared" si="6"/>
        <v>2.928E-3</v>
      </c>
      <c r="G51" s="14">
        <f t="shared" si="7"/>
        <v>6.5481999999999999E-2</v>
      </c>
      <c r="H51" s="7">
        <v>1</v>
      </c>
      <c r="I51" s="15" cm="1">
        <f t="array" ref="I51">C51-MMULT(D51:H51,$W$2:$W$6)</f>
        <v>-1.3170761637163568E-2</v>
      </c>
      <c r="K51" s="11">
        <f t="shared" si="0"/>
        <v>1.4176657831515775E-2</v>
      </c>
      <c r="L51" s="12">
        <f t="shared" si="8"/>
        <v>1.0058961943522071E-3</v>
      </c>
      <c r="O51" s="14">
        <f t="shared" si="2"/>
        <v>-2.0737999999999999E-2</v>
      </c>
    </row>
    <row r="52" spans="1:15" x14ac:dyDescent="0.3">
      <c r="A52" s="8">
        <v>43769</v>
      </c>
      <c r="B52" s="9">
        <v>1.6930000000000001E-3</v>
      </c>
      <c r="C52" s="9">
        <v>3.0000000000000001E-3</v>
      </c>
      <c r="D52" s="10">
        <v>2.7369999999999998E-2</v>
      </c>
      <c r="E52" s="14">
        <f t="shared" si="5"/>
        <v>2.1038000000000001E-2</v>
      </c>
      <c r="F52" s="14">
        <f t="shared" si="6"/>
        <v>-2.3720000000000001E-2</v>
      </c>
      <c r="G52" s="14">
        <f t="shared" si="7"/>
        <v>2.928E-3</v>
      </c>
      <c r="H52" s="7">
        <v>1</v>
      </c>
      <c r="I52" s="15" cm="1">
        <f t="array" ref="I52">C52-MMULT(D52:H52,$W$2:$W$6)</f>
        <v>-8.8905460666963108E-3</v>
      </c>
      <c r="K52" s="11">
        <f t="shared" si="0"/>
        <v>1.7017719510346585E-2</v>
      </c>
      <c r="L52" s="12">
        <f t="shared" si="8"/>
        <v>8.1271734436502742E-3</v>
      </c>
      <c r="O52" s="14">
        <f t="shared" si="2"/>
        <v>-2.4369999999999999E-2</v>
      </c>
    </row>
    <row r="53" spans="1:15" x14ac:dyDescent="0.3">
      <c r="A53" s="8">
        <v>43799</v>
      </c>
      <c r="B53" s="9">
        <v>1.4890000000000001E-3</v>
      </c>
      <c r="C53" s="9">
        <v>6.1000000000000004E-3</v>
      </c>
      <c r="D53" s="10">
        <v>2.4413000000000001E-2</v>
      </c>
      <c r="E53" s="14">
        <f t="shared" si="5"/>
        <v>2.7369999999999998E-2</v>
      </c>
      <c r="F53" s="14">
        <f t="shared" si="6"/>
        <v>2.1038000000000001E-2</v>
      </c>
      <c r="G53" s="14">
        <f t="shared" si="7"/>
        <v>-2.3720000000000001E-2</v>
      </c>
      <c r="H53" s="7">
        <v>1</v>
      </c>
      <c r="I53" s="15" cm="1">
        <f t="array" ref="I53">C53-MMULT(D53:H53,$W$2:$W$6)</f>
        <v>-7.0634281275552989E-3</v>
      </c>
      <c r="K53" s="11">
        <f t="shared" si="0"/>
        <v>1.5690963448391011E-2</v>
      </c>
      <c r="L53" s="12">
        <f t="shared" si="8"/>
        <v>8.6275353208357108E-3</v>
      </c>
      <c r="O53" s="14">
        <f t="shared" si="2"/>
        <v>-1.8312999999999999E-2</v>
      </c>
    </row>
    <row r="54" spans="1:15" x14ac:dyDescent="0.3">
      <c r="A54" s="8">
        <v>43830</v>
      </c>
      <c r="B54" s="9">
        <v>1.4239999999999999E-3</v>
      </c>
      <c r="C54" s="9">
        <v>1.9900000000000001E-2</v>
      </c>
      <c r="D54" s="10">
        <v>3.5213000000000001E-2</v>
      </c>
      <c r="E54" s="14">
        <f t="shared" si="5"/>
        <v>2.4413000000000001E-2</v>
      </c>
      <c r="F54" s="14">
        <f t="shared" si="6"/>
        <v>2.7369999999999998E-2</v>
      </c>
      <c r="G54" s="14">
        <f t="shared" si="7"/>
        <v>2.1038000000000001E-2</v>
      </c>
      <c r="H54" s="7">
        <v>1</v>
      </c>
      <c r="I54" s="15" cm="1">
        <f t="array" ref="I54">C54-MMULT(D54:H54,$W$2:$W$6)</f>
        <v>1.0205996453942767E-3</v>
      </c>
      <c r="K54" s="11">
        <f t="shared" si="0"/>
        <v>2.0536741422391765E-2</v>
      </c>
      <c r="L54" s="12">
        <f t="shared" si="8"/>
        <v>2.1557341067786041E-2</v>
      </c>
      <c r="O54" s="14">
        <f t="shared" si="2"/>
        <v>-1.5313E-2</v>
      </c>
    </row>
    <row r="55" spans="1:15" x14ac:dyDescent="0.3">
      <c r="A55" s="8">
        <v>43861</v>
      </c>
      <c r="B55" s="9">
        <v>1.3470000000000001E-3</v>
      </c>
      <c r="C55" s="9">
        <v>-4.7000000000000002E-3</v>
      </c>
      <c r="D55" s="10">
        <v>-1.1044E-2</v>
      </c>
      <c r="E55" s="14">
        <f t="shared" si="5"/>
        <v>3.5213000000000001E-2</v>
      </c>
      <c r="F55" s="14">
        <f t="shared" si="6"/>
        <v>2.4413000000000001E-2</v>
      </c>
      <c r="G55" s="14">
        <f t="shared" si="7"/>
        <v>2.7369999999999998E-2</v>
      </c>
      <c r="H55" s="7">
        <v>1</v>
      </c>
      <c r="I55" s="15" cm="1">
        <f t="array" ref="I55">C55-MMULT(D55:H55,$W$2:$W$6)</f>
        <v>-1.0607785219280588E-2</v>
      </c>
      <c r="K55" s="11">
        <f t="shared" si="0"/>
        <v>-2.1799485014090472E-4</v>
      </c>
      <c r="L55" s="12">
        <f t="shared" si="8"/>
        <v>-1.0825780069421493E-2</v>
      </c>
      <c r="O55" s="14">
        <f t="shared" si="2"/>
        <v>6.3439999999999998E-3</v>
      </c>
    </row>
    <row r="56" spans="1:15" x14ac:dyDescent="0.3">
      <c r="A56" s="8">
        <v>43890</v>
      </c>
      <c r="B56" s="9">
        <v>1.263E-3</v>
      </c>
      <c r="C56" s="9">
        <v>-2.2599999999999999E-2</v>
      </c>
      <c r="D56" s="10">
        <v>-8.0770999999999996E-2</v>
      </c>
      <c r="E56" s="14">
        <f t="shared" si="5"/>
        <v>-1.1044E-2</v>
      </c>
      <c r="F56" s="14">
        <f t="shared" si="6"/>
        <v>3.5213000000000001E-2</v>
      </c>
      <c r="G56" s="14">
        <f t="shared" si="7"/>
        <v>2.4413000000000001E-2</v>
      </c>
      <c r="H56" s="7">
        <v>1</v>
      </c>
      <c r="I56" s="15" cm="1">
        <f t="array" ref="I56">C56-MMULT(D56:H56,$W$2:$W$6)</f>
        <v>-7.1904503831564711E-3</v>
      </c>
      <c r="K56" s="11">
        <f t="shared" ref="K56:K85" si="9">$T$2*D56+$W$6</f>
        <v>-3.1503324553210393E-2</v>
      </c>
      <c r="L56" s="12">
        <f t="shared" ref="L56:L85" si="10">K56+I56</f>
        <v>-3.8693774936366866E-2</v>
      </c>
      <c r="O56" s="14">
        <f t="shared" si="2"/>
        <v>5.8171E-2</v>
      </c>
    </row>
    <row r="57" spans="1:15" x14ac:dyDescent="0.3">
      <c r="A57" s="8">
        <v>43921</v>
      </c>
      <c r="B57" s="9">
        <v>1.263E-3</v>
      </c>
      <c r="C57" s="9">
        <v>-6.7900000000000002E-2</v>
      </c>
      <c r="D57" s="10">
        <v>-0.13500400000000001</v>
      </c>
      <c r="E57" s="14">
        <f t="shared" si="5"/>
        <v>-8.0770999999999996E-2</v>
      </c>
      <c r="F57" s="14">
        <f t="shared" si="6"/>
        <v>-1.1044E-2</v>
      </c>
      <c r="G57" s="14">
        <f t="shared" si="7"/>
        <v>3.5213000000000001E-2</v>
      </c>
      <c r="H57" s="7">
        <v>1</v>
      </c>
      <c r="I57" s="15" cm="1">
        <f t="array" ref="I57">C57-MMULT(D57:H57,$W$2:$W$6)</f>
        <v>-3.1405822836924266E-2</v>
      </c>
      <c r="K57" s="11">
        <f t="shared" si="9"/>
        <v>-5.5836757596171772E-2</v>
      </c>
      <c r="L57" s="12">
        <f t="shared" si="10"/>
        <v>-8.7242580433096045E-2</v>
      </c>
      <c r="O57" s="14">
        <f t="shared" si="2"/>
        <v>6.7104000000000011E-2</v>
      </c>
    </row>
    <row r="58" spans="1:15" x14ac:dyDescent="0.3">
      <c r="A58" s="8">
        <v>43951</v>
      </c>
      <c r="B58" s="9">
        <v>8.1999999999999998E-4</v>
      </c>
      <c r="C58" s="9">
        <v>2.2200000000000001E-2</v>
      </c>
      <c r="D58" s="10">
        <v>0.107128</v>
      </c>
      <c r="E58" s="14">
        <f t="shared" si="5"/>
        <v>-0.13500400000000001</v>
      </c>
      <c r="F58" s="14">
        <f t="shared" si="6"/>
        <v>-8.0770999999999996E-2</v>
      </c>
      <c r="G58" s="14">
        <f t="shared" si="7"/>
        <v>-1.1044E-2</v>
      </c>
      <c r="H58" s="7">
        <v>1</v>
      </c>
      <c r="I58" s="15" cm="1">
        <f t="array" ref="I58">C58-MMULT(D58:H58,$W$2:$W$6)</f>
        <v>-2.4893665544787648E-3</v>
      </c>
      <c r="K58" s="11">
        <f t="shared" si="9"/>
        <v>5.2803789848342143E-2</v>
      </c>
      <c r="L58" s="12">
        <f t="shared" si="10"/>
        <v>5.0314423293863375E-2</v>
      </c>
      <c r="O58" s="14">
        <f t="shared" si="2"/>
        <v>-8.4928000000000003E-2</v>
      </c>
    </row>
    <row r="59" spans="1:15" x14ac:dyDescent="0.3">
      <c r="A59" s="8">
        <v>43982</v>
      </c>
      <c r="B59" s="9">
        <v>4.3100000000000001E-4</v>
      </c>
      <c r="C59" s="9">
        <v>6.1000000000000004E-3</v>
      </c>
      <c r="D59" s="10">
        <v>4.3490000000000001E-2</v>
      </c>
      <c r="E59" s="14">
        <f t="shared" si="5"/>
        <v>0.107128</v>
      </c>
      <c r="F59" s="14">
        <f t="shared" si="6"/>
        <v>-0.13500400000000001</v>
      </c>
      <c r="G59" s="14">
        <f t="shared" si="7"/>
        <v>-8.0770999999999996E-2</v>
      </c>
      <c r="H59" s="7">
        <v>1</v>
      </c>
      <c r="I59" s="15" cm="1">
        <f t="array" ref="I59">C59-MMULT(D59:H59,$W$2:$W$6)</f>
        <v>-1.3851405897209613E-3</v>
      </c>
      <c r="K59" s="11">
        <f t="shared" si="9"/>
        <v>2.4250491819688448E-2</v>
      </c>
      <c r="L59" s="12">
        <f t="shared" si="10"/>
        <v>2.2865351229967489E-2</v>
      </c>
      <c r="O59" s="14">
        <f t="shared" si="2"/>
        <v>-3.739E-2</v>
      </c>
    </row>
    <row r="60" spans="1:15" x14ac:dyDescent="0.3">
      <c r="A60" s="8">
        <v>44012</v>
      </c>
      <c r="B60" s="9">
        <v>9.8999999999999994E-5</v>
      </c>
      <c r="C60" s="9">
        <v>2.2100000000000002E-2</v>
      </c>
      <c r="D60" s="10">
        <v>3.1953000000000002E-2</v>
      </c>
      <c r="E60" s="14">
        <f t="shared" si="5"/>
        <v>4.3490000000000001E-2</v>
      </c>
      <c r="F60" s="14">
        <f t="shared" si="6"/>
        <v>0.107128</v>
      </c>
      <c r="G60" s="14">
        <f t="shared" si="7"/>
        <v>-0.13500400000000001</v>
      </c>
      <c r="H60" s="7">
        <v>1</v>
      </c>
      <c r="I60" s="15" cm="1">
        <f t="array" ref="I60">C60-MMULT(D60:H60,$W$2:$W$6)</f>
        <v>5.4785246460150802E-3</v>
      </c>
      <c r="K60" s="11">
        <f t="shared" si="9"/>
        <v>1.907403436727672E-2</v>
      </c>
      <c r="L60" s="12">
        <f t="shared" si="10"/>
        <v>2.45525590132918E-2</v>
      </c>
      <c r="O60" s="14">
        <f t="shared" si="2"/>
        <v>-9.8530000000000006E-3</v>
      </c>
    </row>
    <row r="61" spans="1:15" x14ac:dyDescent="0.3">
      <c r="A61" s="8">
        <v>44043</v>
      </c>
      <c r="B61" s="9">
        <v>1.1400000000000001E-4</v>
      </c>
      <c r="C61" s="9">
        <v>1.15E-2</v>
      </c>
      <c r="D61" s="10">
        <v>5.2886000000000002E-2</v>
      </c>
      <c r="E61" s="14">
        <f t="shared" si="5"/>
        <v>3.1953000000000002E-2</v>
      </c>
      <c r="F61" s="14">
        <f t="shared" si="6"/>
        <v>4.3490000000000001E-2</v>
      </c>
      <c r="G61" s="14">
        <f t="shared" si="7"/>
        <v>0.107128</v>
      </c>
      <c r="H61" s="7">
        <v>1</v>
      </c>
      <c r="I61" s="15" cm="1">
        <f t="array" ref="I61">C61-MMULT(D61:H61,$W$2:$W$6)</f>
        <v>-1.82306736311738E-2</v>
      </c>
      <c r="K61" s="11">
        <f t="shared" si="9"/>
        <v>2.8466318657069105E-2</v>
      </c>
      <c r="L61" s="12">
        <f t="shared" si="10"/>
        <v>1.0235645025895305E-2</v>
      </c>
      <c r="O61" s="14">
        <f t="shared" si="2"/>
        <v>-4.1386000000000006E-2</v>
      </c>
    </row>
    <row r="62" spans="1:15" x14ac:dyDescent="0.3">
      <c r="A62" s="8">
        <v>44074</v>
      </c>
      <c r="B62" s="9">
        <v>1.11E-4</v>
      </c>
      <c r="C62" s="9">
        <v>1.17E-2</v>
      </c>
      <c r="D62" s="10">
        <v>6.1206999999999998E-2</v>
      </c>
      <c r="E62" s="14">
        <f t="shared" si="5"/>
        <v>5.2886000000000002E-2</v>
      </c>
      <c r="F62" s="14">
        <f t="shared" si="6"/>
        <v>3.1953000000000002E-2</v>
      </c>
      <c r="G62" s="14">
        <f t="shared" si="7"/>
        <v>4.3490000000000001E-2</v>
      </c>
      <c r="H62" s="7">
        <v>1</v>
      </c>
      <c r="I62" s="15" cm="1">
        <f t="array" ref="I62">C62-MMULT(D62:H62,$W$2:$W$6)</f>
        <v>-1.7210707186659249E-2</v>
      </c>
      <c r="K62" s="11">
        <f t="shared" si="9"/>
        <v>3.2199811112778386E-2</v>
      </c>
      <c r="L62" s="12">
        <f t="shared" si="10"/>
        <v>1.4989103926119136E-2</v>
      </c>
      <c r="O62" s="14">
        <f t="shared" si="2"/>
        <v>-4.9506999999999995E-2</v>
      </c>
    </row>
    <row r="63" spans="1:15" x14ac:dyDescent="0.3">
      <c r="A63" s="8">
        <v>44104</v>
      </c>
      <c r="B63" s="9">
        <v>9.7E-5</v>
      </c>
      <c r="C63" s="9">
        <v>7.0800000000000002E-2</v>
      </c>
      <c r="D63" s="10">
        <v>-3.2244000000000002E-2</v>
      </c>
      <c r="E63" s="14">
        <f t="shared" si="5"/>
        <v>6.1206999999999998E-2</v>
      </c>
      <c r="F63" s="14">
        <f t="shared" si="6"/>
        <v>5.2886000000000002E-2</v>
      </c>
      <c r="G63" s="14">
        <f t="shared" si="7"/>
        <v>3.1953000000000002E-2</v>
      </c>
      <c r="H63" s="7">
        <v>1</v>
      </c>
      <c r="I63" s="15" cm="1">
        <f t="array" ref="I63">C63-MMULT(D63:H63,$W$2:$W$6)</f>
        <v>6.7846401267347242E-2</v>
      </c>
      <c r="K63" s="11">
        <f t="shared" si="9"/>
        <v>-9.7300775398460864E-3</v>
      </c>
      <c r="L63" s="12">
        <f t="shared" si="10"/>
        <v>5.8116323727501154E-2</v>
      </c>
      <c r="O63" s="14">
        <f t="shared" si="2"/>
        <v>0.103044</v>
      </c>
    </row>
    <row r="64" spans="1:15" x14ac:dyDescent="0.3">
      <c r="A64" s="8">
        <v>44135</v>
      </c>
      <c r="B64" s="9">
        <v>8.6000000000000003E-5</v>
      </c>
      <c r="C64" s="9">
        <v>-3.3E-3</v>
      </c>
      <c r="D64" s="10">
        <v>-2.4309999999999998E-2</v>
      </c>
      <c r="E64" s="14">
        <f t="shared" si="5"/>
        <v>-3.2244000000000002E-2</v>
      </c>
      <c r="F64" s="14">
        <f t="shared" si="6"/>
        <v>6.1206999999999998E-2</v>
      </c>
      <c r="G64" s="14">
        <f t="shared" si="7"/>
        <v>5.2886000000000002E-2</v>
      </c>
      <c r="H64" s="7">
        <v>1</v>
      </c>
      <c r="I64" s="15" cm="1">
        <f t="array" ref="I64">C64-MMULT(D64:H64,$W$2:$W$6)</f>
        <v>-6.8485672326567548E-3</v>
      </c>
      <c r="K64" s="11">
        <f t="shared" si="9"/>
        <v>-6.1702254615384946E-3</v>
      </c>
      <c r="L64" s="12">
        <f t="shared" si="10"/>
        <v>-1.3018792694195249E-2</v>
      </c>
      <c r="O64" s="14">
        <f t="shared" si="2"/>
        <v>2.1009999999999997E-2</v>
      </c>
    </row>
    <row r="65" spans="1:15" x14ac:dyDescent="0.3">
      <c r="A65" s="8">
        <v>44165</v>
      </c>
      <c r="B65" s="9">
        <v>8.2000000000000001E-5</v>
      </c>
      <c r="C65" s="9">
        <v>4.2000000000000003E-2</v>
      </c>
      <c r="D65" s="10">
        <v>0.123263</v>
      </c>
      <c r="E65" s="14">
        <f t="shared" si="5"/>
        <v>-2.4309999999999998E-2</v>
      </c>
      <c r="F65" s="14">
        <f t="shared" si="6"/>
        <v>-3.2244000000000002E-2</v>
      </c>
      <c r="G65" s="14">
        <f t="shared" si="7"/>
        <v>6.1206999999999998E-2</v>
      </c>
      <c r="H65" s="7">
        <v>1</v>
      </c>
      <c r="I65" s="15" cm="1">
        <f t="array" ref="I65">C65-MMULT(D65:H65,$W$2:$W$6)</f>
        <v>1.5541050854659955E-3</v>
      </c>
      <c r="K65" s="11">
        <f t="shared" si="9"/>
        <v>6.0043292404870115E-2</v>
      </c>
      <c r="L65" s="12">
        <f t="shared" si="10"/>
        <v>6.159739749033611E-2</v>
      </c>
      <c r="O65" s="14">
        <f t="shared" si="2"/>
        <v>-8.1263000000000002E-2</v>
      </c>
    </row>
    <row r="66" spans="1:15" x14ac:dyDescent="0.3">
      <c r="A66" s="8">
        <v>44196</v>
      </c>
      <c r="B66" s="9">
        <v>7.7000000000000001E-5</v>
      </c>
      <c r="C66" s="9">
        <v>2.63E-2</v>
      </c>
      <c r="D66" s="10">
        <v>4.6428999999999998E-2</v>
      </c>
      <c r="E66" s="14">
        <f t="shared" si="5"/>
        <v>0.123263</v>
      </c>
      <c r="F66" s="14">
        <f t="shared" si="6"/>
        <v>-2.4309999999999998E-2</v>
      </c>
      <c r="G66" s="14">
        <f t="shared" si="7"/>
        <v>-3.2244000000000002E-2</v>
      </c>
      <c r="H66" s="7">
        <v>1</v>
      </c>
      <c r="I66" s="15" cm="1">
        <f t="array" ref="I66">C66-MMULT(D66:H66,$W$2:$W$6)</f>
        <v>6.9841652517677842E-3</v>
      </c>
      <c r="K66" s="11">
        <f t="shared" si="9"/>
        <v>2.5569171585020693E-2</v>
      </c>
      <c r="L66" s="12">
        <f t="shared" si="10"/>
        <v>3.2553336836788474E-2</v>
      </c>
      <c r="O66" s="14">
        <f t="shared" si="2"/>
        <v>-2.0128999999999998E-2</v>
      </c>
    </row>
    <row r="67" spans="1:15" x14ac:dyDescent="0.3">
      <c r="A67" s="8">
        <v>44227</v>
      </c>
      <c r="B67" s="9">
        <v>7.2999999999999999E-5</v>
      </c>
      <c r="C67" s="9">
        <v>-3.0999999999999999E-3</v>
      </c>
      <c r="D67" s="10">
        <v>-4.5459999999999997E-3</v>
      </c>
      <c r="E67" s="14">
        <f t="shared" si="5"/>
        <v>4.6428999999999998E-2</v>
      </c>
      <c r="F67" s="14">
        <f t="shared" si="6"/>
        <v>0.123263</v>
      </c>
      <c r="G67" s="14">
        <f t="shared" si="7"/>
        <v>-2.4309999999999998E-2</v>
      </c>
      <c r="H67" s="7">
        <v>1</v>
      </c>
      <c r="I67" s="15" cm="1">
        <f t="array" ref="I67">C67-MMULT(D67:H67,$W$2:$W$6)</f>
        <v>-1.5867045982958097E-2</v>
      </c>
      <c r="K67" s="11">
        <f t="shared" si="9"/>
        <v>2.6975482308828815E-3</v>
      </c>
      <c r="L67" s="12">
        <f t="shared" si="10"/>
        <v>-1.3169497752075215E-2</v>
      </c>
      <c r="O67" s="14">
        <f t="shared" ref="O67:O95" si="11">C67-D67</f>
        <v>1.4459999999999998E-3</v>
      </c>
    </row>
    <row r="68" spans="1:15" x14ac:dyDescent="0.3">
      <c r="A68" s="8">
        <v>44255</v>
      </c>
      <c r="B68" s="9">
        <v>5.7000000000000003E-5</v>
      </c>
      <c r="C68" s="9">
        <v>1.7000000000000001E-2</v>
      </c>
      <c r="D68" s="10">
        <v>2.3161000000000001E-2</v>
      </c>
      <c r="E68" s="14">
        <f t="shared" si="5"/>
        <v>-4.5459999999999997E-3</v>
      </c>
      <c r="F68" s="14">
        <f t="shared" si="6"/>
        <v>4.6428999999999998E-2</v>
      </c>
      <c r="G68" s="14">
        <f t="shared" si="7"/>
        <v>0.123263</v>
      </c>
      <c r="H68" s="7">
        <v>1</v>
      </c>
      <c r="I68" s="15" cm="1">
        <f t="array" ref="I68">C68-MMULT(D68:H68,$W$2:$W$6)</f>
        <v>-3.7845054858070132E-3</v>
      </c>
      <c r="K68" s="11">
        <f t="shared" si="9"/>
        <v>1.5129212149923516E-2</v>
      </c>
      <c r="L68" s="12">
        <f t="shared" si="10"/>
        <v>1.1344706664116503E-2</v>
      </c>
      <c r="O68" s="14">
        <f t="shared" si="11"/>
        <v>-6.1609999999999998E-3</v>
      </c>
    </row>
    <row r="69" spans="1:15" x14ac:dyDescent="0.3">
      <c r="A69" s="8">
        <v>44286</v>
      </c>
      <c r="B69" s="9">
        <v>5.1E-5</v>
      </c>
      <c r="C69" s="9">
        <v>0.10440000000000001</v>
      </c>
      <c r="D69" s="10">
        <v>2.6710999999999999E-2</v>
      </c>
      <c r="E69" s="14">
        <f t="shared" si="5"/>
        <v>2.3161000000000001E-2</v>
      </c>
      <c r="F69" s="14">
        <f t="shared" si="6"/>
        <v>-4.5459999999999997E-3</v>
      </c>
      <c r="G69" s="14">
        <f t="shared" si="7"/>
        <v>4.6428999999999998E-2</v>
      </c>
      <c r="H69" s="7">
        <v>1</v>
      </c>
      <c r="I69" s="15" cm="1">
        <f t="array" ref="I69">C69-MMULT(D69:H69,$W$2:$W$6)</f>
        <v>8.9081466400973766E-2</v>
      </c>
      <c r="K69" s="11">
        <f t="shared" si="9"/>
        <v>1.6722037317303394E-2</v>
      </c>
      <c r="L69" s="12">
        <f t="shared" si="10"/>
        <v>0.10580350371827715</v>
      </c>
      <c r="O69" s="14">
        <f t="shared" si="11"/>
        <v>7.7689000000000008E-2</v>
      </c>
    </row>
    <row r="70" spans="1:15" x14ac:dyDescent="0.3">
      <c r="A70" s="8">
        <v>44316</v>
      </c>
      <c r="B70" s="9">
        <v>3.4E-5</v>
      </c>
      <c r="C70" s="9">
        <v>1.7999999999999999E-2</v>
      </c>
      <c r="D70" s="10">
        <v>4.3722999999999998E-2</v>
      </c>
      <c r="E70" s="14">
        <f t="shared" ref="E70:E95" si="12">D69</f>
        <v>2.6710999999999999E-2</v>
      </c>
      <c r="F70" s="14">
        <f t="shared" ref="F70:F95" si="13">D68</f>
        <v>2.3161000000000001E-2</v>
      </c>
      <c r="G70" s="14">
        <f t="shared" ref="G70:G95" si="14">D67</f>
        <v>-4.5459999999999997E-3</v>
      </c>
      <c r="H70" s="7">
        <v>1</v>
      </c>
      <c r="I70" s="15" cm="1">
        <f t="array" ref="I70">C70-MMULT(D70:H70,$W$2:$W$6)</f>
        <v>-1.864069211322008E-3</v>
      </c>
      <c r="K70" s="11">
        <f t="shared" si="9"/>
        <v>2.435503499264606E-2</v>
      </c>
      <c r="L70" s="12">
        <f t="shared" si="10"/>
        <v>2.2490965781324052E-2</v>
      </c>
      <c r="O70" s="14">
        <f t="shared" si="11"/>
        <v>-2.5722999999999999E-2</v>
      </c>
    </row>
    <row r="71" spans="1:15" x14ac:dyDescent="0.3">
      <c r="A71" s="8">
        <v>44347</v>
      </c>
      <c r="B71" s="9">
        <v>2.3E-5</v>
      </c>
      <c r="C71" s="9">
        <v>2.0899999999999998E-2</v>
      </c>
      <c r="D71" s="10">
        <v>1.5561E-2</v>
      </c>
      <c r="E71" s="14">
        <f t="shared" si="12"/>
        <v>4.3722999999999998E-2</v>
      </c>
      <c r="F71" s="14">
        <f t="shared" si="13"/>
        <v>2.6710999999999999E-2</v>
      </c>
      <c r="G71" s="14">
        <f t="shared" si="14"/>
        <v>2.3161000000000001E-2</v>
      </c>
      <c r="H71" s="7">
        <v>1</v>
      </c>
      <c r="I71" s="15" cm="1">
        <f t="array" ref="I71">C71-MMULT(D71:H71,$W$2:$W$6)</f>
        <v>6.9882757680974541E-3</v>
      </c>
      <c r="K71" s="11">
        <f t="shared" si="9"/>
        <v>1.1719220242293356E-2</v>
      </c>
      <c r="L71" s="12">
        <f t="shared" si="10"/>
        <v>1.870749601039081E-2</v>
      </c>
      <c r="O71" s="14">
        <f t="shared" si="11"/>
        <v>5.3389999999999983E-3</v>
      </c>
    </row>
    <row r="72" spans="1:15" x14ac:dyDescent="0.3">
      <c r="A72" s="8">
        <v>44377</v>
      </c>
      <c r="B72" s="9">
        <v>1.5E-5</v>
      </c>
      <c r="C72" s="9">
        <v>2.9700000000000001E-2</v>
      </c>
      <c r="D72" s="10">
        <v>1.3181E-2</v>
      </c>
      <c r="E72" s="14">
        <f t="shared" si="12"/>
        <v>1.5561E-2</v>
      </c>
      <c r="F72" s="14">
        <f t="shared" si="13"/>
        <v>4.3722999999999998E-2</v>
      </c>
      <c r="G72" s="14">
        <f t="shared" si="14"/>
        <v>2.6710999999999999E-2</v>
      </c>
      <c r="H72" s="7">
        <v>1</v>
      </c>
      <c r="I72" s="15" cm="1">
        <f t="array" ref="I72">C72-MMULT(D72:H72,$W$2:$W$6)</f>
        <v>1.6087722479885172E-2</v>
      </c>
      <c r="K72" s="11">
        <f t="shared" si="9"/>
        <v>1.0651354355430229E-2</v>
      </c>
      <c r="L72" s="12">
        <f t="shared" si="10"/>
        <v>2.6739076835315401E-2</v>
      </c>
      <c r="O72" s="14">
        <f t="shared" si="11"/>
        <v>1.6518999999999999E-2</v>
      </c>
    </row>
    <row r="73" spans="1:15" x14ac:dyDescent="0.3">
      <c r="A73" s="8">
        <v>44408</v>
      </c>
      <c r="B73" s="9">
        <v>2.1999999999999999E-5</v>
      </c>
      <c r="C73" s="9">
        <v>-6.8999999999999999E-3</v>
      </c>
      <c r="D73" s="10">
        <v>6.8890000000000002E-3</v>
      </c>
      <c r="E73" s="14">
        <f t="shared" si="12"/>
        <v>1.3181E-2</v>
      </c>
      <c r="F73" s="14">
        <f t="shared" si="13"/>
        <v>1.5561E-2</v>
      </c>
      <c r="G73" s="14">
        <f t="shared" si="14"/>
        <v>4.3722999999999998E-2</v>
      </c>
      <c r="H73" s="7">
        <v>1</v>
      </c>
      <c r="I73" s="15" cm="1">
        <f t="array" ref="I73">C73-MMULT(D73:H73,$W$2:$W$6)</f>
        <v>-1.740879788089968E-2</v>
      </c>
      <c r="K73" s="11">
        <f t="shared" si="9"/>
        <v>7.8282400024290485E-3</v>
      </c>
      <c r="L73" s="12">
        <f t="shared" si="10"/>
        <v>-9.5805578784706313E-3</v>
      </c>
      <c r="O73" s="14">
        <f t="shared" si="11"/>
        <v>-1.3788999999999999E-2</v>
      </c>
    </row>
    <row r="74" spans="1:15" x14ac:dyDescent="0.3">
      <c r="A74" s="8">
        <v>44439</v>
      </c>
      <c r="B74" s="9">
        <v>3.1000000000000001E-5</v>
      </c>
      <c r="C74" s="9">
        <v>2.01E-2</v>
      </c>
      <c r="D74" s="10">
        <v>2.503E-2</v>
      </c>
      <c r="E74" s="14">
        <f t="shared" si="12"/>
        <v>6.8890000000000002E-3</v>
      </c>
      <c r="F74" s="14">
        <f t="shared" si="13"/>
        <v>1.3181E-2</v>
      </c>
      <c r="G74" s="14">
        <f t="shared" si="14"/>
        <v>1.5561E-2</v>
      </c>
      <c r="H74" s="7">
        <v>1</v>
      </c>
      <c r="I74" s="15" cm="1">
        <f t="array" ref="I74">C74-MMULT(D74:H74,$W$2:$W$6)</f>
        <v>6.1083327958740986E-3</v>
      </c>
      <c r="K74" s="11">
        <f t="shared" si="9"/>
        <v>1.5967800949313091E-2</v>
      </c>
      <c r="L74" s="12">
        <f t="shared" si="10"/>
        <v>2.2076133745187188E-2</v>
      </c>
      <c r="O74" s="14">
        <f t="shared" si="11"/>
        <v>-4.9300000000000004E-3</v>
      </c>
    </row>
    <row r="75" spans="1:15" x14ac:dyDescent="0.3">
      <c r="A75" s="8">
        <v>44469</v>
      </c>
      <c r="B75" s="9">
        <v>3.8000000000000002E-5</v>
      </c>
      <c r="C75" s="9">
        <v>5.9700000000000003E-2</v>
      </c>
      <c r="D75" s="10">
        <v>-4.1311E-2</v>
      </c>
      <c r="E75" s="14">
        <f t="shared" si="12"/>
        <v>2.503E-2</v>
      </c>
      <c r="F75" s="14">
        <f t="shared" si="13"/>
        <v>6.8890000000000002E-3</v>
      </c>
      <c r="G75" s="14">
        <f t="shared" si="14"/>
        <v>1.3181E-2</v>
      </c>
      <c r="H75" s="7">
        <v>1</v>
      </c>
      <c r="I75" s="15" cm="1">
        <f t="array" ref="I75">C75-MMULT(D75:H75,$W$2:$W$6)</f>
        <v>6.4933961006376634E-2</v>
      </c>
      <c r="K75" s="11">
        <f t="shared" si="9"/>
        <v>-1.3798287622278015E-2</v>
      </c>
      <c r="L75" s="12">
        <f t="shared" si="10"/>
        <v>5.1135673384098621E-2</v>
      </c>
      <c r="O75" s="14">
        <f t="shared" si="11"/>
        <v>0.101011</v>
      </c>
    </row>
    <row r="76" spans="1:15" x14ac:dyDescent="0.3">
      <c r="A76" s="8">
        <v>44500</v>
      </c>
      <c r="B76" s="9">
        <v>3.6000000000000001E-5</v>
      </c>
      <c r="C76" s="9">
        <v>3.2000000000000001E-2</v>
      </c>
      <c r="D76" s="10">
        <v>5.1045E-2</v>
      </c>
      <c r="E76" s="14">
        <f t="shared" si="12"/>
        <v>-4.1311E-2</v>
      </c>
      <c r="F76" s="14">
        <f t="shared" si="13"/>
        <v>2.503E-2</v>
      </c>
      <c r="G76" s="14">
        <f t="shared" si="14"/>
        <v>6.8890000000000002E-3</v>
      </c>
      <c r="H76" s="7">
        <v>1</v>
      </c>
      <c r="I76" s="15" cm="1">
        <f t="array" ref="I76">C76-MMULT(D76:H76,$W$2:$W$6)</f>
        <v>1.1743667750538846E-2</v>
      </c>
      <c r="K76" s="11">
        <f t="shared" si="9"/>
        <v>2.7640292985760276E-2</v>
      </c>
      <c r="L76" s="12">
        <f t="shared" si="10"/>
        <v>3.9383960736299121E-2</v>
      </c>
      <c r="O76" s="14">
        <f t="shared" si="11"/>
        <v>-1.9044999999999999E-2</v>
      </c>
    </row>
    <row r="77" spans="1:15" x14ac:dyDescent="0.3">
      <c r="A77" s="8">
        <v>44530</v>
      </c>
      <c r="B77" s="9">
        <v>3.8000000000000002E-5</v>
      </c>
      <c r="C77" s="9">
        <v>-1.11E-2</v>
      </c>
      <c r="D77" s="10">
        <v>-2.4081999999999999E-2</v>
      </c>
      <c r="E77" s="14">
        <f t="shared" si="12"/>
        <v>5.1045E-2</v>
      </c>
      <c r="F77" s="14">
        <f t="shared" si="13"/>
        <v>-4.1311E-2</v>
      </c>
      <c r="G77" s="14">
        <f t="shared" si="14"/>
        <v>2.503E-2</v>
      </c>
      <c r="H77" s="7">
        <v>1</v>
      </c>
      <c r="I77" s="15" cm="1">
        <f t="array" ref="I77">C77-MMULT(D77:H77,$W$2:$W$6)</f>
        <v>-8.9237294843062739E-3</v>
      </c>
      <c r="K77" s="11">
        <f t="shared" si="9"/>
        <v>-6.0679257043095899E-3</v>
      </c>
      <c r="L77" s="12">
        <f t="shared" si="10"/>
        <v>-1.4991655188615864E-2</v>
      </c>
      <c r="O77" s="14">
        <f t="shared" si="11"/>
        <v>1.2981999999999999E-2</v>
      </c>
    </row>
    <row r="78" spans="1:15" x14ac:dyDescent="0.3">
      <c r="A78" s="8">
        <v>44561</v>
      </c>
      <c r="B78" s="9">
        <v>4.1999999999999998E-5</v>
      </c>
      <c r="C78" s="9">
        <v>7.3000000000000001E-3</v>
      </c>
      <c r="D78" s="10">
        <v>4.0002000000000003E-2</v>
      </c>
      <c r="E78" s="14">
        <f t="shared" si="12"/>
        <v>-2.4081999999999999E-2</v>
      </c>
      <c r="F78" s="14">
        <f t="shared" si="13"/>
        <v>5.1045E-2</v>
      </c>
      <c r="G78" s="14">
        <f t="shared" si="14"/>
        <v>-4.1311E-2</v>
      </c>
      <c r="H78" s="7">
        <v>1</v>
      </c>
      <c r="I78" s="15" cm="1">
        <f t="array" ref="I78">C78-MMULT(D78:H78,$W$2:$W$6)</f>
        <v>-9.8447845818289935E-3</v>
      </c>
      <c r="K78" s="11">
        <f t="shared" si="9"/>
        <v>2.2685485007344505E-2</v>
      </c>
      <c r="L78" s="12">
        <f t="shared" si="10"/>
        <v>1.2840700425515512E-2</v>
      </c>
      <c r="O78" s="14">
        <f t="shared" si="11"/>
        <v>-3.2702000000000002E-2</v>
      </c>
    </row>
    <row r="79" spans="1:15" x14ac:dyDescent="0.3">
      <c r="A79" s="8">
        <v>44592</v>
      </c>
      <c r="B79" s="9">
        <v>4.6999999999999997E-5</v>
      </c>
      <c r="C79" s="9">
        <v>-3.9100000000000003E-2</v>
      </c>
      <c r="D79" s="10">
        <v>-4.9112999999999997E-2</v>
      </c>
      <c r="E79" s="14">
        <f t="shared" si="12"/>
        <v>4.0002000000000003E-2</v>
      </c>
      <c r="F79" s="14">
        <f t="shared" si="13"/>
        <v>-2.4081999999999999E-2</v>
      </c>
      <c r="G79" s="14">
        <f t="shared" si="14"/>
        <v>5.1045E-2</v>
      </c>
      <c r="H79" s="7">
        <v>1</v>
      </c>
      <c r="I79" s="15" cm="1">
        <f t="array" ref="I79">C79-MMULT(D79:H79,$W$2:$W$6)</f>
        <v>-3.1778632415972105E-2</v>
      </c>
      <c r="K79" s="11">
        <f t="shared" si="9"/>
        <v>-1.7298913525347813E-2</v>
      </c>
      <c r="L79" s="12">
        <f t="shared" si="10"/>
        <v>-4.9077545941319918E-2</v>
      </c>
      <c r="O79" s="14">
        <f t="shared" si="11"/>
        <v>1.0012999999999994E-2</v>
      </c>
    </row>
    <row r="80" spans="1:15" x14ac:dyDescent="0.3">
      <c r="A80" s="8">
        <v>44620</v>
      </c>
      <c r="B80" s="9">
        <v>7.4999999999999993E-5</v>
      </c>
      <c r="C80" s="9">
        <v>-1.37E-2</v>
      </c>
      <c r="D80" s="10">
        <v>-2.5829000000000001E-2</v>
      </c>
      <c r="E80" s="14">
        <f t="shared" si="12"/>
        <v>-4.9112999999999997E-2</v>
      </c>
      <c r="F80" s="14">
        <f t="shared" si="13"/>
        <v>4.0002000000000003E-2</v>
      </c>
      <c r="G80" s="14">
        <f t="shared" si="14"/>
        <v>-2.4081999999999999E-2</v>
      </c>
      <c r="H80" s="7">
        <v>1</v>
      </c>
      <c r="I80" s="15" cm="1">
        <f t="array" ref="I80">C80-MMULT(D80:H80,$W$2:$W$6)</f>
        <v>-1.0849223014991711E-2</v>
      </c>
      <c r="K80" s="11">
        <f t="shared" si="9"/>
        <v>-6.8517751599187875E-3</v>
      </c>
      <c r="L80" s="12">
        <f t="shared" si="10"/>
        <v>-1.7700998174910498E-2</v>
      </c>
      <c r="O80" s="14">
        <f t="shared" si="11"/>
        <v>1.2129000000000001E-2</v>
      </c>
    </row>
    <row r="81" spans="1:15" x14ac:dyDescent="0.3">
      <c r="A81" s="8">
        <v>44651</v>
      </c>
      <c r="B81" s="9">
        <v>1.5899999999999999E-4</v>
      </c>
      <c r="C81" s="9">
        <v>3.4299999999999997E-2</v>
      </c>
      <c r="D81" s="10">
        <v>2.1659999999999999E-2</v>
      </c>
      <c r="E81" s="14">
        <f t="shared" si="12"/>
        <v>-2.5829000000000001E-2</v>
      </c>
      <c r="F81" s="14">
        <f t="shared" si="13"/>
        <v>-4.9112999999999997E-2</v>
      </c>
      <c r="G81" s="14">
        <f t="shared" si="14"/>
        <v>4.0002000000000003E-2</v>
      </c>
      <c r="H81" s="7">
        <v>1</v>
      </c>
      <c r="I81" s="15" cm="1">
        <f t="array" ref="I81">C81-MMULT(D81:H81,$W$2:$W$6)</f>
        <v>2.5744030691021668E-2</v>
      </c>
      <c r="K81" s="11">
        <f t="shared" si="9"/>
        <v>1.4455738748166559E-2</v>
      </c>
      <c r="L81" s="12">
        <f t="shared" si="10"/>
        <v>4.0199769439188224E-2</v>
      </c>
      <c r="O81" s="14">
        <f t="shared" si="11"/>
        <v>1.2639999999999998E-2</v>
      </c>
    </row>
    <row r="82" spans="1:15" x14ac:dyDescent="0.3">
      <c r="A82" s="8">
        <v>44681</v>
      </c>
      <c r="B82" s="9">
        <v>2.8299999999999999E-4</v>
      </c>
      <c r="C82" s="9">
        <v>-3.78E-2</v>
      </c>
      <c r="D82" s="10">
        <v>-8.0043000000000003E-2</v>
      </c>
      <c r="E82" s="14">
        <f t="shared" si="12"/>
        <v>2.1659999999999999E-2</v>
      </c>
      <c r="F82" s="14">
        <f t="shared" si="13"/>
        <v>-2.5829000000000001E-2</v>
      </c>
      <c r="G82" s="14">
        <f t="shared" si="14"/>
        <v>-4.9112999999999997E-2</v>
      </c>
      <c r="H82" s="7">
        <v>1</v>
      </c>
      <c r="I82" s="15" cm="1">
        <f t="array" ref="I82">C82-MMULT(D82:H82,$W$2:$W$6)</f>
        <v>-1.5720545259465271E-2</v>
      </c>
      <c r="K82" s="11">
        <f t="shared" si="9"/>
        <v>-3.1176683223111089E-2</v>
      </c>
      <c r="L82" s="12">
        <f t="shared" si="10"/>
        <v>-4.689722848257636E-2</v>
      </c>
      <c r="O82" s="14">
        <f t="shared" si="11"/>
        <v>4.2243000000000003E-2</v>
      </c>
    </row>
    <row r="83" spans="1:15" x14ac:dyDescent="0.3">
      <c r="A83" s="8">
        <v>44712</v>
      </c>
      <c r="B83" s="9">
        <v>4.8299999999999998E-4</v>
      </c>
      <c r="C83" s="9">
        <v>0</v>
      </c>
      <c r="D83" s="10">
        <v>1.1720000000000001E-3</v>
      </c>
      <c r="E83" s="14">
        <f t="shared" si="12"/>
        <v>-8.0043000000000003E-2</v>
      </c>
      <c r="F83" s="14">
        <f t="shared" si="13"/>
        <v>2.1659999999999999E-2</v>
      </c>
      <c r="G83" s="14">
        <f t="shared" si="14"/>
        <v>-2.5829000000000001E-2</v>
      </c>
      <c r="H83" s="7">
        <v>1</v>
      </c>
      <c r="I83" s="15" cm="1">
        <f t="array" ref="I83">C83-MMULT(D83:H83,$W$2:$W$6)</f>
        <v>-2.4860968019188405E-3</v>
      </c>
      <c r="K83" s="11">
        <f t="shared" si="9"/>
        <v>5.2631184582288357E-3</v>
      </c>
      <c r="L83" s="12">
        <f t="shared" si="10"/>
        <v>2.7770216563099952E-3</v>
      </c>
      <c r="O83" s="14">
        <f t="shared" si="11"/>
        <v>-1.1720000000000001E-3</v>
      </c>
    </row>
    <row r="84" spans="1:15" x14ac:dyDescent="0.3">
      <c r="A84" s="8">
        <v>44742</v>
      </c>
      <c r="B84" s="9">
        <v>6.7500000000000004E-4</v>
      </c>
      <c r="C84" s="9">
        <v>-1.2500000000000001E-2</v>
      </c>
      <c r="D84" s="10">
        <v>-8.4295999999999996E-2</v>
      </c>
      <c r="E84" s="14">
        <f t="shared" si="12"/>
        <v>1.1720000000000001E-3</v>
      </c>
      <c r="F84" s="14">
        <f t="shared" si="13"/>
        <v>-8.0043000000000003E-2</v>
      </c>
      <c r="G84" s="14">
        <f t="shared" si="14"/>
        <v>2.1659999999999999E-2</v>
      </c>
      <c r="H84" s="7">
        <v>1</v>
      </c>
      <c r="I84" s="15" cm="1">
        <f t="array" ref="I84">C84-MMULT(D84:H84,$W$2:$W$6)</f>
        <v>1.1949518926180031E-2</v>
      </c>
      <c r="K84" s="11">
        <f t="shared" si="9"/>
        <v>-3.308493264194675E-2</v>
      </c>
      <c r="L84" s="12">
        <f t="shared" si="10"/>
        <v>-2.1135413715766719E-2</v>
      </c>
      <c r="O84" s="14">
        <f t="shared" si="11"/>
        <v>7.1795999999999999E-2</v>
      </c>
    </row>
    <row r="85" spans="1:15" x14ac:dyDescent="0.3">
      <c r="A85" s="8">
        <v>44773</v>
      </c>
      <c r="B85" s="9">
        <v>1.0369999999999999E-3</v>
      </c>
      <c r="C85" s="9">
        <v>0.02</v>
      </c>
      <c r="D85" s="10">
        <v>6.9832000000000005E-2</v>
      </c>
      <c r="E85" s="14">
        <f t="shared" si="12"/>
        <v>-8.4295999999999996E-2</v>
      </c>
      <c r="F85" s="14">
        <f t="shared" si="13"/>
        <v>1.1720000000000001E-3</v>
      </c>
      <c r="G85" s="14">
        <f t="shared" si="14"/>
        <v>-8.0043000000000003E-2</v>
      </c>
      <c r="H85" s="7">
        <v>1</v>
      </c>
      <c r="I85" s="15" cm="1">
        <f t="array" ref="I85">C85-MMULT(D85:H85,$W$2:$W$6)</f>
        <v>1.8575955721152858E-3</v>
      </c>
      <c r="K85" s="11">
        <f t="shared" si="9"/>
        <v>3.6069703244792882E-2</v>
      </c>
      <c r="L85" s="12">
        <f t="shared" si="10"/>
        <v>3.7927298816908164E-2</v>
      </c>
      <c r="O85" s="14">
        <f t="shared" si="11"/>
        <v>-4.9832000000000001E-2</v>
      </c>
    </row>
    <row r="86" spans="1:15" x14ac:dyDescent="0.3">
      <c r="A86" s="8">
        <v>44804</v>
      </c>
      <c r="B86" s="9">
        <v>1.487E-3</v>
      </c>
      <c r="C86" s="9">
        <v>-1.6500000000000001E-2</v>
      </c>
      <c r="D86" s="10">
        <v>-3.6817000000000003E-2</v>
      </c>
      <c r="E86" s="14">
        <f t="shared" si="12"/>
        <v>6.9832000000000005E-2</v>
      </c>
      <c r="F86" s="14">
        <f t="shared" si="13"/>
        <v>-8.4295999999999996E-2</v>
      </c>
      <c r="G86" s="14">
        <f t="shared" si="14"/>
        <v>1.1720000000000001E-3</v>
      </c>
      <c r="H86" s="7">
        <v>1</v>
      </c>
      <c r="I86" s="15" cm="1">
        <f t="array" ref="I86">C86-MMULT(D86:H86,$W$2:$W$6)</f>
        <v>-7.006024507916252E-3</v>
      </c>
      <c r="K86" s="11">
        <f t="shared" ref="K86:K90" si="15">$T$2*D86+$W$6</f>
        <v>-1.1781905565318813E-2</v>
      </c>
      <c r="L86" s="12">
        <f t="shared" ref="L86:L90" si="16">K86+I86</f>
        <v>-1.8787930073235065E-2</v>
      </c>
      <c r="O86" s="14">
        <f t="shared" si="11"/>
        <v>2.0317000000000002E-2</v>
      </c>
    </row>
    <row r="87" spans="1:15" x14ac:dyDescent="0.3">
      <c r="A87" s="8">
        <v>44834</v>
      </c>
      <c r="B87" s="9">
        <v>1.9589999999999998E-3</v>
      </c>
      <c r="C87" s="9">
        <v>-1.6500000000000001E-2</v>
      </c>
      <c r="D87" s="10">
        <v>-9.5729999999999996E-2</v>
      </c>
      <c r="E87" s="14">
        <f t="shared" si="12"/>
        <v>-3.6817000000000003E-2</v>
      </c>
      <c r="F87" s="14">
        <f t="shared" si="13"/>
        <v>6.9832000000000005E-2</v>
      </c>
      <c r="G87" s="14">
        <f t="shared" si="14"/>
        <v>-8.4295999999999996E-2</v>
      </c>
      <c r="H87" s="7">
        <v>1</v>
      </c>
      <c r="I87" s="15" cm="1">
        <f t="array" ref="I87">C87-MMULT(D87:H87,$W$2:$W$6)</f>
        <v>7.0876759999958724E-3</v>
      </c>
      <c r="K87" s="11">
        <f t="shared" si="15"/>
        <v>-3.8215175730347176E-2</v>
      </c>
      <c r="L87" s="12">
        <f t="shared" si="16"/>
        <v>-3.1127499730351303E-2</v>
      </c>
      <c r="O87" s="14">
        <f t="shared" si="11"/>
        <v>7.9229999999999995E-2</v>
      </c>
    </row>
    <row r="88" spans="1:15" x14ac:dyDescent="0.3">
      <c r="A88" s="8">
        <v>44865</v>
      </c>
      <c r="B88" s="9">
        <v>2.477E-3</v>
      </c>
      <c r="C88" s="9">
        <v>1.8200000000000001E-2</v>
      </c>
      <c r="D88" s="10">
        <v>6.0349E-2</v>
      </c>
      <c r="E88" s="14">
        <f t="shared" si="12"/>
        <v>-9.5729999999999996E-2</v>
      </c>
      <c r="F88" s="14">
        <f t="shared" si="13"/>
        <v>-3.6817000000000003E-2</v>
      </c>
      <c r="G88" s="14">
        <f t="shared" si="14"/>
        <v>6.9832000000000005E-2</v>
      </c>
      <c r="H88" s="7">
        <v>1</v>
      </c>
      <c r="I88" s="15" cm="1">
        <f t="array" ref="I88">C88-MMULT(D88:H88,$W$2:$W$6)</f>
        <v>-1.4740065058751056E-3</v>
      </c>
      <c r="K88" s="11">
        <f t="shared" si="15"/>
        <v>3.1814840973732772E-2</v>
      </c>
      <c r="L88" s="12">
        <f t="shared" si="16"/>
        <v>3.0340834467857666E-2</v>
      </c>
      <c r="O88" s="14">
        <f t="shared" si="11"/>
        <v>-4.2148999999999999E-2</v>
      </c>
    </row>
    <row r="89" spans="1:15" x14ac:dyDescent="0.3">
      <c r="A89" s="8">
        <v>44895</v>
      </c>
      <c r="B89" s="9">
        <v>2.8660000000000001E-3</v>
      </c>
      <c r="C89" s="9">
        <v>1.8499999999999999E-2</v>
      </c>
      <c r="D89" s="10">
        <v>7.7562000000000006E-2</v>
      </c>
      <c r="E89" s="14">
        <f t="shared" si="12"/>
        <v>6.0349E-2</v>
      </c>
      <c r="F89" s="14">
        <f t="shared" si="13"/>
        <v>-9.5729999999999996E-2</v>
      </c>
      <c r="G89" s="14">
        <f t="shared" si="14"/>
        <v>-3.6817000000000003E-2</v>
      </c>
      <c r="H89" s="7">
        <v>1</v>
      </c>
      <c r="I89" s="15" cm="1">
        <f t="array" ref="I89">C89-MMULT(D89:H89,$W$2:$W$6)</f>
        <v>-2.2373007622364487E-3</v>
      </c>
      <c r="K89" s="11">
        <f t="shared" si="15"/>
        <v>3.9538023961369344E-2</v>
      </c>
      <c r="L89" s="12">
        <f t="shared" si="16"/>
        <v>3.7300723199132899E-2</v>
      </c>
      <c r="O89" s="14">
        <f t="shared" si="11"/>
        <v>-5.9062000000000003E-2</v>
      </c>
    </row>
    <row r="90" spans="1:15" x14ac:dyDescent="0.3">
      <c r="A90" s="8">
        <v>44926</v>
      </c>
      <c r="B90" s="9">
        <v>3.375E-3</v>
      </c>
      <c r="C90" s="9">
        <v>-3.5200000000000002E-2</v>
      </c>
      <c r="D90" s="10">
        <v>-3.9348000000000001E-2</v>
      </c>
      <c r="E90" s="14">
        <f t="shared" si="12"/>
        <v>7.7562000000000006E-2</v>
      </c>
      <c r="F90" s="14">
        <f t="shared" si="13"/>
        <v>6.0349E-2</v>
      </c>
      <c r="G90" s="14">
        <f t="shared" si="14"/>
        <v>-9.5729999999999996E-2</v>
      </c>
      <c r="H90" s="7">
        <v>1</v>
      </c>
      <c r="I90" s="15" cm="1">
        <f t="array" ref="I90">C90-MMULT(D90:H90,$W$2:$W$6)</f>
        <v>-3.0871449401130922E-2</v>
      </c>
      <c r="K90" s="11">
        <f t="shared" si="15"/>
        <v>-1.2917522607188802E-2</v>
      </c>
      <c r="L90" s="12">
        <f t="shared" si="16"/>
        <v>-4.3788972008319722E-2</v>
      </c>
      <c r="O90" s="14">
        <f t="shared" si="11"/>
        <v>4.1479999999999989E-3</v>
      </c>
    </row>
    <row r="91" spans="1:15" x14ac:dyDescent="0.3">
      <c r="A91" s="8">
        <v>44957</v>
      </c>
      <c r="B91" s="9">
        <v>3.6909999999999998E-3</v>
      </c>
      <c r="C91" s="9">
        <v>2.24E-2</v>
      </c>
      <c r="D91" s="10">
        <v>7.1675000000000003E-2</v>
      </c>
      <c r="E91" s="14">
        <f t="shared" si="12"/>
        <v>-3.9348000000000001E-2</v>
      </c>
      <c r="F91" s="14">
        <f t="shared" si="13"/>
        <v>7.7562000000000006E-2</v>
      </c>
      <c r="G91" s="14">
        <f t="shared" si="14"/>
        <v>6.0349E-2</v>
      </c>
      <c r="H91" s="7">
        <v>1</v>
      </c>
      <c r="I91" s="15" cm="1">
        <f t="array" ref="I91">C91-MMULT(D91:H91,$W$2:$W$6)</f>
        <v>-1.0374802615195484E-2</v>
      </c>
      <c r="K91" s="11">
        <f t="shared" ref="K91:K94" si="17">$T$2*D91+$W$6</f>
        <v>3.6896626282393194E-2</v>
      </c>
      <c r="L91" s="12">
        <f t="shared" ref="L91:L94" si="18">K91+I91</f>
        <v>2.652182366719771E-2</v>
      </c>
      <c r="O91" s="14">
        <f t="shared" si="11"/>
        <v>-4.9274999999999999E-2</v>
      </c>
    </row>
    <row r="92" spans="1:15" x14ac:dyDescent="0.3">
      <c r="A92" s="8">
        <v>44985</v>
      </c>
      <c r="B92" s="9">
        <v>3.4880000000000002E-3</v>
      </c>
      <c r="C92" s="9">
        <v>-1.3100000000000001E-2</v>
      </c>
      <c r="D92" s="10">
        <v>-2.8660000000000001E-2</v>
      </c>
      <c r="E92" s="14">
        <f t="shared" si="12"/>
        <v>7.1675000000000003E-2</v>
      </c>
      <c r="F92" s="14">
        <f t="shared" si="13"/>
        <v>-3.9348000000000001E-2</v>
      </c>
      <c r="G92" s="14">
        <f t="shared" si="14"/>
        <v>7.7562000000000006E-2</v>
      </c>
      <c r="H92" s="7">
        <v>1</v>
      </c>
      <c r="I92" s="15" cm="1">
        <f t="array" ref="I92">C92-MMULT(D92:H92,$W$2:$W$6)</f>
        <v>-1.3082123784917628E-2</v>
      </c>
      <c r="K92" s="11">
        <f t="shared" si="17"/>
        <v>-8.1219971455110222E-3</v>
      </c>
      <c r="L92" s="12">
        <f t="shared" si="18"/>
        <v>-2.1204120930428651E-2</v>
      </c>
      <c r="O92" s="14">
        <f t="shared" si="11"/>
        <v>1.5560000000000001E-2</v>
      </c>
    </row>
    <row r="93" spans="1:15" x14ac:dyDescent="0.3">
      <c r="A93" s="8">
        <v>45016</v>
      </c>
      <c r="B93" s="9">
        <v>3.9979999999999998E-3</v>
      </c>
      <c r="C93" s="9">
        <v>-3.0999999999999999E-3</v>
      </c>
      <c r="D93" s="10">
        <v>3.0834E-2</v>
      </c>
      <c r="E93" s="14">
        <f t="shared" si="12"/>
        <v>-2.8660000000000001E-2</v>
      </c>
      <c r="F93" s="14">
        <f t="shared" si="13"/>
        <v>7.1675000000000003E-2</v>
      </c>
      <c r="G93" s="14">
        <f t="shared" si="14"/>
        <v>-3.9348000000000001E-2</v>
      </c>
      <c r="H93" s="7">
        <v>1</v>
      </c>
      <c r="I93" s="15" cm="1">
        <f t="array" ref="I93">C93-MMULT(D93:H93,$W$2:$W$6)</f>
        <v>-1.8998680745179696E-2</v>
      </c>
      <c r="K93" s="11">
        <f t="shared" si="17"/>
        <v>1.8571957927192753E-2</v>
      </c>
      <c r="L93" s="12">
        <f t="shared" si="18"/>
        <v>-4.2672281798694298E-4</v>
      </c>
      <c r="O93" s="14">
        <f t="shared" si="11"/>
        <v>-3.3933999999999999E-2</v>
      </c>
    </row>
    <row r="94" spans="1:15" x14ac:dyDescent="0.3">
      <c r="A94" s="8">
        <v>45046</v>
      </c>
      <c r="B94" s="9">
        <v>3.98E-3</v>
      </c>
      <c r="C94" s="9">
        <v>5.5999999999999999E-3</v>
      </c>
      <c r="D94" s="10">
        <v>1.4371999999999999E-2</v>
      </c>
      <c r="E94" s="14">
        <f t="shared" si="12"/>
        <v>3.0834E-2</v>
      </c>
      <c r="F94" s="14">
        <f t="shared" si="13"/>
        <v>-2.8660000000000001E-2</v>
      </c>
      <c r="G94" s="14">
        <f t="shared" si="14"/>
        <v>7.1675000000000003E-2</v>
      </c>
      <c r="H94" s="7">
        <v>1</v>
      </c>
      <c r="I94" s="15" cm="1">
        <f t="array" ref="I94">C94-MMULT(D94:H94,$W$2:$W$6)</f>
        <v>-5.9171527554206628E-3</v>
      </c>
      <c r="K94" s="11">
        <f t="shared" si="17"/>
        <v>1.1185735982007533E-2</v>
      </c>
      <c r="L94" s="12">
        <f t="shared" si="18"/>
        <v>5.2685832265868702E-3</v>
      </c>
      <c r="O94" s="14">
        <f t="shared" si="11"/>
        <v>-8.7719999999999985E-3</v>
      </c>
    </row>
    <row r="95" spans="1:15" x14ac:dyDescent="0.3">
      <c r="A95" s="8">
        <v>45077</v>
      </c>
      <c r="B95" s="9">
        <v>4.2319999999999997E-3</v>
      </c>
      <c r="C95" s="9">
        <v>-2.8E-3</v>
      </c>
      <c r="D95" s="10">
        <v>-1.0711999999999999E-2</v>
      </c>
      <c r="E95" s="14">
        <f t="shared" si="12"/>
        <v>1.4371999999999999E-2</v>
      </c>
      <c r="F95" s="14">
        <f t="shared" si="13"/>
        <v>3.0834E-2</v>
      </c>
      <c r="G95" s="14">
        <f t="shared" si="14"/>
        <v>-2.8660000000000001E-2</v>
      </c>
      <c r="H95" s="7">
        <v>1</v>
      </c>
      <c r="I95" s="15" cm="1">
        <f t="array" ref="I95">C95-MMULT(D95:H95,$W$2:$W$6)</f>
        <v>-5.7375009583940182E-3</v>
      </c>
      <c r="K95" s="11">
        <f t="shared" ref="K95" si="19">$T$2*D95+$W$6</f>
        <v>-6.9032045754955501E-5</v>
      </c>
      <c r="L95" s="12">
        <f t="shared" ref="L95" si="20">K95+I95</f>
        <v>-5.8065330041489737E-3</v>
      </c>
      <c r="O95" s="14">
        <f t="shared" si="11"/>
        <v>7.9119999999999989E-3</v>
      </c>
    </row>
    <row r="96" spans="1:15" x14ac:dyDescent="0.3">
      <c r="A96" s="8">
        <v>45107</v>
      </c>
      <c r="B96" s="9">
        <v>4.3E-3</v>
      </c>
      <c r="C96" s="9">
        <v>2.9899999999999999E-2</v>
      </c>
      <c r="D96" s="10">
        <v>5.8099999999999999E-2</v>
      </c>
      <c r="E96" s="14">
        <f t="shared" ref="E96:E99" si="21">D95</f>
        <v>-1.0711999999999999E-2</v>
      </c>
      <c r="F96" s="14">
        <f t="shared" ref="F96:F99" si="22">D94</f>
        <v>1.4371999999999999E-2</v>
      </c>
      <c r="G96" s="14">
        <f t="shared" ref="G96:G99" si="23">D93</f>
        <v>3.0834E-2</v>
      </c>
      <c r="H96" s="7">
        <v>1</v>
      </c>
      <c r="I96" s="15" cm="1">
        <f t="array" ref="I96">C96-MMULT(D96:H96,$W$2:$W$6)</f>
        <v>6.0726257346452282E-3</v>
      </c>
      <c r="K96" s="11">
        <f t="shared" ref="K96:K99" si="24">$T$2*D96+$W$6</f>
        <v>3.080575257896169E-2</v>
      </c>
      <c r="L96" s="12">
        <f t="shared" ref="L96:L99" si="25">K96+I96</f>
        <v>3.6878378313606922E-2</v>
      </c>
      <c r="O96" s="14">
        <f t="shared" ref="O96:O99" si="26">C96-D96</f>
        <v>-2.8199999999999999E-2</v>
      </c>
    </row>
    <row r="97" spans="1:16" x14ac:dyDescent="0.3">
      <c r="A97" s="8">
        <v>45138</v>
      </c>
      <c r="B97" s="9">
        <v>4.5999999999999999E-3</v>
      </c>
      <c r="C97" s="9">
        <v>2.0199999999999999E-2</v>
      </c>
      <c r="D97" s="10">
        <v>3.6608000000000002E-2</v>
      </c>
      <c r="E97" s="14">
        <f t="shared" si="21"/>
        <v>5.8099999999999999E-2</v>
      </c>
      <c r="F97" s="14">
        <f t="shared" si="22"/>
        <v>-1.0711999999999999E-2</v>
      </c>
      <c r="G97" s="14">
        <f t="shared" si="23"/>
        <v>1.4371999999999999E-2</v>
      </c>
      <c r="H97" s="7">
        <v>1</v>
      </c>
      <c r="I97" s="15" cm="1">
        <f t="array" ref="I97">C97-MMULT(D97:H97,$W$2:$W$6)</f>
        <v>2.7844733615261415E-3</v>
      </c>
      <c r="K97" s="11">
        <f t="shared" si="24"/>
        <v>2.1162654410700192E-2</v>
      </c>
      <c r="L97" s="12">
        <f t="shared" si="25"/>
        <v>2.3947127772226334E-2</v>
      </c>
      <c r="O97" s="14">
        <f t="shared" si="26"/>
        <v>-1.6408000000000002E-2</v>
      </c>
    </row>
    <row r="98" spans="1:16" x14ac:dyDescent="0.3">
      <c r="A98" s="8">
        <v>45169</v>
      </c>
      <c r="B98" s="9">
        <v>4.7000000000000002E-3</v>
      </c>
      <c r="C98" s="9">
        <v>1.5E-3</v>
      </c>
      <c r="D98" s="10">
        <v>-2.7944E-2</v>
      </c>
      <c r="E98" s="14">
        <f t="shared" si="21"/>
        <v>3.6608000000000002E-2</v>
      </c>
      <c r="F98" s="14">
        <f t="shared" si="22"/>
        <v>5.8099999999999999E-2</v>
      </c>
      <c r="G98" s="14">
        <f t="shared" si="23"/>
        <v>-1.0711999999999999E-2</v>
      </c>
      <c r="H98" s="7">
        <v>1</v>
      </c>
      <c r="I98" s="15" cm="1">
        <f t="array" ref="I98">C98-MMULT(D98:H98,$W$2:$W$6)</f>
        <v>-7.9675911964967924E-5</v>
      </c>
      <c r="K98" s="11">
        <f t="shared" si="24"/>
        <v>-7.8007400131606015E-3</v>
      </c>
      <c r="L98" s="12">
        <f t="shared" si="25"/>
        <v>-7.8804159251255699E-3</v>
      </c>
      <c r="O98" s="14">
        <f t="shared" si="26"/>
        <v>2.9444000000000001E-2</v>
      </c>
    </row>
    <row r="99" spans="1:16" x14ac:dyDescent="0.3">
      <c r="A99" s="8">
        <v>45199</v>
      </c>
      <c r="B99" s="9">
        <v>4.4999999999999997E-3</v>
      </c>
      <c r="C99" s="9">
        <v>2.7799999999999998E-2</v>
      </c>
      <c r="D99" s="10">
        <v>-4.1349999999999998E-2</v>
      </c>
      <c r="E99" s="14">
        <f t="shared" si="21"/>
        <v>-2.7944E-2</v>
      </c>
      <c r="F99" s="14">
        <f t="shared" si="22"/>
        <v>3.6608000000000002E-2</v>
      </c>
      <c r="G99" s="14">
        <f t="shared" si="23"/>
        <v>5.8099999999999999E-2</v>
      </c>
      <c r="H99" s="7">
        <v>1</v>
      </c>
      <c r="I99" s="15" cm="1">
        <f t="array" ref="I99">C99-MMULT(D99:H99,$W$2:$W$6)</f>
        <v>3.057151591825448E-2</v>
      </c>
      <c r="K99" s="11">
        <f t="shared" si="24"/>
        <v>-1.3815786264961905E-2</v>
      </c>
      <c r="L99" s="12">
        <f t="shared" si="25"/>
        <v>1.6755729653292577E-2</v>
      </c>
      <c r="O99" s="14">
        <f t="shared" si="26"/>
        <v>6.9149999999999989E-2</v>
      </c>
    </row>
    <row r="102" spans="1:16" x14ac:dyDescent="0.3">
      <c r="A102" s="16" t="s">
        <v>7</v>
      </c>
      <c r="B102" s="17" cm="1">
        <f t="array" ref="B102">GEOMEAN(1+B2:B99)^12-1</f>
        <v>1.3630078316903882E-2</v>
      </c>
      <c r="C102" s="17" cm="1">
        <f t="array" ref="C102">GEOMEAN(1+C2:C99)^12-1</f>
        <v>9.6294375984010916E-2</v>
      </c>
      <c r="D102" s="17" cm="1">
        <f t="array" ref="D102">GEOMEAN(1+D2:D99)^12-1</f>
        <v>7.3912271414040331E-2</v>
      </c>
      <c r="E102" s="17"/>
      <c r="F102" s="18"/>
      <c r="G102" s="18"/>
      <c r="H102" s="18"/>
      <c r="I102" s="18"/>
      <c r="J102" s="18"/>
      <c r="K102" s="17" cm="1">
        <f t="array" ref="K102">GEOMEAN(1+K2:K99)^12-1</f>
        <v>9.5914046005389997E-2</v>
      </c>
      <c r="L102" s="12" cm="1">
        <f t="array" ref="L102">GEOMEAN(1+L2:L99)^12-1</f>
        <v>9.3675488614765268E-2</v>
      </c>
      <c r="M102" s="17"/>
      <c r="N102" s="17"/>
      <c r="O102" s="17">
        <f>AVERAGE(O4:O99)</f>
        <v>-8.4500000000000089E-5</v>
      </c>
      <c r="P102" s="32">
        <f>(1+O102)^12-1</f>
        <v>-1.0135288762129768E-3</v>
      </c>
    </row>
    <row r="103" spans="1:16" x14ac:dyDescent="0.3">
      <c r="A103" s="19" t="s">
        <v>8</v>
      </c>
      <c r="B103" s="15"/>
      <c r="C103" s="15">
        <f>STDEV(C2:C99)*SQRT(12)</f>
        <v>7.8632297188632169E-2</v>
      </c>
      <c r="D103" s="15">
        <f>STDEV(D2:D99)*SQRT(12)</f>
        <v>0.1554176922698155</v>
      </c>
      <c r="E103" s="5"/>
      <c r="F103" s="5"/>
      <c r="G103" s="5"/>
      <c r="H103" s="5"/>
      <c r="I103" s="5"/>
      <c r="J103" s="5"/>
      <c r="K103" s="15">
        <f>STDEV(K2:K99)*SQRT(12)</f>
        <v>6.9733299071398053E-2</v>
      </c>
      <c r="L103" s="12">
        <f>STDEV(L2:L99)*SQRT(12)</f>
        <v>9.5239587169935719E-2</v>
      </c>
      <c r="M103" s="15"/>
      <c r="N103" s="15"/>
    </row>
    <row r="104" spans="1:16" x14ac:dyDescent="0.3">
      <c r="A104" s="5" t="s">
        <v>9</v>
      </c>
      <c r="B104" s="20"/>
      <c r="C104" s="20">
        <f>(C102-$B102)/C103</f>
        <v>1.0512766461445535</v>
      </c>
      <c r="D104" s="20">
        <f>(D102-$B102)/D103</f>
        <v>0.38787214130346587</v>
      </c>
      <c r="E104" s="5"/>
      <c r="F104" s="5"/>
      <c r="G104" s="5"/>
      <c r="H104" s="5"/>
      <c r="I104" s="5"/>
      <c r="J104" s="5"/>
      <c r="K104" s="20">
        <f>(K102-$B102)/K103</f>
        <v>1.1799809959405156</v>
      </c>
      <c r="L104" s="21">
        <f>(L102-$B102)/L103</f>
        <v>0.8404636420256274</v>
      </c>
      <c r="M104" s="5"/>
      <c r="N104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27FE-2D90-4962-BAC6-9E4F1739A041}">
  <dimension ref="A1:V102"/>
  <sheetViews>
    <sheetView zoomScale="85" zoomScaleNormal="85" workbookViewId="0">
      <selection activeCell="L38" sqref="L36:L38"/>
    </sheetView>
  </sheetViews>
  <sheetFormatPr defaultColWidth="8.7265625" defaultRowHeight="13" x14ac:dyDescent="0.3"/>
  <cols>
    <col min="1" max="1" width="15.1796875" style="7" bestFit="1" customWidth="1"/>
    <col min="2" max="2" width="12.453125" style="7" bestFit="1" customWidth="1"/>
    <col min="3" max="3" width="8.1796875" style="7" bestFit="1" customWidth="1"/>
    <col min="4" max="4" width="14.7265625" style="7" bestFit="1" customWidth="1"/>
    <col min="5" max="8" width="8.1796875" style="7" bestFit="1" customWidth="1"/>
    <col min="9" max="9" width="7.81640625" style="7" bestFit="1" customWidth="1"/>
    <col min="10" max="10" width="8.7265625" style="7"/>
    <col min="11" max="11" width="11.7265625" style="7" bestFit="1" customWidth="1"/>
    <col min="12" max="12" width="16.81640625" style="7" bestFit="1" customWidth="1"/>
    <col min="13" max="15" width="8.7265625" style="7"/>
    <col min="16" max="16" width="9.26953125" style="7" bestFit="1" customWidth="1"/>
    <col min="17" max="17" width="8.7265625" style="7"/>
    <col min="18" max="18" width="11.54296875" style="7" bestFit="1" customWidth="1"/>
    <col min="19" max="19" width="4.453125" style="7" bestFit="1" customWidth="1"/>
    <col min="20" max="20" width="8.7265625" style="7"/>
    <col min="21" max="21" width="14.7265625" style="7" bestFit="1" customWidth="1"/>
    <col min="22" max="22" width="12.54296875" style="7" bestFit="1" customWidth="1"/>
    <col min="23" max="16384" width="8.7265625" style="7"/>
  </cols>
  <sheetData>
    <row r="1" spans="1:22" ht="13.5" x14ac:dyDescent="0.35">
      <c r="A1" s="1" t="s">
        <v>0</v>
      </c>
      <c r="B1" s="2" t="s">
        <v>1</v>
      </c>
      <c r="C1" s="3" t="s">
        <v>30</v>
      </c>
      <c r="D1" s="4" t="s">
        <v>16</v>
      </c>
      <c r="E1" s="5" t="s">
        <v>12</v>
      </c>
      <c r="F1" s="5" t="s">
        <v>13</v>
      </c>
      <c r="G1" s="5" t="s">
        <v>14</v>
      </c>
      <c r="H1" s="5" t="s">
        <v>3</v>
      </c>
      <c r="I1" s="5" t="s">
        <v>4</v>
      </c>
      <c r="J1" s="5"/>
      <c r="K1" s="3" t="str">
        <f>C1&amp;" "&amp;"contrib"</f>
        <v>HL PAF contrib</v>
      </c>
      <c r="L1" s="6" t="str">
        <f>C1&amp;" "&amp;"contrib+residual"</f>
        <v>HL PAF contrib+residual</v>
      </c>
      <c r="O1" s="7" t="s">
        <v>44</v>
      </c>
      <c r="R1" s="5"/>
      <c r="S1" s="5"/>
      <c r="T1" s="5"/>
      <c r="U1" s="5"/>
      <c r="V1" s="5" t="s">
        <v>5</v>
      </c>
    </row>
    <row r="2" spans="1:22" x14ac:dyDescent="0.3">
      <c r="A2" s="8">
        <v>44104</v>
      </c>
      <c r="B2" s="9">
        <v>9.7E-5</v>
      </c>
      <c r="C2" s="9">
        <v>1.1000000000000001E-3</v>
      </c>
      <c r="D2" s="10">
        <v>-3.2244000000000002E-2</v>
      </c>
      <c r="E2" s="14"/>
      <c r="F2" s="14"/>
      <c r="G2" s="14"/>
      <c r="I2" s="15"/>
      <c r="K2" s="11">
        <f t="shared" ref="K2:K6" si="0">$S$2*D2+$V$6</f>
        <v>1.2228797727713191E-2</v>
      </c>
      <c r="L2" s="12">
        <f t="shared" ref="L2:L10" si="1">K2+I2</f>
        <v>1.2228797727713191E-2</v>
      </c>
      <c r="O2" s="14">
        <f>C2-D2</f>
        <v>3.3343999999999999E-2</v>
      </c>
      <c r="R2" s="5" t="s">
        <v>6</v>
      </c>
      <c r="S2" s="13">
        <f>SUM(V2:V5)</f>
        <v>5.3384998972520914E-2</v>
      </c>
      <c r="T2" s="5"/>
      <c r="U2" s="5" t="str">
        <f>D1</f>
        <v>MSCI ACWI</v>
      </c>
      <c r="V2" s="5" cm="1">
        <f t="array" ref="V2:V6">MMULT(MINVERSE(MMULT(TRANSPOSE(D5:H38),D5:H38)),MMULT(TRANSPOSE(D5:H38),C5:C38))</f>
        <v>0.27706944094576391</v>
      </c>
    </row>
    <row r="3" spans="1:22" x14ac:dyDescent="0.3">
      <c r="A3" s="8">
        <v>44135</v>
      </c>
      <c r="B3" s="9">
        <v>8.6000000000000003E-5</v>
      </c>
      <c r="C3" s="9">
        <v>3.7199999999999997E-2</v>
      </c>
      <c r="D3" s="10">
        <v>-2.4309999999999998E-2</v>
      </c>
      <c r="E3" s="14">
        <f t="shared" ref="E3:E8" si="2">D2</f>
        <v>-3.2244000000000002E-2</v>
      </c>
      <c r="F3" s="14"/>
      <c r="G3" s="14"/>
      <c r="I3" s="15"/>
      <c r="K3" s="11">
        <f t="shared" si="0"/>
        <v>1.2652354309561171E-2</v>
      </c>
      <c r="L3" s="12">
        <f t="shared" si="1"/>
        <v>1.2652354309561171E-2</v>
      </c>
      <c r="O3" s="14">
        <f t="shared" ref="O3:O34" si="3">C3-D3</f>
        <v>6.1509999999999995E-2</v>
      </c>
      <c r="R3" s="5"/>
      <c r="S3" s="5"/>
      <c r="T3" s="5"/>
      <c r="U3" s="5" t="str">
        <f>E1</f>
        <v>ACWIt-1</v>
      </c>
      <c r="V3" s="5">
        <v>-9.276254741796848E-2</v>
      </c>
    </row>
    <row r="4" spans="1:22" x14ac:dyDescent="0.3">
      <c r="A4" s="8">
        <v>44165</v>
      </c>
      <c r="B4" s="9">
        <v>8.2000000000000001E-5</v>
      </c>
      <c r="C4" s="9">
        <v>1.52E-2</v>
      </c>
      <c r="D4" s="10">
        <v>0.123263</v>
      </c>
      <c r="E4" s="14">
        <f t="shared" si="2"/>
        <v>-2.4309999999999998E-2</v>
      </c>
      <c r="F4" s="14">
        <f t="shared" ref="F4:F9" si="4">D2</f>
        <v>-3.2244000000000002E-2</v>
      </c>
      <c r="G4" s="14"/>
      <c r="I4" s="15"/>
      <c r="K4" s="11">
        <f t="shared" si="0"/>
        <v>2.0530538762933002E-2</v>
      </c>
      <c r="L4" s="12">
        <f t="shared" si="1"/>
        <v>2.0530538762933002E-2</v>
      </c>
      <c r="O4" s="14">
        <f t="shared" si="3"/>
        <v>-0.10806299999999999</v>
      </c>
      <c r="R4" s="5"/>
      <c r="S4" s="5"/>
      <c r="T4" s="5"/>
      <c r="U4" s="5" t="str">
        <f>F1</f>
        <v>ACWIt-2</v>
      </c>
      <c r="V4" s="5">
        <v>-5.1059660944004319E-2</v>
      </c>
    </row>
    <row r="5" spans="1:22" x14ac:dyDescent="0.3">
      <c r="A5" s="8">
        <v>44196</v>
      </c>
      <c r="B5" s="9">
        <v>7.7000000000000001E-5</v>
      </c>
      <c r="C5" s="9">
        <v>2.1999999999999999E-2</v>
      </c>
      <c r="D5" s="10">
        <v>4.6428999999999998E-2</v>
      </c>
      <c r="E5" s="14">
        <f t="shared" si="2"/>
        <v>0.123263</v>
      </c>
      <c r="F5" s="14">
        <f t="shared" si="4"/>
        <v>-2.4309999999999998E-2</v>
      </c>
      <c r="G5" s="14">
        <f t="shared" ref="G5:G10" si="5">D2</f>
        <v>-3.2244000000000002E-2</v>
      </c>
      <c r="H5" s="7">
        <v>1</v>
      </c>
      <c r="I5" s="15" cm="1">
        <f t="array" ref="I5">C5-MMULT(D5:H5,$V$2:$V$6)</f>
        <v>2.8036509560164791E-3</v>
      </c>
      <c r="K5" s="11">
        <f t="shared" si="0"/>
        <v>1.6428755751878327E-2</v>
      </c>
      <c r="L5" s="12">
        <f t="shared" si="1"/>
        <v>1.9232406707894806E-2</v>
      </c>
      <c r="O5" s="14">
        <f t="shared" si="3"/>
        <v>-2.4428999999999999E-2</v>
      </c>
      <c r="R5" s="5"/>
      <c r="S5" s="5"/>
      <c r="T5" s="5"/>
      <c r="U5" s="5" t="str">
        <f>G1</f>
        <v>ACWIt-3</v>
      </c>
      <c r="V5" s="5">
        <v>-7.9862233611270206E-2</v>
      </c>
    </row>
    <row r="6" spans="1:22" x14ac:dyDescent="0.3">
      <c r="A6" s="8">
        <v>44227</v>
      </c>
      <c r="B6" s="9">
        <v>7.2999999999999999E-5</v>
      </c>
      <c r="C6" s="9">
        <v>0</v>
      </c>
      <c r="D6" s="10">
        <v>-4.5459999999999997E-3</v>
      </c>
      <c r="E6" s="14">
        <f t="shared" si="2"/>
        <v>4.6428999999999998E-2</v>
      </c>
      <c r="F6" s="14">
        <f t="shared" si="4"/>
        <v>0.123263</v>
      </c>
      <c r="G6" s="14">
        <f t="shared" si="5"/>
        <v>-2.4309999999999998E-2</v>
      </c>
      <c r="H6" s="7">
        <v>1</v>
      </c>
      <c r="I6" s="15" cm="1">
        <f t="array" ref="I6">C6-MMULT(D6:H6,$V$2:$V$6)</f>
        <v>-4.0313975541240287E-3</v>
      </c>
      <c r="K6" s="11">
        <f t="shared" si="0"/>
        <v>1.3707455429254075E-2</v>
      </c>
      <c r="L6" s="12">
        <f t="shared" si="1"/>
        <v>9.6760578751300466E-3</v>
      </c>
      <c r="O6" s="14">
        <f t="shared" si="3"/>
        <v>4.5459999999999997E-3</v>
      </c>
      <c r="R6" s="5"/>
      <c r="S6" s="5"/>
      <c r="T6" s="5"/>
      <c r="U6" s="5" t="s">
        <v>3</v>
      </c>
      <c r="V6" s="5">
        <v>1.3950143634583155E-2</v>
      </c>
    </row>
    <row r="7" spans="1:22" x14ac:dyDescent="0.3">
      <c r="A7" s="8">
        <v>44255</v>
      </c>
      <c r="B7" s="9">
        <v>5.7000000000000003E-5</v>
      </c>
      <c r="C7" s="9">
        <v>2.7000000000000001E-3</v>
      </c>
      <c r="D7" s="10">
        <v>2.3161000000000001E-2</v>
      </c>
      <c r="E7" s="14">
        <f t="shared" si="2"/>
        <v>-4.5459999999999997E-3</v>
      </c>
      <c r="F7" s="14">
        <f t="shared" si="4"/>
        <v>4.6428999999999998E-2</v>
      </c>
      <c r="G7" s="14">
        <f t="shared" si="5"/>
        <v>0.123263</v>
      </c>
      <c r="H7" s="7">
        <v>1</v>
      </c>
      <c r="I7" s="15" cm="1">
        <f t="array" ref="I7">C7-MMULT(D7:H7,$V$2:$V$6)</f>
        <v>-5.874339997294903E-3</v>
      </c>
      <c r="K7" s="11">
        <f t="shared" ref="K7:K34" si="6">$S$2*D7+$V$6</f>
        <v>1.5186593595785712E-2</v>
      </c>
      <c r="L7" s="12">
        <f t="shared" si="1"/>
        <v>9.3122535984908085E-3</v>
      </c>
      <c r="O7" s="14">
        <f t="shared" si="3"/>
        <v>-2.0461E-2</v>
      </c>
    </row>
    <row r="8" spans="1:22" x14ac:dyDescent="0.3">
      <c r="A8" s="8">
        <v>44286</v>
      </c>
      <c r="B8" s="9">
        <v>5.1E-5</v>
      </c>
      <c r="C8" s="9">
        <v>2.2499999999999999E-2</v>
      </c>
      <c r="D8" s="10">
        <v>2.6710999999999999E-2</v>
      </c>
      <c r="E8" s="14">
        <f t="shared" si="2"/>
        <v>2.3161000000000001E-2</v>
      </c>
      <c r="F8" s="14">
        <f t="shared" si="4"/>
        <v>-4.5459999999999997E-3</v>
      </c>
      <c r="G8" s="14">
        <f t="shared" si="5"/>
        <v>4.6428999999999998E-2</v>
      </c>
      <c r="H8" s="7">
        <v>1</v>
      </c>
      <c r="I8" s="15" cm="1">
        <f t="array" ref="I8">C8-MMULT(D8:H8,$V$2:$V$6)</f>
        <v>6.7733343147483339E-3</v>
      </c>
      <c r="K8" s="11">
        <f t="shared" si="6"/>
        <v>1.5376110342138162E-2</v>
      </c>
      <c r="L8" s="12">
        <f t="shared" si="1"/>
        <v>2.2149444656886494E-2</v>
      </c>
      <c r="O8" s="14">
        <f t="shared" si="3"/>
        <v>-4.2109999999999995E-3</v>
      </c>
    </row>
    <row r="9" spans="1:22" x14ac:dyDescent="0.3">
      <c r="A9" s="8">
        <v>44316</v>
      </c>
      <c r="B9" s="9">
        <v>3.4E-5</v>
      </c>
      <c r="C9" s="9">
        <v>1.2800000000000001E-2</v>
      </c>
      <c r="D9" s="10">
        <v>4.3722999999999998E-2</v>
      </c>
      <c r="E9" s="14">
        <f t="shared" ref="E9:E34" si="7">D8</f>
        <v>2.6710999999999999E-2</v>
      </c>
      <c r="F9" s="14">
        <f t="shared" si="4"/>
        <v>2.3161000000000001E-2</v>
      </c>
      <c r="G9" s="14">
        <f t="shared" si="5"/>
        <v>-4.5459999999999997E-3</v>
      </c>
      <c r="H9" s="7">
        <v>1</v>
      </c>
      <c r="I9" s="15" cm="1">
        <f t="array" ref="I9">C9-MMULT(D9:H9,$V$2:$V$6)</f>
        <v>-9.9671313038461832E-3</v>
      </c>
      <c r="K9" s="11">
        <f t="shared" si="6"/>
        <v>1.6284295944658689E-2</v>
      </c>
      <c r="L9" s="12">
        <f t="shared" si="1"/>
        <v>6.3171646408125056E-3</v>
      </c>
      <c r="O9" s="14">
        <f t="shared" si="3"/>
        <v>-3.0922999999999999E-2</v>
      </c>
    </row>
    <row r="10" spans="1:22" x14ac:dyDescent="0.3">
      <c r="A10" s="8">
        <v>44347</v>
      </c>
      <c r="B10" s="9">
        <v>2.3E-5</v>
      </c>
      <c r="C10" s="9">
        <v>1.7100000000000001E-2</v>
      </c>
      <c r="D10" s="10">
        <v>1.5561E-2</v>
      </c>
      <c r="E10" s="14">
        <f t="shared" si="7"/>
        <v>4.3722999999999998E-2</v>
      </c>
      <c r="F10" s="14">
        <f t="shared" ref="F10:F34" si="8">D8</f>
        <v>2.6710999999999999E-2</v>
      </c>
      <c r="G10" s="14">
        <f t="shared" si="5"/>
        <v>2.3161000000000001E-2</v>
      </c>
      <c r="H10" s="7">
        <v>1</v>
      </c>
      <c r="I10" s="15" cm="1">
        <f t="array" ref="I10">C10-MMULT(D10:H10,$V$2:$V$6)</f>
        <v>6.1077794517615767E-3</v>
      </c>
      <c r="K10" s="11">
        <f t="shared" si="6"/>
        <v>1.4780867603594552E-2</v>
      </c>
      <c r="L10" s="12">
        <f t="shared" si="1"/>
        <v>2.0888647055356129E-2</v>
      </c>
      <c r="O10" s="14">
        <f t="shared" si="3"/>
        <v>1.5390000000000004E-3</v>
      </c>
    </row>
    <row r="11" spans="1:22" x14ac:dyDescent="0.3">
      <c r="A11" s="8">
        <v>44377</v>
      </c>
      <c r="B11" s="9">
        <v>1.5E-5</v>
      </c>
      <c r="C11" s="9">
        <v>4.9200000000000001E-2</v>
      </c>
      <c r="D11" s="10">
        <v>1.3181E-2</v>
      </c>
      <c r="E11" s="14">
        <f t="shared" si="7"/>
        <v>1.5561E-2</v>
      </c>
      <c r="F11" s="14">
        <f t="shared" si="8"/>
        <v>4.3722999999999998E-2</v>
      </c>
      <c r="G11" s="14">
        <f t="shared" ref="G11:G34" si="9">D8</f>
        <v>2.6710999999999999E-2</v>
      </c>
      <c r="H11" s="7">
        <v>1</v>
      </c>
      <c r="I11" s="15" cm="1">
        <f t="array" ref="I11">C11-MMULT(D11:H11,$V$2:$V$6)</f>
        <v>3.7406963742127076E-2</v>
      </c>
      <c r="K11" s="11">
        <f t="shared" si="6"/>
        <v>1.4653811306039953E-2</v>
      </c>
      <c r="L11" s="12">
        <f t="shared" ref="L11:L34" si="10">K11+I11</f>
        <v>5.2060775048167029E-2</v>
      </c>
      <c r="O11" s="14">
        <f t="shared" si="3"/>
        <v>3.6019000000000002E-2</v>
      </c>
    </row>
    <row r="12" spans="1:22" x14ac:dyDescent="0.3">
      <c r="A12" s="8">
        <v>44408</v>
      </c>
      <c r="B12" s="9">
        <v>2.1999999999999999E-5</v>
      </c>
      <c r="C12" s="9">
        <v>1.6999999999999999E-3</v>
      </c>
      <c r="D12" s="10">
        <v>6.8890000000000002E-3</v>
      </c>
      <c r="E12" s="14">
        <f t="shared" si="7"/>
        <v>1.3181E-2</v>
      </c>
      <c r="F12" s="14">
        <f t="shared" si="8"/>
        <v>1.5561E-2</v>
      </c>
      <c r="G12" s="14">
        <f t="shared" si="9"/>
        <v>4.3722999999999998E-2</v>
      </c>
      <c r="H12" s="7">
        <v>1</v>
      </c>
      <c r="I12" s="15" cm="1">
        <f t="array" ref="I12">C12-MMULT(D12:H12,$V$2:$V$6)</f>
        <v>-8.6498160516070618E-3</v>
      </c>
      <c r="K12" s="11">
        <f t="shared" si="6"/>
        <v>1.4317912892504852E-2</v>
      </c>
      <c r="L12" s="12">
        <f t="shared" si="10"/>
        <v>5.6680968408977898E-3</v>
      </c>
      <c r="O12" s="14">
        <f t="shared" si="3"/>
        <v>-5.189E-3</v>
      </c>
    </row>
    <row r="13" spans="1:22" x14ac:dyDescent="0.3">
      <c r="A13" s="8">
        <v>44439</v>
      </c>
      <c r="B13" s="9">
        <v>3.1000000000000001E-5</v>
      </c>
      <c r="C13" s="9">
        <v>2.7300000000000001E-2</v>
      </c>
      <c r="D13" s="10">
        <v>2.503E-2</v>
      </c>
      <c r="E13" s="14">
        <f t="shared" si="7"/>
        <v>6.8890000000000002E-3</v>
      </c>
      <c r="F13" s="14">
        <f t="shared" si="8"/>
        <v>1.3181E-2</v>
      </c>
      <c r="G13" s="14">
        <f t="shared" si="9"/>
        <v>1.5561E-2</v>
      </c>
      <c r="H13" s="7">
        <v>1</v>
      </c>
      <c r="I13" s="15" cm="1">
        <f t="array" ref="I13">C13-MMULT(D13:H13,$V$2:$V$6)</f>
        <v>8.9696030558346559E-3</v>
      </c>
      <c r="K13" s="11">
        <f t="shared" si="6"/>
        <v>1.5286370158865354E-2</v>
      </c>
      <c r="L13" s="12">
        <f t="shared" si="10"/>
        <v>2.4255973214700008E-2</v>
      </c>
      <c r="O13" s="14">
        <f t="shared" si="3"/>
        <v>2.2700000000000012E-3</v>
      </c>
    </row>
    <row r="14" spans="1:22" x14ac:dyDescent="0.3">
      <c r="A14" s="8">
        <v>44469</v>
      </c>
      <c r="B14" s="9">
        <v>3.8000000000000002E-5</v>
      </c>
      <c r="C14" s="9">
        <v>1.4E-3</v>
      </c>
      <c r="D14" s="10">
        <v>-4.1311E-2</v>
      </c>
      <c r="E14" s="14">
        <f t="shared" si="7"/>
        <v>2.503E-2</v>
      </c>
      <c r="F14" s="14">
        <f t="shared" si="8"/>
        <v>6.8890000000000002E-3</v>
      </c>
      <c r="G14" s="14">
        <f t="shared" si="9"/>
        <v>1.3181E-2</v>
      </c>
      <c r="H14" s="7">
        <v>1</v>
      </c>
      <c r="I14" s="15" cm="1">
        <f t="array" ref="I14">C14-MMULT(D14:H14,$V$2:$V$6)</f>
        <v>2.6221327076724477E-3</v>
      </c>
      <c r="K14" s="11">
        <f t="shared" si="6"/>
        <v>1.1744755942029343E-2</v>
      </c>
      <c r="L14" s="12">
        <f t="shared" si="10"/>
        <v>1.436688864970179E-2</v>
      </c>
      <c r="O14" s="14">
        <f t="shared" si="3"/>
        <v>4.2710999999999999E-2</v>
      </c>
    </row>
    <row r="15" spans="1:22" x14ac:dyDescent="0.3">
      <c r="A15" s="8">
        <v>44500</v>
      </c>
      <c r="B15" s="9">
        <v>3.6000000000000001E-5</v>
      </c>
      <c r="C15" s="9">
        <v>5.1799999999999999E-2</v>
      </c>
      <c r="D15" s="10">
        <v>5.1045E-2</v>
      </c>
      <c r="E15" s="14">
        <f t="shared" si="7"/>
        <v>-4.1311E-2</v>
      </c>
      <c r="F15" s="14">
        <f t="shared" si="8"/>
        <v>2.503E-2</v>
      </c>
      <c r="G15" s="14">
        <f t="shared" si="9"/>
        <v>6.8890000000000002E-3</v>
      </c>
      <c r="H15" s="7">
        <v>1</v>
      </c>
      <c r="I15" s="15" cm="1">
        <f t="array" ref="I15">C15-MMULT(D15:H15,$V$2:$V$6)</f>
        <v>2.1702927396733098E-2</v>
      </c>
      <c r="K15" s="11">
        <f t="shared" si="6"/>
        <v>1.6675180907135486E-2</v>
      </c>
      <c r="L15" s="12">
        <f t="shared" si="10"/>
        <v>3.8378108303868584E-2</v>
      </c>
      <c r="O15" s="14">
        <f t="shared" si="3"/>
        <v>7.5499999999999873E-4</v>
      </c>
    </row>
    <row r="16" spans="1:22" x14ac:dyDescent="0.3">
      <c r="A16" s="8">
        <v>44530</v>
      </c>
      <c r="B16" s="9">
        <v>3.8000000000000002E-5</v>
      </c>
      <c r="C16" s="9">
        <v>8.9999999999999998E-4</v>
      </c>
      <c r="D16" s="10">
        <v>-2.4081999999999999E-2</v>
      </c>
      <c r="E16" s="14">
        <f t="shared" si="7"/>
        <v>5.1045E-2</v>
      </c>
      <c r="F16" s="14">
        <f t="shared" si="8"/>
        <v>-4.1311E-2</v>
      </c>
      <c r="G16" s="14">
        <f t="shared" si="9"/>
        <v>2.503E-2</v>
      </c>
      <c r="H16" s="7">
        <v>1</v>
      </c>
      <c r="I16" s="15" cm="1">
        <f t="array" ref="I16">C16-MMULT(D16:H16,$V$2:$V$6)</f>
        <v>-1.7530670707447368E-3</v>
      </c>
      <c r="K16" s="11">
        <f t="shared" si="6"/>
        <v>1.2664526089326906E-2</v>
      </c>
      <c r="L16" s="12">
        <f t="shared" si="10"/>
        <v>1.0911459018582169E-2</v>
      </c>
      <c r="O16" s="14">
        <f t="shared" si="3"/>
        <v>2.4982000000000001E-2</v>
      </c>
    </row>
    <row r="17" spans="1:15" x14ac:dyDescent="0.3">
      <c r="A17" s="8">
        <v>44561</v>
      </c>
      <c r="B17" s="9">
        <v>4.1999999999999998E-5</v>
      </c>
      <c r="C17" s="9">
        <v>2.1899999999999999E-2</v>
      </c>
      <c r="D17" s="10">
        <v>4.0002000000000003E-2</v>
      </c>
      <c r="E17" s="14">
        <f t="shared" si="7"/>
        <v>-2.4081999999999999E-2</v>
      </c>
      <c r="F17" s="14">
        <f t="shared" si="8"/>
        <v>5.1045E-2</v>
      </c>
      <c r="G17" s="14">
        <f t="shared" si="9"/>
        <v>-4.1311E-2</v>
      </c>
      <c r="H17" s="7">
        <v>1</v>
      </c>
      <c r="I17" s="15" cm="1">
        <f t="array" ref="I17">C17-MMULT(D17:H17,$V$2:$V$6)</f>
        <v>-6.0602314180436025E-3</v>
      </c>
      <c r="K17" s="11">
        <f t="shared" si="6"/>
        <v>1.6085650363481935E-2</v>
      </c>
      <c r="L17" s="12">
        <f t="shared" si="10"/>
        <v>1.0025418945438333E-2</v>
      </c>
      <c r="O17" s="14">
        <f t="shared" si="3"/>
        <v>-1.8102000000000004E-2</v>
      </c>
    </row>
    <row r="18" spans="1:15" x14ac:dyDescent="0.3">
      <c r="A18" s="8">
        <v>44592</v>
      </c>
      <c r="B18" s="9">
        <v>4.6999999999999997E-5</v>
      </c>
      <c r="C18" s="9">
        <v>-1.5599999999999999E-2</v>
      </c>
      <c r="D18" s="10">
        <v>-4.9112999999999997E-2</v>
      </c>
      <c r="E18" s="14">
        <f t="shared" si="7"/>
        <v>4.0002000000000003E-2</v>
      </c>
      <c r="F18" s="14">
        <f t="shared" si="8"/>
        <v>-2.4081999999999999E-2</v>
      </c>
      <c r="G18" s="14">
        <f t="shared" si="9"/>
        <v>5.1045E-2</v>
      </c>
      <c r="H18" s="7">
        <v>1</v>
      </c>
      <c r="I18" s="15" cm="1">
        <f t="array" ref="I18">C18-MMULT(D18:H18,$V$2:$V$6)</f>
        <v>-9.3847957997665009E-3</v>
      </c>
      <c r="K18" s="11">
        <f t="shared" si="6"/>
        <v>1.1328246180045735E-2</v>
      </c>
      <c r="L18" s="12">
        <f t="shared" si="10"/>
        <v>1.9434503802792345E-3</v>
      </c>
      <c r="O18" s="14">
        <f t="shared" si="3"/>
        <v>3.3513000000000001E-2</v>
      </c>
    </row>
    <row r="19" spans="1:15" x14ac:dyDescent="0.3">
      <c r="A19" s="8">
        <v>44620</v>
      </c>
      <c r="B19" s="9">
        <v>7.4999999999999993E-5</v>
      </c>
      <c r="C19" s="9">
        <v>4.4000000000000003E-3</v>
      </c>
      <c r="D19" s="10">
        <v>-2.5829000000000001E-2</v>
      </c>
      <c r="E19" s="14">
        <f t="shared" si="7"/>
        <v>-4.9112999999999997E-2</v>
      </c>
      <c r="F19" s="14">
        <f t="shared" si="8"/>
        <v>4.0002000000000003E-2</v>
      </c>
      <c r="G19" s="14">
        <f t="shared" si="9"/>
        <v>-2.4081999999999999E-2</v>
      </c>
      <c r="H19" s="7">
        <v>1</v>
      </c>
      <c r="I19" s="15" cm="1">
        <f t="array" ref="I19">C19-MMULT(D19:H19,$V$2:$V$6)</f>
        <v>-6.8303177884782513E-3</v>
      </c>
      <c r="K19" s="11">
        <f t="shared" si="6"/>
        <v>1.2571262496121912E-2</v>
      </c>
      <c r="L19" s="12">
        <f t="shared" si="10"/>
        <v>5.7409447076436611E-3</v>
      </c>
      <c r="O19" s="14">
        <f t="shared" si="3"/>
        <v>3.0229000000000002E-2</v>
      </c>
    </row>
    <row r="20" spans="1:15" x14ac:dyDescent="0.3">
      <c r="A20" s="8">
        <v>44651</v>
      </c>
      <c r="B20" s="9">
        <v>1.5899999999999999E-4</v>
      </c>
      <c r="C20" s="9">
        <v>1.67E-2</v>
      </c>
      <c r="D20" s="10">
        <v>2.1659999999999999E-2</v>
      </c>
      <c r="E20" s="14">
        <f t="shared" si="7"/>
        <v>-2.5829000000000001E-2</v>
      </c>
      <c r="F20" s="14">
        <f t="shared" si="8"/>
        <v>-4.9112999999999997E-2</v>
      </c>
      <c r="G20" s="14">
        <f t="shared" si="9"/>
        <v>4.0002000000000003E-2</v>
      </c>
      <c r="H20" s="7">
        <v>1</v>
      </c>
      <c r="I20" s="15" cm="1">
        <f t="array" ref="I20">C20-MMULT(D20:H20,$V$2:$V$6)</f>
        <v>-4.9604756217519613E-3</v>
      </c>
      <c r="K20" s="11">
        <f t="shared" si="6"/>
        <v>1.5106462712327958E-2</v>
      </c>
      <c r="L20" s="12">
        <f t="shared" si="10"/>
        <v>1.0145987090575997E-2</v>
      </c>
      <c r="O20" s="14">
        <f t="shared" si="3"/>
        <v>-4.9599999999999991E-3</v>
      </c>
    </row>
    <row r="21" spans="1:15" x14ac:dyDescent="0.3">
      <c r="A21" s="8">
        <v>44681</v>
      </c>
      <c r="B21" s="9">
        <v>2.8299999999999999E-4</v>
      </c>
      <c r="C21" s="9">
        <v>-1.2999999999999999E-2</v>
      </c>
      <c r="D21" s="10">
        <v>-8.0043000000000003E-2</v>
      </c>
      <c r="E21" s="14">
        <f t="shared" si="7"/>
        <v>2.1659999999999999E-2</v>
      </c>
      <c r="F21" s="14">
        <f t="shared" si="8"/>
        <v>-2.5829000000000001E-2</v>
      </c>
      <c r="G21" s="14">
        <f t="shared" si="9"/>
        <v>-4.9112999999999997E-2</v>
      </c>
      <c r="H21" s="7">
        <v>1</v>
      </c>
      <c r="I21" s="15" cm="1">
        <f t="array" ref="I21">C21-MMULT(D21:H21,$V$2:$V$6)</f>
        <v>-8.0045314577611732E-3</v>
      </c>
      <c r="K21" s="11">
        <f t="shared" si="6"/>
        <v>9.6770481618256646E-3</v>
      </c>
      <c r="L21" s="12">
        <f t="shared" si="10"/>
        <v>1.6725167040644914E-3</v>
      </c>
      <c r="O21" s="14">
        <f t="shared" si="3"/>
        <v>6.7043000000000005E-2</v>
      </c>
    </row>
    <row r="22" spans="1:15" x14ac:dyDescent="0.3">
      <c r="A22" s="8">
        <v>44712</v>
      </c>
      <c r="B22" s="9">
        <v>4.8299999999999998E-4</v>
      </c>
      <c r="C22" s="9">
        <v>2.3400000000000001E-2</v>
      </c>
      <c r="D22" s="10">
        <v>1.1720000000000001E-3</v>
      </c>
      <c r="E22" s="14">
        <f t="shared" si="7"/>
        <v>-8.0043000000000003E-2</v>
      </c>
      <c r="F22" s="14">
        <f t="shared" si="8"/>
        <v>2.1659999999999999E-2</v>
      </c>
      <c r="G22" s="14">
        <f t="shared" si="9"/>
        <v>-2.5829000000000001E-2</v>
      </c>
      <c r="H22" s="7">
        <v>1</v>
      </c>
      <c r="I22" s="15" cm="1">
        <f t="array" ref="I22">C22-MMULT(D22:H22,$V$2:$V$6)</f>
        <v>7.4332902175359636E-4</v>
      </c>
      <c r="K22" s="11">
        <f t="shared" si="6"/>
        <v>1.401271085337895E-2</v>
      </c>
      <c r="L22" s="12">
        <f t="shared" si="10"/>
        <v>1.4756039875132547E-2</v>
      </c>
      <c r="O22" s="14">
        <f t="shared" si="3"/>
        <v>2.2228000000000001E-2</v>
      </c>
    </row>
    <row r="23" spans="1:15" x14ac:dyDescent="0.3">
      <c r="A23" s="8">
        <v>44742</v>
      </c>
      <c r="B23" s="9">
        <v>6.7500000000000004E-4</v>
      </c>
      <c r="C23" s="9">
        <v>-6.7999999999999996E-3</v>
      </c>
      <c r="D23" s="10">
        <v>-8.4295999999999996E-2</v>
      </c>
      <c r="E23" s="14">
        <f t="shared" si="7"/>
        <v>1.1720000000000001E-3</v>
      </c>
      <c r="F23" s="14">
        <f t="shared" si="8"/>
        <v>-8.0043000000000003E-2</v>
      </c>
      <c r="G23" s="14">
        <f t="shared" si="9"/>
        <v>2.1659999999999999E-2</v>
      </c>
      <c r="H23" s="7">
        <v>1</v>
      </c>
      <c r="I23" s="15" cm="1">
        <f t="array" ref="I23">C23-MMULT(D23:H23,$V$2:$V$6)</f>
        <v>3.5726720403398988E-4</v>
      </c>
      <c r="K23" s="11">
        <f t="shared" si="6"/>
        <v>9.4500017611955332E-3</v>
      </c>
      <c r="L23" s="12">
        <f t="shared" si="10"/>
        <v>9.8072689652295222E-3</v>
      </c>
      <c r="O23" s="14">
        <f t="shared" si="3"/>
        <v>7.7495999999999995E-2</v>
      </c>
    </row>
    <row r="24" spans="1:15" x14ac:dyDescent="0.3">
      <c r="A24" s="8">
        <v>44773</v>
      </c>
      <c r="B24" s="9">
        <v>1.0369999999999999E-3</v>
      </c>
      <c r="C24" s="9">
        <v>4.8000000000000001E-2</v>
      </c>
      <c r="D24" s="10">
        <v>6.9832000000000005E-2</v>
      </c>
      <c r="E24" s="14">
        <f t="shared" si="7"/>
        <v>-8.4295999999999996E-2</v>
      </c>
      <c r="F24" s="14">
        <f t="shared" si="8"/>
        <v>1.1720000000000001E-3</v>
      </c>
      <c r="G24" s="14">
        <f t="shared" si="9"/>
        <v>-8.0043000000000003E-2</v>
      </c>
      <c r="H24" s="7">
        <v>1</v>
      </c>
      <c r="I24" s="15" cm="1">
        <f t="array" ref="I24">C24-MMULT(D24:H24,$V$2:$V$6)</f>
        <v>5.4946062582666294E-4</v>
      </c>
      <c r="K24" s="11">
        <f t="shared" si="6"/>
        <v>1.7678124882832234E-2</v>
      </c>
      <c r="L24" s="12">
        <f t="shared" si="10"/>
        <v>1.8227585508658897E-2</v>
      </c>
      <c r="O24" s="14">
        <f t="shared" si="3"/>
        <v>-2.1832000000000004E-2</v>
      </c>
    </row>
    <row r="25" spans="1:15" x14ac:dyDescent="0.3">
      <c r="A25" s="8">
        <v>44804</v>
      </c>
      <c r="B25" s="9">
        <v>1.487E-3</v>
      </c>
      <c r="C25" s="9">
        <v>1.66E-2</v>
      </c>
      <c r="D25" s="10">
        <v>-3.6817000000000003E-2</v>
      </c>
      <c r="E25" s="14">
        <f t="shared" si="7"/>
        <v>6.9832000000000005E-2</v>
      </c>
      <c r="F25" s="14">
        <f t="shared" si="8"/>
        <v>-8.4295999999999996E-2</v>
      </c>
      <c r="G25" s="14">
        <f t="shared" si="9"/>
        <v>1.1720000000000001E-3</v>
      </c>
      <c r="H25" s="7">
        <v>1</v>
      </c>
      <c r="I25" s="15" cm="1">
        <f t="array" ref="I25">C25-MMULT(D25:H25,$V$2:$V$6)</f>
        <v>1.511798954286523E-2</v>
      </c>
      <c r="K25" s="11">
        <f t="shared" si="6"/>
        <v>1.1984668127411852E-2</v>
      </c>
      <c r="L25" s="12">
        <f t="shared" si="10"/>
        <v>2.7102657670277083E-2</v>
      </c>
      <c r="O25" s="14">
        <f t="shared" si="3"/>
        <v>5.3417000000000006E-2</v>
      </c>
    </row>
    <row r="26" spans="1:15" x14ac:dyDescent="0.3">
      <c r="A26" s="8">
        <v>44834</v>
      </c>
      <c r="B26" s="9">
        <v>1.9589999999999998E-3</v>
      </c>
      <c r="C26" s="9">
        <v>-7.4000000000000003E-3</v>
      </c>
      <c r="D26" s="10">
        <v>-9.5729999999999996E-2</v>
      </c>
      <c r="E26" s="14">
        <f t="shared" si="7"/>
        <v>-3.6817000000000003E-2</v>
      </c>
      <c r="F26" s="14">
        <f t="shared" si="8"/>
        <v>6.9832000000000005E-2</v>
      </c>
      <c r="G26" s="14">
        <f t="shared" si="9"/>
        <v>-8.4295999999999996E-2</v>
      </c>
      <c r="H26" s="7">
        <v>1</v>
      </c>
      <c r="I26" s="15" cm="1">
        <f t="array" ref="I26">C26-MMULT(D26:H26,$V$2:$V$6)</f>
        <v>-1.4079933625864467E-3</v>
      </c>
      <c r="K26" s="11">
        <f t="shared" si="6"/>
        <v>8.839597682943727E-3</v>
      </c>
      <c r="L26" s="12">
        <f t="shared" si="10"/>
        <v>7.4316043203572803E-3</v>
      </c>
      <c r="O26" s="14">
        <f t="shared" si="3"/>
        <v>8.8329999999999992E-2</v>
      </c>
    </row>
    <row r="27" spans="1:15" x14ac:dyDescent="0.3">
      <c r="A27" s="8">
        <v>44865</v>
      </c>
      <c r="B27" s="9">
        <v>2.477E-3</v>
      </c>
      <c r="C27" s="9">
        <v>0.04</v>
      </c>
      <c r="D27" s="10">
        <v>6.0349E-2</v>
      </c>
      <c r="E27" s="14">
        <f t="shared" si="7"/>
        <v>-9.5729999999999996E-2</v>
      </c>
      <c r="F27" s="14">
        <f t="shared" si="8"/>
        <v>-3.6817000000000003E-2</v>
      </c>
      <c r="G27" s="14">
        <f t="shared" si="9"/>
        <v>6.9832000000000005E-2</v>
      </c>
      <c r="H27" s="7">
        <v>1</v>
      </c>
      <c r="I27" s="15" cm="1">
        <f t="array" ref="I27">C27-MMULT(D27:H27,$V$2:$V$6)</f>
        <v>4.1459099700256324E-3</v>
      </c>
      <c r="K27" s="11">
        <f t="shared" si="6"/>
        <v>1.7171874937575819E-2</v>
      </c>
      <c r="L27" s="12">
        <f t="shared" si="10"/>
        <v>2.1317784907601452E-2</v>
      </c>
      <c r="O27" s="14">
        <f t="shared" si="3"/>
        <v>-2.0348999999999999E-2</v>
      </c>
    </row>
    <row r="28" spans="1:15" x14ac:dyDescent="0.3">
      <c r="A28" s="8">
        <v>44895</v>
      </c>
      <c r="B28" s="9">
        <v>2.8660000000000001E-3</v>
      </c>
      <c r="C28" s="9">
        <v>3.56E-2</v>
      </c>
      <c r="D28" s="10">
        <v>7.7562000000000006E-2</v>
      </c>
      <c r="E28" s="14">
        <f t="shared" si="7"/>
        <v>6.0349E-2</v>
      </c>
      <c r="F28" s="14">
        <f t="shared" si="8"/>
        <v>-9.5729999999999996E-2</v>
      </c>
      <c r="G28" s="14">
        <f t="shared" si="9"/>
        <v>-3.6817000000000003E-2</v>
      </c>
      <c r="H28" s="7">
        <v>1</v>
      </c>
      <c r="I28" s="15" cm="1">
        <f t="array" ref="I28">C28-MMULT(D28:H28,$V$2:$V$6)</f>
        <v>-2.0703058361271828E-3</v>
      </c>
      <c r="K28" s="11">
        <f t="shared" si="6"/>
        <v>1.8090790924889823E-2</v>
      </c>
      <c r="L28" s="12">
        <f t="shared" si="10"/>
        <v>1.6020485088762641E-2</v>
      </c>
      <c r="O28" s="14">
        <f t="shared" si="3"/>
        <v>-4.1962000000000006E-2</v>
      </c>
    </row>
    <row r="29" spans="1:15" x14ac:dyDescent="0.3">
      <c r="A29" s="8">
        <v>44926</v>
      </c>
      <c r="B29" s="9">
        <v>3.375E-3</v>
      </c>
      <c r="C29" s="9">
        <v>1.2E-2</v>
      </c>
      <c r="D29" s="10">
        <v>-3.9348000000000001E-2</v>
      </c>
      <c r="E29" s="14">
        <f t="shared" si="7"/>
        <v>7.7562000000000006E-2</v>
      </c>
      <c r="F29" s="14">
        <f t="shared" si="8"/>
        <v>6.0349E-2</v>
      </c>
      <c r="G29" s="14">
        <f t="shared" si="9"/>
        <v>-9.5729999999999996E-2</v>
      </c>
      <c r="H29" s="7">
        <v>1</v>
      </c>
      <c r="I29" s="15" cm="1">
        <f t="array" ref="I29">C29-MMULT(D29:H29,$V$2:$V$6)</f>
        <v>1.1583021285286054E-2</v>
      </c>
      <c r="K29" s="11">
        <f t="shared" si="6"/>
        <v>1.1849550695012402E-2</v>
      </c>
      <c r="L29" s="12">
        <f t="shared" si="10"/>
        <v>2.3432571980298456E-2</v>
      </c>
      <c r="O29" s="14">
        <f t="shared" si="3"/>
        <v>5.1348000000000005E-2</v>
      </c>
    </row>
    <row r="30" spans="1:15" x14ac:dyDescent="0.3">
      <c r="A30" s="8">
        <v>44957</v>
      </c>
      <c r="B30" s="9">
        <v>3.6909999999999998E-3</v>
      </c>
      <c r="C30" s="9">
        <v>2.53E-2</v>
      </c>
      <c r="D30" s="10">
        <v>7.1675000000000003E-2</v>
      </c>
      <c r="E30" s="14">
        <f t="shared" si="7"/>
        <v>-3.9348000000000001E-2</v>
      </c>
      <c r="F30" s="14">
        <f t="shared" si="8"/>
        <v>7.7562000000000006E-2</v>
      </c>
      <c r="G30" s="14">
        <f t="shared" si="9"/>
        <v>6.0349E-2</v>
      </c>
      <c r="H30" s="7">
        <v>1</v>
      </c>
      <c r="I30" s="15" cm="1">
        <f t="array" ref="I30">C30-MMULT(D30:H30,$V$2:$V$6)</f>
        <v>-3.379221171827599E-3</v>
      </c>
      <c r="K30" s="11">
        <f t="shared" si="6"/>
        <v>1.7776513435938592E-2</v>
      </c>
      <c r="L30" s="12">
        <f t="shared" si="10"/>
        <v>1.4397292264110993E-2</v>
      </c>
      <c r="O30" s="14">
        <f t="shared" si="3"/>
        <v>-4.6375E-2</v>
      </c>
    </row>
    <row r="31" spans="1:15" x14ac:dyDescent="0.3">
      <c r="A31" s="8">
        <v>44985</v>
      </c>
      <c r="B31" s="9">
        <v>3.4880000000000002E-3</v>
      </c>
      <c r="C31" s="9">
        <v>1.1999999999999999E-3</v>
      </c>
      <c r="D31" s="10">
        <v>-2.8660000000000001E-2</v>
      </c>
      <c r="E31" s="14">
        <f t="shared" si="7"/>
        <v>7.1675000000000003E-2</v>
      </c>
      <c r="F31" s="14">
        <f t="shared" si="8"/>
        <v>-3.9348000000000001E-2</v>
      </c>
      <c r="G31" s="14">
        <f t="shared" si="9"/>
        <v>7.7562000000000006E-2</v>
      </c>
      <c r="H31" s="7">
        <v>1</v>
      </c>
      <c r="I31" s="15" cm="1">
        <f t="array" ref="I31">C31-MMULT(D31:H31,$V$2:$V$6)</f>
        <v>6.0246011536379887E-3</v>
      </c>
      <c r="K31" s="11">
        <f t="shared" si="6"/>
        <v>1.2420129564030706E-2</v>
      </c>
      <c r="L31" s="12">
        <f t="shared" si="10"/>
        <v>1.8444730717668695E-2</v>
      </c>
      <c r="O31" s="14">
        <f t="shared" si="3"/>
        <v>2.9860000000000001E-2</v>
      </c>
    </row>
    <row r="32" spans="1:15" x14ac:dyDescent="0.3">
      <c r="A32" s="8">
        <v>45016</v>
      </c>
      <c r="B32" s="9">
        <v>3.9979999999999998E-3</v>
      </c>
      <c r="C32" s="9">
        <v>1.2500000000000001E-2</v>
      </c>
      <c r="D32" s="10">
        <v>3.0834E-2</v>
      </c>
      <c r="E32" s="14">
        <f t="shared" si="7"/>
        <v>-2.8660000000000001E-2</v>
      </c>
      <c r="F32" s="14">
        <f t="shared" si="8"/>
        <v>7.1675000000000003E-2</v>
      </c>
      <c r="G32" s="14">
        <f t="shared" si="9"/>
        <v>-3.9348000000000001E-2</v>
      </c>
      <c r="H32" s="7">
        <v>1</v>
      </c>
      <c r="I32" s="15" cm="1">
        <f t="array" ref="I32">C32-MMULT(D32:H32,$V$2:$V$6)</f>
        <v>-1.2134595355678564E-2</v>
      </c>
      <c r="K32" s="11">
        <f t="shared" si="6"/>
        <v>1.5596216692901866E-2</v>
      </c>
      <c r="L32" s="12">
        <f t="shared" si="10"/>
        <v>3.4616213372233012E-3</v>
      </c>
      <c r="O32" s="14">
        <f t="shared" si="3"/>
        <v>-1.8334E-2</v>
      </c>
    </row>
    <row r="33" spans="1:16" x14ac:dyDescent="0.3">
      <c r="A33" s="8">
        <v>45046</v>
      </c>
      <c r="B33" s="9">
        <v>3.98E-3</v>
      </c>
      <c r="C33" s="9">
        <v>-1.49E-2</v>
      </c>
      <c r="D33" s="10">
        <v>1.4371999999999999E-2</v>
      </c>
      <c r="E33" s="14">
        <f t="shared" si="7"/>
        <v>3.0834E-2</v>
      </c>
      <c r="F33" s="14">
        <f t="shared" si="8"/>
        <v>-2.8660000000000001E-2</v>
      </c>
      <c r="G33" s="14">
        <f t="shared" si="9"/>
        <v>7.1675000000000003E-2</v>
      </c>
      <c r="H33" s="7">
        <v>1</v>
      </c>
      <c r="I33" s="15" cm="1">
        <f t="array" ref="I33">C33-MMULT(D33:H33,$V$2:$V$6)</f>
        <v>-2.5711189541337404E-2</v>
      </c>
      <c r="K33" s="11">
        <f t="shared" si="6"/>
        <v>1.4717392839816226E-2</v>
      </c>
      <c r="L33" s="12">
        <f t="shared" si="10"/>
        <v>-1.0993796701521178E-2</v>
      </c>
      <c r="O33" s="14">
        <f t="shared" si="3"/>
        <v>-2.9271999999999999E-2</v>
      </c>
    </row>
    <row r="34" spans="1:16" x14ac:dyDescent="0.3">
      <c r="A34" s="8">
        <v>45077</v>
      </c>
      <c r="B34" s="9">
        <v>4.2319999999999997E-3</v>
      </c>
      <c r="C34" s="9">
        <v>2E-3</v>
      </c>
      <c r="D34" s="10">
        <v>-1.0711999999999999E-2</v>
      </c>
      <c r="E34" s="14">
        <f t="shared" si="7"/>
        <v>1.4371999999999999E-2</v>
      </c>
      <c r="F34" s="14">
        <f t="shared" si="8"/>
        <v>3.0834E-2</v>
      </c>
      <c r="G34" s="14">
        <f t="shared" si="9"/>
        <v>-2.8660000000000001E-2</v>
      </c>
      <c r="H34" s="7">
        <v>1</v>
      </c>
      <c r="I34" s="15" cm="1">
        <f t="array" ref="I34">C34-MMULT(D34:H34,$V$2:$V$6)</f>
        <v>-8.3634704814326642E-3</v>
      </c>
      <c r="K34" s="11">
        <f t="shared" si="6"/>
        <v>1.3378283525589511E-2</v>
      </c>
      <c r="L34" s="12">
        <f t="shared" si="10"/>
        <v>5.0148130441568465E-3</v>
      </c>
      <c r="O34" s="14">
        <f t="shared" si="3"/>
        <v>1.2711999999999999E-2</v>
      </c>
    </row>
    <row r="35" spans="1:16" x14ac:dyDescent="0.3">
      <c r="A35" s="8">
        <v>45107</v>
      </c>
      <c r="B35" s="9">
        <v>4.3E-3</v>
      </c>
      <c r="C35" s="9">
        <v>2.9499999999999998E-2</v>
      </c>
      <c r="D35" s="10">
        <v>5.8099999999999999E-2</v>
      </c>
      <c r="E35" s="14">
        <f t="shared" ref="E35:E38" si="11">D34</f>
        <v>-1.0711999999999999E-2</v>
      </c>
      <c r="F35" s="14">
        <f t="shared" ref="F35:F38" si="12">D33</f>
        <v>1.4371999999999999E-2</v>
      </c>
      <c r="G35" s="14">
        <f t="shared" ref="G35:G38" si="13">D32</f>
        <v>3.0834E-2</v>
      </c>
      <c r="H35" s="7">
        <v>1</v>
      </c>
      <c r="I35" s="15" cm="1">
        <f t="array" ref="I35">C35-MMULT(D35:H35,$V$2:$V$6)</f>
        <v>1.6547509967838187E-3</v>
      </c>
      <c r="K35" s="11">
        <f t="shared" ref="K35:K38" si="14">$S$2*D35+$V$6</f>
        <v>1.7051812074886621E-2</v>
      </c>
      <c r="L35" s="12">
        <f t="shared" ref="L35:L38" si="15">K35+I35</f>
        <v>1.8706563071670439E-2</v>
      </c>
      <c r="O35" s="14">
        <f t="shared" ref="O35:O38" si="16">C35-D35</f>
        <v>-2.86E-2</v>
      </c>
    </row>
    <row r="36" spans="1:16" x14ac:dyDescent="0.3">
      <c r="A36" s="8">
        <v>45138</v>
      </c>
      <c r="B36" s="9">
        <v>4.5999999999999999E-3</v>
      </c>
      <c r="C36" s="9">
        <v>6.0000000000000001E-3</v>
      </c>
      <c r="D36" s="10">
        <v>3.6608000000000002E-2</v>
      </c>
      <c r="E36" s="14">
        <f t="shared" si="11"/>
        <v>5.8099999999999999E-2</v>
      </c>
      <c r="F36" s="14">
        <f t="shared" si="12"/>
        <v>-1.0711999999999999E-2</v>
      </c>
      <c r="G36" s="14">
        <f t="shared" si="13"/>
        <v>1.4371999999999999E-2</v>
      </c>
      <c r="H36" s="7">
        <v>1</v>
      </c>
      <c r="I36" s="15" cm="1">
        <f t="array" ref="I36">C36-MMULT(D36:H36,$V$2:$V$6)</f>
        <v>-1.2102768790312709E-2</v>
      </c>
      <c r="K36" s="11">
        <f t="shared" si="14"/>
        <v>1.5904461676969201E-2</v>
      </c>
      <c r="L36" s="12">
        <f t="shared" si="15"/>
        <v>3.8016928866564919E-3</v>
      </c>
      <c r="O36" s="14">
        <f t="shared" si="16"/>
        <v>-3.0608000000000003E-2</v>
      </c>
    </row>
    <row r="37" spans="1:16" x14ac:dyDescent="0.3">
      <c r="A37" s="8">
        <v>45169</v>
      </c>
      <c r="B37" s="9">
        <v>4.7000000000000002E-3</v>
      </c>
      <c r="C37" s="9">
        <v>-7.9000000000000008E-3</v>
      </c>
      <c r="D37" s="10">
        <v>-2.7944E-2</v>
      </c>
      <c r="E37" s="14">
        <f t="shared" si="11"/>
        <v>3.6608000000000002E-2</v>
      </c>
      <c r="F37" s="14">
        <f t="shared" si="12"/>
        <v>5.8099999999999999E-2</v>
      </c>
      <c r="G37" s="14">
        <f t="shared" si="13"/>
        <v>-1.0711999999999999E-2</v>
      </c>
      <c r="H37" s="7">
        <v>1</v>
      </c>
      <c r="I37" s="15" cm="1">
        <f t="array" ref="I37">C37-MMULT(D37:H37,$V$2:$V$6)</f>
        <v>-8.6007817865150129E-3</v>
      </c>
      <c r="K37" s="11">
        <f t="shared" si="14"/>
        <v>1.245835322329503E-2</v>
      </c>
      <c r="L37" s="12">
        <f t="shared" si="15"/>
        <v>3.8575714367800173E-3</v>
      </c>
      <c r="O37" s="14">
        <f t="shared" si="16"/>
        <v>2.0043999999999999E-2</v>
      </c>
    </row>
    <row r="38" spans="1:16" x14ac:dyDescent="0.3">
      <c r="A38" s="8">
        <v>45199</v>
      </c>
      <c r="B38" s="9">
        <v>4.4999999999999997E-3</v>
      </c>
      <c r="C38" s="9">
        <v>1.1299999999999999E-2</v>
      </c>
      <c r="D38" s="10">
        <v>-4.1349999999999998E-2</v>
      </c>
      <c r="E38" s="14">
        <f t="shared" si="11"/>
        <v>-2.7944E-2</v>
      </c>
      <c r="F38" s="14">
        <f t="shared" si="12"/>
        <v>3.6608000000000002E-2</v>
      </c>
      <c r="G38" s="14">
        <f t="shared" si="13"/>
        <v>5.8099999999999999E-2</v>
      </c>
      <c r="H38" s="7">
        <v>1</v>
      </c>
      <c r="I38" s="15" cm="1">
        <f t="array" ref="I38">C38-MMULT(D38:H38,$V$2:$V$6)</f>
        <v>1.2723708964129379E-2</v>
      </c>
      <c r="K38" s="11">
        <f t="shared" si="14"/>
        <v>1.1742673927069416E-2</v>
      </c>
      <c r="L38" s="12">
        <f t="shared" si="15"/>
        <v>2.4466382891198797E-2</v>
      </c>
      <c r="O38" s="14">
        <f t="shared" si="16"/>
        <v>5.2649999999999995E-2</v>
      </c>
    </row>
    <row r="41" spans="1:16" x14ac:dyDescent="0.3">
      <c r="A41" s="16" t="s">
        <v>7</v>
      </c>
      <c r="B41" s="17" cm="1">
        <f t="array" ref="B41">GEOMEAN(1+B2:B38)^12-1</f>
        <v>1.7376917943530579E-2</v>
      </c>
      <c r="C41" s="17" cm="1">
        <f t="array" ref="C41">GEOMEAN(1+C2:C38)^12-1</f>
        <v>0.17402094850859195</v>
      </c>
      <c r="D41" s="17" cm="1">
        <f t="array" ref="D41">GEOMEAN(1+D2:D38)^12-1</f>
        <v>5.5746805657517218E-2</v>
      </c>
      <c r="E41" s="17"/>
      <c r="F41" s="18"/>
      <c r="G41" s="18"/>
      <c r="H41" s="18"/>
      <c r="I41" s="18"/>
      <c r="J41" s="18"/>
      <c r="K41" s="17" cm="1">
        <f t="array" ref="K41">GEOMEAN(1+K2:K38)^12-1</f>
        <v>0.18507416965766743</v>
      </c>
      <c r="L41" s="12" cm="1">
        <f t="array" ref="L41">GEOMEAN(1+L2:L38)^12-1</f>
        <v>0.18428890702295408</v>
      </c>
      <c r="O41" s="17">
        <f>AVERAGE(O2:O38)</f>
        <v>7.915567567567566E-3</v>
      </c>
      <c r="P41" s="32">
        <f>(1+O41)^12-1</f>
        <v>9.9233199858701715E-2</v>
      </c>
    </row>
    <row r="42" spans="1:16" x14ac:dyDescent="0.3">
      <c r="A42" s="19" t="s">
        <v>8</v>
      </c>
      <c r="B42" s="15"/>
      <c r="C42" s="15">
        <f>STDEV(C2:C38)*SQRT(12)</f>
        <v>6.2229208691854776E-2</v>
      </c>
      <c r="D42" s="15">
        <f>STDEV(D2:D38)*SQRT(12)</f>
        <v>0.16994628267376319</v>
      </c>
      <c r="E42" s="5"/>
      <c r="F42" s="5"/>
      <c r="G42" s="5"/>
      <c r="H42" s="5"/>
      <c r="I42" s="5"/>
      <c r="J42" s="5"/>
      <c r="K42" s="15">
        <f>STDEV(K2:K38)*SQRT(12)</f>
        <v>9.0725821259225996E-3</v>
      </c>
      <c r="L42" s="12">
        <f>STDEV(L2:L38)*SQRT(12)</f>
        <v>3.8652090134854399E-2</v>
      </c>
    </row>
    <row r="43" spans="1:16" x14ac:dyDescent="0.3">
      <c r="A43" s="5" t="s">
        <v>9</v>
      </c>
      <c r="B43" s="20"/>
      <c r="C43" s="20">
        <f>(C41-$B41)/C42</f>
        <v>2.5172107095355791</v>
      </c>
      <c r="D43" s="20">
        <f>(D41-$B41)/D42</f>
        <v>0.22577656369008828</v>
      </c>
      <c r="E43" s="5"/>
      <c r="F43" s="5"/>
      <c r="G43" s="5"/>
      <c r="H43" s="5"/>
      <c r="I43" s="5"/>
      <c r="J43" s="5"/>
      <c r="K43" s="20">
        <f>(K41-$B41)/K42</f>
        <v>18.483960727672503</v>
      </c>
      <c r="L43" s="21">
        <f>(L41-$B41)/L42</f>
        <v>4.3183172888472372</v>
      </c>
    </row>
    <row r="100" spans="13:13" x14ac:dyDescent="0.3">
      <c r="M100" s="17"/>
    </row>
    <row r="101" spans="13:13" x14ac:dyDescent="0.3">
      <c r="M101" s="15"/>
    </row>
    <row r="102" spans="13:13" x14ac:dyDescent="0.3">
      <c r="M10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93C5-C7F2-4395-9BF1-2A29623A8EB1}">
  <dimension ref="A1:X97"/>
  <sheetViews>
    <sheetView zoomScale="85" zoomScaleNormal="85" workbookViewId="0">
      <selection activeCell="L38" sqref="L36:L38"/>
    </sheetView>
  </sheetViews>
  <sheetFormatPr defaultColWidth="8.7265625" defaultRowHeight="12" x14ac:dyDescent="0.3"/>
  <cols>
    <col min="1" max="1" width="14.81640625" style="5" bestFit="1" customWidth="1"/>
    <col min="2" max="2" width="12.453125" style="5" bestFit="1" customWidth="1"/>
    <col min="3" max="3" width="9.453125" style="5" bestFit="1" customWidth="1"/>
    <col min="4" max="4" width="13.7265625" style="5" bestFit="1" customWidth="1"/>
    <col min="5" max="7" width="15.26953125" style="5" bestFit="1" customWidth="1"/>
    <col min="8" max="8" width="8.1796875" style="5" bestFit="1" customWidth="1"/>
    <col min="9" max="9" width="7.81640625" style="5" bestFit="1" customWidth="1"/>
    <col min="10" max="10" width="8.7265625" style="5"/>
    <col min="11" max="11" width="10.453125" style="5" bestFit="1" customWidth="1"/>
    <col min="12" max="12" width="15.54296875" style="5" bestFit="1" customWidth="1"/>
    <col min="13" max="13" width="7" style="5" bestFit="1" customWidth="1"/>
    <col min="14" max="14" width="11.54296875" style="5" bestFit="1" customWidth="1"/>
    <col min="15" max="15" width="4.453125" style="5" bestFit="1" customWidth="1"/>
    <col min="16" max="16" width="8.7265625" style="5"/>
    <col min="17" max="17" width="15.81640625" style="5" bestFit="1" customWidth="1"/>
    <col min="18" max="18" width="12" style="5" bestFit="1" customWidth="1"/>
    <col min="19" max="16384" width="8.7265625" style="5"/>
  </cols>
  <sheetData>
    <row r="1" spans="1:24" ht="13" x14ac:dyDescent="0.35">
      <c r="A1" s="22" t="s">
        <v>31</v>
      </c>
      <c r="B1" s="2" t="s">
        <v>1</v>
      </c>
      <c r="C1" s="3" t="s">
        <v>67</v>
      </c>
      <c r="D1" s="4" t="s">
        <v>16</v>
      </c>
      <c r="E1" s="5" t="s">
        <v>12</v>
      </c>
      <c r="F1" s="5" t="s">
        <v>13</v>
      </c>
      <c r="G1" s="5" t="s">
        <v>14</v>
      </c>
      <c r="H1" s="5" t="s">
        <v>3</v>
      </c>
      <c r="I1" s="5" t="s">
        <v>4</v>
      </c>
      <c r="K1" s="3" t="str">
        <f>C1&amp;" "&amp;"contrib"</f>
        <v>PIF contrib</v>
      </c>
      <c r="L1" s="6" t="str">
        <f>C1&amp;" contrib+resid"</f>
        <v>PIF contrib+resid</v>
      </c>
      <c r="R1" s="5" t="s">
        <v>5</v>
      </c>
      <c r="X1" s="15"/>
    </row>
    <row r="2" spans="1:24" x14ac:dyDescent="0.3">
      <c r="A2" s="19">
        <v>42185</v>
      </c>
      <c r="B2" s="15">
        <v>4.1999999999999998E-5</v>
      </c>
      <c r="C2" s="44">
        <v>1.4800000000000001E-2</v>
      </c>
      <c r="D2" s="15">
        <v>3.4780000000000002E-3</v>
      </c>
      <c r="E2" s="15"/>
      <c r="F2" s="15"/>
      <c r="G2" s="15"/>
      <c r="I2" s="15"/>
      <c r="K2" s="11">
        <f t="shared" ref="K2:K6" si="0">$O$2*D2+$R$6</f>
        <v>4.1880410855676302E-3</v>
      </c>
      <c r="L2" s="12">
        <f t="shared" ref="L2:L6" si="1">K2+I2</f>
        <v>4.1880410855676302E-3</v>
      </c>
      <c r="N2" s="5" t="s">
        <v>6</v>
      </c>
      <c r="O2" s="13">
        <f>SUM(R2:R5)</f>
        <v>0.93520373838918625</v>
      </c>
      <c r="Q2" s="5" t="str">
        <f>D1</f>
        <v>MSCI ACWI</v>
      </c>
      <c r="R2" s="5" cm="1">
        <f t="array" ref="R2:R6">MMULT(MINVERSE(MMULT(TRANSPOSE(D5:H35),D5:H35)),MMULT(TRANSPOSE(D5:H35),C5:C35))</f>
        <v>0.48374679335368476</v>
      </c>
      <c r="U2" s="19"/>
      <c r="V2" s="15"/>
      <c r="W2" s="23"/>
      <c r="X2" s="20"/>
    </row>
    <row r="3" spans="1:24" x14ac:dyDescent="0.3">
      <c r="A3" s="19">
        <v>42277</v>
      </c>
      <c r="B3" s="15">
        <v>6.0000000000000002E-5</v>
      </c>
      <c r="C3" s="44">
        <v>-8.9999999999999993E-3</v>
      </c>
      <c r="D3" s="15">
        <v>-9.4501000000000002E-2</v>
      </c>
      <c r="E3" s="15">
        <f t="shared" ref="E3:G6" si="2">D2</f>
        <v>3.4780000000000002E-3</v>
      </c>
      <c r="F3" s="15"/>
      <c r="G3" s="15"/>
      <c r="I3" s="15"/>
      <c r="K3" s="11">
        <f t="shared" si="0"/>
        <v>-8.7442285998066444E-2</v>
      </c>
      <c r="L3" s="12">
        <f t="shared" si="1"/>
        <v>-8.7442285998066444E-2</v>
      </c>
      <c r="Q3" s="5" t="str">
        <f>E1</f>
        <v>ACWIt-1</v>
      </c>
      <c r="R3" s="5">
        <v>0.11605872319191921</v>
      </c>
      <c r="U3" s="19"/>
      <c r="V3" s="15"/>
      <c r="W3" s="23"/>
      <c r="X3" s="20"/>
    </row>
    <row r="4" spans="1:24" x14ac:dyDescent="0.3">
      <c r="A4" s="19">
        <v>42369</v>
      </c>
      <c r="B4" s="15">
        <v>1.2799999999999999E-4</v>
      </c>
      <c r="C4" s="44">
        <v>2.4E-2</v>
      </c>
      <c r="D4" s="15">
        <v>5.0290000000000001E-2</v>
      </c>
      <c r="E4" s="15">
        <f t="shared" si="2"/>
        <v>-9.4501000000000002E-2</v>
      </c>
      <c r="F4" s="15">
        <f t="shared" si="2"/>
        <v>3.4780000000000002E-3</v>
      </c>
      <c r="G4" s="15"/>
      <c r="I4" s="15"/>
      <c r="K4" s="11">
        <f t="shared" si="0"/>
        <v>4.7966798487042217E-2</v>
      </c>
      <c r="L4" s="12">
        <f t="shared" si="1"/>
        <v>4.7966798487042217E-2</v>
      </c>
      <c r="Q4" s="5" t="str">
        <f>F1</f>
        <v>ACWIt-2</v>
      </c>
      <c r="R4" s="5">
        <v>0.14383877952457125</v>
      </c>
      <c r="U4" s="19"/>
      <c r="V4" s="15"/>
      <c r="W4" s="23"/>
      <c r="X4" s="20"/>
    </row>
    <row r="5" spans="1:24" x14ac:dyDescent="0.3">
      <c r="A5" s="19">
        <v>42460</v>
      </c>
      <c r="B5" s="15">
        <v>5.3799999999999996E-4</v>
      </c>
      <c r="C5" s="44">
        <v>-2.5999999999999999E-3</v>
      </c>
      <c r="D5" s="15">
        <v>2.385E-3</v>
      </c>
      <c r="E5" s="15">
        <f t="shared" si="2"/>
        <v>5.0290000000000001E-2</v>
      </c>
      <c r="F5" s="15">
        <f t="shared" si="2"/>
        <v>-9.4501000000000002E-2</v>
      </c>
      <c r="G5" s="15">
        <f t="shared" si="2"/>
        <v>3.4780000000000002E-3</v>
      </c>
      <c r="H5" s="5">
        <v>1</v>
      </c>
      <c r="I5" s="15" cm="1">
        <f t="array" ref="I5">C5-MMULT(D5:H5,$R$2:$R$6)</f>
        <v>2.4009329885457936E-3</v>
      </c>
      <c r="K5" s="11">
        <f t="shared" si="0"/>
        <v>3.1658633995082491E-3</v>
      </c>
      <c r="L5" s="12">
        <f t="shared" si="1"/>
        <v>5.5667963880540426E-3</v>
      </c>
      <c r="Q5" s="5" t="str">
        <f>G1</f>
        <v>ACWIt-3</v>
      </c>
      <c r="R5" s="5">
        <v>0.19155944231901095</v>
      </c>
      <c r="U5" s="19"/>
      <c r="V5" s="15"/>
      <c r="W5" s="23"/>
      <c r="X5" s="20"/>
    </row>
    <row r="6" spans="1:24" x14ac:dyDescent="0.3">
      <c r="A6" s="19">
        <v>42551</v>
      </c>
      <c r="B6" s="15">
        <v>6.4899999999999995E-4</v>
      </c>
      <c r="C6" s="44">
        <v>5.8999999999999999E-3</v>
      </c>
      <c r="D6" s="15">
        <v>9.8899999999999995E-3</v>
      </c>
      <c r="E6" s="15">
        <f t="shared" si="2"/>
        <v>2.385E-3</v>
      </c>
      <c r="F6" s="15">
        <f t="shared" si="2"/>
        <v>5.0290000000000001E-2</v>
      </c>
      <c r="G6" s="15">
        <f t="shared" si="2"/>
        <v>-9.4501000000000002E-2</v>
      </c>
      <c r="H6" s="5">
        <v>1</v>
      </c>
      <c r="I6" s="15" cm="1">
        <f t="array" ref="I6">C6-MMULT(D6:H6,$R$2:$R$6)</f>
        <v>1.0772448311767456E-2</v>
      </c>
      <c r="K6" s="11">
        <f t="shared" si="0"/>
        <v>1.0184567456119092E-2</v>
      </c>
      <c r="L6" s="12">
        <f t="shared" si="1"/>
        <v>2.0957015767886548E-2</v>
      </c>
      <c r="Q6" s="5" t="s">
        <v>3</v>
      </c>
      <c r="R6" s="5">
        <v>9.3540248345004009E-4</v>
      </c>
      <c r="U6" s="19"/>
      <c r="V6" s="15"/>
      <c r="W6" s="23"/>
      <c r="X6" s="20"/>
    </row>
    <row r="7" spans="1:24" x14ac:dyDescent="0.3">
      <c r="A7" s="19">
        <v>42643</v>
      </c>
      <c r="B7" s="15">
        <v>6.9999999999999999E-4</v>
      </c>
      <c r="C7" s="44">
        <v>3.8399999999999997E-2</v>
      </c>
      <c r="D7" s="15">
        <v>5.3015E-2</v>
      </c>
      <c r="E7" s="15">
        <f t="shared" ref="E7:E35" si="3">D6</f>
        <v>9.8899999999999995E-3</v>
      </c>
      <c r="F7" s="15">
        <f t="shared" ref="F7:F35" si="4">E6</f>
        <v>2.385E-3</v>
      </c>
      <c r="G7" s="15">
        <f t="shared" ref="G7:G35" si="5">F6</f>
        <v>5.0290000000000001E-2</v>
      </c>
      <c r="H7" s="5">
        <v>2</v>
      </c>
      <c r="I7" s="15" cm="1">
        <f t="array" ref="I7">C7-MMULT(D7:H7,$R$2:$R$6)</f>
        <v>-2.4104183230292536E-4</v>
      </c>
      <c r="K7" s="11">
        <f t="shared" ref="K7:K35" si="6">$O$2*D7+$R$6</f>
        <v>5.051522867415275E-2</v>
      </c>
      <c r="L7" s="12">
        <f t="shared" ref="L7:L35" si="7">K7+I7</f>
        <v>5.0274186841849824E-2</v>
      </c>
      <c r="U7" s="19"/>
      <c r="V7" s="15"/>
      <c r="W7" s="23"/>
      <c r="X7" s="20"/>
    </row>
    <row r="8" spans="1:24" x14ac:dyDescent="0.3">
      <c r="A8" s="19">
        <v>42735</v>
      </c>
      <c r="B8" s="15">
        <v>8.1999999999999998E-4</v>
      </c>
      <c r="C8" s="44">
        <v>2.12E-2</v>
      </c>
      <c r="D8" s="15">
        <v>1.1894E-2</v>
      </c>
      <c r="E8" s="15">
        <f t="shared" si="3"/>
        <v>5.3015E-2</v>
      </c>
      <c r="F8" s="15">
        <f t="shared" si="4"/>
        <v>9.8899999999999995E-3</v>
      </c>
      <c r="G8" s="15">
        <f t="shared" si="5"/>
        <v>2.385E-3</v>
      </c>
      <c r="H8" s="5">
        <v>3</v>
      </c>
      <c r="I8" s="15" cm="1">
        <f t="array" ref="I8">C8-MMULT(D8:H8,$R$2:$R$6)</f>
        <v>4.607820180052704E-3</v>
      </c>
      <c r="K8" s="11">
        <f t="shared" si="6"/>
        <v>1.2058715747851022E-2</v>
      </c>
      <c r="L8" s="12">
        <f t="shared" si="7"/>
        <v>1.6666535927903726E-2</v>
      </c>
      <c r="U8" s="19"/>
      <c r="V8" s="15"/>
      <c r="W8" s="23"/>
      <c r="X8" s="20"/>
    </row>
    <row r="9" spans="1:24" x14ac:dyDescent="0.3">
      <c r="A9" s="19">
        <v>42825</v>
      </c>
      <c r="B9" s="15">
        <v>1.2110000000000001E-3</v>
      </c>
      <c r="C9" s="44">
        <v>2.8500000000000001E-2</v>
      </c>
      <c r="D9" s="15">
        <v>6.9082000000000005E-2</v>
      </c>
      <c r="E9" s="15">
        <f t="shared" si="3"/>
        <v>1.1894E-2</v>
      </c>
      <c r="F9" s="15">
        <f t="shared" si="4"/>
        <v>5.3015E-2</v>
      </c>
      <c r="G9" s="15">
        <f t="shared" si="5"/>
        <v>9.8899999999999995E-3</v>
      </c>
      <c r="H9" s="5">
        <v>4</v>
      </c>
      <c r="I9" s="15" cm="1">
        <f t="array" ref="I9">C9-MMULT(D9:H9,$R$2:$R$6)</f>
        <v>-1.9560344146934267E-2</v>
      </c>
      <c r="K9" s="11">
        <f t="shared" si="6"/>
        <v>6.5541147138851813E-2</v>
      </c>
      <c r="L9" s="12">
        <f t="shared" si="7"/>
        <v>4.5980802991917549E-2</v>
      </c>
      <c r="U9" s="19"/>
      <c r="V9" s="15"/>
      <c r="W9" s="23"/>
      <c r="X9" s="20"/>
    </row>
    <row r="10" spans="1:24" x14ac:dyDescent="0.3">
      <c r="A10" s="19">
        <v>42916</v>
      </c>
      <c r="B10" s="15">
        <v>1.8220000000000001E-3</v>
      </c>
      <c r="C10" s="44">
        <v>3.6700000000000003E-2</v>
      </c>
      <c r="D10" s="15">
        <v>4.2733E-2</v>
      </c>
      <c r="E10" s="15">
        <f t="shared" si="3"/>
        <v>6.9082000000000005E-2</v>
      </c>
      <c r="F10" s="15">
        <f t="shared" si="4"/>
        <v>1.1894E-2</v>
      </c>
      <c r="G10" s="15">
        <f t="shared" si="5"/>
        <v>5.3015E-2</v>
      </c>
      <c r="H10" s="5">
        <v>5</v>
      </c>
      <c r="I10" s="15" cm="1">
        <f t="array" ref="I10">C10-MMULT(D10:H10,$R$2:$R$6)</f>
        <v>-8.5328751313849885E-3</v>
      </c>
      <c r="K10" s="11">
        <f t="shared" si="6"/>
        <v>4.0899463836035134E-2</v>
      </c>
      <c r="L10" s="12">
        <f t="shared" si="7"/>
        <v>3.2366588704650145E-2</v>
      </c>
      <c r="U10" s="19"/>
      <c r="V10" s="15"/>
      <c r="W10" s="23"/>
      <c r="X10" s="20"/>
    </row>
    <row r="11" spans="1:24" x14ac:dyDescent="0.3">
      <c r="A11" s="19">
        <v>43008</v>
      </c>
      <c r="B11" s="15">
        <v>2.5530000000000001E-3</v>
      </c>
      <c r="C11" s="44">
        <v>4.7E-2</v>
      </c>
      <c r="D11" s="15">
        <v>5.1818999999999997E-2</v>
      </c>
      <c r="E11" s="15">
        <f t="shared" si="3"/>
        <v>4.2733E-2</v>
      </c>
      <c r="F11" s="15">
        <f t="shared" si="4"/>
        <v>6.9082000000000005E-2</v>
      </c>
      <c r="G11" s="15">
        <f t="shared" si="5"/>
        <v>1.1894E-2</v>
      </c>
      <c r="H11" s="5">
        <v>6</v>
      </c>
      <c r="I11" s="15" cm="1">
        <f t="array" ref="I11">C11-MMULT(D11:H11,$R$2:$R$6)</f>
        <v>-8.5430597771386091E-4</v>
      </c>
      <c r="K11" s="11">
        <f t="shared" si="6"/>
        <v>4.939672500303928E-2</v>
      </c>
      <c r="L11" s="12">
        <f t="shared" si="7"/>
        <v>4.8542419025325419E-2</v>
      </c>
      <c r="U11" s="19"/>
      <c r="V11" s="15"/>
      <c r="W11" s="23"/>
      <c r="X11" s="20"/>
    </row>
    <row r="12" spans="1:24" x14ac:dyDescent="0.3">
      <c r="A12" s="19">
        <v>43100</v>
      </c>
      <c r="B12" s="15">
        <v>2.7989999999999998E-3</v>
      </c>
      <c r="C12" s="44">
        <v>2.81E-2</v>
      </c>
      <c r="D12" s="15">
        <v>5.7301999999999999E-2</v>
      </c>
      <c r="E12" s="15">
        <f t="shared" si="3"/>
        <v>5.1818999999999997E-2</v>
      </c>
      <c r="F12" s="15">
        <f t="shared" si="4"/>
        <v>4.2733E-2</v>
      </c>
      <c r="G12" s="15">
        <f t="shared" si="5"/>
        <v>6.9082000000000005E-2</v>
      </c>
      <c r="H12" s="5">
        <v>7</v>
      </c>
      <c r="I12" s="15" cm="1">
        <f t="array" ref="I12">C12-MMULT(D12:H12,$R$2:$R$6)</f>
        <v>-3.1561495073690604E-2</v>
      </c>
      <c r="K12" s="11">
        <f t="shared" si="6"/>
        <v>5.4524447100627191E-2</v>
      </c>
      <c r="L12" s="12">
        <f t="shared" si="7"/>
        <v>2.2962952026936587E-2</v>
      </c>
      <c r="U12" s="19"/>
      <c r="V12" s="15"/>
      <c r="W12" s="23"/>
      <c r="X12" s="20"/>
    </row>
    <row r="13" spans="1:24" x14ac:dyDescent="0.3">
      <c r="A13" s="19">
        <v>43190</v>
      </c>
      <c r="B13" s="15">
        <v>3.4849999999999998E-3</v>
      </c>
      <c r="C13" s="44">
        <v>1.5699999999999999E-2</v>
      </c>
      <c r="D13" s="15">
        <v>-9.6150000000000003E-3</v>
      </c>
      <c r="E13" s="15">
        <f t="shared" si="3"/>
        <v>5.7301999999999999E-2</v>
      </c>
      <c r="F13" s="15">
        <f t="shared" si="4"/>
        <v>5.1818999999999997E-2</v>
      </c>
      <c r="G13" s="15">
        <f t="shared" si="5"/>
        <v>4.2733E-2</v>
      </c>
      <c r="H13" s="5">
        <v>8</v>
      </c>
      <c r="I13" s="15" cm="1">
        <f t="array" ref="I13">C13-MMULT(D13:H13,$R$2:$R$6)</f>
        <v>-9.4218827706500467E-3</v>
      </c>
      <c r="K13" s="11">
        <f t="shared" si="6"/>
        <v>-8.0565814611619855E-3</v>
      </c>
      <c r="L13" s="12">
        <f t="shared" si="7"/>
        <v>-1.7478464231812034E-2</v>
      </c>
      <c r="U13" s="19"/>
      <c r="V13" s="15"/>
      <c r="W13" s="23"/>
      <c r="X13" s="20"/>
    </row>
    <row r="14" spans="1:24" x14ac:dyDescent="0.3">
      <c r="A14" s="19">
        <v>43281</v>
      </c>
      <c r="B14" s="15">
        <v>4.3610000000000003E-3</v>
      </c>
      <c r="C14" s="44">
        <v>5.6800000000000003E-2</v>
      </c>
      <c r="D14" s="15">
        <v>5.3359999999999996E-3</v>
      </c>
      <c r="E14" s="15">
        <f t="shared" si="3"/>
        <v>-9.6150000000000003E-3</v>
      </c>
      <c r="F14" s="15">
        <f t="shared" si="4"/>
        <v>5.7301999999999999E-2</v>
      </c>
      <c r="G14" s="15">
        <f t="shared" si="5"/>
        <v>5.1818999999999997E-2</v>
      </c>
      <c r="H14" s="5">
        <v>9</v>
      </c>
      <c r="I14" s="15" cm="1">
        <f t="array" ref="I14">C14-MMULT(D14:H14,$R$2:$R$6)</f>
        <v>2.8747340897258875E-2</v>
      </c>
      <c r="K14" s="11">
        <f t="shared" si="6"/>
        <v>5.9256496314947383E-3</v>
      </c>
      <c r="L14" s="12">
        <f t="shared" si="7"/>
        <v>3.4672990528753611E-2</v>
      </c>
      <c r="U14" s="19"/>
      <c r="V14" s="15"/>
      <c r="W14" s="23"/>
      <c r="X14" s="20"/>
    </row>
    <row r="15" spans="1:24" x14ac:dyDescent="0.3">
      <c r="A15" s="19">
        <v>43373</v>
      </c>
      <c r="B15" s="15">
        <v>5.0000000000000001E-3</v>
      </c>
      <c r="C15" s="44">
        <v>2.8500000000000001E-2</v>
      </c>
      <c r="D15" s="15">
        <v>4.2768E-2</v>
      </c>
      <c r="E15" s="15">
        <f t="shared" si="3"/>
        <v>5.3359999999999996E-3</v>
      </c>
      <c r="F15" s="15">
        <f t="shared" si="4"/>
        <v>-9.6150000000000003E-3</v>
      </c>
      <c r="G15" s="15">
        <f t="shared" si="5"/>
        <v>5.7301999999999999E-2</v>
      </c>
      <c r="H15" s="5">
        <v>10</v>
      </c>
      <c r="I15" s="15" cm="1">
        <f t="array" ref="I15">C15-MMULT(D15:H15,$R$2:$R$6)</f>
        <v>-1.1755926338238087E-2</v>
      </c>
      <c r="K15" s="11">
        <f t="shared" si="6"/>
        <v>4.0932195966878755E-2</v>
      </c>
      <c r="L15" s="12">
        <f t="shared" si="7"/>
        <v>2.9176269628640669E-2</v>
      </c>
      <c r="U15" s="19"/>
      <c r="V15" s="15"/>
      <c r="W15" s="23"/>
      <c r="X15" s="20"/>
    </row>
    <row r="16" spans="1:24" x14ac:dyDescent="0.3">
      <c r="A16" s="19">
        <v>43465</v>
      </c>
      <c r="B16" s="15">
        <v>5.6540000000000002E-3</v>
      </c>
      <c r="C16" s="44">
        <v>-1.6899999999999998E-2</v>
      </c>
      <c r="D16" s="15">
        <v>-0.12753</v>
      </c>
      <c r="E16" s="15">
        <f t="shared" si="3"/>
        <v>4.2768E-2</v>
      </c>
      <c r="F16" s="15">
        <f t="shared" si="4"/>
        <v>5.3359999999999996E-3</v>
      </c>
      <c r="G16" s="15">
        <f t="shared" si="5"/>
        <v>-9.6150000000000003E-3</v>
      </c>
      <c r="H16" s="5">
        <v>11</v>
      </c>
      <c r="I16" s="15" cm="1">
        <f t="array" ref="I16">C16-MMULT(D16:H16,$R$2:$R$6)</f>
        <v>3.0613522075327158E-2</v>
      </c>
      <c r="K16" s="11">
        <f t="shared" si="6"/>
        <v>-0.11833113027332288</v>
      </c>
      <c r="L16" s="12">
        <f t="shared" si="7"/>
        <v>-8.7717608197995733E-2</v>
      </c>
      <c r="U16" s="19"/>
      <c r="V16" s="15"/>
      <c r="W16" s="23"/>
      <c r="X16" s="20"/>
    </row>
    <row r="17" spans="1:24" x14ac:dyDescent="0.3">
      <c r="A17" s="19">
        <v>43555</v>
      </c>
      <c r="B17" s="15">
        <v>5.9680000000000002E-3</v>
      </c>
      <c r="C17" s="44">
        <v>3.3099999999999997E-2</v>
      </c>
      <c r="D17" s="15">
        <v>0.121763</v>
      </c>
      <c r="E17" s="15">
        <f t="shared" si="3"/>
        <v>-0.12753</v>
      </c>
      <c r="F17" s="15">
        <f t="shared" si="4"/>
        <v>4.2768E-2</v>
      </c>
      <c r="G17" s="15">
        <f t="shared" si="5"/>
        <v>5.3359999999999996E-3</v>
      </c>
      <c r="H17" s="5">
        <v>12</v>
      </c>
      <c r="I17" s="15" cm="1">
        <f t="array" ref="I17">C17-MMULT(D17:H17,$R$2:$R$6)</f>
        <v>-2.9400179738780848E-2</v>
      </c>
      <c r="K17" s="11">
        <f t="shared" si="6"/>
        <v>0.11480861528093253</v>
      </c>
      <c r="L17" s="12">
        <f t="shared" si="7"/>
        <v>8.5408435542151689E-2</v>
      </c>
      <c r="U17" s="19"/>
      <c r="V17" s="15"/>
      <c r="W17" s="23"/>
      <c r="X17" s="20"/>
    </row>
    <row r="18" spans="1:24" x14ac:dyDescent="0.3">
      <c r="A18" s="19">
        <v>43646</v>
      </c>
      <c r="B18" s="15">
        <v>6.1330000000000004E-3</v>
      </c>
      <c r="C18" s="44">
        <v>3.9699999999999999E-2</v>
      </c>
      <c r="D18" s="15">
        <v>3.6122000000000001E-2</v>
      </c>
      <c r="E18" s="15">
        <f t="shared" si="3"/>
        <v>0.121763</v>
      </c>
      <c r="F18" s="15">
        <f t="shared" si="4"/>
        <v>-0.12753</v>
      </c>
      <c r="G18" s="15">
        <f t="shared" si="5"/>
        <v>4.2768E-2</v>
      </c>
      <c r="H18" s="5">
        <v>13</v>
      </c>
      <c r="I18" s="15" cm="1">
        <f t="array" ref="I18">C18-MMULT(D18:H18,$R$2:$R$6)</f>
        <v>6.0853530572791276E-3</v>
      </c>
      <c r="K18" s="11">
        <f t="shared" si="6"/>
        <v>3.4716831921544226E-2</v>
      </c>
      <c r="L18" s="12">
        <f t="shared" si="7"/>
        <v>4.0802184978823354E-2</v>
      </c>
      <c r="U18" s="19"/>
      <c r="V18" s="15"/>
      <c r="W18" s="23"/>
      <c r="X18" s="20"/>
    </row>
    <row r="19" spans="1:24" x14ac:dyDescent="0.3">
      <c r="A19" s="19">
        <v>43738</v>
      </c>
      <c r="B19" s="15">
        <v>5.6249999999999998E-3</v>
      </c>
      <c r="C19" s="44">
        <v>2.12E-2</v>
      </c>
      <c r="D19" s="15">
        <v>-2.6200000000000003E-4</v>
      </c>
      <c r="E19" s="15">
        <f t="shared" si="3"/>
        <v>3.6122000000000001E-2</v>
      </c>
      <c r="F19" s="15">
        <f t="shared" si="4"/>
        <v>0.121763</v>
      </c>
      <c r="G19" s="15">
        <f t="shared" si="5"/>
        <v>-0.12753</v>
      </c>
      <c r="H19" s="5">
        <v>14</v>
      </c>
      <c r="I19" s="15" cm="1">
        <f t="array" ref="I19">C19-MMULT(D19:H19,$R$2:$R$6)</f>
        <v>1.09541680601127E-2</v>
      </c>
      <c r="K19" s="11">
        <f t="shared" si="6"/>
        <v>6.9037910399207328E-4</v>
      </c>
      <c r="L19" s="12">
        <f t="shared" si="7"/>
        <v>1.1644547164104773E-2</v>
      </c>
      <c r="U19" s="19"/>
      <c r="V19" s="15"/>
      <c r="W19" s="23"/>
      <c r="X19" s="20"/>
    </row>
    <row r="20" spans="1:24" x14ac:dyDescent="0.3">
      <c r="A20" s="19">
        <v>43830</v>
      </c>
      <c r="B20" s="15">
        <v>4.6129999999999999E-3</v>
      </c>
      <c r="C20" s="44">
        <v>5.74E-2</v>
      </c>
      <c r="D20" s="15">
        <v>8.9510999999999993E-2</v>
      </c>
      <c r="E20" s="15">
        <f t="shared" si="3"/>
        <v>-2.6200000000000003E-4</v>
      </c>
      <c r="F20" s="15">
        <f t="shared" si="4"/>
        <v>3.6122000000000001E-2</v>
      </c>
      <c r="G20" s="15">
        <f t="shared" si="5"/>
        <v>0.121763</v>
      </c>
      <c r="H20" s="5">
        <v>15</v>
      </c>
      <c r="I20" s="15" cm="1">
        <f t="array" ref="I20">C20-MMULT(D20:H20,$R$2:$R$6)</f>
        <v>-2.8421885855232275E-2</v>
      </c>
      <c r="K20" s="11">
        <f t="shared" si="6"/>
        <v>8.4646424310404492E-2</v>
      </c>
      <c r="L20" s="12">
        <f t="shared" si="7"/>
        <v>5.6224538455172217E-2</v>
      </c>
      <c r="U20" s="19"/>
      <c r="V20" s="15"/>
      <c r="W20" s="23"/>
      <c r="X20" s="20"/>
    </row>
    <row r="21" spans="1:24" x14ac:dyDescent="0.3">
      <c r="A21" s="19">
        <v>43921</v>
      </c>
      <c r="B21" s="15">
        <v>3.8779999999999999E-3</v>
      </c>
      <c r="C21" s="44">
        <v>-8.6699999999999999E-2</v>
      </c>
      <c r="D21" s="15">
        <v>-0.21365200000000001</v>
      </c>
      <c r="E21" s="15">
        <f t="shared" si="3"/>
        <v>8.9510999999999993E-2</v>
      </c>
      <c r="F21" s="15">
        <f t="shared" si="4"/>
        <v>-2.6200000000000003E-4</v>
      </c>
      <c r="G21" s="15">
        <f t="shared" si="5"/>
        <v>3.6122000000000001E-2</v>
      </c>
      <c r="H21" s="5">
        <v>16</v>
      </c>
      <c r="I21" s="15" cm="1">
        <f t="array" ref="I21">C21-MMULT(D21:H21,$R$2:$R$6)</f>
        <v>-1.5583326628442945E-2</v>
      </c>
      <c r="K21" s="11">
        <f t="shared" si="6"/>
        <v>-0.1988727466308764</v>
      </c>
      <c r="L21" s="12">
        <f t="shared" si="7"/>
        <v>-0.21445607325931934</v>
      </c>
      <c r="U21" s="19"/>
      <c r="V21" s="15"/>
      <c r="W21" s="23"/>
      <c r="X21" s="20"/>
    </row>
    <row r="22" spans="1:24" x14ac:dyDescent="0.3">
      <c r="A22" s="19">
        <v>44012</v>
      </c>
      <c r="B22" s="15">
        <v>1.3500000000000001E-3</v>
      </c>
      <c r="C22" s="44">
        <v>0.13189999999999999</v>
      </c>
      <c r="D22" s="15">
        <v>0.192192</v>
      </c>
      <c r="E22" s="15">
        <f t="shared" si="3"/>
        <v>-0.21365200000000001</v>
      </c>
      <c r="F22" s="15">
        <f t="shared" si="4"/>
        <v>8.9510999999999993E-2</v>
      </c>
      <c r="G22" s="15">
        <f t="shared" si="5"/>
        <v>-2.6200000000000003E-4</v>
      </c>
      <c r="H22" s="5">
        <v>17</v>
      </c>
      <c r="I22" s="15" cm="1">
        <f t="array" ref="I22">C22-MMULT(D22:H22,$R$2:$R$6)</f>
        <v>3.4997107980381553E-2</v>
      </c>
      <c r="K22" s="11">
        <f t="shared" si="6"/>
        <v>0.18067407937194452</v>
      </c>
      <c r="L22" s="12">
        <f t="shared" si="7"/>
        <v>0.21567118735232607</v>
      </c>
      <c r="U22" s="19"/>
      <c r="V22" s="15"/>
      <c r="W22" s="23"/>
      <c r="X22" s="20"/>
    </row>
    <row r="23" spans="1:24" x14ac:dyDescent="0.3">
      <c r="A23" s="19">
        <v>44104</v>
      </c>
      <c r="B23" s="15">
        <v>3.2200000000000002E-4</v>
      </c>
      <c r="C23" s="44">
        <v>9.4700000000000006E-2</v>
      </c>
      <c r="D23" s="15">
        <v>8.1303E-2</v>
      </c>
      <c r="E23" s="15">
        <f t="shared" si="3"/>
        <v>0.192192</v>
      </c>
      <c r="F23" s="15">
        <f t="shared" si="4"/>
        <v>-0.21365200000000001</v>
      </c>
      <c r="G23" s="15">
        <f t="shared" si="5"/>
        <v>8.9510999999999993E-2</v>
      </c>
      <c r="H23" s="5">
        <v>18</v>
      </c>
      <c r="I23" s="15" cm="1">
        <f t="array" ref="I23">C23-MMULT(D23:H23,$R$2:$R$6)</f>
        <v>2.9811897311730021E-2</v>
      </c>
      <c r="K23" s="11">
        <f t="shared" si="6"/>
        <v>7.6970272025706055E-2</v>
      </c>
      <c r="L23" s="12">
        <f t="shared" si="7"/>
        <v>0.10678216933743608</v>
      </c>
      <c r="U23" s="19"/>
      <c r="V23" s="15"/>
      <c r="W23" s="23"/>
      <c r="X23" s="20"/>
    </row>
    <row r="24" spans="1:24" x14ac:dyDescent="0.3">
      <c r="A24" s="19">
        <v>44196</v>
      </c>
      <c r="B24" s="15">
        <v>2.4499999999999999E-4</v>
      </c>
      <c r="C24" s="44">
        <v>0.11650000000000001</v>
      </c>
      <c r="D24" s="15">
        <v>0.146841</v>
      </c>
      <c r="E24" s="15">
        <f t="shared" si="3"/>
        <v>8.1303E-2</v>
      </c>
      <c r="F24" s="15">
        <f t="shared" si="4"/>
        <v>0.192192</v>
      </c>
      <c r="G24" s="15">
        <f t="shared" si="5"/>
        <v>-0.21365200000000001</v>
      </c>
      <c r="H24" s="5">
        <v>19</v>
      </c>
      <c r="I24" s="15" cm="1">
        <f t="array" ref="I24">C24-MMULT(D24:H24,$R$2:$R$6)</f>
        <v>3.1539962815883144E-2</v>
      </c>
      <c r="K24" s="11">
        <f t="shared" si="6"/>
        <v>0.13826165463225654</v>
      </c>
      <c r="L24" s="12">
        <f t="shared" si="7"/>
        <v>0.16980161744813968</v>
      </c>
      <c r="U24" s="19"/>
      <c r="V24" s="15"/>
      <c r="W24" s="23"/>
      <c r="X24" s="20"/>
    </row>
    <row r="25" spans="1:24" x14ac:dyDescent="0.3">
      <c r="A25" s="19">
        <v>44286</v>
      </c>
      <c r="B25" s="15">
        <v>1.8000000000000001E-4</v>
      </c>
      <c r="C25" s="44">
        <v>0.13750000000000001</v>
      </c>
      <c r="D25" s="15">
        <v>4.5714999999999999E-2</v>
      </c>
      <c r="E25" s="15">
        <f t="shared" si="3"/>
        <v>0.146841</v>
      </c>
      <c r="F25" s="15">
        <f t="shared" si="4"/>
        <v>8.1303E-2</v>
      </c>
      <c r="G25" s="15">
        <f t="shared" si="5"/>
        <v>0.192192</v>
      </c>
      <c r="H25" s="5">
        <v>20</v>
      </c>
      <c r="I25" s="15" cm="1">
        <f t="array" ref="I25">C25-MMULT(D25:H25,$R$2:$R$6)</f>
        <v>3.1124570070749341E-2</v>
      </c>
      <c r="K25" s="11">
        <f t="shared" si="6"/>
        <v>4.368824138391169E-2</v>
      </c>
      <c r="L25" s="12">
        <f t="shared" si="7"/>
        <v>7.4812811454661038E-2</v>
      </c>
      <c r="U25" s="19"/>
      <c r="V25" s="15"/>
      <c r="W25" s="23"/>
      <c r="X25" s="20"/>
    </row>
    <row r="26" spans="1:24" x14ac:dyDescent="0.3">
      <c r="A26" s="19">
        <v>44377</v>
      </c>
      <c r="B26" s="15">
        <v>7.2999999999999999E-5</v>
      </c>
      <c r="C26" s="44">
        <v>0.1037</v>
      </c>
      <c r="D26" s="15">
        <v>7.3935000000000001E-2</v>
      </c>
      <c r="E26" s="15">
        <f t="shared" si="3"/>
        <v>4.5714999999999999E-2</v>
      </c>
      <c r="F26" s="15">
        <f t="shared" si="4"/>
        <v>0.146841</v>
      </c>
      <c r="G26" s="15">
        <f t="shared" si="5"/>
        <v>8.1303E-2</v>
      </c>
      <c r="H26" s="5">
        <v>21</v>
      </c>
      <c r="I26" s="15" cm="1">
        <f t="array" ref="I26">C26-MMULT(D26:H26,$R$2:$R$6)</f>
        <v>6.2893165871957674E-3</v>
      </c>
      <c r="K26" s="11">
        <f t="shared" si="6"/>
        <v>7.0079690881254528E-2</v>
      </c>
      <c r="L26" s="12">
        <f t="shared" si="7"/>
        <v>7.6369007468450295E-2</v>
      </c>
      <c r="U26" s="19"/>
      <c r="V26" s="15"/>
      <c r="W26" s="23"/>
      <c r="X26" s="20"/>
    </row>
    <row r="27" spans="1:24" x14ac:dyDescent="0.3">
      <c r="A27" s="19">
        <v>44469</v>
      </c>
      <c r="B27" s="15">
        <v>9.0000000000000006E-5</v>
      </c>
      <c r="C27" s="44">
        <v>8.6300000000000002E-2</v>
      </c>
      <c r="D27" s="15">
        <v>-1.0546E-2</v>
      </c>
      <c r="E27" s="15">
        <f t="shared" si="3"/>
        <v>7.3935000000000001E-2</v>
      </c>
      <c r="F27" s="15">
        <f t="shared" si="4"/>
        <v>4.5714999999999999E-2</v>
      </c>
      <c r="G27" s="15">
        <f t="shared" si="5"/>
        <v>0.146841</v>
      </c>
      <c r="H27" s="5">
        <v>22</v>
      </c>
      <c r="I27" s="15" cm="1">
        <f t="array" ref="I27">C27-MMULT(D27:H27,$R$2:$R$6)</f>
        <v>2.7537567472080873E-2</v>
      </c>
      <c r="K27" s="11">
        <f t="shared" si="6"/>
        <v>-8.9272561416023181E-3</v>
      </c>
      <c r="L27" s="12">
        <f t="shared" si="7"/>
        <v>1.8610311330478555E-2</v>
      </c>
      <c r="U27" s="19"/>
      <c r="V27" s="15"/>
      <c r="W27" s="23"/>
      <c r="X27" s="20"/>
    </row>
    <row r="28" spans="1:24" x14ac:dyDescent="0.3">
      <c r="A28" s="19">
        <v>44561</v>
      </c>
      <c r="B28" s="15">
        <v>1.17E-4</v>
      </c>
      <c r="C28" s="44">
        <v>5.6899999999999999E-2</v>
      </c>
      <c r="D28" s="15">
        <v>6.6765000000000005E-2</v>
      </c>
      <c r="E28" s="15">
        <f t="shared" si="3"/>
        <v>-1.0546E-2</v>
      </c>
      <c r="F28" s="15">
        <f t="shared" si="4"/>
        <v>7.3935000000000001E-2</v>
      </c>
      <c r="G28" s="15">
        <f t="shared" si="5"/>
        <v>4.5714999999999999E-2</v>
      </c>
      <c r="H28" s="5">
        <v>23</v>
      </c>
      <c r="I28" s="15" cm="1">
        <f t="array" ref="I28">C28-MMULT(D28:H28,$R$2:$R$6)</f>
        <v>-1.5079516552590481E-2</v>
      </c>
      <c r="K28" s="11">
        <f t="shared" si="6"/>
        <v>6.3374280077004061E-2</v>
      </c>
      <c r="L28" s="12">
        <f t="shared" si="7"/>
        <v>4.829476352441358E-2</v>
      </c>
      <c r="U28" s="19"/>
      <c r="V28" s="15"/>
      <c r="W28" s="23"/>
      <c r="X28" s="20"/>
    </row>
    <row r="29" spans="1:24" x14ac:dyDescent="0.3">
      <c r="A29" s="19">
        <v>44651</v>
      </c>
      <c r="B29" s="15">
        <v>2.7999999999999998E-4</v>
      </c>
      <c r="C29" s="44">
        <v>1.8E-3</v>
      </c>
      <c r="D29" s="15">
        <v>-5.3608000000000003E-2</v>
      </c>
      <c r="E29" s="15">
        <f t="shared" si="3"/>
        <v>6.6765000000000005E-2</v>
      </c>
      <c r="F29" s="15">
        <f t="shared" si="4"/>
        <v>-1.0546E-2</v>
      </c>
      <c r="G29" s="15">
        <f t="shared" si="5"/>
        <v>7.3935000000000001E-2</v>
      </c>
      <c r="H29" s="5">
        <v>24</v>
      </c>
      <c r="I29" s="15" cm="1">
        <f t="array" ref="I29">C29-MMULT(D29:H29,$R$2:$R$6)</f>
        <v>-1.5111645757595063E-2</v>
      </c>
      <c r="K29" s="11">
        <f t="shared" si="6"/>
        <v>-4.9198999524117458E-2</v>
      </c>
      <c r="L29" s="12">
        <f t="shared" si="7"/>
        <v>-6.4310645281712514E-2</v>
      </c>
      <c r="U29" s="19"/>
      <c r="V29" s="15"/>
      <c r="W29" s="23"/>
      <c r="X29" s="20"/>
    </row>
    <row r="30" spans="1:24" x14ac:dyDescent="0.3">
      <c r="A30" s="19">
        <v>44742</v>
      </c>
      <c r="B30" s="15">
        <v>1.4419999999999999E-3</v>
      </c>
      <c r="C30" s="44">
        <v>-4.1399999999999999E-2</v>
      </c>
      <c r="D30" s="15">
        <v>-0.15660399999999999</v>
      </c>
      <c r="E30" s="15">
        <f t="shared" si="3"/>
        <v>-5.3608000000000003E-2</v>
      </c>
      <c r="F30" s="15">
        <f t="shared" si="4"/>
        <v>6.6765000000000005E-2</v>
      </c>
      <c r="G30" s="15">
        <f t="shared" si="5"/>
        <v>-1.0546E-2</v>
      </c>
      <c r="H30" s="5">
        <v>25</v>
      </c>
      <c r="I30" s="15" cm="1">
        <f t="array" ref="I30">C30-MMULT(D30:H30,$R$2:$R$6)</f>
        <v>9.6100865367201374E-3</v>
      </c>
      <c r="K30" s="11">
        <f t="shared" si="6"/>
        <v>-0.1455212437632501</v>
      </c>
      <c r="L30" s="12">
        <f t="shared" si="7"/>
        <v>-0.13591115722652997</v>
      </c>
      <c r="U30" s="19"/>
      <c r="V30" s="15"/>
      <c r="W30" s="23"/>
      <c r="X30" s="20"/>
    </row>
    <row r="31" spans="1:24" x14ac:dyDescent="0.3">
      <c r="A31" s="19">
        <v>44834</v>
      </c>
      <c r="B31" s="15">
        <v>4.4900000000000001E-3</v>
      </c>
      <c r="C31" s="44">
        <v>-1.0699999999999999E-2</v>
      </c>
      <c r="D31" s="15">
        <v>-6.8199999999999997E-2</v>
      </c>
      <c r="E31" s="15">
        <f t="shared" si="3"/>
        <v>-0.15660399999999999</v>
      </c>
      <c r="F31" s="15">
        <f t="shared" si="4"/>
        <v>-5.3608000000000003E-2</v>
      </c>
      <c r="G31" s="15">
        <f t="shared" si="5"/>
        <v>6.6765000000000005E-2</v>
      </c>
      <c r="H31" s="5">
        <v>26</v>
      </c>
      <c r="I31" s="15" cm="1">
        <f t="array" ref="I31">C31-MMULT(D31:H31,$R$2:$R$6)</f>
        <v>1.1067770150092015E-2</v>
      </c>
      <c r="K31" s="11">
        <f t="shared" si="6"/>
        <v>-6.2845492474692455E-2</v>
      </c>
      <c r="L31" s="12">
        <f t="shared" si="7"/>
        <v>-5.1777722324600442E-2</v>
      </c>
      <c r="U31" s="19"/>
      <c r="V31" s="15"/>
      <c r="W31" s="23"/>
      <c r="X31" s="20"/>
    </row>
    <row r="32" spans="1:24" x14ac:dyDescent="0.3">
      <c r="A32" s="19">
        <v>44926</v>
      </c>
      <c r="B32" s="15">
        <v>8.7430000000000008E-3</v>
      </c>
      <c r="C32" s="44">
        <v>3.5999999999999997E-2</v>
      </c>
      <c r="D32" s="15">
        <v>9.7631999999999997E-2</v>
      </c>
      <c r="E32" s="15">
        <f t="shared" si="3"/>
        <v>-6.8199999999999997E-2</v>
      </c>
      <c r="F32" s="15">
        <f t="shared" si="4"/>
        <v>-0.15660399999999999</v>
      </c>
      <c r="G32" s="15">
        <f t="shared" si="5"/>
        <v>-5.3608000000000003E-2</v>
      </c>
      <c r="H32" s="5">
        <v>27</v>
      </c>
      <c r="I32" s="15" cm="1">
        <f t="array" ref="I32">C32-MMULT(D32:H32,$R$2:$R$6)</f>
        <v>4.2250177523343521E-3</v>
      </c>
      <c r="K32" s="11">
        <f t="shared" si="6"/>
        <v>9.2241213869863073E-2</v>
      </c>
      <c r="L32" s="12">
        <f t="shared" si="7"/>
        <v>9.6466231622197418E-2</v>
      </c>
      <c r="U32" s="19"/>
      <c r="V32" s="15"/>
      <c r="W32" s="23"/>
      <c r="X32" s="20"/>
    </row>
    <row r="33" spans="1:24" x14ac:dyDescent="0.3">
      <c r="A33" s="19">
        <v>45016</v>
      </c>
      <c r="B33" s="15">
        <v>1.1219E-2</v>
      </c>
      <c r="C33" s="15">
        <v>1.03E-2</v>
      </c>
      <c r="D33" s="15">
        <v>7.3056999999999997E-2</v>
      </c>
      <c r="E33" s="15">
        <f t="shared" si="3"/>
        <v>9.7631999999999997E-2</v>
      </c>
      <c r="F33" s="15">
        <f t="shared" si="4"/>
        <v>-6.8199999999999997E-2</v>
      </c>
      <c r="G33" s="15">
        <f t="shared" si="5"/>
        <v>-0.15660399999999999</v>
      </c>
      <c r="H33" s="5">
        <v>28</v>
      </c>
      <c r="I33" s="15" cm="1">
        <f t="array" ref="I33">C33-MMULT(D33:H33,$R$2:$R$6)</f>
        <v>-2.2754624612812576E-2</v>
      </c>
      <c r="K33" s="11">
        <f t="shared" si="6"/>
        <v>6.9258581998948826E-2</v>
      </c>
      <c r="L33" s="12">
        <f t="shared" si="7"/>
        <v>4.6503957386136247E-2</v>
      </c>
      <c r="U33" s="19"/>
      <c r="V33" s="15"/>
      <c r="W33" s="23"/>
      <c r="X33" s="20"/>
    </row>
    <row r="34" spans="1:24" x14ac:dyDescent="0.3">
      <c r="A34" s="19">
        <v>45107</v>
      </c>
      <c r="B34" s="15">
        <v>1.2522E-2</v>
      </c>
      <c r="C34" s="15">
        <v>3.04E-2</v>
      </c>
      <c r="D34" s="15">
        <v>6.1772000000000001E-2</v>
      </c>
      <c r="E34" s="15">
        <f t="shared" si="3"/>
        <v>7.3056999999999997E-2</v>
      </c>
      <c r="F34" s="15">
        <f t="shared" si="4"/>
        <v>9.7631999999999997E-2</v>
      </c>
      <c r="G34" s="15">
        <f t="shared" si="5"/>
        <v>-6.8199999999999997E-2</v>
      </c>
      <c r="H34" s="5">
        <v>29</v>
      </c>
      <c r="I34" s="15" cm="1">
        <f t="array" ref="I34">C34-MMULT(D34:H34,$R$2:$R$6)</f>
        <v>-3.606649483571342E-2</v>
      </c>
      <c r="K34" s="11">
        <f t="shared" si="6"/>
        <v>5.8704807811226854E-2</v>
      </c>
      <c r="L34" s="12">
        <f t="shared" si="7"/>
        <v>2.2638312975513435E-2</v>
      </c>
      <c r="U34" s="19"/>
      <c r="V34" s="15"/>
      <c r="W34" s="23"/>
      <c r="X34" s="20"/>
    </row>
    <row r="35" spans="1:24" x14ac:dyDescent="0.3">
      <c r="A35" s="19">
        <v>45199</v>
      </c>
      <c r="B35" s="15">
        <v>1.38E-2</v>
      </c>
      <c r="C35" s="15">
        <v>2.7099999999999999E-2</v>
      </c>
      <c r="D35" s="15">
        <v>-3.4000000000000002E-2</v>
      </c>
      <c r="E35" s="15">
        <f t="shared" si="3"/>
        <v>6.1772000000000001E-2</v>
      </c>
      <c r="F35" s="15">
        <f t="shared" si="4"/>
        <v>7.3056999999999997E-2</v>
      </c>
      <c r="G35" s="15">
        <f t="shared" si="5"/>
        <v>9.7631999999999997E-2</v>
      </c>
      <c r="H35" s="5">
        <v>30</v>
      </c>
      <c r="I35" s="15" cm="1">
        <f t="array" ref="I35">C35-MMULT(D35:H35,$R$2:$R$6)</f>
        <v>-2.0894624166703429E-2</v>
      </c>
      <c r="K35" s="11">
        <f t="shared" si="6"/>
        <v>-3.0861524621782294E-2</v>
      </c>
      <c r="L35" s="12">
        <f t="shared" si="7"/>
        <v>-5.1756148788485723E-2</v>
      </c>
      <c r="U35" s="19"/>
      <c r="V35" s="15"/>
      <c r="W35" s="23"/>
      <c r="X35" s="20"/>
    </row>
    <row r="36" spans="1:24" x14ac:dyDescent="0.3">
      <c r="A36" s="19"/>
      <c r="B36" s="15"/>
      <c r="C36" s="15"/>
      <c r="D36" s="15"/>
      <c r="E36" s="15"/>
      <c r="F36" s="15"/>
      <c r="G36" s="15"/>
      <c r="I36" s="15"/>
      <c r="K36" s="11"/>
      <c r="L36" s="12"/>
      <c r="U36" s="19"/>
      <c r="V36" s="15"/>
      <c r="W36" s="23"/>
      <c r="X36" s="20"/>
    </row>
    <row r="37" spans="1:24" x14ac:dyDescent="0.3">
      <c r="A37" s="19"/>
      <c r="B37" s="15"/>
      <c r="C37" s="15"/>
      <c r="D37" s="15"/>
      <c r="U37" s="19"/>
      <c r="V37" s="15"/>
      <c r="W37" s="23"/>
      <c r="X37" s="20"/>
    </row>
    <row r="38" spans="1:24" x14ac:dyDescent="0.3">
      <c r="A38" s="24" t="s">
        <v>7</v>
      </c>
      <c r="B38" s="25" cm="1">
        <f t="array" ref="B38">GEOMEAN(1+B2:B35)^4-1</f>
        <v>1.3085167751636373E-2</v>
      </c>
      <c r="C38" s="25" cm="1">
        <f t="array" ref="C38">GEOMEAN(1+C2:C35)^4-1</f>
        <v>0.1394749247550624</v>
      </c>
      <c r="D38" s="25" cm="1">
        <f t="array" ref="D38">GEOMEAN(1+D2:D35)^4-1</f>
        <v>7.2440235081126625E-2</v>
      </c>
      <c r="E38" s="25"/>
      <c r="F38" s="26"/>
      <c r="G38" s="26"/>
      <c r="H38" s="26"/>
      <c r="I38" s="26"/>
      <c r="J38" s="26"/>
      <c r="K38" s="25" cm="1">
        <f t="array" ref="K38">GEOMEAN(1+K2:K35)^4-1</f>
        <v>7.250386586391766E-2</v>
      </c>
      <c r="L38" s="12" cm="1">
        <f t="array" ref="L38">GEOMEAN(1+L2:L35)^4-1</f>
        <v>7.3716216342722074E-2</v>
      </c>
      <c r="U38" s="19"/>
      <c r="V38" s="15"/>
      <c r="W38" s="23"/>
      <c r="X38" s="20"/>
    </row>
    <row r="39" spans="1:24" x14ac:dyDescent="0.3">
      <c r="A39" s="19" t="s">
        <v>8</v>
      </c>
      <c r="B39" s="15"/>
      <c r="C39" s="15">
        <f>STDEV(C2:C36)*SQRT(4)</f>
        <v>9.3361805181062504E-2</v>
      </c>
      <c r="D39" s="15">
        <f>STDEV(D2:D36)*SQRT(4)</f>
        <v>0.16662752979929829</v>
      </c>
      <c r="K39" s="25">
        <f>STDEV(K2:K36)*SQRT(4)</f>
        <v>0.15583068878685929</v>
      </c>
      <c r="L39" s="12">
        <f>STDEV(L2:L36)*SQRT(4)</f>
        <v>0.16075878329129392</v>
      </c>
      <c r="U39" s="19"/>
      <c r="V39" s="15"/>
      <c r="W39" s="23"/>
      <c r="X39" s="20"/>
    </row>
    <row r="40" spans="1:24" x14ac:dyDescent="0.3">
      <c r="A40" s="5" t="s">
        <v>9</v>
      </c>
      <c r="B40" s="20"/>
      <c r="C40" s="20">
        <f>(C38-$B38)/C39</f>
        <v>1.3537629950311083</v>
      </c>
      <c r="D40" s="20">
        <f>(D38-$B38)/D39</f>
        <v>0.35621405058925748</v>
      </c>
      <c r="K40" s="27">
        <f>(K38-$B38)/K39</f>
        <v>0.38130292931934906</v>
      </c>
      <c r="L40" s="21">
        <f>(L38-$B38)/L39</f>
        <v>0.3771554334373296</v>
      </c>
      <c r="U40" s="19"/>
      <c r="V40" s="15"/>
      <c r="W40" s="23"/>
      <c r="X40" s="20"/>
    </row>
    <row r="41" spans="1:24" x14ac:dyDescent="0.3">
      <c r="U41" s="19"/>
      <c r="V41" s="15"/>
      <c r="W41" s="23"/>
      <c r="X41" s="20"/>
    </row>
    <row r="42" spans="1:24" x14ac:dyDescent="0.3">
      <c r="U42" s="19"/>
      <c r="V42" s="15"/>
      <c r="W42" s="23"/>
      <c r="X42" s="20"/>
    </row>
    <row r="43" spans="1:24" x14ac:dyDescent="0.3">
      <c r="A43" s="19"/>
      <c r="B43" s="15"/>
      <c r="C43" s="15" cm="1">
        <f t="array" ref="C43">GEOMEAN(1+C20:C35)^4-1</f>
        <v>0.19314708841857087</v>
      </c>
      <c r="D43" s="15"/>
      <c r="U43" s="19"/>
      <c r="V43" s="15"/>
      <c r="W43" s="23"/>
      <c r="X43" s="20"/>
    </row>
    <row r="44" spans="1:24" x14ac:dyDescent="0.3">
      <c r="B44" s="15"/>
      <c r="C44" s="15"/>
      <c r="D44" s="15"/>
      <c r="K44" s="15"/>
      <c r="U44" s="19"/>
      <c r="V44" s="15"/>
      <c r="W44" s="23"/>
      <c r="X44" s="20"/>
    </row>
    <row r="45" spans="1:24" x14ac:dyDescent="0.3">
      <c r="A45" s="19"/>
      <c r="B45" s="15"/>
      <c r="C45" s="15"/>
      <c r="D45" s="15"/>
      <c r="K45" s="15"/>
      <c r="U45" s="19"/>
      <c r="V45" s="15"/>
      <c r="W45" s="23"/>
      <c r="X45" s="20"/>
    </row>
    <row r="46" spans="1:24" x14ac:dyDescent="0.3">
      <c r="A46" s="19"/>
      <c r="B46" s="20"/>
      <c r="C46" s="20"/>
      <c r="D46" s="20"/>
      <c r="K46" s="20"/>
      <c r="L46" s="15"/>
      <c r="U46" s="19"/>
      <c r="V46" s="15"/>
      <c r="W46" s="23"/>
      <c r="X46" s="20"/>
    </row>
    <row r="47" spans="1:24" x14ac:dyDescent="0.3">
      <c r="A47" s="19"/>
      <c r="B47" s="15"/>
      <c r="C47" s="15"/>
      <c r="D47" s="15"/>
      <c r="U47" s="19"/>
      <c r="V47" s="15"/>
      <c r="W47" s="23"/>
      <c r="X47" s="20"/>
    </row>
    <row r="48" spans="1:24" x14ac:dyDescent="0.3">
      <c r="A48" s="19"/>
      <c r="B48" s="15"/>
      <c r="C48" s="15"/>
      <c r="D48" s="15"/>
      <c r="U48" s="19"/>
      <c r="V48" s="15"/>
      <c r="W48" s="23"/>
      <c r="X48" s="20"/>
    </row>
    <row r="49" spans="1:24" x14ac:dyDescent="0.3">
      <c r="A49" s="19"/>
      <c r="B49" s="15"/>
      <c r="C49" s="15"/>
      <c r="D49" s="15"/>
      <c r="U49" s="19"/>
      <c r="V49" s="15"/>
      <c r="W49" s="23"/>
      <c r="X49" s="20"/>
    </row>
    <row r="50" spans="1:24" x14ac:dyDescent="0.3">
      <c r="A50" s="19"/>
      <c r="B50" s="15"/>
      <c r="C50" s="15"/>
      <c r="D50" s="15"/>
      <c r="U50" s="19"/>
      <c r="V50" s="15"/>
      <c r="W50" s="23"/>
      <c r="X50" s="20"/>
    </row>
    <row r="51" spans="1:24" x14ac:dyDescent="0.3">
      <c r="A51" s="19"/>
      <c r="B51" s="15"/>
      <c r="C51" s="15"/>
      <c r="D51" s="15"/>
      <c r="U51" s="19"/>
      <c r="V51" s="15"/>
      <c r="W51" s="23"/>
      <c r="X51" s="20"/>
    </row>
    <row r="52" spans="1:24" x14ac:dyDescent="0.3">
      <c r="A52" s="19"/>
      <c r="B52" s="15"/>
      <c r="C52" s="15"/>
      <c r="D52" s="15"/>
      <c r="U52" s="19"/>
      <c r="V52" s="15"/>
      <c r="W52" s="23"/>
      <c r="X52" s="20"/>
    </row>
    <row r="53" spans="1:24" x14ac:dyDescent="0.3">
      <c r="A53" s="19"/>
      <c r="B53" s="15"/>
      <c r="C53" s="15"/>
      <c r="D53" s="15"/>
      <c r="U53" s="19"/>
      <c r="V53" s="15"/>
      <c r="W53" s="23"/>
      <c r="X53" s="20"/>
    </row>
    <row r="54" spans="1:24" x14ac:dyDescent="0.3">
      <c r="A54" s="19"/>
      <c r="B54" s="15"/>
      <c r="C54" s="15"/>
      <c r="D54" s="15"/>
      <c r="U54" s="19"/>
      <c r="V54" s="15"/>
      <c r="W54" s="23"/>
      <c r="X54" s="20"/>
    </row>
    <row r="55" spans="1:24" x14ac:dyDescent="0.3">
      <c r="A55" s="19"/>
      <c r="B55" s="15"/>
      <c r="C55" s="15"/>
      <c r="D55" s="15"/>
      <c r="U55" s="19"/>
      <c r="V55" s="15"/>
      <c r="W55" s="23"/>
      <c r="X55" s="20"/>
    </row>
    <row r="56" spans="1:24" x14ac:dyDescent="0.3">
      <c r="A56" s="19"/>
      <c r="B56" s="15"/>
      <c r="C56" s="15"/>
      <c r="D56" s="15"/>
      <c r="U56" s="19"/>
      <c r="V56" s="15"/>
      <c r="W56" s="20"/>
      <c r="X56" s="20"/>
    </row>
    <row r="57" spans="1:24" x14ac:dyDescent="0.3">
      <c r="A57" s="19"/>
      <c r="B57" s="15"/>
      <c r="C57" s="15"/>
      <c r="D57" s="15"/>
      <c r="U57" s="19"/>
      <c r="V57" s="15"/>
      <c r="W57" s="11"/>
      <c r="X57" s="20"/>
    </row>
    <row r="58" spans="1:24" x14ac:dyDescent="0.3">
      <c r="A58" s="19"/>
      <c r="B58" s="15"/>
      <c r="C58" s="15"/>
      <c r="D58" s="15"/>
      <c r="U58" s="19"/>
      <c r="V58" s="15"/>
    </row>
    <row r="59" spans="1:24" x14ac:dyDescent="0.3">
      <c r="A59" s="19"/>
      <c r="B59" s="15"/>
      <c r="C59" s="15"/>
      <c r="D59" s="15"/>
      <c r="U59" s="19"/>
      <c r="V59" s="15"/>
    </row>
    <row r="60" spans="1:24" x14ac:dyDescent="0.3">
      <c r="A60" s="19"/>
      <c r="B60" s="15"/>
      <c r="C60" s="15"/>
      <c r="D60" s="15"/>
      <c r="U60" s="19"/>
      <c r="V60" s="15"/>
    </row>
    <row r="61" spans="1:24" x14ac:dyDescent="0.3">
      <c r="A61" s="19"/>
      <c r="B61" s="15"/>
      <c r="C61" s="15"/>
      <c r="D61" s="15"/>
      <c r="U61" s="19"/>
      <c r="V61" s="15"/>
    </row>
    <row r="62" spans="1:24" x14ac:dyDescent="0.3">
      <c r="A62" s="19"/>
      <c r="B62" s="15"/>
      <c r="C62" s="15"/>
      <c r="D62" s="15"/>
      <c r="U62" s="19"/>
      <c r="V62" s="15"/>
    </row>
    <row r="63" spans="1:24" x14ac:dyDescent="0.3">
      <c r="A63" s="19"/>
      <c r="B63" s="15"/>
      <c r="C63" s="15"/>
      <c r="D63" s="15"/>
      <c r="U63" s="19"/>
      <c r="V63" s="15"/>
    </row>
    <row r="64" spans="1:24" x14ac:dyDescent="0.3">
      <c r="A64" s="19"/>
      <c r="B64" s="15"/>
      <c r="C64" s="15"/>
      <c r="D64" s="15"/>
      <c r="U64" s="19"/>
      <c r="V64" s="15"/>
    </row>
    <row r="65" spans="1:22" x14ac:dyDescent="0.3">
      <c r="A65" s="19"/>
      <c r="B65" s="15"/>
      <c r="C65" s="15"/>
      <c r="D65" s="15"/>
      <c r="U65" s="19"/>
      <c r="V65" s="15"/>
    </row>
    <row r="66" spans="1:22" x14ac:dyDescent="0.3">
      <c r="A66" s="19"/>
      <c r="B66" s="15"/>
      <c r="C66" s="15"/>
      <c r="D66" s="15"/>
      <c r="U66" s="19"/>
      <c r="V66" s="15"/>
    </row>
    <row r="67" spans="1:22" x14ac:dyDescent="0.3">
      <c r="A67" s="19"/>
      <c r="B67" s="15"/>
      <c r="C67" s="15"/>
      <c r="D67" s="15"/>
      <c r="U67" s="19"/>
      <c r="V67" s="15"/>
    </row>
    <row r="68" spans="1:22" x14ac:dyDescent="0.3">
      <c r="A68" s="19"/>
      <c r="B68" s="15"/>
      <c r="C68" s="15"/>
      <c r="D68" s="15"/>
      <c r="U68" s="19"/>
      <c r="V68" s="15"/>
    </row>
    <row r="69" spans="1:22" x14ac:dyDescent="0.3">
      <c r="A69" s="19"/>
      <c r="B69" s="15"/>
      <c r="C69" s="15"/>
      <c r="D69" s="15"/>
      <c r="U69" s="19"/>
      <c r="V69" s="15"/>
    </row>
    <row r="70" spans="1:22" x14ac:dyDescent="0.3">
      <c r="A70" s="19"/>
      <c r="B70" s="15"/>
      <c r="C70" s="15"/>
      <c r="D70" s="15"/>
      <c r="U70" s="19"/>
      <c r="V70" s="15"/>
    </row>
    <row r="71" spans="1:22" x14ac:dyDescent="0.3">
      <c r="A71" s="19"/>
      <c r="B71" s="15"/>
      <c r="C71" s="15"/>
      <c r="D71" s="15"/>
      <c r="U71" s="19"/>
      <c r="V71" s="15"/>
    </row>
    <row r="72" spans="1:22" x14ac:dyDescent="0.3">
      <c r="A72" s="19"/>
      <c r="B72" s="15"/>
      <c r="C72" s="15"/>
      <c r="D72" s="15"/>
      <c r="U72" s="19"/>
      <c r="V72" s="15"/>
    </row>
    <row r="73" spans="1:22" x14ac:dyDescent="0.3">
      <c r="A73" s="19"/>
      <c r="B73" s="15"/>
      <c r="C73" s="15"/>
      <c r="D73" s="15"/>
      <c r="U73" s="19"/>
      <c r="V73" s="15"/>
    </row>
    <row r="74" spans="1:22" x14ac:dyDescent="0.3">
      <c r="A74" s="19"/>
      <c r="B74" s="15"/>
      <c r="C74" s="15"/>
      <c r="D74" s="15"/>
      <c r="U74" s="19"/>
      <c r="V74" s="15"/>
    </row>
    <row r="75" spans="1:22" x14ac:dyDescent="0.3">
      <c r="A75" s="19"/>
      <c r="B75" s="15"/>
      <c r="C75" s="15"/>
      <c r="D75" s="15"/>
      <c r="U75" s="19"/>
      <c r="V75" s="15"/>
    </row>
    <row r="76" spans="1:22" x14ac:dyDescent="0.3">
      <c r="A76" s="19"/>
      <c r="B76" s="15"/>
      <c r="C76" s="15"/>
      <c r="D76" s="15"/>
      <c r="U76" s="19"/>
      <c r="V76" s="15"/>
    </row>
    <row r="77" spans="1:22" x14ac:dyDescent="0.3">
      <c r="A77" s="19"/>
      <c r="B77" s="15"/>
      <c r="C77" s="15"/>
      <c r="D77" s="15"/>
      <c r="U77" s="19"/>
      <c r="V77" s="15"/>
    </row>
    <row r="79" spans="1:22" x14ac:dyDescent="0.3">
      <c r="A79" s="19"/>
      <c r="B79" s="15"/>
      <c r="C79" s="15"/>
      <c r="D79" s="15"/>
    </row>
    <row r="81" spans="1:4" x14ac:dyDescent="0.3">
      <c r="A81" s="19"/>
      <c r="B81" s="15"/>
      <c r="C81" s="15"/>
      <c r="D81" s="15"/>
    </row>
    <row r="82" spans="1:4" x14ac:dyDescent="0.3">
      <c r="A82" s="19"/>
      <c r="B82" s="15"/>
      <c r="C82" s="15"/>
      <c r="D82" s="15"/>
    </row>
    <row r="83" spans="1:4" x14ac:dyDescent="0.3">
      <c r="A83" s="19"/>
      <c r="B83" s="15"/>
      <c r="C83" s="15"/>
      <c r="D83" s="15"/>
    </row>
    <row r="84" spans="1:4" x14ac:dyDescent="0.3">
      <c r="A84" s="19"/>
      <c r="B84" s="15"/>
      <c r="C84" s="15"/>
      <c r="D84" s="15"/>
    </row>
    <row r="85" spans="1:4" x14ac:dyDescent="0.3">
      <c r="A85" s="19"/>
      <c r="B85" s="15"/>
      <c r="C85" s="15"/>
      <c r="D85" s="15"/>
    </row>
    <row r="86" spans="1:4" x14ac:dyDescent="0.3">
      <c r="A86" s="19"/>
      <c r="B86" s="15"/>
      <c r="C86" s="15"/>
      <c r="D86" s="15"/>
    </row>
    <row r="87" spans="1:4" x14ac:dyDescent="0.3">
      <c r="A87" s="19"/>
      <c r="B87" s="15"/>
      <c r="C87" s="15"/>
      <c r="D87" s="15"/>
    </row>
    <row r="88" spans="1:4" x14ac:dyDescent="0.3">
      <c r="A88" s="19"/>
      <c r="B88" s="15"/>
      <c r="C88" s="15"/>
      <c r="D88" s="15"/>
    </row>
    <row r="89" spans="1:4" x14ac:dyDescent="0.3">
      <c r="A89" s="19"/>
      <c r="B89" s="15"/>
      <c r="C89" s="15"/>
      <c r="D89" s="15"/>
    </row>
    <row r="90" spans="1:4" x14ac:dyDescent="0.3">
      <c r="A90" s="19"/>
      <c r="B90" s="15"/>
      <c r="C90" s="15"/>
      <c r="D90" s="15"/>
    </row>
    <row r="91" spans="1:4" x14ac:dyDescent="0.3">
      <c r="A91" s="19"/>
      <c r="B91" s="15"/>
      <c r="C91" s="15"/>
      <c r="D91" s="15"/>
    </row>
    <row r="92" spans="1:4" x14ac:dyDescent="0.3">
      <c r="A92" s="19"/>
      <c r="B92" s="15"/>
      <c r="C92" s="15"/>
      <c r="D92" s="15"/>
    </row>
    <row r="93" spans="1:4" x14ac:dyDescent="0.3">
      <c r="A93" s="19"/>
      <c r="B93" s="15"/>
      <c r="C93" s="15"/>
      <c r="D93" s="15"/>
    </row>
    <row r="94" spans="1:4" x14ac:dyDescent="0.3">
      <c r="A94" s="19"/>
      <c r="B94" s="15"/>
      <c r="C94" s="15"/>
      <c r="D94" s="15"/>
    </row>
    <row r="95" spans="1:4" x14ac:dyDescent="0.3">
      <c r="A95" s="19"/>
      <c r="B95" s="15"/>
      <c r="C95" s="15"/>
      <c r="D95" s="15"/>
    </row>
    <row r="96" spans="1:4" x14ac:dyDescent="0.3">
      <c r="A96" s="19"/>
      <c r="B96" s="15"/>
      <c r="C96" s="15"/>
      <c r="D96" s="15"/>
    </row>
    <row r="97" spans="1:4" x14ac:dyDescent="0.3">
      <c r="A97" s="19"/>
      <c r="B97" s="15"/>
      <c r="C97" s="15"/>
      <c r="D9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9986-1C08-4188-93E5-CDEB75C4F071}">
  <dimension ref="A1:W42"/>
  <sheetViews>
    <sheetView zoomScale="85" zoomScaleNormal="85" workbookViewId="0">
      <selection activeCell="L38" sqref="L36:L38"/>
    </sheetView>
  </sheetViews>
  <sheetFormatPr defaultColWidth="8.7265625" defaultRowHeight="13" x14ac:dyDescent="0.3"/>
  <cols>
    <col min="1" max="1" width="15.1796875" style="7" bestFit="1" customWidth="1"/>
    <col min="2" max="2" width="12.453125" style="7" bestFit="1" customWidth="1"/>
    <col min="3" max="3" width="8.1796875" style="7" bestFit="1" customWidth="1"/>
    <col min="4" max="4" width="14.7265625" style="7" bestFit="1" customWidth="1"/>
    <col min="5" max="8" width="8.1796875" style="7" bestFit="1" customWidth="1"/>
    <col min="9" max="9" width="7.81640625" style="7" bestFit="1" customWidth="1"/>
    <col min="10" max="10" width="8.7265625" style="7"/>
    <col min="11" max="11" width="11.7265625" style="7" bestFit="1" customWidth="1"/>
    <col min="12" max="12" width="16.81640625" style="7" bestFit="1" customWidth="1"/>
    <col min="13" max="14" width="8.7265625" style="7"/>
    <col min="15" max="15" width="12.81640625" style="7" bestFit="1" customWidth="1"/>
    <col min="16" max="18" width="8.7265625" style="7"/>
    <col min="19" max="19" width="11.54296875" style="7" bestFit="1" customWidth="1"/>
    <col min="20" max="20" width="4.453125" style="7" bestFit="1" customWidth="1"/>
    <col min="21" max="21" width="8.7265625" style="7"/>
    <col min="22" max="22" width="14.7265625" style="7" bestFit="1" customWidth="1"/>
    <col min="23" max="23" width="12.54296875" style="7" bestFit="1" customWidth="1"/>
    <col min="24" max="16384" width="8.7265625" style="7"/>
  </cols>
  <sheetData>
    <row r="1" spans="1:23" ht="13.5" x14ac:dyDescent="0.35">
      <c r="A1" s="1" t="s">
        <v>0</v>
      </c>
      <c r="B1" s="2" t="s">
        <v>1</v>
      </c>
      <c r="C1" s="3" t="s">
        <v>68</v>
      </c>
      <c r="D1" s="4" t="s">
        <v>16</v>
      </c>
      <c r="E1" s="5" t="s">
        <v>12</v>
      </c>
      <c r="F1" s="5" t="s">
        <v>13</v>
      </c>
      <c r="G1" s="5" t="s">
        <v>14</v>
      </c>
      <c r="H1" s="5" t="s">
        <v>3</v>
      </c>
      <c r="I1" s="5" t="s">
        <v>4</v>
      </c>
      <c r="J1" s="5"/>
      <c r="K1" s="3" t="str">
        <f>C1&amp;" "&amp;"contrib"</f>
        <v>SPRIM contrib</v>
      </c>
      <c r="L1" s="6" t="str">
        <f>C1&amp;" "&amp;"contrib+residual"</f>
        <v>SPRIM contrib+residual</v>
      </c>
      <c r="O1" s="7" t="s">
        <v>44</v>
      </c>
      <c r="S1" s="5"/>
      <c r="T1" s="5"/>
      <c r="U1" s="5"/>
      <c r="V1" s="5"/>
      <c r="W1" s="5" t="s">
        <v>5</v>
      </c>
    </row>
    <row r="2" spans="1:23" x14ac:dyDescent="0.3">
      <c r="A2" s="8">
        <v>44135</v>
      </c>
      <c r="B2" s="9">
        <v>8.6000000000000003E-5</v>
      </c>
      <c r="C2" s="9">
        <v>6.88E-2</v>
      </c>
      <c r="D2" s="10">
        <v>-2.4309999999999998E-2</v>
      </c>
      <c r="K2" s="11">
        <f t="shared" ref="K2:K7" si="0">$T$2*D2+$W$6</f>
        <v>3.9174262216518946E-3</v>
      </c>
      <c r="L2" s="12">
        <f t="shared" ref="L2:L4" si="1">K2+I2</f>
        <v>3.9174262216518946E-3</v>
      </c>
      <c r="O2" s="14">
        <f>C2-D2</f>
        <v>9.3109999999999998E-2</v>
      </c>
      <c r="P2" s="14"/>
      <c r="S2" s="5" t="s">
        <v>6</v>
      </c>
      <c r="T2" s="13">
        <f>SUM(W2:W5)</f>
        <v>0.33415026142672338</v>
      </c>
      <c r="U2" s="5"/>
      <c r="V2" s="5" t="str">
        <f>D1</f>
        <v>MSCI ACWI</v>
      </c>
      <c r="W2" s="5" cm="1">
        <f t="array" ref="W2:W6">MMULT(MINVERSE(MMULT(TRANSPOSE(D5:H37),D5:H37)),MMULT(TRANSPOSE(D5:H37),C5:C37))</f>
        <v>0.17593422517471569</v>
      </c>
    </row>
    <row r="3" spans="1:23" x14ac:dyDescent="0.3">
      <c r="A3" s="8">
        <v>44165</v>
      </c>
      <c r="B3" s="9">
        <v>8.2000000000000001E-5</v>
      </c>
      <c r="C3" s="9">
        <v>1.2699999999999999E-2</v>
      </c>
      <c r="D3" s="10">
        <v>0.123263</v>
      </c>
      <c r="E3" s="14">
        <f>D2</f>
        <v>-2.4309999999999998E-2</v>
      </c>
      <c r="K3" s="11">
        <f t="shared" si="0"/>
        <v>5.3228982751177739E-2</v>
      </c>
      <c r="L3" s="12">
        <f t="shared" si="1"/>
        <v>5.3228982751177739E-2</v>
      </c>
      <c r="O3" s="14">
        <f t="shared" ref="O3:O7" si="2">C3-D3</f>
        <v>-0.11056299999999999</v>
      </c>
      <c r="P3" s="14"/>
      <c r="S3" s="5"/>
      <c r="T3" s="5"/>
      <c r="U3" s="5"/>
      <c r="V3" s="5" t="str">
        <f>E1</f>
        <v>ACWIt-1</v>
      </c>
      <c r="W3" s="5">
        <v>6.1393512738247266E-2</v>
      </c>
    </row>
    <row r="4" spans="1:23" x14ac:dyDescent="0.3">
      <c r="A4" s="8">
        <v>44196</v>
      </c>
      <c r="B4" s="9">
        <v>7.7000000000000001E-5</v>
      </c>
      <c r="C4" s="9">
        <v>0.15409999999999999</v>
      </c>
      <c r="D4" s="10">
        <v>4.6428999999999998E-2</v>
      </c>
      <c r="E4" s="14">
        <f t="shared" ref="E4:E7" si="3">D3</f>
        <v>0.123263</v>
      </c>
      <c r="F4" s="14">
        <f>D2</f>
        <v>-2.4309999999999998E-2</v>
      </c>
      <c r="K4" s="11">
        <f t="shared" si="0"/>
        <v>2.7554881564716881E-2</v>
      </c>
      <c r="L4" s="12">
        <f t="shared" si="1"/>
        <v>2.7554881564716881E-2</v>
      </c>
      <c r="O4" s="14">
        <f t="shared" si="2"/>
        <v>0.10767099999999999</v>
      </c>
      <c r="P4" s="14"/>
      <c r="S4" s="5"/>
      <c r="T4" s="5"/>
      <c r="U4" s="5"/>
      <c r="V4" s="5" t="str">
        <f>F1</f>
        <v>ACWIt-2</v>
      </c>
      <c r="W4" s="5">
        <v>4.2478639346292368E-2</v>
      </c>
    </row>
    <row r="5" spans="1:23" x14ac:dyDescent="0.3">
      <c r="A5" s="8">
        <v>44227</v>
      </c>
      <c r="B5" s="9">
        <v>7.2999999999999999E-5</v>
      </c>
      <c r="C5" s="9">
        <v>1.9E-3</v>
      </c>
      <c r="D5" s="10">
        <v>-4.5459999999999997E-3</v>
      </c>
      <c r="E5" s="14">
        <f t="shared" si="3"/>
        <v>4.6428999999999998E-2</v>
      </c>
      <c r="F5" s="14">
        <f t="shared" ref="F5:F7" si="4">D3</f>
        <v>0.123263</v>
      </c>
      <c r="G5" s="14">
        <f>D2</f>
        <v>-2.4309999999999998E-2</v>
      </c>
      <c r="H5" s="7">
        <v>1</v>
      </c>
      <c r="I5" s="15" cm="1">
        <f t="array" ref="I5">C5-MMULT(D5:H5,$W$2:$W$6)</f>
        <v>-1.6106206189846255E-2</v>
      </c>
      <c r="K5" s="11">
        <f t="shared" si="0"/>
        <v>1.0521571988489655E-2</v>
      </c>
      <c r="L5" s="12">
        <f>K5+I5</f>
        <v>-5.5846342013565996E-3</v>
      </c>
      <c r="O5" s="14">
        <f t="shared" si="2"/>
        <v>6.4459999999999995E-3</v>
      </c>
      <c r="P5" s="14"/>
      <c r="S5" s="5"/>
      <c r="T5" s="5"/>
      <c r="U5" s="5"/>
      <c r="V5" s="5" t="str">
        <f>G1</f>
        <v>ACWIt-3</v>
      </c>
      <c r="W5" s="5">
        <v>5.4343884167468035E-2</v>
      </c>
    </row>
    <row r="6" spans="1:23" x14ac:dyDescent="0.3">
      <c r="A6" s="8">
        <v>44255</v>
      </c>
      <c r="B6" s="9">
        <v>5.7000000000000003E-5</v>
      </c>
      <c r="C6" s="9">
        <v>1.5299999999999999E-2</v>
      </c>
      <c r="D6" s="10">
        <v>2.3161000000000001E-2</v>
      </c>
      <c r="E6" s="14">
        <f t="shared" si="3"/>
        <v>-4.5459999999999997E-3</v>
      </c>
      <c r="F6" s="14">
        <f t="shared" si="4"/>
        <v>4.6428999999999998E-2</v>
      </c>
      <c r="G6" s="14">
        <f t="shared" ref="G6:G7" si="5">D3</f>
        <v>0.123263</v>
      </c>
      <c r="H6" s="7">
        <v>1</v>
      </c>
      <c r="I6" s="15" cm="1">
        <f t="array" ref="I6">C6-MMULT(D6:H6,$W$2:$W$6)</f>
        <v>-9.2071676976426802E-3</v>
      </c>
      <c r="K6" s="11">
        <f t="shared" si="0"/>
        <v>1.9779873281839881E-2</v>
      </c>
      <c r="L6" s="12">
        <f t="shared" ref="L6:L7" si="6">K6+I6</f>
        <v>1.0572705584197201E-2</v>
      </c>
      <c r="O6" s="14">
        <f t="shared" si="2"/>
        <v>-7.8610000000000017E-3</v>
      </c>
      <c r="P6" s="14"/>
      <c r="S6" s="5"/>
      <c r="T6" s="5"/>
      <c r="U6" s="5"/>
      <c r="V6" s="5" t="s">
        <v>3</v>
      </c>
      <c r="W6" s="5">
        <v>1.204061907693554E-2</v>
      </c>
    </row>
    <row r="7" spans="1:23" x14ac:dyDescent="0.3">
      <c r="A7" s="8">
        <v>44286</v>
      </c>
      <c r="B7" s="9">
        <v>5.1E-5</v>
      </c>
      <c r="C7" s="9">
        <v>3.0200000000000001E-2</v>
      </c>
      <c r="D7" s="10">
        <v>2.6710999999999999E-2</v>
      </c>
      <c r="E7" s="14">
        <f t="shared" si="3"/>
        <v>2.3161000000000001E-2</v>
      </c>
      <c r="F7" s="14">
        <f t="shared" si="4"/>
        <v>-4.5459999999999997E-3</v>
      </c>
      <c r="G7" s="14">
        <f t="shared" si="5"/>
        <v>4.6428999999999998E-2</v>
      </c>
      <c r="H7" s="7">
        <v>1</v>
      </c>
      <c r="I7" s="15" cm="1">
        <f t="array" ref="I7">C7-MMULT(D7:H7,$W$2:$W$6)</f>
        <v>9.7080423823489581E-3</v>
      </c>
      <c r="K7" s="11">
        <f t="shared" si="0"/>
        <v>2.0966106709904748E-2</v>
      </c>
      <c r="L7" s="12">
        <f t="shared" si="6"/>
        <v>3.0674149092253706E-2</v>
      </c>
      <c r="O7" s="14">
        <f t="shared" si="2"/>
        <v>3.4890000000000025E-3</v>
      </c>
      <c r="P7" s="14"/>
    </row>
    <row r="8" spans="1:23" x14ac:dyDescent="0.3">
      <c r="A8" s="8">
        <v>44316</v>
      </c>
      <c r="B8" s="9">
        <v>3.4E-5</v>
      </c>
      <c r="C8" s="9">
        <v>3.85E-2</v>
      </c>
      <c r="D8" s="10">
        <v>4.3722999999999998E-2</v>
      </c>
      <c r="E8" s="14">
        <f t="shared" ref="E8:E37" si="7">D7</f>
        <v>2.6710999999999999E-2</v>
      </c>
      <c r="F8" s="14">
        <f t="shared" ref="F8:F37" si="8">D6</f>
        <v>2.3161000000000001E-2</v>
      </c>
      <c r="G8" s="14">
        <f t="shared" ref="G8:G37" si="9">D5</f>
        <v>-4.5459999999999997E-3</v>
      </c>
      <c r="H8" s="7">
        <v>1</v>
      </c>
      <c r="I8" s="15" cm="1">
        <f t="array" ref="I8">C8-MMULT(D8:H8,$W$2:$W$6)</f>
        <v>1.6390326208524875E-2</v>
      </c>
      <c r="K8" s="11">
        <f t="shared" ref="K8:K37" si="10">$T$2*D8+$W$6</f>
        <v>2.6650670957296167E-2</v>
      </c>
      <c r="L8" s="12">
        <f t="shared" ref="L8:L37" si="11">K8+I8</f>
        <v>4.3040997165821042E-2</v>
      </c>
      <c r="O8" s="14">
        <f t="shared" ref="O8:O37" si="12">C8-D8</f>
        <v>-5.2229999999999985E-3</v>
      </c>
      <c r="P8" s="14"/>
    </row>
    <row r="9" spans="1:23" x14ac:dyDescent="0.3">
      <c r="A9" s="8">
        <v>44347</v>
      </c>
      <c r="B9" s="9">
        <v>2.3E-5</v>
      </c>
      <c r="C9" s="9">
        <v>5.2400000000000002E-2</v>
      </c>
      <c r="D9" s="10">
        <v>1.5561E-2</v>
      </c>
      <c r="E9" s="14">
        <f t="shared" si="7"/>
        <v>4.3722999999999998E-2</v>
      </c>
      <c r="F9" s="14">
        <f t="shared" si="8"/>
        <v>2.6710999999999999E-2</v>
      </c>
      <c r="G9" s="14">
        <f t="shared" si="9"/>
        <v>2.3161000000000001E-2</v>
      </c>
      <c r="H9" s="7">
        <v>1</v>
      </c>
      <c r="I9" s="15" cm="1">
        <f t="array" ref="I9">C9-MMULT(D9:H9,$W$2:$W$6)</f>
        <v>3.2544054250884788E-2</v>
      </c>
      <c r="K9" s="11">
        <f t="shared" si="10"/>
        <v>1.7240331294996782E-2</v>
      </c>
      <c r="L9" s="12">
        <f t="shared" si="11"/>
        <v>4.978438554588157E-2</v>
      </c>
      <c r="O9" s="14">
        <f t="shared" si="12"/>
        <v>3.6839000000000004E-2</v>
      </c>
      <c r="P9" s="14"/>
    </row>
    <row r="10" spans="1:23" x14ac:dyDescent="0.3">
      <c r="A10" s="8">
        <v>44377</v>
      </c>
      <c r="B10" s="9">
        <v>1.5E-5</v>
      </c>
      <c r="C10" s="9">
        <v>1.09E-2</v>
      </c>
      <c r="D10" s="10">
        <v>1.3181E-2</v>
      </c>
      <c r="E10" s="14">
        <f t="shared" si="7"/>
        <v>1.5561E-2</v>
      </c>
      <c r="F10" s="14">
        <f t="shared" si="8"/>
        <v>4.3722999999999998E-2</v>
      </c>
      <c r="G10" s="14">
        <f t="shared" si="9"/>
        <v>2.6710999999999999E-2</v>
      </c>
      <c r="H10" s="7">
        <v>1</v>
      </c>
      <c r="I10" s="15" cm="1">
        <f t="array" ref="I10">C10-MMULT(D10:H10,$W$2:$W$6)</f>
        <v>-7.7238255888185114E-3</v>
      </c>
      <c r="K10" s="11">
        <f t="shared" si="10"/>
        <v>1.644505367280118E-2</v>
      </c>
      <c r="L10" s="12">
        <f t="shared" si="11"/>
        <v>8.721228083982669E-3</v>
      </c>
      <c r="O10" s="14">
        <f t="shared" si="12"/>
        <v>-2.281E-3</v>
      </c>
      <c r="P10" s="14"/>
    </row>
    <row r="11" spans="1:23" x14ac:dyDescent="0.3">
      <c r="A11" s="8">
        <v>44408</v>
      </c>
      <c r="B11" s="9">
        <v>2.1999999999999999E-5</v>
      </c>
      <c r="C11" s="9">
        <v>5.0900000000000001E-2</v>
      </c>
      <c r="D11" s="10">
        <v>6.8890000000000002E-3</v>
      </c>
      <c r="E11" s="14">
        <f t="shared" si="7"/>
        <v>1.3181E-2</v>
      </c>
      <c r="F11" s="14">
        <f t="shared" si="8"/>
        <v>1.5561E-2</v>
      </c>
      <c r="G11" s="14">
        <f t="shared" si="9"/>
        <v>4.3722999999999998E-2</v>
      </c>
      <c r="H11" s="7">
        <v>1</v>
      </c>
      <c r="I11" s="15" cm="1">
        <f t="array" ref="I11">C11-MMULT(D11:H11,$W$2:$W$6)</f>
        <v>3.380105440011115E-2</v>
      </c>
      <c r="K11" s="11">
        <f t="shared" si="10"/>
        <v>1.4342580227904238E-2</v>
      </c>
      <c r="L11" s="12">
        <f t="shared" si="11"/>
        <v>4.8143634628015387E-2</v>
      </c>
      <c r="O11" s="14">
        <f t="shared" si="12"/>
        <v>4.4011000000000002E-2</v>
      </c>
      <c r="P11" s="14"/>
    </row>
    <row r="12" spans="1:23" x14ac:dyDescent="0.3">
      <c r="A12" s="8">
        <v>44439</v>
      </c>
      <c r="B12" s="9">
        <v>3.1000000000000001E-5</v>
      </c>
      <c r="C12" s="9">
        <v>5.9700000000000003E-2</v>
      </c>
      <c r="D12" s="10">
        <v>2.503E-2</v>
      </c>
      <c r="E12" s="14">
        <f t="shared" si="7"/>
        <v>6.8890000000000002E-3</v>
      </c>
      <c r="F12" s="14">
        <f t="shared" si="8"/>
        <v>1.3181E-2</v>
      </c>
      <c r="G12" s="14">
        <f t="shared" si="9"/>
        <v>1.5561E-2</v>
      </c>
      <c r="H12" s="7">
        <v>1</v>
      </c>
      <c r="I12" s="15" cm="1">
        <f t="array" ref="I12">C12-MMULT(D12:H12,$W$2:$W$6)</f>
        <v>4.142725123093409E-2</v>
      </c>
      <c r="K12" s="11">
        <f t="shared" si="10"/>
        <v>2.0404400120446427E-2</v>
      </c>
      <c r="L12" s="12">
        <f t="shared" si="11"/>
        <v>6.1831651351380516E-2</v>
      </c>
      <c r="O12" s="14">
        <f t="shared" si="12"/>
        <v>3.4670000000000006E-2</v>
      </c>
      <c r="P12" s="14"/>
    </row>
    <row r="13" spans="1:23" x14ac:dyDescent="0.3">
      <c r="A13" s="8">
        <v>44469</v>
      </c>
      <c r="B13" s="9">
        <v>3.8000000000000002E-5</v>
      </c>
      <c r="C13" s="9">
        <v>-1.1999999999999999E-3</v>
      </c>
      <c r="D13" s="10">
        <v>-4.1311E-2</v>
      </c>
      <c r="E13" s="14">
        <f t="shared" si="7"/>
        <v>2.503E-2</v>
      </c>
      <c r="F13" s="14">
        <f t="shared" si="8"/>
        <v>6.8890000000000002E-3</v>
      </c>
      <c r="G13" s="14">
        <f t="shared" si="9"/>
        <v>1.3181E-2</v>
      </c>
      <c r="H13" s="7">
        <v>1</v>
      </c>
      <c r="I13" s="15" cm="1">
        <f t="array" ref="I13">C13-MMULT(D13:H13,$W$2:$W$6)</f>
        <v>-8.5182220082491936E-3</v>
      </c>
      <c r="K13" s="11">
        <f t="shared" si="10"/>
        <v>-1.7634623728638305E-3</v>
      </c>
      <c r="L13" s="12">
        <f t="shared" si="11"/>
        <v>-1.0281684381113024E-2</v>
      </c>
      <c r="O13" s="14">
        <f t="shared" si="12"/>
        <v>4.0111000000000001E-2</v>
      </c>
      <c r="P13" s="14"/>
    </row>
    <row r="14" spans="1:23" x14ac:dyDescent="0.3">
      <c r="A14" s="8">
        <v>44500</v>
      </c>
      <c r="B14" s="9">
        <v>3.6000000000000001E-5</v>
      </c>
      <c r="C14" s="9">
        <v>-9.4999999999999998E-3</v>
      </c>
      <c r="D14" s="10">
        <v>5.1045E-2</v>
      </c>
      <c r="E14" s="14">
        <f t="shared" si="7"/>
        <v>-4.1311E-2</v>
      </c>
      <c r="F14" s="14">
        <f t="shared" si="8"/>
        <v>2.503E-2</v>
      </c>
      <c r="G14" s="14">
        <f t="shared" si="9"/>
        <v>6.8890000000000002E-3</v>
      </c>
      <c r="H14" s="7">
        <v>1</v>
      </c>
      <c r="I14" s="15" cm="1">
        <f t="array" ref="I14">C14-MMULT(D14:H14,$W$2:$W$6)</f>
        <v>-2.9422569557116557E-2</v>
      </c>
      <c r="K14" s="11">
        <f t="shared" si="10"/>
        <v>2.9097319171462636E-2</v>
      </c>
      <c r="L14" s="12">
        <f t="shared" si="11"/>
        <v>-3.2525038565392114E-4</v>
      </c>
      <c r="O14" s="14">
        <f t="shared" si="12"/>
        <v>-6.0545000000000002E-2</v>
      </c>
      <c r="P14" s="14"/>
    </row>
    <row r="15" spans="1:23" x14ac:dyDescent="0.3">
      <c r="A15" s="8">
        <v>44530</v>
      </c>
      <c r="B15" s="9">
        <v>3.8000000000000002E-5</v>
      </c>
      <c r="C15" s="9">
        <v>1.9099999999999999E-2</v>
      </c>
      <c r="D15" s="10">
        <v>-2.4081999999999999E-2</v>
      </c>
      <c r="E15" s="14">
        <f t="shared" si="7"/>
        <v>5.1045E-2</v>
      </c>
      <c r="F15" s="14">
        <f t="shared" si="8"/>
        <v>-4.1311E-2</v>
      </c>
      <c r="G15" s="14">
        <f t="shared" si="9"/>
        <v>2.503E-2</v>
      </c>
      <c r="H15" s="7">
        <v>1</v>
      </c>
      <c r="I15" s="15" cm="1">
        <f t="array" ref="I15">C15-MMULT(D15:H15,$W$2:$W$6)</f>
        <v>8.5570047253210896E-3</v>
      </c>
      <c r="K15" s="11">
        <f t="shared" si="10"/>
        <v>3.9936124812571874E-3</v>
      </c>
      <c r="L15" s="12">
        <f t="shared" si="11"/>
        <v>1.2550617206578277E-2</v>
      </c>
      <c r="O15" s="14">
        <f t="shared" si="12"/>
        <v>4.3181999999999998E-2</v>
      </c>
      <c r="P15" s="14"/>
    </row>
    <row r="16" spans="1:23" x14ac:dyDescent="0.3">
      <c r="A16" s="8">
        <v>44561</v>
      </c>
      <c r="B16" s="9">
        <v>4.1999999999999998E-5</v>
      </c>
      <c r="C16" s="9">
        <v>2.3599999999999999E-2</v>
      </c>
      <c r="D16" s="10">
        <v>4.0002000000000003E-2</v>
      </c>
      <c r="E16" s="14">
        <f t="shared" si="7"/>
        <v>-2.4081999999999999E-2</v>
      </c>
      <c r="F16" s="14">
        <f t="shared" si="8"/>
        <v>5.1045E-2</v>
      </c>
      <c r="G16" s="14">
        <f t="shared" si="9"/>
        <v>-4.1311E-2</v>
      </c>
      <c r="H16" s="7">
        <v>1</v>
      </c>
      <c r="I16" s="15" cm="1">
        <f t="array" ref="I16">C16-MMULT(D16:H16,$W$2:$W$6)</f>
        <v>6.0768166747987296E-3</v>
      </c>
      <c r="K16" s="11">
        <f t="shared" si="10"/>
        <v>2.5407297834527331E-2</v>
      </c>
      <c r="L16" s="12">
        <f t="shared" si="11"/>
        <v>3.1484114509326061E-2</v>
      </c>
      <c r="O16" s="14">
        <f t="shared" si="12"/>
        <v>-1.6402000000000003E-2</v>
      </c>
      <c r="P16" s="14"/>
    </row>
    <row r="17" spans="1:16" x14ac:dyDescent="0.3">
      <c r="A17" s="8">
        <v>44592</v>
      </c>
      <c r="B17" s="9">
        <v>4.6999999999999997E-5</v>
      </c>
      <c r="C17" s="9">
        <v>3.8999999999999998E-3</v>
      </c>
      <c r="D17" s="10">
        <v>-4.9112999999999997E-2</v>
      </c>
      <c r="E17" s="14">
        <f t="shared" si="7"/>
        <v>4.0002000000000003E-2</v>
      </c>
      <c r="F17" s="14">
        <f t="shared" si="8"/>
        <v>-2.4081999999999999E-2</v>
      </c>
      <c r="G17" s="14">
        <f t="shared" si="9"/>
        <v>5.1045E-2</v>
      </c>
      <c r="H17" s="7">
        <v>1</v>
      </c>
      <c r="I17" s="15" cm="1">
        <f t="array" ref="I17">C17-MMULT(D17:H17,$W$2:$W$6)</f>
        <v>-3.7068377470760904E-3</v>
      </c>
      <c r="K17" s="11">
        <f t="shared" si="10"/>
        <v>-4.3705027125151251E-3</v>
      </c>
      <c r="L17" s="12">
        <f t="shared" si="11"/>
        <v>-8.0773404595912146E-3</v>
      </c>
      <c r="O17" s="14">
        <f t="shared" si="12"/>
        <v>5.3012999999999998E-2</v>
      </c>
      <c r="P17" s="14"/>
    </row>
    <row r="18" spans="1:16" x14ac:dyDescent="0.3">
      <c r="A18" s="8">
        <v>44620</v>
      </c>
      <c r="B18" s="9">
        <v>7.4999999999999993E-5</v>
      </c>
      <c r="C18" s="9">
        <v>8.2000000000000007E-3</v>
      </c>
      <c r="D18" s="10">
        <v>-2.5829000000000001E-2</v>
      </c>
      <c r="E18" s="14">
        <f t="shared" si="7"/>
        <v>-4.9112999999999997E-2</v>
      </c>
      <c r="F18" s="14">
        <f t="shared" si="8"/>
        <v>4.0002000000000003E-2</v>
      </c>
      <c r="G18" s="14">
        <f t="shared" si="9"/>
        <v>-2.4081999999999999E-2</v>
      </c>
      <c r="H18" s="7">
        <v>1</v>
      </c>
      <c r="I18" s="15" cm="1">
        <f t="array" ref="I18">C18-MMULT(D18:H18,$W$2:$W$6)</f>
        <v>3.3282845036063076E-3</v>
      </c>
      <c r="K18" s="11">
        <f t="shared" si="10"/>
        <v>3.4098519745447021E-3</v>
      </c>
      <c r="L18" s="12">
        <f t="shared" si="11"/>
        <v>6.7381364781510097E-3</v>
      </c>
      <c r="O18" s="14">
        <f t="shared" si="12"/>
        <v>3.4029000000000004E-2</v>
      </c>
      <c r="P18" s="14"/>
    </row>
    <row r="19" spans="1:16" x14ac:dyDescent="0.3">
      <c r="A19" s="8">
        <v>44651</v>
      </c>
      <c r="B19" s="9">
        <v>1.5899999999999999E-4</v>
      </c>
      <c r="C19" s="9">
        <v>2.52E-2</v>
      </c>
      <c r="D19" s="10">
        <v>2.1659999999999999E-2</v>
      </c>
      <c r="E19" s="14">
        <f t="shared" si="7"/>
        <v>-2.5829000000000001E-2</v>
      </c>
      <c r="F19" s="14">
        <f t="shared" si="8"/>
        <v>-4.9112999999999997E-2</v>
      </c>
      <c r="G19" s="14">
        <f t="shared" si="9"/>
        <v>4.0002000000000003E-2</v>
      </c>
      <c r="H19" s="7">
        <v>1</v>
      </c>
      <c r="I19" s="15" cm="1">
        <f t="array" ref="I19">C19-MMULT(D19:H19,$W$2:$W$6)</f>
        <v>1.0846768006043707E-2</v>
      </c>
      <c r="K19" s="11">
        <f t="shared" si="10"/>
        <v>1.927831373943837E-2</v>
      </c>
      <c r="L19" s="12">
        <f t="shared" si="11"/>
        <v>3.0125081745482077E-2</v>
      </c>
      <c r="O19" s="14">
        <f t="shared" si="12"/>
        <v>3.5400000000000015E-3</v>
      </c>
      <c r="P19" s="14"/>
    </row>
    <row r="20" spans="1:16" x14ac:dyDescent="0.3">
      <c r="A20" s="8">
        <v>44681</v>
      </c>
      <c r="B20" s="9">
        <v>2.8299999999999999E-4</v>
      </c>
      <c r="C20" s="9">
        <v>2.3900000000000001E-2</v>
      </c>
      <c r="D20" s="10">
        <v>-8.0043000000000003E-2</v>
      </c>
      <c r="E20" s="14">
        <f t="shared" si="7"/>
        <v>2.1659999999999999E-2</v>
      </c>
      <c r="F20" s="14">
        <f t="shared" si="8"/>
        <v>-2.5829000000000001E-2</v>
      </c>
      <c r="G20" s="14">
        <f t="shared" si="9"/>
        <v>-4.9112999999999997E-2</v>
      </c>
      <c r="H20" s="7">
        <v>1</v>
      </c>
      <c r="I20" s="15" cm="1">
        <f t="array" ref="I20">C20-MMULT(D20:H20,$W$2:$W$6)</f>
        <v>2.8378072581606035E-2</v>
      </c>
      <c r="K20" s="11">
        <f t="shared" si="10"/>
        <v>-1.4705770298443679E-2</v>
      </c>
      <c r="L20" s="12">
        <f t="shared" si="11"/>
        <v>1.3672302283162355E-2</v>
      </c>
      <c r="O20" s="14">
        <f t="shared" si="12"/>
        <v>0.10394300000000001</v>
      </c>
      <c r="P20" s="14"/>
    </row>
    <row r="21" spans="1:16" x14ac:dyDescent="0.3">
      <c r="A21" s="8">
        <v>44712</v>
      </c>
      <c r="B21" s="9">
        <v>4.8299999999999998E-4</v>
      </c>
      <c r="C21" s="9">
        <v>7.3000000000000001E-3</v>
      </c>
      <c r="D21" s="10">
        <v>1.1720000000000001E-3</v>
      </c>
      <c r="E21" s="14">
        <f t="shared" si="7"/>
        <v>-8.0043000000000003E-2</v>
      </c>
      <c r="F21" s="14">
        <f t="shared" si="8"/>
        <v>2.1659999999999999E-2</v>
      </c>
      <c r="G21" s="14">
        <f t="shared" si="9"/>
        <v>-2.5829000000000001E-2</v>
      </c>
      <c r="H21" s="7">
        <v>1</v>
      </c>
      <c r="I21" s="15" cm="1">
        <f t="array" ref="I21">C21-MMULT(D21:H21,$W$2:$W$6)</f>
        <v>4.5086780718805834E-4</v>
      </c>
      <c r="K21" s="11">
        <f t="shared" si="10"/>
        <v>1.2432243183327659E-2</v>
      </c>
      <c r="L21" s="12">
        <f t="shared" si="11"/>
        <v>1.2883110990515718E-2</v>
      </c>
      <c r="O21" s="14">
        <f t="shared" si="12"/>
        <v>6.1279999999999998E-3</v>
      </c>
      <c r="P21" s="14"/>
    </row>
    <row r="22" spans="1:16" x14ac:dyDescent="0.3">
      <c r="A22" s="8">
        <v>44742</v>
      </c>
      <c r="B22" s="9">
        <v>6.7500000000000004E-4</v>
      </c>
      <c r="C22" s="9">
        <v>-1.1000000000000001E-3</v>
      </c>
      <c r="D22" s="10">
        <v>-8.4295999999999996E-2</v>
      </c>
      <c r="E22" s="14">
        <f t="shared" si="7"/>
        <v>1.1720000000000001E-3</v>
      </c>
      <c r="F22" s="14">
        <f t="shared" si="8"/>
        <v>-8.0043000000000003E-2</v>
      </c>
      <c r="G22" s="14">
        <f t="shared" si="9"/>
        <v>2.1659999999999999E-2</v>
      </c>
      <c r="H22" s="7">
        <v>1</v>
      </c>
      <c r="I22" s="15" cm="1">
        <f t="array" ref="I22">C22-MMULT(D22:H22,$W$2:$W$6)</f>
        <v>3.8410083695909897E-3</v>
      </c>
      <c r="K22" s="11">
        <f t="shared" si="10"/>
        <v>-1.6126911360291533E-2</v>
      </c>
      <c r="L22" s="12">
        <f t="shared" si="11"/>
        <v>-1.2285902990700544E-2</v>
      </c>
      <c r="O22" s="14">
        <f t="shared" si="12"/>
        <v>8.3195999999999992E-2</v>
      </c>
      <c r="P22" s="14"/>
    </row>
    <row r="23" spans="1:16" x14ac:dyDescent="0.3">
      <c r="A23" s="8">
        <v>44773</v>
      </c>
      <c r="B23" s="9">
        <v>1.0369999999999999E-3</v>
      </c>
      <c r="C23" s="9">
        <v>2.5000000000000001E-3</v>
      </c>
      <c r="D23" s="10">
        <v>6.9832000000000005E-2</v>
      </c>
      <c r="E23" s="14">
        <f t="shared" si="7"/>
        <v>-8.4295999999999996E-2</v>
      </c>
      <c r="F23" s="14">
        <f t="shared" si="8"/>
        <v>1.1720000000000001E-3</v>
      </c>
      <c r="G23" s="14">
        <f t="shared" si="9"/>
        <v>-8.0043000000000003E-2</v>
      </c>
      <c r="H23" s="7">
        <v>1</v>
      </c>
      <c r="I23" s="15" cm="1">
        <f t="array" ref="I23">C23-MMULT(D23:H23,$W$2:$W$6)</f>
        <v>-1.2351167784450204E-2</v>
      </c>
      <c r="K23" s="11">
        <f t="shared" si="10"/>
        <v>3.537500013288649E-2</v>
      </c>
      <c r="L23" s="12">
        <f t="shared" si="11"/>
        <v>2.3023832348436288E-2</v>
      </c>
      <c r="O23" s="14">
        <f t="shared" si="12"/>
        <v>-6.7332000000000003E-2</v>
      </c>
      <c r="P23" s="14"/>
    </row>
    <row r="24" spans="1:16" x14ac:dyDescent="0.3">
      <c r="A24" s="8">
        <v>44804</v>
      </c>
      <c r="B24" s="9">
        <v>1.487E-3</v>
      </c>
      <c r="C24" s="9">
        <v>-8.8999999999999999E-3</v>
      </c>
      <c r="D24" s="10">
        <v>-3.6817000000000003E-2</v>
      </c>
      <c r="E24" s="14">
        <f t="shared" si="7"/>
        <v>6.9832000000000005E-2</v>
      </c>
      <c r="F24" s="14">
        <f t="shared" si="8"/>
        <v>-8.4295999999999996E-2</v>
      </c>
      <c r="G24" s="14">
        <f t="shared" si="9"/>
        <v>1.1720000000000001E-3</v>
      </c>
      <c r="H24" s="7">
        <v>1</v>
      </c>
      <c r="I24" s="15" cm="1">
        <f t="array" ref="I24">C24-MMULT(D24:H24,$W$2:$W$6)</f>
        <v>-1.5233392140124528E-2</v>
      </c>
      <c r="K24" s="11">
        <f t="shared" si="10"/>
        <v>-2.6179109801213567E-4</v>
      </c>
      <c r="L24" s="12">
        <f t="shared" si="11"/>
        <v>-1.5495183238136664E-2</v>
      </c>
      <c r="O24" s="14">
        <f t="shared" si="12"/>
        <v>2.7917000000000004E-2</v>
      </c>
      <c r="P24" s="14"/>
    </row>
    <row r="25" spans="1:16" x14ac:dyDescent="0.3">
      <c r="A25" s="8">
        <v>44834</v>
      </c>
      <c r="B25" s="9">
        <v>1.9589999999999998E-3</v>
      </c>
      <c r="C25" s="9">
        <v>-1.4E-3</v>
      </c>
      <c r="D25" s="10">
        <v>-9.5729999999999996E-2</v>
      </c>
      <c r="E25" s="14">
        <f t="shared" si="7"/>
        <v>-3.6817000000000003E-2</v>
      </c>
      <c r="F25" s="14">
        <f t="shared" si="8"/>
        <v>6.9832000000000005E-2</v>
      </c>
      <c r="G25" s="14">
        <f t="shared" si="9"/>
        <v>-8.4295999999999996E-2</v>
      </c>
      <c r="H25" s="7">
        <v>1</v>
      </c>
      <c r="I25" s="15" cm="1">
        <f t="array" ref="I25">C25-MMULT(D25:H25,$W$2:$W$6)</f>
        <v>7.2764929744746371E-3</v>
      </c>
      <c r="K25" s="11">
        <f t="shared" si="10"/>
        <v>-1.994758544944469E-2</v>
      </c>
      <c r="L25" s="12">
        <f t="shared" si="11"/>
        <v>-1.2671092474970053E-2</v>
      </c>
      <c r="O25" s="14">
        <f t="shared" si="12"/>
        <v>9.4329999999999997E-2</v>
      </c>
      <c r="P25" s="14"/>
    </row>
    <row r="26" spans="1:16" x14ac:dyDescent="0.3">
      <c r="A26" s="8">
        <v>44865</v>
      </c>
      <c r="B26" s="9">
        <v>2.477E-3</v>
      </c>
      <c r="C26" s="9">
        <v>5.5999999999999999E-3</v>
      </c>
      <c r="D26" s="10">
        <v>6.0349E-2</v>
      </c>
      <c r="E26" s="14">
        <f t="shared" si="7"/>
        <v>-9.5729999999999996E-2</v>
      </c>
      <c r="F26" s="14">
        <f t="shared" si="8"/>
        <v>-3.6817000000000003E-2</v>
      </c>
      <c r="G26" s="14">
        <f t="shared" si="9"/>
        <v>6.9832000000000005E-2</v>
      </c>
      <c r="H26" s="7">
        <v>1</v>
      </c>
      <c r="I26" s="15" cm="1">
        <f t="array" ref="I26">C26-MMULT(D26:H26,$W$2:$W$6)</f>
        <v>-1.3411878711942226E-2</v>
      </c>
      <c r="K26" s="11">
        <f t="shared" si="10"/>
        <v>3.2206253203776875E-2</v>
      </c>
      <c r="L26" s="12">
        <f t="shared" si="11"/>
        <v>1.8794374491834649E-2</v>
      </c>
      <c r="O26" s="14">
        <f t="shared" si="12"/>
        <v>-5.4748999999999999E-2</v>
      </c>
      <c r="P26" s="14"/>
    </row>
    <row r="27" spans="1:16" x14ac:dyDescent="0.3">
      <c r="A27" s="8">
        <v>44895</v>
      </c>
      <c r="B27" s="9">
        <v>2.8660000000000001E-3</v>
      </c>
      <c r="C27" s="9">
        <v>1.52E-2</v>
      </c>
      <c r="D27" s="10">
        <v>7.7562000000000006E-2</v>
      </c>
      <c r="E27" s="14">
        <f t="shared" si="7"/>
        <v>6.0349E-2</v>
      </c>
      <c r="F27" s="14">
        <f t="shared" si="8"/>
        <v>-9.5729999999999996E-2</v>
      </c>
      <c r="G27" s="14">
        <f t="shared" si="9"/>
        <v>-3.6817000000000003E-2</v>
      </c>
      <c r="H27" s="7">
        <v>1</v>
      </c>
      <c r="I27" s="15" cm="1">
        <f t="array" ref="I27">C27-MMULT(D27:H27,$W$2:$W$6)</f>
        <v>-8.1242076221630845E-3</v>
      </c>
      <c r="K27" s="11">
        <f t="shared" si="10"/>
        <v>3.7957981653715056E-2</v>
      </c>
      <c r="L27" s="12">
        <f t="shared" si="11"/>
        <v>2.983377403155197E-2</v>
      </c>
      <c r="O27" s="14">
        <f t="shared" si="12"/>
        <v>-6.2362000000000008E-2</v>
      </c>
      <c r="P27" s="14"/>
    </row>
    <row r="28" spans="1:16" x14ac:dyDescent="0.3">
      <c r="A28" s="8">
        <v>44926</v>
      </c>
      <c r="B28" s="9">
        <v>3.375E-3</v>
      </c>
      <c r="C28" s="9">
        <v>5.1000000000000004E-3</v>
      </c>
      <c r="D28" s="10">
        <v>-3.9348000000000001E-2</v>
      </c>
      <c r="E28" s="14">
        <f t="shared" si="7"/>
        <v>7.7562000000000006E-2</v>
      </c>
      <c r="F28" s="14">
        <f t="shared" si="8"/>
        <v>6.0349E-2</v>
      </c>
      <c r="G28" s="14">
        <f t="shared" si="9"/>
        <v>-9.5729999999999996E-2</v>
      </c>
      <c r="H28" s="7">
        <v>1</v>
      </c>
      <c r="I28" s="15" cm="1">
        <f t="array" ref="I28">C28-MMULT(D28:H28,$W$2:$W$6)</f>
        <v>-2.1409661943224464E-3</v>
      </c>
      <c r="K28" s="11">
        <f t="shared" si="10"/>
        <v>-1.1075254096831726E-3</v>
      </c>
      <c r="L28" s="12">
        <f t="shared" si="11"/>
        <v>-3.248491604005619E-3</v>
      </c>
      <c r="O28" s="14">
        <f t="shared" si="12"/>
        <v>4.4448000000000001E-2</v>
      </c>
      <c r="P28" s="14"/>
    </row>
    <row r="29" spans="1:16" x14ac:dyDescent="0.3">
      <c r="A29" s="8">
        <v>44957</v>
      </c>
      <c r="B29" s="9">
        <v>3.6909999999999998E-3</v>
      </c>
      <c r="C29" s="9">
        <v>5.0999999999999997E-2</v>
      </c>
      <c r="D29" s="10">
        <v>7.1675000000000003E-2</v>
      </c>
      <c r="E29" s="14">
        <f t="shared" si="7"/>
        <v>-3.9348000000000001E-2</v>
      </c>
      <c r="F29" s="14">
        <f t="shared" si="8"/>
        <v>7.7562000000000006E-2</v>
      </c>
      <c r="G29" s="14">
        <f t="shared" si="9"/>
        <v>6.0349E-2</v>
      </c>
      <c r="H29" s="7">
        <v>1</v>
      </c>
      <c r="I29" s="15" cm="1">
        <f t="array" ref="I29">C29-MMULT(D29:H29,$W$2:$W$6)</f>
        <v>2.2190679982291604E-2</v>
      </c>
      <c r="K29" s="11">
        <f t="shared" si="10"/>
        <v>3.599083906469594E-2</v>
      </c>
      <c r="L29" s="12">
        <f t="shared" si="11"/>
        <v>5.818151904698754E-2</v>
      </c>
      <c r="O29" s="14">
        <f t="shared" si="12"/>
        <v>-2.0675000000000006E-2</v>
      </c>
      <c r="P29" s="14"/>
    </row>
    <row r="30" spans="1:16" x14ac:dyDescent="0.3">
      <c r="A30" s="8">
        <v>44985</v>
      </c>
      <c r="B30" s="9">
        <v>3.4880000000000002E-3</v>
      </c>
      <c r="C30" s="9">
        <v>-5.1999999999999998E-3</v>
      </c>
      <c r="D30" s="10">
        <v>-2.8660000000000001E-2</v>
      </c>
      <c r="E30" s="14">
        <f t="shared" si="7"/>
        <v>7.1675000000000003E-2</v>
      </c>
      <c r="F30" s="14">
        <f t="shared" si="8"/>
        <v>-3.9348000000000001E-2</v>
      </c>
      <c r="G30" s="14">
        <f t="shared" si="9"/>
        <v>7.7562000000000006E-2</v>
      </c>
      <c r="H30" s="7">
        <v>1</v>
      </c>
      <c r="I30" s="15" cm="1">
        <f t="array" ref="I30">C30-MMULT(D30:H30,$W$2:$W$6)</f>
        <v>-1.9142295051741306E-2</v>
      </c>
      <c r="K30" s="11">
        <f t="shared" si="10"/>
        <v>2.463872584445647E-3</v>
      </c>
      <c r="L30" s="12">
        <f t="shared" si="11"/>
        <v>-1.6678422467295659E-2</v>
      </c>
      <c r="O30" s="14">
        <f t="shared" si="12"/>
        <v>2.3460000000000002E-2</v>
      </c>
      <c r="P30" s="14"/>
    </row>
    <row r="31" spans="1:16" x14ac:dyDescent="0.3">
      <c r="A31" s="8">
        <v>45016</v>
      </c>
      <c r="B31" s="9">
        <v>3.9979999999999998E-3</v>
      </c>
      <c r="C31" s="9">
        <v>8.9999999999999993E-3</v>
      </c>
      <c r="D31" s="10">
        <v>3.0834E-2</v>
      </c>
      <c r="E31" s="14">
        <f t="shared" si="7"/>
        <v>-2.8660000000000001E-2</v>
      </c>
      <c r="F31" s="14">
        <f t="shared" si="8"/>
        <v>7.1675000000000003E-2</v>
      </c>
      <c r="G31" s="14">
        <f t="shared" si="9"/>
        <v>-3.9348000000000001E-2</v>
      </c>
      <c r="H31" s="7">
        <v>1</v>
      </c>
      <c r="I31" s="15" cm="1">
        <f t="array" ref="I31">C31-MMULT(D31:H31,$W$2:$W$6)</f>
        <v>-7.612170221818532E-3</v>
      </c>
      <c r="K31" s="11">
        <f t="shared" si="10"/>
        <v>2.2343808237767129E-2</v>
      </c>
      <c r="L31" s="12">
        <f t="shared" si="11"/>
        <v>1.4731638015948597E-2</v>
      </c>
      <c r="O31" s="14">
        <f t="shared" si="12"/>
        <v>-2.1833999999999999E-2</v>
      </c>
      <c r="P31" s="14"/>
    </row>
    <row r="32" spans="1:16" x14ac:dyDescent="0.3">
      <c r="A32" s="8">
        <v>45046</v>
      </c>
      <c r="B32" s="9">
        <v>3.98E-3</v>
      </c>
      <c r="C32" s="9">
        <v>6.7000000000000002E-3</v>
      </c>
      <c r="D32" s="10">
        <v>1.4371999999999999E-2</v>
      </c>
      <c r="E32" s="14">
        <f t="shared" si="7"/>
        <v>3.0834E-2</v>
      </c>
      <c r="F32" s="14">
        <f t="shared" si="8"/>
        <v>-2.8660000000000001E-2</v>
      </c>
      <c r="G32" s="14">
        <f t="shared" si="9"/>
        <v>7.1675000000000003E-2</v>
      </c>
      <c r="H32" s="7">
        <v>1</v>
      </c>
      <c r="I32" s="15" cm="1">
        <f t="array" ref="I32">C32-MMULT(D32:H32,$W$2:$W$6)</f>
        <v>-1.2439813426956201E-2</v>
      </c>
      <c r="K32" s="11">
        <f t="shared" si="10"/>
        <v>1.6843026634160409E-2</v>
      </c>
      <c r="L32" s="12">
        <f t="shared" si="11"/>
        <v>4.4032132072042082E-3</v>
      </c>
      <c r="O32" s="14">
        <f t="shared" si="12"/>
        <v>-7.6719999999999991E-3</v>
      </c>
      <c r="P32" s="14"/>
    </row>
    <row r="33" spans="1:16" x14ac:dyDescent="0.3">
      <c r="A33" s="8">
        <v>45077</v>
      </c>
      <c r="B33" s="9">
        <v>4.2319999999999997E-3</v>
      </c>
      <c r="C33" s="9">
        <v>-5.1999999999999998E-3</v>
      </c>
      <c r="D33" s="10">
        <v>-1.0711999999999999E-2</v>
      </c>
      <c r="E33" s="14">
        <f t="shared" si="7"/>
        <v>1.4371999999999999E-2</v>
      </c>
      <c r="F33" s="14">
        <f t="shared" si="8"/>
        <v>3.0834E-2</v>
      </c>
      <c r="G33" s="14">
        <f t="shared" si="9"/>
        <v>-2.8660000000000001E-2</v>
      </c>
      <c r="H33" s="7">
        <v>1</v>
      </c>
      <c r="I33" s="15" cm="1">
        <f t="array" ref="I33">C33-MMULT(D33:H33,$W$2:$W$6)</f>
        <v>-1.5990649867302021E-2</v>
      </c>
      <c r="K33" s="11">
        <f t="shared" si="10"/>
        <v>8.4612014765324799E-3</v>
      </c>
      <c r="L33" s="12">
        <f t="shared" si="11"/>
        <v>-7.5294483907695411E-3</v>
      </c>
      <c r="O33" s="14">
        <f t="shared" si="12"/>
        <v>5.5119999999999995E-3</v>
      </c>
      <c r="P33" s="14"/>
    </row>
    <row r="34" spans="1:16" x14ac:dyDescent="0.3">
      <c r="A34" s="8">
        <v>45107</v>
      </c>
      <c r="B34" s="9">
        <v>4.3E-3</v>
      </c>
      <c r="C34" s="9">
        <v>2.64E-2</v>
      </c>
      <c r="D34" s="10">
        <v>5.8099999999999999E-2</v>
      </c>
      <c r="E34" s="14">
        <f t="shared" si="7"/>
        <v>-1.0711999999999999E-2</v>
      </c>
      <c r="F34" s="14">
        <f t="shared" si="8"/>
        <v>1.4371999999999999E-2</v>
      </c>
      <c r="G34" s="14">
        <f t="shared" si="9"/>
        <v>3.0834E-2</v>
      </c>
      <c r="H34" s="7">
        <v>1</v>
      </c>
      <c r="I34" s="15" cm="1">
        <f t="array" ref="I34">C34-MMULT(D34:H34,$W$2:$W$6)</f>
        <v>2.5091074197609586E-3</v>
      </c>
      <c r="K34" s="11">
        <f t="shared" si="10"/>
        <v>3.1454749265828169E-2</v>
      </c>
      <c r="L34" s="12">
        <f t="shared" si="11"/>
        <v>3.3963856685589128E-2</v>
      </c>
      <c r="O34" s="14">
        <f t="shared" si="12"/>
        <v>-3.1699999999999999E-2</v>
      </c>
      <c r="P34" s="14"/>
    </row>
    <row r="35" spans="1:16" x14ac:dyDescent="0.3">
      <c r="A35" s="8">
        <v>45138</v>
      </c>
      <c r="B35" s="9">
        <v>4.5999999999999999E-3</v>
      </c>
      <c r="C35" s="9">
        <v>1.7899999999999999E-2</v>
      </c>
      <c r="D35" s="10">
        <v>3.6608000000000002E-2</v>
      </c>
      <c r="E35" s="14">
        <f t="shared" si="7"/>
        <v>5.8099999999999999E-2</v>
      </c>
      <c r="F35" s="14">
        <f t="shared" si="8"/>
        <v>-1.0711999999999999E-2</v>
      </c>
      <c r="G35" s="14">
        <f t="shared" si="9"/>
        <v>1.4371999999999999E-2</v>
      </c>
      <c r="H35" s="7">
        <v>1</v>
      </c>
      <c r="I35" s="15" cm="1">
        <f t="array" ref="I35">C35-MMULT(D35:H35,$W$2:$W$6)</f>
        <v>-4.4741814008010666E-3</v>
      </c>
      <c r="K35" s="11">
        <f t="shared" si="10"/>
        <v>2.4273191847245031E-2</v>
      </c>
      <c r="L35" s="12">
        <f t="shared" si="11"/>
        <v>1.9799010446443964E-2</v>
      </c>
      <c r="O35" s="14">
        <f t="shared" si="12"/>
        <v>-1.8708000000000002E-2</v>
      </c>
      <c r="P35" s="14"/>
    </row>
    <row r="36" spans="1:16" x14ac:dyDescent="0.3">
      <c r="A36" s="8">
        <v>45169</v>
      </c>
      <c r="B36" s="9">
        <v>4.7000000000000002E-3</v>
      </c>
      <c r="C36" s="9">
        <v>-1.7399999999999999E-2</v>
      </c>
      <c r="D36" s="10">
        <v>-2.7944E-2</v>
      </c>
      <c r="E36" s="14">
        <f t="shared" si="7"/>
        <v>3.6608000000000002E-2</v>
      </c>
      <c r="F36" s="14">
        <f t="shared" si="8"/>
        <v>5.8099999999999999E-2</v>
      </c>
      <c r="G36" s="14">
        <f t="shared" si="9"/>
        <v>-1.0711999999999999E-2</v>
      </c>
      <c r="H36" s="7">
        <v>1</v>
      </c>
      <c r="I36" s="15" cm="1">
        <f t="array" ref="I36">C36-MMULT(D36:H36,$W$2:$W$6)</f>
        <v>-2.8657684061792709E-2</v>
      </c>
      <c r="K36" s="11">
        <f t="shared" si="10"/>
        <v>2.7031241716271824E-3</v>
      </c>
      <c r="L36" s="12">
        <f t="shared" si="11"/>
        <v>-2.5954559890165527E-2</v>
      </c>
      <c r="O36" s="14">
        <f t="shared" si="12"/>
        <v>1.0544000000000001E-2</v>
      </c>
      <c r="P36" s="14"/>
    </row>
    <row r="37" spans="1:16" x14ac:dyDescent="0.3">
      <c r="A37" s="8">
        <v>45199</v>
      </c>
      <c r="B37" s="9">
        <v>4.4999999999999997E-3</v>
      </c>
      <c r="C37" s="9">
        <v>-5.3E-3</v>
      </c>
      <c r="D37" s="10">
        <v>-4.1349999999999998E-2</v>
      </c>
      <c r="E37" s="14">
        <f t="shared" si="7"/>
        <v>-2.7944E-2</v>
      </c>
      <c r="F37" s="14">
        <f t="shared" si="8"/>
        <v>3.6608000000000002E-2</v>
      </c>
      <c r="G37" s="14">
        <f t="shared" si="9"/>
        <v>5.8099999999999999E-2</v>
      </c>
      <c r="H37" s="7">
        <v>1</v>
      </c>
      <c r="I37" s="15" cm="1">
        <f t="array" ref="I37">C37-MMULT(D37:H37,$W$2:$W$6)</f>
        <v>-1.3062596245322428E-2</v>
      </c>
      <c r="K37" s="11">
        <f t="shared" si="10"/>
        <v>-1.776494233059471E-3</v>
      </c>
      <c r="L37" s="12">
        <f t="shared" si="11"/>
        <v>-1.4839090478381899E-2</v>
      </c>
      <c r="O37" s="14">
        <f t="shared" si="12"/>
        <v>3.6049999999999999E-2</v>
      </c>
      <c r="P37" s="14"/>
    </row>
    <row r="38" spans="1:16" x14ac:dyDescent="0.3">
      <c r="C38" s="9"/>
    </row>
    <row r="40" spans="1:16" x14ac:dyDescent="0.3">
      <c r="A40" s="16" t="s">
        <v>7</v>
      </c>
      <c r="B40" s="17" cm="1">
        <f t="array" ref="B40">GEOMEAN(1+B2:B37)^12-1</f>
        <v>1.7830987583514091E-2</v>
      </c>
      <c r="C40" s="17" cm="1">
        <f t="array" ref="C40">GEOMEAN(1+C2:C37)^12-1</f>
        <v>0.24968416493151402</v>
      </c>
      <c r="D40" s="17" cm="1">
        <f t="array" ref="D40">GEOMEAN(1+D2:D37)^12-1</f>
        <v>6.8953770334422293E-2</v>
      </c>
      <c r="E40" s="17"/>
      <c r="F40" s="18"/>
      <c r="G40" s="18"/>
      <c r="H40" s="18"/>
      <c r="I40" s="18"/>
      <c r="J40" s="18"/>
      <c r="K40" s="17" cm="1">
        <f t="array" ref="K40">GEOMEAN(1+K2:K37)^12-1</f>
        <v>0.18388868967945782</v>
      </c>
      <c r="L40" s="12" cm="1">
        <f t="array" ref="L40">GEOMEAN(1+L2:L37)^12-1</f>
        <v>0.18204206997186523</v>
      </c>
      <c r="M40" s="17"/>
      <c r="N40" s="17"/>
      <c r="O40" s="17">
        <f>AVERAGE(O2:O37)</f>
        <v>1.2436999999999997E-2</v>
      </c>
      <c r="P40" s="32">
        <f>(1+O40)^12-1</f>
        <v>0.15988811755779575</v>
      </c>
    </row>
    <row r="41" spans="1:16" x14ac:dyDescent="0.3">
      <c r="A41" s="19" t="s">
        <v>8</v>
      </c>
      <c r="B41" s="15"/>
      <c r="C41" s="15">
        <f>STDEV(C2:C37)*SQRT(12)</f>
        <v>0.10780775835673775</v>
      </c>
      <c r="D41" s="15">
        <f>STDEV(D2:D37)*SQRT(12)</f>
        <v>0.17087904200730214</v>
      </c>
      <c r="E41" s="5"/>
      <c r="F41" s="5"/>
      <c r="G41" s="5"/>
      <c r="H41" s="5"/>
      <c r="I41" s="5"/>
      <c r="J41" s="5"/>
      <c r="K41" s="15">
        <f>STDEV(K2:K37)*SQRT(12)</f>
        <v>5.7099276559088044E-2</v>
      </c>
      <c r="L41" s="12">
        <f>STDEV(L2:L37)*SQRT(12)</f>
        <v>8.1216065168473683E-2</v>
      </c>
      <c r="M41" s="15"/>
      <c r="N41" s="15"/>
      <c r="O41" s="15"/>
      <c r="P41" s="15"/>
    </row>
    <row r="42" spans="1:16" x14ac:dyDescent="0.3">
      <c r="A42" s="5" t="s">
        <v>9</v>
      </c>
      <c r="B42" s="20"/>
      <c r="C42" s="20">
        <f>(C40-$B40)/C41</f>
        <v>2.1506168097920533</v>
      </c>
      <c r="D42" s="20">
        <f>(D40-$B40)/D41</f>
        <v>0.29917526544140843</v>
      </c>
      <c r="E42" s="5"/>
      <c r="F42" s="5"/>
      <c r="G42" s="5"/>
      <c r="H42" s="5"/>
      <c r="I42" s="5"/>
      <c r="J42" s="5"/>
      <c r="K42" s="20">
        <f>(K40-$B40)/K41</f>
        <v>2.9082277763029492</v>
      </c>
      <c r="L42" s="21">
        <f>(L40-$B40)/L41</f>
        <v>2.021903942867874</v>
      </c>
      <c r="M42" s="5"/>
      <c r="N42" s="5"/>
      <c r="O42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8994-4ECF-41EB-A220-E1C5D8A36E97}">
  <dimension ref="A1:W72"/>
  <sheetViews>
    <sheetView tabSelected="1" zoomScale="85" zoomScaleNormal="85" workbookViewId="0">
      <selection activeCell="N7" sqref="N7"/>
    </sheetView>
  </sheetViews>
  <sheetFormatPr defaultColWidth="8.7265625" defaultRowHeight="13" x14ac:dyDescent="0.3"/>
  <cols>
    <col min="1" max="1" width="15.1796875" style="7" bestFit="1" customWidth="1"/>
    <col min="2" max="2" width="12.453125" style="7" bestFit="1" customWidth="1"/>
    <col min="3" max="3" width="8.1796875" style="7" bestFit="1" customWidth="1"/>
    <col min="4" max="4" width="14.7265625" style="7" bestFit="1" customWidth="1"/>
    <col min="5" max="8" width="8.1796875" style="7" bestFit="1" customWidth="1"/>
    <col min="9" max="9" width="7.81640625" style="7" bestFit="1" customWidth="1"/>
    <col min="10" max="10" width="8.7265625" style="7"/>
    <col min="11" max="11" width="11.7265625" style="7" bestFit="1" customWidth="1"/>
    <col min="12" max="12" width="16.81640625" style="7" bestFit="1" customWidth="1"/>
    <col min="13" max="14" width="8.7265625" style="7"/>
    <col min="15" max="15" width="12.81640625" style="7" bestFit="1" customWidth="1"/>
    <col min="16" max="18" width="8.7265625" style="7"/>
    <col min="19" max="19" width="11.54296875" style="7" bestFit="1" customWidth="1"/>
    <col min="20" max="20" width="4.453125" style="7" bestFit="1" customWidth="1"/>
    <col min="21" max="21" width="8.7265625" style="7"/>
    <col min="22" max="22" width="14.7265625" style="7" bestFit="1" customWidth="1"/>
    <col min="23" max="23" width="12.54296875" style="7" bestFit="1" customWidth="1"/>
    <col min="24" max="16384" width="8.7265625" style="7"/>
  </cols>
  <sheetData>
    <row r="1" spans="1:23" ht="13.5" x14ac:dyDescent="0.35">
      <c r="A1" s="1" t="s">
        <v>0</v>
      </c>
      <c r="B1" s="2" t="s">
        <v>1</v>
      </c>
      <c r="C1" s="3" t="s">
        <v>69</v>
      </c>
      <c r="D1" s="4" t="s">
        <v>16</v>
      </c>
      <c r="E1" s="5" t="s">
        <v>12</v>
      </c>
      <c r="F1" s="5" t="s">
        <v>13</v>
      </c>
      <c r="G1" s="5" t="s">
        <v>14</v>
      </c>
      <c r="H1" s="5" t="s">
        <v>3</v>
      </c>
      <c r="I1" s="5" t="s">
        <v>4</v>
      </c>
      <c r="J1" s="5"/>
      <c r="K1" s="3" t="str">
        <f>C1&amp;" "&amp;"contrib"</f>
        <v>SCAP contrib</v>
      </c>
      <c r="L1" s="6" t="str">
        <f>C1&amp;" "&amp;"contrib+residual"</f>
        <v>SCAP contrib+residual</v>
      </c>
      <c r="O1" s="7" t="s">
        <v>44</v>
      </c>
      <c r="S1" s="5"/>
      <c r="T1" s="5"/>
      <c r="U1" s="5"/>
      <c r="V1" s="5"/>
      <c r="W1" s="5" t="s">
        <v>5</v>
      </c>
    </row>
    <row r="2" spans="1:23" x14ac:dyDescent="0.3">
      <c r="A2" s="8">
        <v>43220</v>
      </c>
      <c r="B2" s="9">
        <v>1.3489999999999999E-3</v>
      </c>
      <c r="C2" s="9">
        <v>1.1123039999999973E-2</v>
      </c>
      <c r="D2" s="10">
        <v>9.5479999999999992E-3</v>
      </c>
      <c r="E2" s="14"/>
      <c r="F2" s="14"/>
      <c r="G2" s="14"/>
      <c r="K2" s="11">
        <f t="shared" ref="K2:K5" si="0">$T$2*D2+$W$6</f>
        <v>8.3132646166842791E-3</v>
      </c>
      <c r="L2" s="12">
        <f t="shared" ref="L2:L4" si="1">K2+I2</f>
        <v>8.3132646166842791E-3</v>
      </c>
      <c r="O2" s="14">
        <f>C2-D2</f>
        <v>1.5750399999999738E-3</v>
      </c>
      <c r="P2" s="14"/>
      <c r="S2" s="5" t="s">
        <v>6</v>
      </c>
      <c r="T2" s="13">
        <f>SUM(W2:W5)</f>
        <v>0.14570178132140699</v>
      </c>
      <c r="U2" s="5"/>
      <c r="V2" s="5" t="str">
        <f>D1</f>
        <v>MSCI ACWI</v>
      </c>
      <c r="W2" s="5" cm="1">
        <f t="array" ref="W2:W6">MMULT(MINVERSE(MMULT(TRANSPOSE(D5:H67),D5:H67)),MMULT(TRANSPOSE(D5:H67),C5:C67))</f>
        <v>4.5752824928176755E-2</v>
      </c>
    </row>
    <row r="3" spans="1:23" x14ac:dyDescent="0.3">
      <c r="A3" s="8">
        <v>43251</v>
      </c>
      <c r="B3" s="9">
        <v>1.493E-3</v>
      </c>
      <c r="C3" s="9">
        <v>4.7677390440263867E-3</v>
      </c>
      <c r="D3" s="10">
        <v>1.2470000000000001E-3</v>
      </c>
      <c r="E3" s="14">
        <f t="shared" ref="E3:E4" si="2">D2</f>
        <v>9.5479999999999992E-3</v>
      </c>
      <c r="F3" s="14"/>
      <c r="G3" s="14"/>
      <c r="K3" s="11">
        <f t="shared" si="0"/>
        <v>7.1037941299352805E-3</v>
      </c>
      <c r="L3" s="12">
        <f t="shared" si="1"/>
        <v>7.1037941299352805E-3</v>
      </c>
      <c r="O3" s="14">
        <f t="shared" ref="O3:O5" si="3">C3-D3</f>
        <v>3.5207390440263869E-3</v>
      </c>
      <c r="P3" s="14"/>
      <c r="S3" s="5"/>
      <c r="T3" s="5"/>
      <c r="U3" s="5"/>
      <c r="V3" s="5" t="str">
        <f>E1</f>
        <v>ACWIt-1</v>
      </c>
      <c r="W3" s="5">
        <v>5.9080440445086646E-2</v>
      </c>
    </row>
    <row r="4" spans="1:23" x14ac:dyDescent="0.3">
      <c r="A4" s="8">
        <v>43281</v>
      </c>
      <c r="B4" s="9">
        <v>1.513E-3</v>
      </c>
      <c r="C4" s="9">
        <v>1.0544515179259362E-2</v>
      </c>
      <c r="D4" s="10">
        <v>-5.4130000000000003E-3</v>
      </c>
      <c r="E4" s="14">
        <f t="shared" si="2"/>
        <v>1.2470000000000001E-3</v>
      </c>
      <c r="F4" s="14">
        <f t="shared" ref="F4:F5" si="4">D2</f>
        <v>9.5479999999999992E-3</v>
      </c>
      <c r="G4" s="14"/>
      <c r="K4" s="11">
        <f t="shared" si="0"/>
        <v>6.13342026633471E-3</v>
      </c>
      <c r="L4" s="12">
        <f t="shared" si="1"/>
        <v>6.13342026633471E-3</v>
      </c>
      <c r="O4" s="14">
        <f t="shared" si="3"/>
        <v>1.5957515179259363E-2</v>
      </c>
      <c r="P4" s="14"/>
      <c r="S4" s="5"/>
      <c r="T4" s="5"/>
      <c r="U4" s="5"/>
      <c r="V4" s="5" t="str">
        <f>F1</f>
        <v>ACWIt-2</v>
      </c>
      <c r="W4" s="5">
        <v>3.2189435093867229E-2</v>
      </c>
    </row>
    <row r="5" spans="1:23" x14ac:dyDescent="0.3">
      <c r="A5" s="8">
        <v>43312</v>
      </c>
      <c r="B5" s="9">
        <v>1.622E-3</v>
      </c>
      <c r="C5" s="9">
        <v>3.3494688605808065E-2</v>
      </c>
      <c r="D5" s="10">
        <v>3.0158000000000001E-2</v>
      </c>
      <c r="E5" s="14">
        <f t="shared" ref="E5" si="5">D4</f>
        <v>-5.4130000000000003E-3</v>
      </c>
      <c r="F5" s="14">
        <f t="shared" si="4"/>
        <v>1.2470000000000001E-3</v>
      </c>
      <c r="G5" s="14">
        <f t="shared" ref="G5" si="6">D2</f>
        <v>9.5479999999999992E-3</v>
      </c>
      <c r="H5" s="7">
        <v>1</v>
      </c>
      <c r="I5" s="15" cm="1">
        <f t="array" ref="I5">C5-MMULT(D5:H5,$W$2:$W$6)</f>
        <v>2.5389565237567198E-2</v>
      </c>
      <c r="K5" s="11">
        <f t="shared" si="0"/>
        <v>1.1316178329718478E-2</v>
      </c>
      <c r="L5" s="12">
        <f>K5+I5</f>
        <v>3.6705743567285676E-2</v>
      </c>
      <c r="O5" s="14">
        <f t="shared" si="3"/>
        <v>3.3366886058080643E-3</v>
      </c>
      <c r="P5" s="14"/>
      <c r="S5" s="5"/>
      <c r="T5" s="5"/>
      <c r="U5" s="5"/>
      <c r="V5" s="5" t="str">
        <f>G1</f>
        <v>ACWIt-3</v>
      </c>
      <c r="W5" s="5">
        <v>8.6790808542763394E-3</v>
      </c>
    </row>
    <row r="6" spans="1:23" x14ac:dyDescent="0.3">
      <c r="A6" s="8">
        <v>43343</v>
      </c>
      <c r="B6" s="9">
        <v>1.686E-3</v>
      </c>
      <c r="C6" s="9">
        <v>1.2227948723604332E-2</v>
      </c>
      <c r="D6" s="10">
        <v>7.8530000000000006E-3</v>
      </c>
      <c r="E6" s="14">
        <f t="shared" ref="E6:E67" si="7">D5</f>
        <v>3.0158000000000001E-2</v>
      </c>
      <c r="F6" s="14">
        <f t="shared" ref="F6:F67" si="8">D4</f>
        <v>-5.4130000000000003E-3</v>
      </c>
      <c r="G6" s="14">
        <f t="shared" ref="G6:G67" si="9">D3</f>
        <v>1.2470000000000001E-3</v>
      </c>
      <c r="H6" s="7">
        <v>1</v>
      </c>
      <c r="I6" s="15" cm="1">
        <f t="array" ref="I6">C6-MMULT(D6:H6,$W$2:$W$6)</f>
        <v>3.3282184562107714E-3</v>
      </c>
      <c r="K6" s="11">
        <f t="shared" ref="K6:K67" si="10">$T$2*D6+$W$6</f>
        <v>8.0663000973444955E-3</v>
      </c>
      <c r="L6" s="12">
        <f t="shared" ref="L6:L67" si="11">K6+I6</f>
        <v>1.1394518553555267E-2</v>
      </c>
      <c r="O6" s="14">
        <f t="shared" ref="O6:O67" si="12">C6-D6</f>
        <v>4.374948723604331E-3</v>
      </c>
      <c r="P6" s="14"/>
      <c r="S6" s="5"/>
      <c r="T6" s="5"/>
      <c r="U6" s="5"/>
      <c r="V6" s="5" t="s">
        <v>3</v>
      </c>
      <c r="W6" s="5">
        <v>6.922104008627486E-3</v>
      </c>
    </row>
    <row r="7" spans="1:23" x14ac:dyDescent="0.3">
      <c r="A7" s="8">
        <v>43373</v>
      </c>
      <c r="B7" s="9">
        <v>1.684E-3</v>
      </c>
      <c r="C7" s="9">
        <v>3.2968600508063162E-3</v>
      </c>
      <c r="D7" s="10">
        <v>4.3540000000000002E-3</v>
      </c>
      <c r="E7" s="14">
        <f t="shared" si="7"/>
        <v>7.8530000000000006E-3</v>
      </c>
      <c r="F7" s="14">
        <f t="shared" si="8"/>
        <v>3.0158000000000001E-2</v>
      </c>
      <c r="G7" s="14">
        <f t="shared" si="9"/>
        <v>-5.4130000000000003E-3</v>
      </c>
      <c r="H7" s="7">
        <v>1</v>
      </c>
      <c r="I7" s="15" cm="1">
        <f t="array" ref="I7">C7-MMULT(D7:H7,$W$2:$W$6)</f>
        <v>-5.2121995752703668E-3</v>
      </c>
      <c r="K7" s="11">
        <f t="shared" si="10"/>
        <v>7.5564895645008918E-3</v>
      </c>
      <c r="L7" s="12">
        <f t="shared" si="11"/>
        <v>2.344289989230525E-3</v>
      </c>
      <c r="O7" s="14">
        <f t="shared" si="12"/>
        <v>-1.0571399491936841E-3</v>
      </c>
      <c r="P7" s="14"/>
    </row>
    <row r="8" spans="1:23" x14ac:dyDescent="0.3">
      <c r="A8" s="8">
        <v>43404</v>
      </c>
      <c r="B8" s="9">
        <v>1.82E-3</v>
      </c>
      <c r="C8" s="9">
        <v>4.1753565009545746E-3</v>
      </c>
      <c r="D8" s="10">
        <v>-7.4939000000000006E-2</v>
      </c>
      <c r="E8" s="14">
        <f t="shared" si="7"/>
        <v>4.3540000000000002E-3</v>
      </c>
      <c r="F8" s="14">
        <f t="shared" si="8"/>
        <v>7.8530000000000006E-3</v>
      </c>
      <c r="G8" s="14">
        <f t="shared" si="9"/>
        <v>3.0158000000000001E-2</v>
      </c>
      <c r="H8" s="7">
        <v>1</v>
      </c>
      <c r="I8" s="15" cm="1">
        <f t="array" ref="I8">C8-MMULT(D8:H8,$W$2:$W$6)</f>
        <v>-8.9840152273585119E-5</v>
      </c>
      <c r="K8" s="11">
        <f t="shared" si="10"/>
        <v>-3.9966417818174324E-3</v>
      </c>
      <c r="L8" s="12">
        <f t="shared" si="11"/>
        <v>-4.0864819340910175E-3</v>
      </c>
      <c r="O8" s="14">
        <f t="shared" si="12"/>
        <v>7.911435650095458E-2</v>
      </c>
      <c r="P8" s="14"/>
    </row>
    <row r="9" spans="1:23" x14ac:dyDescent="0.3">
      <c r="A9" s="8">
        <v>43434</v>
      </c>
      <c r="B9" s="9">
        <v>1.8439999999999999E-3</v>
      </c>
      <c r="C9" s="9">
        <v>1.0862025078003601E-2</v>
      </c>
      <c r="D9" s="10">
        <v>1.4625000000000001E-2</v>
      </c>
      <c r="E9" s="14">
        <f t="shared" si="7"/>
        <v>-7.4939000000000006E-2</v>
      </c>
      <c r="F9" s="14">
        <f t="shared" si="8"/>
        <v>4.3540000000000002E-3</v>
      </c>
      <c r="G9" s="14">
        <f t="shared" si="9"/>
        <v>7.8530000000000006E-3</v>
      </c>
      <c r="H9" s="7">
        <v>1</v>
      </c>
      <c r="I9" s="15" cm="1">
        <f t="array" ref="I9">C9-MMULT(D9:H9,$W$2:$W$6)</f>
        <v>7.4899055089685477E-3</v>
      </c>
      <c r="K9" s="11">
        <f t="shared" si="10"/>
        <v>9.0529925604530635E-3</v>
      </c>
      <c r="L9" s="12">
        <f t="shared" si="11"/>
        <v>1.6542898069421611E-2</v>
      </c>
      <c r="O9" s="14">
        <f t="shared" si="12"/>
        <v>-3.7629749219963999E-3</v>
      </c>
      <c r="P9" s="14"/>
    </row>
    <row r="10" spans="1:23" x14ac:dyDescent="0.3">
      <c r="A10" s="8">
        <v>43465</v>
      </c>
      <c r="B10" s="9">
        <v>1.98E-3</v>
      </c>
      <c r="C10" s="9">
        <v>4.7797312925157431E-3</v>
      </c>
      <c r="D10" s="10">
        <v>-7.0445999999999995E-2</v>
      </c>
      <c r="E10" s="14">
        <f t="shared" si="7"/>
        <v>1.4625000000000001E-2</v>
      </c>
      <c r="F10" s="14">
        <f t="shared" si="8"/>
        <v>-7.4939000000000006E-2</v>
      </c>
      <c r="G10" s="14">
        <f t="shared" si="9"/>
        <v>4.3540000000000002E-3</v>
      </c>
      <c r="H10" s="7">
        <v>1</v>
      </c>
      <c r="I10" s="15" cm="1">
        <f t="array" ref="I10">C10-MMULT(D10:H10,$W$2:$W$6)</f>
        <v>2.5911347057290014E-3</v>
      </c>
      <c r="K10" s="11">
        <f t="shared" si="10"/>
        <v>-3.3420036783403505E-3</v>
      </c>
      <c r="L10" s="12">
        <f t="shared" si="11"/>
        <v>-7.5086897261134912E-4</v>
      </c>
      <c r="O10" s="14">
        <f t="shared" si="12"/>
        <v>7.5225731292515738E-2</v>
      </c>
      <c r="P10" s="14"/>
    </row>
    <row r="11" spans="1:23" x14ac:dyDescent="0.3">
      <c r="A11" s="8">
        <v>43496</v>
      </c>
      <c r="B11" s="9">
        <v>2.0309999999999998E-3</v>
      </c>
      <c r="C11" s="9">
        <v>-2.1562128682928172E-4</v>
      </c>
      <c r="D11" s="10">
        <v>7.8973000000000002E-2</v>
      </c>
      <c r="E11" s="14">
        <f t="shared" si="7"/>
        <v>-7.0445999999999995E-2</v>
      </c>
      <c r="F11" s="14">
        <f t="shared" si="8"/>
        <v>1.4625000000000001E-2</v>
      </c>
      <c r="G11" s="14">
        <f t="shared" si="9"/>
        <v>-7.4939000000000006E-2</v>
      </c>
      <c r="H11" s="7">
        <v>1</v>
      </c>
      <c r="I11" s="15" cm="1">
        <f t="array" ref="I11">C11-MMULT(D11:H11,$W$2:$W$6)</f>
        <v>-6.4093512790242913E-3</v>
      </c>
      <c r="K11" s="11">
        <f t="shared" si="10"/>
        <v>1.8428610784922958E-2</v>
      </c>
      <c r="L11" s="12">
        <f t="shared" si="11"/>
        <v>1.2019259505898668E-2</v>
      </c>
      <c r="O11" s="14">
        <f t="shared" si="12"/>
        <v>-7.9188621286829283E-2</v>
      </c>
      <c r="P11" s="14"/>
    </row>
    <row r="12" spans="1:23" x14ac:dyDescent="0.3">
      <c r="A12" s="8">
        <v>43524</v>
      </c>
      <c r="B12" s="9">
        <v>1.8519999999999999E-3</v>
      </c>
      <c r="C12" s="9">
        <v>8.8401402922837491E-3</v>
      </c>
      <c r="D12" s="10">
        <v>2.6748999999999998E-2</v>
      </c>
      <c r="E12" s="14">
        <f t="shared" si="7"/>
        <v>7.8973000000000002E-2</v>
      </c>
      <c r="F12" s="14">
        <f t="shared" si="8"/>
        <v>-7.0445999999999995E-2</v>
      </c>
      <c r="G12" s="14">
        <f t="shared" si="9"/>
        <v>1.4625000000000001E-2</v>
      </c>
      <c r="H12" s="7">
        <v>1</v>
      </c>
      <c r="I12" s="15" cm="1">
        <f t="array" ref="I12">C12-MMULT(D12:H12,$W$2:$W$6)</f>
        <v>-1.8308802664885847E-3</v>
      </c>
      <c r="K12" s="11">
        <f t="shared" si="10"/>
        <v>1.0819480957193801E-2</v>
      </c>
      <c r="L12" s="12">
        <f t="shared" si="11"/>
        <v>8.9886006907052163E-3</v>
      </c>
      <c r="O12" s="14">
        <f t="shared" si="12"/>
        <v>-1.7908859707716249E-2</v>
      </c>
      <c r="P12" s="14"/>
    </row>
    <row r="13" spans="1:23" x14ac:dyDescent="0.3">
      <c r="A13" s="8">
        <v>43555</v>
      </c>
      <c r="B13" s="9">
        <v>2.0730000000000002E-3</v>
      </c>
      <c r="C13" s="9">
        <v>2.8106357366459722E-3</v>
      </c>
      <c r="D13" s="10">
        <v>1.2573000000000001E-2</v>
      </c>
      <c r="E13" s="14">
        <f t="shared" si="7"/>
        <v>2.6748999999999998E-2</v>
      </c>
      <c r="F13" s="14">
        <f t="shared" si="8"/>
        <v>7.8973000000000002E-2</v>
      </c>
      <c r="G13" s="14">
        <f t="shared" si="9"/>
        <v>-7.0445999999999995E-2</v>
      </c>
      <c r="H13" s="7">
        <v>1</v>
      </c>
      <c r="I13" s="15" cm="1">
        <f t="array" ref="I13">C13-MMULT(D13:H13,$W$2:$W$6)</f>
        <v>-8.1977509690767288E-3</v>
      </c>
      <c r="K13" s="11">
        <f t="shared" si="10"/>
        <v>8.7540125051815357E-3</v>
      </c>
      <c r="L13" s="12">
        <f t="shared" si="11"/>
        <v>5.5626153610480698E-4</v>
      </c>
      <c r="O13" s="14">
        <f t="shared" si="12"/>
        <v>-9.7623642633540286E-3</v>
      </c>
      <c r="P13" s="14"/>
    </row>
    <row r="14" spans="1:23" x14ac:dyDescent="0.3">
      <c r="A14" s="8">
        <v>43585</v>
      </c>
      <c r="B14" s="9">
        <v>2.013E-3</v>
      </c>
      <c r="C14" s="9">
        <v>8.8187193639750472E-3</v>
      </c>
      <c r="D14" s="10">
        <v>3.3766999999999998E-2</v>
      </c>
      <c r="E14" s="14">
        <f t="shared" si="7"/>
        <v>1.2573000000000001E-2</v>
      </c>
      <c r="F14" s="14">
        <f t="shared" si="8"/>
        <v>2.6748999999999998E-2</v>
      </c>
      <c r="G14" s="14">
        <f t="shared" si="9"/>
        <v>7.8973000000000002E-2</v>
      </c>
      <c r="H14" s="7">
        <v>1</v>
      </c>
      <c r="I14" s="15" cm="1">
        <f t="array" ref="I14">C14-MMULT(D14:H14,$W$2:$W$6)</f>
        <v>-1.9375869133488773E-3</v>
      </c>
      <c r="K14" s="11">
        <f t="shared" si="10"/>
        <v>1.1842016058507435E-2</v>
      </c>
      <c r="L14" s="12">
        <f t="shared" si="11"/>
        <v>9.9044291451585581E-3</v>
      </c>
      <c r="O14" s="14">
        <f t="shared" si="12"/>
        <v>-2.4948280636024951E-2</v>
      </c>
      <c r="P14" s="14"/>
    </row>
    <row r="15" spans="1:23" x14ac:dyDescent="0.3">
      <c r="A15" s="8">
        <v>43616</v>
      </c>
      <c r="B15" s="9">
        <v>2.0899999999999998E-3</v>
      </c>
      <c r="C15" s="9">
        <v>1.2923952435557773E-2</v>
      </c>
      <c r="D15" s="10">
        <v>-5.9319999999999998E-2</v>
      </c>
      <c r="E15" s="14">
        <f t="shared" si="7"/>
        <v>3.3766999999999998E-2</v>
      </c>
      <c r="F15" s="14">
        <f t="shared" si="8"/>
        <v>1.2573000000000001E-2</v>
      </c>
      <c r="G15" s="14">
        <f t="shared" si="9"/>
        <v>2.6748999999999998E-2</v>
      </c>
      <c r="H15" s="7">
        <v>1</v>
      </c>
      <c r="I15" s="15" cm="1">
        <f t="array" ref="I15">C15-MMULT(D15:H15,$W$2:$W$6)</f>
        <v>6.0840622679542607E-3</v>
      </c>
      <c r="K15" s="11">
        <f t="shared" si="10"/>
        <v>-1.7209256593583768E-3</v>
      </c>
      <c r="L15" s="12">
        <f t="shared" si="11"/>
        <v>4.3631366085958839E-3</v>
      </c>
      <c r="O15" s="14">
        <f t="shared" si="12"/>
        <v>7.2243952435557771E-2</v>
      </c>
      <c r="P15" s="14"/>
    </row>
    <row r="16" spans="1:23" x14ac:dyDescent="0.3">
      <c r="A16" s="8">
        <v>43646</v>
      </c>
      <c r="B16" s="9">
        <v>2.0179999999999998E-3</v>
      </c>
      <c r="C16" s="9">
        <v>3.9057742782153682E-3</v>
      </c>
      <c r="D16" s="10">
        <v>6.5481999999999999E-2</v>
      </c>
      <c r="E16" s="14">
        <f t="shared" si="7"/>
        <v>-5.9319999999999998E-2</v>
      </c>
      <c r="F16" s="14">
        <f t="shared" si="8"/>
        <v>3.3766999999999998E-2</v>
      </c>
      <c r="G16" s="14">
        <f t="shared" si="9"/>
        <v>1.2573000000000001E-2</v>
      </c>
      <c r="H16" s="7">
        <v>1</v>
      </c>
      <c r="I16" s="15" cm="1">
        <f t="array" ref="I16">C16-MMULT(D16:H16,$W$2:$W$6)</f>
        <v>-3.7037272235518797E-3</v>
      </c>
      <c r="K16" s="11">
        <f t="shared" si="10"/>
        <v>1.6462948053115857E-2</v>
      </c>
      <c r="L16" s="12">
        <f t="shared" si="11"/>
        <v>1.2759220829563978E-2</v>
      </c>
      <c r="O16" s="14">
        <f t="shared" si="12"/>
        <v>-6.157622572178463E-2</v>
      </c>
      <c r="P16" s="14"/>
    </row>
    <row r="17" spans="1:16" x14ac:dyDescent="0.3">
      <c r="A17" s="8">
        <v>43677</v>
      </c>
      <c r="B17" s="9">
        <v>1.9989999999999999E-3</v>
      </c>
      <c r="C17" s="9">
        <v>2.384503901895263E-3</v>
      </c>
      <c r="D17" s="10">
        <v>2.928E-3</v>
      </c>
      <c r="E17" s="14">
        <f t="shared" si="7"/>
        <v>6.5481999999999999E-2</v>
      </c>
      <c r="F17" s="14">
        <f t="shared" si="8"/>
        <v>-5.9319999999999998E-2</v>
      </c>
      <c r="G17" s="14">
        <f t="shared" si="9"/>
        <v>3.3766999999999998E-2</v>
      </c>
      <c r="H17" s="7">
        <v>1</v>
      </c>
      <c r="I17" s="15" cm="1">
        <f t="array" ref="I17">C17-MMULT(D17:H17,$W$2:$W$6)</f>
        <v>-6.9238590127852339E-3</v>
      </c>
      <c r="K17" s="11">
        <f t="shared" si="10"/>
        <v>7.3487188243365658E-3</v>
      </c>
      <c r="L17" s="12">
        <f t="shared" si="11"/>
        <v>4.2485981155133187E-4</v>
      </c>
      <c r="O17" s="14">
        <f t="shared" si="12"/>
        <v>-5.4349609810473709E-4</v>
      </c>
      <c r="P17" s="14"/>
    </row>
    <row r="18" spans="1:16" x14ac:dyDescent="0.3">
      <c r="A18" s="8">
        <v>43708</v>
      </c>
      <c r="B18" s="9">
        <v>1.9E-3</v>
      </c>
      <c r="C18" s="9">
        <v>2.3822996651243766E-3</v>
      </c>
      <c r="D18" s="10">
        <v>-2.3720000000000001E-2</v>
      </c>
      <c r="E18" s="14">
        <f t="shared" si="7"/>
        <v>2.928E-3</v>
      </c>
      <c r="F18" s="14">
        <f t="shared" si="8"/>
        <v>6.5481999999999999E-2</v>
      </c>
      <c r="G18" s="14">
        <f t="shared" si="9"/>
        <v>-5.9319999999999998E-2</v>
      </c>
      <c r="H18" s="7">
        <v>1</v>
      </c>
      <c r="I18" s="15" cm="1">
        <f t="array" ref="I18">C18-MMULT(D18:H18,$W$2:$W$6)</f>
        <v>-5.2205203783709121E-3</v>
      </c>
      <c r="K18" s="11">
        <f t="shared" si="10"/>
        <v>3.466057755683712E-3</v>
      </c>
      <c r="L18" s="12">
        <f t="shared" si="11"/>
        <v>-1.7544626226872E-3</v>
      </c>
      <c r="O18" s="14">
        <f t="shared" si="12"/>
        <v>2.6102299665124378E-2</v>
      </c>
      <c r="P18" s="14"/>
    </row>
    <row r="19" spans="1:16" x14ac:dyDescent="0.3">
      <c r="A19" s="8">
        <v>43738</v>
      </c>
      <c r="B19" s="9">
        <v>1.7160000000000001E-3</v>
      </c>
      <c r="C19" s="9">
        <v>8.3492821848001331E-3</v>
      </c>
      <c r="D19" s="10">
        <v>2.1038000000000001E-2</v>
      </c>
      <c r="E19" s="14">
        <f t="shared" si="7"/>
        <v>-2.3720000000000001E-2</v>
      </c>
      <c r="F19" s="14">
        <f t="shared" si="8"/>
        <v>2.928E-3</v>
      </c>
      <c r="G19" s="14">
        <f t="shared" si="9"/>
        <v>6.5481999999999999E-2</v>
      </c>
      <c r="H19" s="7">
        <v>1</v>
      </c>
      <c r="I19" s="15" cm="1">
        <f t="array" ref="I19">C19-MMULT(D19:H19,$W$2:$W$6)</f>
        <v>1.2034440542365533E-3</v>
      </c>
      <c r="K19" s="11">
        <f t="shared" si="10"/>
        <v>9.9873780840672461E-3</v>
      </c>
      <c r="L19" s="12">
        <f t="shared" si="11"/>
        <v>1.1190822138303799E-2</v>
      </c>
      <c r="O19" s="14">
        <f t="shared" si="12"/>
        <v>-1.2688717815199868E-2</v>
      </c>
      <c r="P19" s="14"/>
    </row>
    <row r="20" spans="1:16" x14ac:dyDescent="0.3">
      <c r="A20" s="8">
        <v>43769</v>
      </c>
      <c r="B20" s="9">
        <v>1.6930000000000001E-3</v>
      </c>
      <c r="C20" s="9">
        <v>4.2535461998070012E-3</v>
      </c>
      <c r="D20" s="10">
        <v>2.7369999999999998E-2</v>
      </c>
      <c r="E20" s="14">
        <f t="shared" si="7"/>
        <v>2.1038000000000001E-2</v>
      </c>
      <c r="F20" s="14">
        <f t="shared" si="8"/>
        <v>-2.3720000000000001E-2</v>
      </c>
      <c r="G20" s="14">
        <f t="shared" si="9"/>
        <v>2.928E-3</v>
      </c>
      <c r="H20" s="7">
        <v>1</v>
      </c>
      <c r="I20" s="15" cm="1">
        <f t="array" ref="I20">C20-MMULT(D20:H20,$W$2:$W$6)</f>
        <v>-4.4256258815032062E-3</v>
      </c>
      <c r="K20" s="11">
        <f t="shared" si="10"/>
        <v>1.0909961763394396E-2</v>
      </c>
      <c r="L20" s="12">
        <f t="shared" si="11"/>
        <v>6.4843358818911893E-3</v>
      </c>
      <c r="O20" s="14">
        <f t="shared" si="12"/>
        <v>-2.3116453800192997E-2</v>
      </c>
      <c r="P20" s="14"/>
    </row>
    <row r="21" spans="1:16" x14ac:dyDescent="0.3">
      <c r="A21" s="8">
        <v>43799</v>
      </c>
      <c r="B21" s="9">
        <v>1.4890000000000001E-3</v>
      </c>
      <c r="C21" s="9">
        <v>6.0907172714250724E-3</v>
      </c>
      <c r="D21" s="10">
        <v>2.4413000000000001E-2</v>
      </c>
      <c r="E21" s="14">
        <f t="shared" si="7"/>
        <v>2.7369999999999998E-2</v>
      </c>
      <c r="F21" s="14">
        <f t="shared" si="8"/>
        <v>2.1038000000000001E-2</v>
      </c>
      <c r="G21" s="14">
        <f t="shared" si="9"/>
        <v>-2.3720000000000001E-2</v>
      </c>
      <c r="H21" s="7">
        <v>1</v>
      </c>
      <c r="I21" s="15" cm="1">
        <f t="array" ref="I21">C21-MMULT(D21:H21,$W$2:$W$6)</f>
        <v>-4.0367156447973576E-3</v>
      </c>
      <c r="K21" s="11">
        <f t="shared" si="10"/>
        <v>1.0479121596026994E-2</v>
      </c>
      <c r="L21" s="12">
        <f t="shared" si="11"/>
        <v>6.4424059512296367E-3</v>
      </c>
      <c r="O21" s="14">
        <f t="shared" si="12"/>
        <v>-1.8322282728574928E-2</v>
      </c>
      <c r="P21" s="14"/>
    </row>
    <row r="22" spans="1:16" x14ac:dyDescent="0.3">
      <c r="A22" s="8">
        <v>43830</v>
      </c>
      <c r="B22" s="9">
        <v>1.4239999999999999E-3</v>
      </c>
      <c r="C22" s="9">
        <v>8.675053173784919E-3</v>
      </c>
      <c r="D22" s="10">
        <v>3.5213000000000001E-2</v>
      </c>
      <c r="E22" s="14">
        <f t="shared" si="7"/>
        <v>2.4413000000000001E-2</v>
      </c>
      <c r="F22" s="14">
        <f t="shared" si="8"/>
        <v>2.7369999999999998E-2</v>
      </c>
      <c r="G22" s="14">
        <f t="shared" si="9"/>
        <v>2.1038000000000001E-2</v>
      </c>
      <c r="H22" s="7">
        <v>1</v>
      </c>
      <c r="I22" s="15" cm="1">
        <f t="array" ref="I22">C22-MMULT(D22:H22,$W$2:$W$6)</f>
        <v>-2.3640911931557679E-3</v>
      </c>
      <c r="K22" s="11">
        <f t="shared" si="10"/>
        <v>1.2052700834298191E-2</v>
      </c>
      <c r="L22" s="12">
        <f t="shared" si="11"/>
        <v>9.6886096411424229E-3</v>
      </c>
      <c r="O22" s="14">
        <f t="shared" si="12"/>
        <v>-2.6537946826215082E-2</v>
      </c>
      <c r="P22" s="14"/>
    </row>
    <row r="23" spans="1:16" x14ac:dyDescent="0.3">
      <c r="A23" s="8">
        <v>43861</v>
      </c>
      <c r="B23" s="9">
        <v>1.3470000000000001E-3</v>
      </c>
      <c r="C23" s="9">
        <v>-1.6697821273184976E-3</v>
      </c>
      <c r="D23" s="10">
        <v>-1.1044E-2</v>
      </c>
      <c r="E23" s="14">
        <f t="shared" si="7"/>
        <v>3.5213000000000001E-2</v>
      </c>
      <c r="F23" s="14">
        <f t="shared" si="8"/>
        <v>2.4413000000000001E-2</v>
      </c>
      <c r="G23" s="14">
        <f t="shared" si="9"/>
        <v>2.7369999999999998E-2</v>
      </c>
      <c r="H23" s="7">
        <v>1</v>
      </c>
      <c r="I23" s="15" cm="1">
        <f t="array" ref="I23">C23-MMULT(D23:H23,$W$2:$W$6)</f>
        <v>-1.1190378608760159E-2</v>
      </c>
      <c r="K23" s="11">
        <f t="shared" si="10"/>
        <v>5.3129735357138677E-3</v>
      </c>
      <c r="L23" s="12">
        <f t="shared" si="11"/>
        <v>-5.8774050730462917E-3</v>
      </c>
      <c r="O23" s="14">
        <f t="shared" si="12"/>
        <v>9.3742178726815024E-3</v>
      </c>
      <c r="P23" s="14"/>
    </row>
    <row r="24" spans="1:16" x14ac:dyDescent="0.3">
      <c r="A24" s="8">
        <v>43890</v>
      </c>
      <c r="B24" s="9">
        <v>1.263E-3</v>
      </c>
      <c r="C24" s="9">
        <v>3.4663594090642569E-3</v>
      </c>
      <c r="D24" s="10">
        <v>-8.0770999999999996E-2</v>
      </c>
      <c r="E24" s="14">
        <f t="shared" si="7"/>
        <v>-1.1044E-2</v>
      </c>
      <c r="F24" s="14">
        <f t="shared" si="8"/>
        <v>3.5213000000000001E-2</v>
      </c>
      <c r="G24" s="14">
        <f t="shared" si="9"/>
        <v>2.4413000000000001E-2</v>
      </c>
      <c r="H24" s="7">
        <v>1</v>
      </c>
      <c r="I24" s="15" cm="1">
        <f t="array" ref="I24">C24-MMULT(D24:H24,$W$2:$W$6)</f>
        <v>-4.53127771869722E-4</v>
      </c>
      <c r="K24" s="11">
        <f t="shared" si="10"/>
        <v>-4.8463745704838777E-3</v>
      </c>
      <c r="L24" s="12">
        <f t="shared" si="11"/>
        <v>-5.2995023423535997E-3</v>
      </c>
      <c r="O24" s="14">
        <f t="shared" si="12"/>
        <v>8.4237359409064252E-2</v>
      </c>
      <c r="P24" s="14"/>
    </row>
    <row r="25" spans="1:16" x14ac:dyDescent="0.3">
      <c r="A25" s="8">
        <v>43921</v>
      </c>
      <c r="B25" s="9">
        <v>1.263E-3</v>
      </c>
      <c r="C25" s="9">
        <v>-1.2444273947327056E-2</v>
      </c>
      <c r="D25" s="10">
        <v>-0.13500400000000001</v>
      </c>
      <c r="E25" s="14">
        <f t="shared" si="7"/>
        <v>-8.0770999999999996E-2</v>
      </c>
      <c r="F25" s="14">
        <f t="shared" si="8"/>
        <v>-1.1044E-2</v>
      </c>
      <c r="G25" s="14">
        <f t="shared" si="9"/>
        <v>3.5213000000000001E-2</v>
      </c>
      <c r="H25" s="7">
        <v>1</v>
      </c>
      <c r="I25" s="15" cm="1">
        <f t="array" ref="I25">C25-MMULT(D25:H25,$W$2:$W$6)</f>
        <v>-8.3676936771058356E-3</v>
      </c>
      <c r="K25" s="11">
        <f t="shared" si="10"/>
        <v>-1.2748219276887744E-2</v>
      </c>
      <c r="L25" s="12">
        <f t="shared" si="11"/>
        <v>-2.1115912953993579E-2</v>
      </c>
      <c r="O25" s="14">
        <f t="shared" si="12"/>
        <v>0.12255972605267296</v>
      </c>
      <c r="P25" s="14"/>
    </row>
    <row r="26" spans="1:16" x14ac:dyDescent="0.3">
      <c r="A26" s="8">
        <v>43951</v>
      </c>
      <c r="B26" s="9">
        <v>8.1999999999999998E-4</v>
      </c>
      <c r="C26" s="9">
        <v>1.9763472808524973E-3</v>
      </c>
      <c r="D26" s="10">
        <v>0.107128</v>
      </c>
      <c r="E26" s="14">
        <f t="shared" si="7"/>
        <v>-0.13500400000000001</v>
      </c>
      <c r="F26" s="14">
        <f t="shared" si="8"/>
        <v>-8.0770999999999996E-2</v>
      </c>
      <c r="G26" s="14">
        <f t="shared" si="9"/>
        <v>-1.1044E-2</v>
      </c>
      <c r="H26" s="7">
        <v>1</v>
      </c>
      <c r="I26" s="15" cm="1">
        <f t="array" ref="I26">C26-MMULT(D26:H26,$W$2:$W$6)</f>
        <v>8.2475505608914802E-4</v>
      </c>
      <c r="K26" s="11">
        <f t="shared" si="10"/>
        <v>2.2530844438027171E-2</v>
      </c>
      <c r="L26" s="12">
        <f t="shared" si="11"/>
        <v>2.3355599494116318E-2</v>
      </c>
      <c r="O26" s="14">
        <f t="shared" si="12"/>
        <v>-0.1051516527191475</v>
      </c>
      <c r="P26" s="14"/>
    </row>
    <row r="27" spans="1:16" x14ac:dyDescent="0.3">
      <c r="A27" s="8">
        <v>43982</v>
      </c>
      <c r="B27" s="9">
        <v>4.3100000000000001E-4</v>
      </c>
      <c r="C27" s="9">
        <v>1.8262944400602832E-2</v>
      </c>
      <c r="D27" s="10">
        <v>4.3490000000000001E-2</v>
      </c>
      <c r="E27" s="14">
        <f t="shared" si="7"/>
        <v>0.107128</v>
      </c>
      <c r="F27" s="14">
        <f t="shared" si="8"/>
        <v>-0.13500400000000001</v>
      </c>
      <c r="G27" s="14">
        <f t="shared" si="9"/>
        <v>-8.0770999999999996E-2</v>
      </c>
      <c r="H27" s="7">
        <v>1</v>
      </c>
      <c r="I27" s="15" cm="1">
        <f t="array" ref="I27">C27-MMULT(D27:H27,$W$2:$W$6)</f>
        <v>8.0686011469409021E-3</v>
      </c>
      <c r="K27" s="11">
        <f t="shared" si="10"/>
        <v>1.3258674478295476E-2</v>
      </c>
      <c r="L27" s="12">
        <f t="shared" si="11"/>
        <v>2.1327275625236376E-2</v>
      </c>
      <c r="O27" s="14">
        <f t="shared" si="12"/>
        <v>-2.5227055599397169E-2</v>
      </c>
      <c r="P27" s="14"/>
    </row>
    <row r="28" spans="1:16" x14ac:dyDescent="0.3">
      <c r="A28" s="8">
        <v>44012</v>
      </c>
      <c r="B28" s="9">
        <v>9.8999999999999994E-5</v>
      </c>
      <c r="C28" s="9">
        <v>1.7696473099568788E-2</v>
      </c>
      <c r="D28" s="10">
        <v>3.1953000000000002E-2</v>
      </c>
      <c r="E28" s="14">
        <f t="shared" si="7"/>
        <v>4.3490000000000001E-2</v>
      </c>
      <c r="F28" s="14">
        <f t="shared" si="8"/>
        <v>0.107128</v>
      </c>
      <c r="G28" s="14">
        <f t="shared" si="9"/>
        <v>-0.13500400000000001</v>
      </c>
      <c r="H28" s="7">
        <v>1</v>
      </c>
      <c r="I28" s="15" cm="1">
        <f t="array" ref="I28">C28-MMULT(D28:H28,$W$2:$W$6)</f>
        <v>4.4663415499693673E-3</v>
      </c>
      <c r="K28" s="11">
        <f t="shared" si="10"/>
        <v>1.1577713027190403E-2</v>
      </c>
      <c r="L28" s="12">
        <f t="shared" si="11"/>
        <v>1.604405457715977E-2</v>
      </c>
      <c r="O28" s="14">
        <f t="shared" si="12"/>
        <v>-1.4256526900431214E-2</v>
      </c>
      <c r="P28" s="14"/>
    </row>
    <row r="29" spans="1:16" x14ac:dyDescent="0.3">
      <c r="A29" s="8">
        <v>44043</v>
      </c>
      <c r="B29" s="9">
        <v>1.1400000000000001E-4</v>
      </c>
      <c r="C29" s="9">
        <v>2.6628746620737109E-2</v>
      </c>
      <c r="D29" s="10">
        <v>5.2886000000000002E-2</v>
      </c>
      <c r="E29" s="14">
        <f t="shared" si="7"/>
        <v>3.1953000000000002E-2</v>
      </c>
      <c r="F29" s="14">
        <f t="shared" si="8"/>
        <v>4.3490000000000001E-2</v>
      </c>
      <c r="G29" s="14">
        <f t="shared" si="9"/>
        <v>0.107128</v>
      </c>
      <c r="H29" s="7">
        <v>1</v>
      </c>
      <c r="I29" s="15" cm="1">
        <f t="array" ref="I29">C29-MMULT(D29:H29,$W$2:$W$6)</f>
        <v>1.3069470293427012E-2</v>
      </c>
      <c r="K29" s="11">
        <f t="shared" si="10"/>
        <v>1.4627688415591415E-2</v>
      </c>
      <c r="L29" s="12">
        <f t="shared" si="11"/>
        <v>2.7697158709018427E-2</v>
      </c>
      <c r="O29" s="14">
        <f t="shared" si="12"/>
        <v>-2.6257253379262893E-2</v>
      </c>
      <c r="P29" s="14"/>
    </row>
    <row r="30" spans="1:16" x14ac:dyDescent="0.3">
      <c r="A30" s="8">
        <v>44074</v>
      </c>
      <c r="B30" s="9">
        <v>1.11E-4</v>
      </c>
      <c r="C30" s="9">
        <v>1.1358264437248744E-2</v>
      </c>
      <c r="D30" s="10">
        <v>6.1206999999999998E-2</v>
      </c>
      <c r="E30" s="14">
        <f t="shared" si="7"/>
        <v>5.2886000000000002E-2</v>
      </c>
      <c r="F30" s="14">
        <f t="shared" si="8"/>
        <v>3.1953000000000002E-2</v>
      </c>
      <c r="G30" s="14">
        <f t="shared" si="9"/>
        <v>4.3490000000000001E-2</v>
      </c>
      <c r="H30" s="7">
        <v>1</v>
      </c>
      <c r="I30" s="15" cm="1">
        <f t="array" ref="I30">C30-MMULT(D30:H30,$W$2:$W$6)</f>
        <v>-2.8947631460433266E-3</v>
      </c>
      <c r="K30" s="11">
        <f t="shared" si="10"/>
        <v>1.5840072937966843E-2</v>
      </c>
      <c r="L30" s="12">
        <f t="shared" si="11"/>
        <v>1.2945309791923517E-2</v>
      </c>
      <c r="O30" s="14">
        <f t="shared" si="12"/>
        <v>-4.9848735562751254E-2</v>
      </c>
      <c r="P30" s="14"/>
    </row>
    <row r="31" spans="1:16" x14ac:dyDescent="0.3">
      <c r="A31" s="8">
        <v>44104</v>
      </c>
      <c r="B31" s="9">
        <v>9.7E-5</v>
      </c>
      <c r="C31" s="9">
        <v>7.6550911693973323E-3</v>
      </c>
      <c r="D31" s="10">
        <v>-3.2244000000000002E-2</v>
      </c>
      <c r="E31" s="14">
        <f t="shared" si="7"/>
        <v>6.1206999999999998E-2</v>
      </c>
      <c r="F31" s="14">
        <f t="shared" si="8"/>
        <v>5.2886000000000002E-2</v>
      </c>
      <c r="G31" s="14">
        <f t="shared" si="9"/>
        <v>3.1953000000000002E-2</v>
      </c>
      <c r="H31" s="7">
        <v>1</v>
      </c>
      <c r="I31" s="15" cm="1">
        <f t="array" ref="I31">C31-MMULT(D31:H31,$W$2:$W$6)</f>
        <v>-3.3875884054793953E-3</v>
      </c>
      <c r="K31" s="11">
        <f t="shared" si="10"/>
        <v>2.2240957717000387E-3</v>
      </c>
      <c r="L31" s="12">
        <f t="shared" si="11"/>
        <v>-1.1634926337793566E-3</v>
      </c>
      <c r="O31" s="14">
        <f t="shared" si="12"/>
        <v>3.9899091169397334E-2</v>
      </c>
      <c r="P31" s="14"/>
    </row>
    <row r="32" spans="1:16" x14ac:dyDescent="0.3">
      <c r="A32" s="8">
        <v>44135</v>
      </c>
      <c r="B32" s="9">
        <v>8.6000000000000003E-5</v>
      </c>
      <c r="C32" s="9">
        <v>1.1868690269427384E-2</v>
      </c>
      <c r="D32" s="10">
        <v>-2.4309999999999998E-2</v>
      </c>
      <c r="E32" s="14">
        <f t="shared" si="7"/>
        <v>-3.2244000000000002E-2</v>
      </c>
      <c r="F32" s="14">
        <f t="shared" si="8"/>
        <v>6.1206999999999998E-2</v>
      </c>
      <c r="G32" s="14">
        <f t="shared" si="9"/>
        <v>5.2886000000000002E-2</v>
      </c>
      <c r="H32" s="7">
        <v>1</v>
      </c>
      <c r="I32" s="15" cm="1">
        <f t="array" ref="I32">C32-MMULT(D32:H32,$W$2:$W$6)</f>
        <v>5.5346065326656591E-3</v>
      </c>
      <c r="K32" s="11">
        <f t="shared" si="10"/>
        <v>3.3800937047040822E-3</v>
      </c>
      <c r="L32" s="12">
        <f t="shared" si="11"/>
        <v>8.9147002373697413E-3</v>
      </c>
      <c r="O32" s="14">
        <f t="shared" si="12"/>
        <v>3.6178690269427383E-2</v>
      </c>
      <c r="P32" s="14"/>
    </row>
    <row r="33" spans="1:16" x14ac:dyDescent="0.3">
      <c r="A33" s="8">
        <v>44165</v>
      </c>
      <c r="B33" s="9">
        <v>8.2000000000000001E-5</v>
      </c>
      <c r="C33" s="9">
        <v>1.17817138512053E-2</v>
      </c>
      <c r="D33" s="10">
        <v>0.123263</v>
      </c>
      <c r="E33" s="14">
        <f t="shared" si="7"/>
        <v>-2.4309999999999998E-2</v>
      </c>
      <c r="F33" s="14">
        <f t="shared" si="8"/>
        <v>-3.2244000000000002E-2</v>
      </c>
      <c r="G33" s="14">
        <f t="shared" si="9"/>
        <v>6.1206999999999998E-2</v>
      </c>
      <c r="H33" s="7">
        <v>1</v>
      </c>
      <c r="I33" s="15" cm="1">
        <f t="array" ref="I33">C33-MMULT(D33:H33,$W$2:$W$6)</f>
        <v>1.1629205339949815E-3</v>
      </c>
      <c r="K33" s="11">
        <f t="shared" si="10"/>
        <v>2.4881742679648076E-2</v>
      </c>
      <c r="L33" s="12">
        <f t="shared" si="11"/>
        <v>2.6044663213643057E-2</v>
      </c>
      <c r="O33" s="14">
        <f t="shared" si="12"/>
        <v>-0.1114812861487947</v>
      </c>
      <c r="P33" s="14"/>
    </row>
    <row r="34" spans="1:16" x14ac:dyDescent="0.3">
      <c r="A34" s="8">
        <v>44196</v>
      </c>
      <c r="B34" s="9">
        <v>7.7000000000000001E-5</v>
      </c>
      <c r="C34" s="9">
        <v>1.7976336218559208E-2</v>
      </c>
      <c r="D34" s="10">
        <v>4.6428999999999998E-2</v>
      </c>
      <c r="E34" s="14">
        <f t="shared" si="7"/>
        <v>0.123263</v>
      </c>
      <c r="F34" s="14">
        <f t="shared" si="8"/>
        <v>-2.4309999999999998E-2</v>
      </c>
      <c r="G34" s="14">
        <f t="shared" si="9"/>
        <v>-3.2244000000000002E-2</v>
      </c>
      <c r="H34" s="7">
        <v>1</v>
      </c>
      <c r="I34" s="15" cm="1">
        <f t="array" ref="I34">C34-MMULT(D34:H34,$W$2:$W$6)</f>
        <v>2.709915420955885E-3</v>
      </c>
      <c r="K34" s="11">
        <f t="shared" si="10"/>
        <v>1.368689201359909E-2</v>
      </c>
      <c r="L34" s="12">
        <f t="shared" si="11"/>
        <v>1.6396807434554975E-2</v>
      </c>
      <c r="O34" s="14">
        <f t="shared" si="12"/>
        <v>-2.845266378144079E-2</v>
      </c>
      <c r="P34" s="14"/>
    </row>
    <row r="35" spans="1:16" x14ac:dyDescent="0.3">
      <c r="A35" s="8">
        <v>44227</v>
      </c>
      <c r="B35" s="9">
        <v>7.2999999999999999E-5</v>
      </c>
      <c r="C35" s="9">
        <v>2.2219039868873969E-2</v>
      </c>
      <c r="D35" s="10">
        <v>-4.5459999999999997E-3</v>
      </c>
      <c r="E35" s="14">
        <f t="shared" si="7"/>
        <v>4.6428999999999998E-2</v>
      </c>
      <c r="F35" s="14">
        <f t="shared" si="8"/>
        <v>0.123263</v>
      </c>
      <c r="G35" s="14">
        <f t="shared" si="9"/>
        <v>-2.4309999999999998E-2</v>
      </c>
      <c r="H35" s="7">
        <v>1</v>
      </c>
      <c r="I35" s="15" cm="1">
        <f t="array" ref="I35">C35-MMULT(D35:H35,$W$2:$W$6)</f>
        <v>9.005104550537147E-3</v>
      </c>
      <c r="K35" s="11">
        <f t="shared" si="10"/>
        <v>6.2597437107403701E-3</v>
      </c>
      <c r="L35" s="12">
        <f t="shared" si="11"/>
        <v>1.5264848261277518E-2</v>
      </c>
      <c r="O35" s="14">
        <f t="shared" si="12"/>
        <v>2.676503986887397E-2</v>
      </c>
      <c r="P35" s="14"/>
    </row>
    <row r="36" spans="1:16" x14ac:dyDescent="0.3">
      <c r="A36" s="8">
        <v>44255</v>
      </c>
      <c r="B36" s="9">
        <v>5.7000000000000003E-5</v>
      </c>
      <c r="C36" s="9">
        <v>1.6085363764523963E-2</v>
      </c>
      <c r="D36" s="10">
        <v>2.3161000000000001E-2</v>
      </c>
      <c r="E36" s="14">
        <f t="shared" si="7"/>
        <v>-4.5459999999999997E-3</v>
      </c>
      <c r="F36" s="14">
        <f t="shared" si="8"/>
        <v>4.6428999999999998E-2</v>
      </c>
      <c r="G36" s="14">
        <f t="shared" si="9"/>
        <v>0.123263</v>
      </c>
      <c r="H36" s="7">
        <v>1</v>
      </c>
      <c r="I36" s="15" cm="1">
        <f t="array" ref="I36">C36-MMULT(D36:H36,$W$2:$W$6)</f>
        <v>5.8078254346845132E-3</v>
      </c>
      <c r="K36" s="11">
        <f t="shared" si="10"/>
        <v>1.0296702965812594E-2</v>
      </c>
      <c r="L36" s="12">
        <f t="shared" si="11"/>
        <v>1.6104528400497108E-2</v>
      </c>
      <c r="O36" s="14">
        <f t="shared" si="12"/>
        <v>-7.0756362354760377E-3</v>
      </c>
      <c r="P36" s="14"/>
    </row>
    <row r="37" spans="1:16" x14ac:dyDescent="0.3">
      <c r="A37" s="8">
        <v>44286</v>
      </c>
      <c r="B37" s="9">
        <v>5.1E-5</v>
      </c>
      <c r="C37" s="9">
        <v>1.1527510127160356E-2</v>
      </c>
      <c r="D37" s="10">
        <v>2.6710999999999999E-2</v>
      </c>
      <c r="E37" s="14">
        <f t="shared" si="7"/>
        <v>2.3161000000000001E-2</v>
      </c>
      <c r="F37" s="14">
        <f t="shared" si="8"/>
        <v>-4.5459999999999997E-3</v>
      </c>
      <c r="G37" s="14">
        <f t="shared" si="9"/>
        <v>4.6428999999999998E-2</v>
      </c>
      <c r="H37" s="7">
        <v>1</v>
      </c>
      <c r="I37" s="15" cm="1">
        <f t="array" ref="I37">C37-MMULT(D37:H37,$W$2:$W$6)</f>
        <v>1.7583124576812138E-3</v>
      </c>
      <c r="K37" s="11">
        <f t="shared" si="10"/>
        <v>1.0813944289503588E-2</v>
      </c>
      <c r="L37" s="12">
        <f t="shared" si="11"/>
        <v>1.2572256747184802E-2</v>
      </c>
      <c r="O37" s="14">
        <f t="shared" si="12"/>
        <v>-1.5183489872839642E-2</v>
      </c>
      <c r="P37" s="14"/>
    </row>
    <row r="38" spans="1:16" x14ac:dyDescent="0.3">
      <c r="A38" s="8">
        <v>44316</v>
      </c>
      <c r="B38" s="9">
        <v>3.4E-5</v>
      </c>
      <c r="C38" s="9">
        <v>1.9695950140564689E-2</v>
      </c>
      <c r="D38" s="10">
        <v>4.3722999999999998E-2</v>
      </c>
      <c r="E38" s="14">
        <f t="shared" si="7"/>
        <v>2.6710999999999999E-2</v>
      </c>
      <c r="F38" s="14">
        <f t="shared" si="8"/>
        <v>2.3161000000000001E-2</v>
      </c>
      <c r="G38" s="14">
        <f t="shared" si="9"/>
        <v>-4.5459999999999997E-3</v>
      </c>
      <c r="H38" s="7">
        <v>1</v>
      </c>
      <c r="I38" s="15" cm="1">
        <f t="array" ref="I38">C38-MMULT(D38:H38,$W$2:$W$6)</f>
        <v>8.4892133182283037E-3</v>
      </c>
      <c r="K38" s="11">
        <f t="shared" si="10"/>
        <v>1.3292622993343363E-2</v>
      </c>
      <c r="L38" s="12">
        <f t="shared" si="11"/>
        <v>2.1781836311571667E-2</v>
      </c>
      <c r="O38" s="14">
        <f t="shared" si="12"/>
        <v>-2.4027049859435309E-2</v>
      </c>
      <c r="P38" s="14"/>
    </row>
    <row r="39" spans="1:16" x14ac:dyDescent="0.3">
      <c r="A39" s="8">
        <v>44347</v>
      </c>
      <c r="B39" s="9">
        <v>2.3E-5</v>
      </c>
      <c r="C39" s="9">
        <v>1.5175124198056222E-2</v>
      </c>
      <c r="D39" s="10">
        <v>1.5561E-2</v>
      </c>
      <c r="E39" s="14">
        <f t="shared" si="7"/>
        <v>4.3722999999999998E-2</v>
      </c>
      <c r="F39" s="14">
        <f t="shared" si="8"/>
        <v>2.6710999999999999E-2</v>
      </c>
      <c r="G39" s="14">
        <f t="shared" si="9"/>
        <v>2.3161000000000001E-2</v>
      </c>
      <c r="H39" s="7">
        <v>1</v>
      </c>
      <c r="I39" s="15" cm="1">
        <f t="array" ref="I39">C39-MMULT(D39:H39,$W$2:$W$6)</f>
        <v>3.8970581906826729E-3</v>
      </c>
      <c r="K39" s="11">
        <f t="shared" si="10"/>
        <v>9.1893694277699004E-3</v>
      </c>
      <c r="L39" s="12">
        <f t="shared" si="11"/>
        <v>1.3086427618452573E-2</v>
      </c>
      <c r="O39" s="14">
        <f t="shared" si="12"/>
        <v>-3.8587580194377781E-4</v>
      </c>
      <c r="P39" s="14"/>
    </row>
    <row r="40" spans="1:16" x14ac:dyDescent="0.3">
      <c r="A40" s="8">
        <v>44377</v>
      </c>
      <c r="B40" s="9">
        <v>1.5E-5</v>
      </c>
      <c r="C40" s="9">
        <v>1.0476404550572083E-2</v>
      </c>
      <c r="D40" s="10">
        <v>1.3181E-2</v>
      </c>
      <c r="E40" s="14">
        <f t="shared" si="7"/>
        <v>1.5561E-2</v>
      </c>
      <c r="F40" s="14">
        <f t="shared" si="8"/>
        <v>4.3722999999999998E-2</v>
      </c>
      <c r="G40" s="14">
        <f t="shared" si="9"/>
        <v>2.6710999999999999E-2</v>
      </c>
      <c r="H40" s="7">
        <v>1</v>
      </c>
      <c r="I40" s="15" cm="1">
        <f t="array" ref="I40">C40-MMULT(D40:H40,$W$2:$W$6)</f>
        <v>3.9263622349257343E-4</v>
      </c>
      <c r="K40" s="11">
        <f t="shared" si="10"/>
        <v>8.8425991882249508E-3</v>
      </c>
      <c r="L40" s="12">
        <f t="shared" si="11"/>
        <v>9.2352354117175243E-3</v>
      </c>
      <c r="O40" s="14">
        <f t="shared" si="12"/>
        <v>-2.7045954494279174E-3</v>
      </c>
      <c r="P40" s="14"/>
    </row>
    <row r="41" spans="1:16" x14ac:dyDescent="0.3">
      <c r="A41" s="8">
        <v>44408</v>
      </c>
      <c r="B41" s="9">
        <v>2.1999999999999999E-5</v>
      </c>
      <c r="C41" s="9">
        <v>8.468944473558615E-3</v>
      </c>
      <c r="D41" s="10">
        <v>6.8890000000000002E-3</v>
      </c>
      <c r="E41" s="14">
        <f t="shared" si="7"/>
        <v>1.3181E-2</v>
      </c>
      <c r="F41" s="14">
        <f t="shared" si="8"/>
        <v>1.5561E-2</v>
      </c>
      <c r="G41" s="14">
        <f t="shared" si="9"/>
        <v>4.3722999999999998E-2</v>
      </c>
      <c r="H41" s="7">
        <v>1</v>
      </c>
      <c r="I41" s="15" cm="1">
        <f t="array" ref="I41">C41-MMULT(D41:H41,$W$2:$W$6)</f>
        <v>-4.2746528319296054E-4</v>
      </c>
      <c r="K41" s="11">
        <f t="shared" si="10"/>
        <v>7.9258435801506585E-3</v>
      </c>
      <c r="L41" s="12">
        <f t="shared" si="11"/>
        <v>7.498378296957698E-3</v>
      </c>
      <c r="O41" s="14">
        <f t="shared" si="12"/>
        <v>1.5799444735586149E-3</v>
      </c>
      <c r="P41" s="14"/>
    </row>
    <row r="42" spans="1:16" x14ac:dyDescent="0.3">
      <c r="A42" s="8">
        <v>44439</v>
      </c>
      <c r="B42" s="9">
        <v>3.1000000000000001E-5</v>
      </c>
      <c r="C42" s="9">
        <v>-8.4384995632847959E-3</v>
      </c>
      <c r="D42" s="10">
        <v>2.503E-2</v>
      </c>
      <c r="E42" s="14">
        <f t="shared" si="7"/>
        <v>6.8890000000000002E-3</v>
      </c>
      <c r="F42" s="14">
        <f t="shared" si="8"/>
        <v>1.3181E-2</v>
      </c>
      <c r="G42" s="14">
        <f t="shared" si="9"/>
        <v>1.5561E-2</v>
      </c>
      <c r="H42" s="7">
        <v>1</v>
      </c>
      <c r="I42" s="15" cm="1">
        <f t="array" ref="I42">C42-MMULT(D42:H42,$W$2:$W$6)</f>
        <v>-1.7472146055236407E-2</v>
      </c>
      <c r="K42" s="11">
        <f t="shared" si="10"/>
        <v>1.0569019595102303E-2</v>
      </c>
      <c r="L42" s="12">
        <f t="shared" si="11"/>
        <v>-6.9031264601341034E-3</v>
      </c>
      <c r="O42" s="14">
        <f t="shared" si="12"/>
        <v>-3.3468499563284793E-2</v>
      </c>
      <c r="P42" s="14"/>
    </row>
    <row r="43" spans="1:16" x14ac:dyDescent="0.3">
      <c r="A43" s="8">
        <v>44469</v>
      </c>
      <c r="B43" s="9">
        <v>3.8000000000000002E-5</v>
      </c>
      <c r="C43" s="9">
        <v>6.8534531859041348E-3</v>
      </c>
      <c r="D43" s="10">
        <v>-4.1311E-2</v>
      </c>
      <c r="E43" s="14">
        <f t="shared" si="7"/>
        <v>2.503E-2</v>
      </c>
      <c r="F43" s="14">
        <f t="shared" si="8"/>
        <v>6.8890000000000002E-3</v>
      </c>
      <c r="G43" s="14">
        <f t="shared" si="9"/>
        <v>1.3181E-2</v>
      </c>
      <c r="H43" s="7">
        <v>1</v>
      </c>
      <c r="I43" s="15" cm="1">
        <f t="array" ref="I43">C43-MMULT(D43:H43,$W$2:$W$6)</f>
        <v>6.5087204421726205E-6</v>
      </c>
      <c r="K43" s="11">
        <f t="shared" si="10"/>
        <v>9.0301772045884177E-4</v>
      </c>
      <c r="L43" s="12">
        <f t="shared" si="11"/>
        <v>9.0952644090101439E-4</v>
      </c>
      <c r="O43" s="14">
        <f t="shared" si="12"/>
        <v>4.8164453185904135E-2</v>
      </c>
      <c r="P43" s="14"/>
    </row>
    <row r="44" spans="1:16" x14ac:dyDescent="0.3">
      <c r="A44" s="8">
        <v>44500</v>
      </c>
      <c r="B44" s="9">
        <v>3.6000000000000001E-5</v>
      </c>
      <c r="C44" s="9">
        <v>6.2391550046052568E-3</v>
      </c>
      <c r="D44" s="10">
        <v>5.1045E-2</v>
      </c>
      <c r="E44" s="14">
        <f t="shared" si="7"/>
        <v>-4.1311E-2</v>
      </c>
      <c r="F44" s="14">
        <f t="shared" si="8"/>
        <v>2.503E-2</v>
      </c>
      <c r="G44" s="14">
        <f t="shared" si="9"/>
        <v>6.8890000000000002E-3</v>
      </c>
      <c r="H44" s="7">
        <v>1</v>
      </c>
      <c r="I44" s="15" cm="1">
        <f t="array" ref="I44">C44-MMULT(D44:H44,$W$2:$W$6)</f>
        <v>-1.4432216256586436E-3</v>
      </c>
      <c r="K44" s="11">
        <f t="shared" si="10"/>
        <v>1.4359451436178707E-2</v>
      </c>
      <c r="L44" s="12">
        <f t="shared" si="11"/>
        <v>1.2916229810520062E-2</v>
      </c>
      <c r="O44" s="14">
        <f t="shared" si="12"/>
        <v>-4.4805844995394743E-2</v>
      </c>
      <c r="P44" s="14"/>
    </row>
    <row r="45" spans="1:16" x14ac:dyDescent="0.3">
      <c r="A45" s="8">
        <v>44530</v>
      </c>
      <c r="B45" s="9">
        <v>3.8000000000000002E-5</v>
      </c>
      <c r="C45" s="9">
        <v>5.5794162237330358E-3</v>
      </c>
      <c r="D45" s="10">
        <v>-2.4081999999999999E-2</v>
      </c>
      <c r="E45" s="14">
        <f t="shared" si="7"/>
        <v>5.1045E-2</v>
      </c>
      <c r="F45" s="14">
        <f t="shared" si="8"/>
        <v>-4.1311E-2</v>
      </c>
      <c r="G45" s="14">
        <f t="shared" si="9"/>
        <v>2.503E-2</v>
      </c>
      <c r="H45" s="7">
        <v>1</v>
      </c>
      <c r="I45" s="15" cm="1">
        <f t="array" ref="I45">C45-MMULT(D45:H45,$W$2:$W$6)</f>
        <v>-2.1440889781133331E-3</v>
      </c>
      <c r="K45" s="11">
        <f t="shared" si="10"/>
        <v>3.4133137108453629E-3</v>
      </c>
      <c r="L45" s="12">
        <f t="shared" si="11"/>
        <v>1.2692247327320298E-3</v>
      </c>
      <c r="O45" s="14">
        <f t="shared" si="12"/>
        <v>2.9661416223733035E-2</v>
      </c>
      <c r="P45" s="14"/>
    </row>
    <row r="46" spans="1:16" x14ac:dyDescent="0.3">
      <c r="A46" s="8">
        <v>44561</v>
      </c>
      <c r="B46" s="9">
        <v>4.1999999999999998E-5</v>
      </c>
      <c r="C46" s="9">
        <v>-1.7741225811214179E-3</v>
      </c>
      <c r="D46" s="10">
        <v>4.0002000000000003E-2</v>
      </c>
      <c r="E46" s="14">
        <f t="shared" si="7"/>
        <v>-2.4081999999999999E-2</v>
      </c>
      <c r="F46" s="14">
        <f t="shared" si="8"/>
        <v>5.1045E-2</v>
      </c>
      <c r="G46" s="14">
        <f t="shared" si="9"/>
        <v>-4.1311E-2</v>
      </c>
      <c r="H46" s="7">
        <v>1</v>
      </c>
      <c r="I46" s="15" cm="1">
        <f t="array" ref="I46">C46-MMULT(D46:H46,$W$2:$W$6)</f>
        <v>-1.0388224130922696E-2</v>
      </c>
      <c r="K46" s="11">
        <f t="shared" si="10"/>
        <v>1.2750466665046409E-2</v>
      </c>
      <c r="L46" s="12">
        <f t="shared" si="11"/>
        <v>2.3622425341237128E-3</v>
      </c>
      <c r="O46" s="14">
        <f t="shared" si="12"/>
        <v>-4.1776122581121421E-2</v>
      </c>
      <c r="P46" s="14"/>
    </row>
    <row r="47" spans="1:16" x14ac:dyDescent="0.3">
      <c r="A47" s="8">
        <v>44592</v>
      </c>
      <c r="B47" s="9">
        <v>4.6999999999999997E-5</v>
      </c>
      <c r="C47" s="9">
        <v>1.3586586171716597E-2</v>
      </c>
      <c r="D47" s="10">
        <v>-4.9112999999999997E-2</v>
      </c>
      <c r="E47" s="14">
        <f t="shared" si="7"/>
        <v>4.0002000000000003E-2</v>
      </c>
      <c r="F47" s="14">
        <f t="shared" si="8"/>
        <v>-2.4081999999999999E-2</v>
      </c>
      <c r="G47" s="14">
        <f t="shared" si="9"/>
        <v>5.1045E-2</v>
      </c>
      <c r="H47" s="7">
        <v>1</v>
      </c>
      <c r="I47" s="15" cm="1">
        <f t="array" ref="I47">C47-MMULT(D47:H47,$W$2:$W$6)</f>
        <v>6.8803671688262751E-3</v>
      </c>
      <c r="K47" s="11">
        <f t="shared" si="10"/>
        <v>-2.3374757741077487E-4</v>
      </c>
      <c r="L47" s="12">
        <f t="shared" si="11"/>
        <v>6.6466195914155002E-3</v>
      </c>
      <c r="O47" s="14">
        <f t="shared" si="12"/>
        <v>6.2699586171716587E-2</v>
      </c>
      <c r="P47" s="14"/>
    </row>
    <row r="48" spans="1:16" x14ac:dyDescent="0.3">
      <c r="A48" s="8">
        <v>44620</v>
      </c>
      <c r="B48" s="9">
        <v>7.4999999999999993E-5</v>
      </c>
      <c r="C48" s="9">
        <v>3.0233563973995903E-3</v>
      </c>
      <c r="D48" s="10">
        <v>-2.5829000000000001E-2</v>
      </c>
      <c r="E48" s="14">
        <f t="shared" si="7"/>
        <v>-4.9112999999999997E-2</v>
      </c>
      <c r="F48" s="14">
        <f t="shared" si="8"/>
        <v>4.0002000000000003E-2</v>
      </c>
      <c r="G48" s="14">
        <f t="shared" si="9"/>
        <v>-2.4081999999999999E-2</v>
      </c>
      <c r="H48" s="7">
        <v>1</v>
      </c>
      <c r="I48" s="15" cm="1">
        <f t="array" ref="I48">C48-MMULT(D48:H48,$W$2:$W$6)</f>
        <v>-8.9401238207067329E-4</v>
      </c>
      <c r="K48" s="11">
        <f t="shared" si="10"/>
        <v>3.1587726988768646E-3</v>
      </c>
      <c r="L48" s="12">
        <f t="shared" si="11"/>
        <v>2.2647603168061913E-3</v>
      </c>
      <c r="O48" s="14">
        <f t="shared" si="12"/>
        <v>2.8852356397399592E-2</v>
      </c>
      <c r="P48" s="14"/>
    </row>
    <row r="49" spans="1:16" x14ac:dyDescent="0.3">
      <c r="A49" s="8">
        <v>44651</v>
      </c>
      <c r="B49" s="9">
        <v>1.5899999999999999E-4</v>
      </c>
      <c r="C49" s="9">
        <v>1.0928348044097369E-2</v>
      </c>
      <c r="D49" s="10">
        <v>2.1659999999999999E-2</v>
      </c>
      <c r="E49" s="14">
        <f t="shared" si="7"/>
        <v>-2.5829000000000001E-2</v>
      </c>
      <c r="F49" s="14">
        <f t="shared" si="8"/>
        <v>-4.9112999999999997E-2</v>
      </c>
      <c r="G49" s="14">
        <f t="shared" si="9"/>
        <v>4.0002000000000003E-2</v>
      </c>
      <c r="H49" s="7">
        <v>1</v>
      </c>
      <c r="I49" s="15" cm="1">
        <f t="array" ref="I49">C49-MMULT(D49:H49,$W$2:$W$6)</f>
        <v>5.7749656772140565E-3</v>
      </c>
      <c r="K49" s="11">
        <f t="shared" si="10"/>
        <v>1.0078004592049161E-2</v>
      </c>
      <c r="L49" s="12">
        <f t="shared" si="11"/>
        <v>1.5852970269263217E-2</v>
      </c>
      <c r="O49" s="14">
        <f t="shared" si="12"/>
        <v>-1.073165195590263E-2</v>
      </c>
      <c r="P49" s="14"/>
    </row>
    <row r="50" spans="1:16" x14ac:dyDescent="0.3">
      <c r="A50" s="8">
        <v>44681</v>
      </c>
      <c r="B50" s="9">
        <v>2.8299999999999999E-4</v>
      </c>
      <c r="C50" s="9">
        <v>1.732103952967412E-3</v>
      </c>
      <c r="D50" s="10">
        <v>-8.0043000000000003E-2</v>
      </c>
      <c r="E50" s="14">
        <f t="shared" si="7"/>
        <v>2.1659999999999999E-2</v>
      </c>
      <c r="F50" s="14">
        <f t="shared" si="8"/>
        <v>-2.5829000000000001E-2</v>
      </c>
      <c r="G50" s="14">
        <f t="shared" si="9"/>
        <v>-4.9112999999999997E-2</v>
      </c>
      <c r="H50" s="7">
        <v>1</v>
      </c>
      <c r="I50" s="15" cm="1">
        <f t="array" ref="I50">C50-MMULT(D50:H50,$W$2:$W$6)</f>
        <v>-1.5498124129390283E-3</v>
      </c>
      <c r="K50" s="11">
        <f t="shared" si="10"/>
        <v>-4.7403036736818945E-3</v>
      </c>
      <c r="L50" s="12">
        <f t="shared" si="11"/>
        <v>-6.2901160866209224E-3</v>
      </c>
      <c r="O50" s="14">
        <f t="shared" si="12"/>
        <v>8.1775103952967415E-2</v>
      </c>
      <c r="P50" s="14"/>
    </row>
    <row r="51" spans="1:16" x14ac:dyDescent="0.3">
      <c r="A51" s="8">
        <v>44712</v>
      </c>
      <c r="B51" s="9">
        <v>4.8299999999999998E-4</v>
      </c>
      <c r="C51" s="9">
        <v>6.7551226640820694E-3</v>
      </c>
      <c r="D51" s="10">
        <v>1.1720000000000001E-3</v>
      </c>
      <c r="E51" s="14">
        <f t="shared" si="7"/>
        <v>-8.0043000000000003E-2</v>
      </c>
      <c r="F51" s="14">
        <f t="shared" si="8"/>
        <v>2.1659999999999999E-2</v>
      </c>
      <c r="G51" s="14">
        <f t="shared" si="9"/>
        <v>-2.5829000000000001E-2</v>
      </c>
      <c r="H51" s="7">
        <v>1</v>
      </c>
      <c r="I51" s="15" cm="1">
        <f t="array" ref="I51">C51-MMULT(D51:H51,$W$2:$W$6)</f>
        <v>4.0353208544367707E-3</v>
      </c>
      <c r="K51" s="11">
        <f t="shared" si="10"/>
        <v>7.092866496336175E-3</v>
      </c>
      <c r="L51" s="12">
        <f t="shared" si="11"/>
        <v>1.1128187350772947E-2</v>
      </c>
      <c r="O51" s="14">
        <f t="shared" si="12"/>
        <v>5.5831226640820691E-3</v>
      </c>
      <c r="P51" s="14"/>
    </row>
    <row r="52" spans="1:16" x14ac:dyDescent="0.3">
      <c r="A52" s="8">
        <v>44742</v>
      </c>
      <c r="B52" s="9">
        <v>6.7500000000000004E-4</v>
      </c>
      <c r="C52" s="9">
        <v>6.4337787042176853E-3</v>
      </c>
      <c r="D52" s="10">
        <v>-8.4295999999999996E-2</v>
      </c>
      <c r="E52" s="14">
        <f t="shared" si="7"/>
        <v>1.1720000000000001E-3</v>
      </c>
      <c r="F52" s="14">
        <f t="shared" si="8"/>
        <v>-8.0043000000000003E-2</v>
      </c>
      <c r="G52" s="14">
        <f t="shared" si="9"/>
        <v>2.1659999999999999E-2</v>
      </c>
      <c r="H52" s="7">
        <v>1</v>
      </c>
      <c r="I52" s="15" cm="1">
        <f t="array" ref="I52">C52-MMULT(D52:H52,$W$2:$W$6)</f>
        <v>5.6877626114489347E-3</v>
      </c>
      <c r="K52" s="11">
        <f t="shared" si="10"/>
        <v>-5.3599733496418368E-3</v>
      </c>
      <c r="L52" s="12">
        <f t="shared" si="11"/>
        <v>3.2778926180709791E-4</v>
      </c>
      <c r="O52" s="14">
        <f t="shared" si="12"/>
        <v>9.0729778704217681E-2</v>
      </c>
      <c r="P52" s="14"/>
    </row>
    <row r="53" spans="1:16" x14ac:dyDescent="0.3">
      <c r="A53" s="8">
        <v>44773</v>
      </c>
      <c r="B53" s="9">
        <v>1.0369999999999999E-3</v>
      </c>
      <c r="C53" s="9">
        <v>4.4999999999999997E-3</v>
      </c>
      <c r="D53" s="10">
        <v>6.9832000000000005E-2</v>
      </c>
      <c r="E53" s="14">
        <f t="shared" si="7"/>
        <v>-8.4295999999999996E-2</v>
      </c>
      <c r="F53" s="14">
        <f t="shared" si="8"/>
        <v>1.1720000000000001E-3</v>
      </c>
      <c r="G53" s="14">
        <f t="shared" si="9"/>
        <v>-8.0043000000000003E-2</v>
      </c>
      <c r="H53" s="7">
        <v>1</v>
      </c>
      <c r="I53" s="15" cm="1">
        <f t="array" ref="I53">C53-MMULT(D53:H53,$W$2:$W$6)</f>
        <v>2.0103179635926408E-5</v>
      </c>
      <c r="K53" s="11">
        <f t="shared" si="10"/>
        <v>1.7096750801863979E-2</v>
      </c>
      <c r="L53" s="12">
        <f t="shared" si="11"/>
        <v>1.7116853981499904E-2</v>
      </c>
      <c r="O53" s="14">
        <f t="shared" si="12"/>
        <v>-6.5332000000000001E-2</v>
      </c>
      <c r="P53" s="14"/>
    </row>
    <row r="54" spans="1:16" x14ac:dyDescent="0.3">
      <c r="A54" s="8">
        <v>44804</v>
      </c>
      <c r="B54" s="9">
        <v>1.487E-3</v>
      </c>
      <c r="C54" s="9">
        <v>9.4999999999999998E-3</v>
      </c>
      <c r="D54" s="10">
        <v>-3.6817000000000003E-2</v>
      </c>
      <c r="E54" s="14">
        <f t="shared" si="7"/>
        <v>6.9832000000000005E-2</v>
      </c>
      <c r="F54" s="14">
        <f t="shared" si="8"/>
        <v>-8.4295999999999996E-2</v>
      </c>
      <c r="G54" s="14">
        <f t="shared" si="9"/>
        <v>1.1720000000000001E-3</v>
      </c>
      <c r="H54" s="7">
        <v>1</v>
      </c>
      <c r="I54" s="15" cm="1">
        <f t="array" ref="I54">C54-MMULT(D54:H54,$W$2:$W$6)</f>
        <v>2.8399411675033267E-3</v>
      </c>
      <c r="K54" s="11">
        <f t="shared" si="10"/>
        <v>1.5578015257172442E-3</v>
      </c>
      <c r="L54" s="12">
        <f t="shared" si="11"/>
        <v>4.3977426932205708E-3</v>
      </c>
      <c r="O54" s="14">
        <f t="shared" si="12"/>
        <v>4.6317000000000004E-2</v>
      </c>
      <c r="P54" s="14"/>
    </row>
    <row r="55" spans="1:16" x14ac:dyDescent="0.3">
      <c r="A55" s="8">
        <v>44834</v>
      </c>
      <c r="B55" s="9">
        <v>1.9589999999999998E-3</v>
      </c>
      <c r="C55" s="9">
        <v>1.01E-2</v>
      </c>
      <c r="D55" s="10">
        <v>-9.5729999999999996E-2</v>
      </c>
      <c r="E55" s="14">
        <f t="shared" si="7"/>
        <v>-3.6817000000000003E-2</v>
      </c>
      <c r="F55" s="14">
        <f t="shared" si="8"/>
        <v>6.9832000000000005E-2</v>
      </c>
      <c r="G55" s="14">
        <f t="shared" si="9"/>
        <v>-8.4295999999999996E-2</v>
      </c>
      <c r="H55" s="7">
        <v>1</v>
      </c>
      <c r="I55" s="15" cm="1">
        <f t="array" ref="I55">C55-MMULT(D55:H55,$W$2:$W$6)</f>
        <v>8.2167376658307707E-3</v>
      </c>
      <c r="K55" s="11">
        <f t="shared" si="10"/>
        <v>-7.0259275172708038E-3</v>
      </c>
      <c r="L55" s="12">
        <f t="shared" si="11"/>
        <v>1.1908101485599669E-3</v>
      </c>
      <c r="O55" s="14">
        <f t="shared" si="12"/>
        <v>0.10582999999999999</v>
      </c>
      <c r="P55" s="14"/>
    </row>
    <row r="56" spans="1:16" x14ac:dyDescent="0.3">
      <c r="A56" s="8">
        <v>44865</v>
      </c>
      <c r="B56" s="9">
        <v>2.477E-3</v>
      </c>
      <c r="C56" s="9">
        <v>3.2000000000000002E-3</v>
      </c>
      <c r="D56" s="10">
        <v>6.0349E-2</v>
      </c>
      <c r="E56" s="14">
        <f t="shared" si="7"/>
        <v>-9.5729999999999996E-2</v>
      </c>
      <c r="F56" s="14">
        <f t="shared" si="8"/>
        <v>-3.6817000000000003E-2</v>
      </c>
      <c r="G56" s="14">
        <f t="shared" si="9"/>
        <v>6.9832000000000005E-2</v>
      </c>
      <c r="H56" s="7">
        <v>1</v>
      </c>
      <c r="I56" s="15" cm="1">
        <f t="array" ref="I56">C56-MMULT(D56:H56,$W$2:$W$6)</f>
        <v>-2.4842981877479676E-4</v>
      </c>
      <c r="K56" s="11">
        <f t="shared" si="10"/>
        <v>1.5715060809593076E-2</v>
      </c>
      <c r="L56" s="12">
        <f t="shared" si="11"/>
        <v>1.546663099081828E-2</v>
      </c>
      <c r="O56" s="14">
        <f t="shared" si="12"/>
        <v>-5.7148999999999998E-2</v>
      </c>
      <c r="P56" s="14"/>
    </row>
    <row r="57" spans="1:16" x14ac:dyDescent="0.3">
      <c r="A57" s="8">
        <v>44895</v>
      </c>
      <c r="B57" s="9">
        <v>2.8660000000000001E-3</v>
      </c>
      <c r="C57" s="9">
        <v>1.06E-2</v>
      </c>
      <c r="D57" s="10">
        <v>7.7562000000000006E-2</v>
      </c>
      <c r="E57" s="14">
        <f t="shared" si="7"/>
        <v>6.0349E-2</v>
      </c>
      <c r="F57" s="14">
        <f t="shared" si="8"/>
        <v>-9.5729999999999996E-2</v>
      </c>
      <c r="G57" s="14">
        <f t="shared" si="9"/>
        <v>-3.6817000000000003E-2</v>
      </c>
      <c r="H57" s="7">
        <v>1</v>
      </c>
      <c r="I57" s="15" cm="1">
        <f t="array" ref="I57">C57-MMULT(D57:H57,$W$2:$W$6)</f>
        <v>-3.5197774779463509E-5</v>
      </c>
      <c r="K57" s="11">
        <f t="shared" si="10"/>
        <v>1.8223025571478455E-2</v>
      </c>
      <c r="L57" s="12">
        <f t="shared" si="11"/>
        <v>1.8187827796698992E-2</v>
      </c>
      <c r="O57" s="14">
        <f t="shared" si="12"/>
        <v>-6.6962000000000008E-2</v>
      </c>
      <c r="P57" s="14"/>
    </row>
    <row r="58" spans="1:16" x14ac:dyDescent="0.3">
      <c r="A58" s="8">
        <v>44926</v>
      </c>
      <c r="B58" s="9">
        <v>3.375E-3</v>
      </c>
      <c r="C58" s="9">
        <v>1.21E-2</v>
      </c>
      <c r="D58" s="10">
        <v>-3.9348000000000001E-2</v>
      </c>
      <c r="E58" s="14">
        <f t="shared" si="7"/>
        <v>7.7562000000000006E-2</v>
      </c>
      <c r="F58" s="14">
        <f t="shared" si="8"/>
        <v>6.0349E-2</v>
      </c>
      <c r="G58" s="14">
        <f t="shared" si="9"/>
        <v>-9.5729999999999996E-2</v>
      </c>
      <c r="H58" s="7">
        <v>1</v>
      </c>
      <c r="I58" s="15" cm="1">
        <f t="array" ref="I58">C58-MMULT(D58:H58,$W$2:$W$6)</f>
        <v>1.2840292165446823E-3</v>
      </c>
      <c r="K58" s="11">
        <f t="shared" si="10"/>
        <v>1.189030317192764E-3</v>
      </c>
      <c r="L58" s="12">
        <f t="shared" si="11"/>
        <v>2.4730595337374463E-3</v>
      </c>
      <c r="O58" s="14">
        <f t="shared" si="12"/>
        <v>5.1448000000000001E-2</v>
      </c>
      <c r="P58" s="14"/>
    </row>
    <row r="59" spans="1:16" x14ac:dyDescent="0.3">
      <c r="A59" s="8">
        <v>44957</v>
      </c>
      <c r="B59" s="9">
        <v>3.6909999999999998E-3</v>
      </c>
      <c r="C59" s="9">
        <v>1.35E-2</v>
      </c>
      <c r="D59" s="10">
        <v>7.1675000000000003E-2</v>
      </c>
      <c r="E59" s="14">
        <f t="shared" si="7"/>
        <v>-3.9348000000000001E-2</v>
      </c>
      <c r="F59" s="14">
        <f t="shared" si="8"/>
        <v>7.7562000000000006E-2</v>
      </c>
      <c r="G59" s="14">
        <f t="shared" si="9"/>
        <v>6.0349E-2</v>
      </c>
      <c r="H59" s="7">
        <v>1</v>
      </c>
      <c r="I59" s="15" cm="1">
        <f t="array" ref="I59">C59-MMULT(D59:H59,$W$2:$W$6)</f>
        <v>2.6028086200534616E-3</v>
      </c>
      <c r="K59" s="11">
        <f t="shared" si="10"/>
        <v>1.7365279184839332E-2</v>
      </c>
      <c r="L59" s="12">
        <f t="shared" si="11"/>
        <v>1.9968087804892794E-2</v>
      </c>
      <c r="O59" s="14">
        <f t="shared" si="12"/>
        <v>-5.8175000000000004E-2</v>
      </c>
      <c r="P59" s="14"/>
    </row>
    <row r="60" spans="1:16" x14ac:dyDescent="0.3">
      <c r="A60" s="8">
        <v>44985</v>
      </c>
      <c r="B60" s="9">
        <v>3.4880000000000002E-3</v>
      </c>
      <c r="C60" s="9">
        <v>1.4E-3</v>
      </c>
      <c r="D60" s="10">
        <v>-2.8660000000000001E-2</v>
      </c>
      <c r="E60" s="14">
        <f t="shared" si="7"/>
        <v>7.1675000000000003E-2</v>
      </c>
      <c r="F60" s="14">
        <f t="shared" si="8"/>
        <v>-3.9348000000000001E-2</v>
      </c>
      <c r="G60" s="14">
        <f t="shared" si="9"/>
        <v>7.7562000000000006E-2</v>
      </c>
      <c r="H60" s="7">
        <v>1</v>
      </c>
      <c r="I60" s="15" cm="1">
        <f t="array" ref="I60">C60-MMULT(D60:H60,$W$2:$W$6)</f>
        <v>-7.8519955922334191E-3</v>
      </c>
      <c r="K60" s="11">
        <f t="shared" si="10"/>
        <v>2.7462909559559613E-3</v>
      </c>
      <c r="L60" s="12">
        <f t="shared" si="11"/>
        <v>-5.1057046362774578E-3</v>
      </c>
      <c r="O60" s="14">
        <f t="shared" si="12"/>
        <v>3.006E-2</v>
      </c>
      <c r="P60" s="14"/>
    </row>
    <row r="61" spans="1:16" x14ac:dyDescent="0.3">
      <c r="A61" s="8">
        <v>45016</v>
      </c>
      <c r="B61" s="9">
        <v>3.9979999999999998E-3</v>
      </c>
      <c r="C61" s="9">
        <v>9.1999999999999998E-3</v>
      </c>
      <c r="D61" s="10">
        <v>3.0834E-2</v>
      </c>
      <c r="E61" s="14">
        <f t="shared" si="7"/>
        <v>-2.8660000000000001E-2</v>
      </c>
      <c r="F61" s="14">
        <f t="shared" si="8"/>
        <v>7.1675000000000003E-2</v>
      </c>
      <c r="G61" s="14">
        <f t="shared" si="9"/>
        <v>-3.9348000000000001E-2</v>
      </c>
      <c r="H61" s="7">
        <v>1</v>
      </c>
      <c r="I61" s="15" cm="1">
        <f t="array" ref="I61">C61-MMULT(D61:H61,$W$2:$W$6)</f>
        <v>5.9472552379442704E-4</v>
      </c>
      <c r="K61" s="11">
        <f t="shared" si="10"/>
        <v>1.141467273389175E-2</v>
      </c>
      <c r="L61" s="12">
        <f t="shared" si="11"/>
        <v>1.2009398257686177E-2</v>
      </c>
      <c r="O61" s="14">
        <f t="shared" si="12"/>
        <v>-2.1634E-2</v>
      </c>
      <c r="P61" s="14"/>
    </row>
    <row r="62" spans="1:16" x14ac:dyDescent="0.3">
      <c r="A62" s="8">
        <v>45046</v>
      </c>
      <c r="B62" s="9">
        <v>3.98E-3</v>
      </c>
      <c r="C62" s="9">
        <v>-2.3E-3</v>
      </c>
      <c r="D62" s="10">
        <v>1.4371999999999999E-2</v>
      </c>
      <c r="E62" s="14">
        <f t="shared" si="7"/>
        <v>3.0834E-2</v>
      </c>
      <c r="F62" s="14">
        <f t="shared" si="8"/>
        <v>-2.8660000000000001E-2</v>
      </c>
      <c r="G62" s="14">
        <f t="shared" si="9"/>
        <v>7.1675000000000003E-2</v>
      </c>
      <c r="H62" s="7">
        <v>1</v>
      </c>
      <c r="I62" s="15" cm="1">
        <f t="array" ref="I62">C62-MMULT(D62:H62,$W$2:$W$6)</f>
        <v>-1.1400873819619066E-2</v>
      </c>
      <c r="K62" s="11">
        <f t="shared" si="10"/>
        <v>9.0161300097787479E-3</v>
      </c>
      <c r="L62" s="12">
        <f t="shared" si="11"/>
        <v>-2.384743809840318E-3</v>
      </c>
      <c r="O62" s="14">
        <f t="shared" si="12"/>
        <v>-1.6671999999999999E-2</v>
      </c>
      <c r="P62" s="14"/>
    </row>
    <row r="63" spans="1:16" x14ac:dyDescent="0.3">
      <c r="A63" s="8">
        <v>45077</v>
      </c>
      <c r="B63" s="9">
        <v>4.2319999999999997E-3</v>
      </c>
      <c r="C63" s="9">
        <v>2.5000000000000001E-3</v>
      </c>
      <c r="D63" s="10">
        <v>-1.0711999999999999E-2</v>
      </c>
      <c r="E63" s="14">
        <f t="shared" si="7"/>
        <v>1.4371999999999999E-2</v>
      </c>
      <c r="F63" s="14">
        <f t="shared" si="8"/>
        <v>3.0834E-2</v>
      </c>
      <c r="G63" s="14">
        <f t="shared" si="9"/>
        <v>-2.8660000000000001E-2</v>
      </c>
      <c r="H63" s="7">
        <v>1</v>
      </c>
      <c r="I63" s="15" cm="1">
        <f t="array" ref="I63">C63-MMULT(D63:H63,$W$2:$W$6)</f>
        <v>-5.5248904224743829E-3</v>
      </c>
      <c r="K63" s="11">
        <f t="shared" si="10"/>
        <v>5.3613465271125744E-3</v>
      </c>
      <c r="L63" s="12">
        <f t="shared" si="11"/>
        <v>-1.635438953618085E-4</v>
      </c>
      <c r="O63" s="14">
        <f t="shared" si="12"/>
        <v>1.3212E-2</v>
      </c>
      <c r="P63" s="14"/>
    </row>
    <row r="64" spans="1:16" x14ac:dyDescent="0.3">
      <c r="A64" s="8">
        <v>45107</v>
      </c>
      <c r="B64" s="9">
        <v>4.3E-3</v>
      </c>
      <c r="C64" s="9">
        <v>6.4999999999999997E-3</v>
      </c>
      <c r="D64" s="10">
        <v>5.8099999999999999E-2</v>
      </c>
      <c r="E64" s="14">
        <f t="shared" si="7"/>
        <v>-1.0711999999999999E-2</v>
      </c>
      <c r="F64" s="14">
        <f t="shared" si="8"/>
        <v>1.4371999999999999E-2</v>
      </c>
      <c r="G64" s="14">
        <f t="shared" si="9"/>
        <v>3.0834E-2</v>
      </c>
      <c r="H64" s="7">
        <v>1</v>
      </c>
      <c r="I64" s="15" cm="1">
        <f t="array" ref="I64">C64-MMULT(D64:H64,$W$2:$W$6)</f>
        <v>-3.1777107991366035E-3</v>
      </c>
      <c r="K64" s="11">
        <f t="shared" si="10"/>
        <v>1.5387377503401231E-2</v>
      </c>
      <c r="L64" s="12">
        <f t="shared" si="11"/>
        <v>1.2209666704264627E-2</v>
      </c>
      <c r="O64" s="14">
        <f t="shared" si="12"/>
        <v>-5.16E-2</v>
      </c>
      <c r="P64" s="14"/>
    </row>
    <row r="65" spans="1:16" x14ac:dyDescent="0.3">
      <c r="A65" s="8">
        <v>45138</v>
      </c>
      <c r="B65" s="9">
        <v>4.5999999999999999E-3</v>
      </c>
      <c r="C65" s="9">
        <v>3.7424933881706757E-3</v>
      </c>
      <c r="D65" s="10">
        <v>3.6608000000000002E-2</v>
      </c>
      <c r="E65" s="14">
        <f t="shared" si="7"/>
        <v>5.8099999999999999E-2</v>
      </c>
      <c r="F65" s="14">
        <f t="shared" si="8"/>
        <v>-1.0711999999999999E-2</v>
      </c>
      <c r="G65" s="14">
        <f t="shared" si="9"/>
        <v>1.4371999999999999E-2</v>
      </c>
      <c r="H65" s="7">
        <v>1</v>
      </c>
      <c r="I65" s="15" cm="1">
        <f t="array" ref="I65">C65-MMULT(D65:H65,$W$2:$W$6)</f>
        <v>-8.0670261465991926E-3</v>
      </c>
      <c r="K65" s="11">
        <f t="shared" si="10"/>
        <v>1.2255954819241553E-2</v>
      </c>
      <c r="L65" s="12">
        <f t="shared" si="11"/>
        <v>4.18892867264236E-3</v>
      </c>
      <c r="O65" s="14">
        <f t="shared" si="12"/>
        <v>-3.2865506611829326E-2</v>
      </c>
      <c r="P65" s="14"/>
    </row>
    <row r="66" spans="1:16" x14ac:dyDescent="0.3">
      <c r="A66" s="8">
        <v>45169</v>
      </c>
      <c r="B66" s="9">
        <v>4.7000000000000002E-3</v>
      </c>
      <c r="C66" s="9">
        <v>1.2699999999999999E-2</v>
      </c>
      <c r="D66" s="10">
        <v>-2.7944E-2</v>
      </c>
      <c r="E66" s="14">
        <f t="shared" si="7"/>
        <v>3.6608000000000002E-2</v>
      </c>
      <c r="F66" s="14">
        <f t="shared" si="8"/>
        <v>5.8099999999999999E-2</v>
      </c>
      <c r="G66" s="14">
        <f t="shared" si="9"/>
        <v>-1.0711999999999999E-2</v>
      </c>
      <c r="H66" s="7">
        <v>1</v>
      </c>
      <c r="I66" s="15" cm="1">
        <f t="array" ref="I66">C66-MMULT(D66:H66,$W$2:$W$6)</f>
        <v>3.1163603025090754E-3</v>
      </c>
      <c r="K66" s="11">
        <f t="shared" si="10"/>
        <v>2.850613431382089E-3</v>
      </c>
      <c r="L66" s="12">
        <f t="shared" si="11"/>
        <v>5.9669737338911644E-3</v>
      </c>
      <c r="O66" s="14">
        <f t="shared" si="12"/>
        <v>4.0644E-2</v>
      </c>
      <c r="P66" s="14"/>
    </row>
    <row r="67" spans="1:16" x14ac:dyDescent="0.3">
      <c r="A67" s="8">
        <v>45199</v>
      </c>
      <c r="B67" s="9">
        <v>4.4999999999999997E-3</v>
      </c>
      <c r="C67" s="43">
        <v>0</v>
      </c>
      <c r="D67" s="10">
        <v>-4.1349999999999998E-2</v>
      </c>
      <c r="E67" s="14">
        <f t="shared" si="7"/>
        <v>-2.7944E-2</v>
      </c>
      <c r="F67" s="14">
        <f t="shared" si="8"/>
        <v>3.6608000000000002E-2</v>
      </c>
      <c r="G67" s="14">
        <f t="shared" si="9"/>
        <v>5.8099999999999999E-2</v>
      </c>
      <c r="H67" s="7">
        <v>1</v>
      </c>
      <c r="I67" s="15" cm="1">
        <f t="array" ref="I67">C67-MMULT(D67:H67,$W$2:$W$6)</f>
        <v>-5.0619263075996224E-3</v>
      </c>
      <c r="K67" s="11">
        <f t="shared" si="10"/>
        <v>8.9733535098730777E-4</v>
      </c>
      <c r="L67" s="12">
        <f t="shared" si="11"/>
        <v>-4.1645909566123147E-3</v>
      </c>
      <c r="O67" s="14">
        <f t="shared" si="12"/>
        <v>4.1349999999999998E-2</v>
      </c>
      <c r="P67" s="14"/>
    </row>
    <row r="70" spans="1:16" x14ac:dyDescent="0.3">
      <c r="A70" s="16" t="s">
        <v>7</v>
      </c>
      <c r="B70" s="17" cm="1">
        <f t="array" ref="B70">GEOMEAN(1+B2:B67)^12-1</f>
        <v>1.7574294340322094E-2</v>
      </c>
      <c r="C70" s="17" cm="1">
        <f t="array" ref="C70">GEOMEAN(1+C2:C67)^12-1</f>
        <v>0.10055567056342674</v>
      </c>
      <c r="D70" s="17" cm="1">
        <f t="array" ref="D70">GEOMEAN(1+D2:D67)^12-1</f>
        <v>6.7696919106819076E-2</v>
      </c>
      <c r="E70" s="17"/>
      <c r="F70" s="18"/>
      <c r="G70" s="18"/>
      <c r="H70" s="18"/>
      <c r="I70" s="18"/>
      <c r="J70" s="18"/>
      <c r="K70" s="17" cm="1">
        <f t="array" ref="K70">GEOMEAN(1+K2:K67)^12-1</f>
        <v>9.8694615436655031E-2</v>
      </c>
      <c r="L70" s="12" cm="1">
        <f t="array" ref="L70">GEOMEAN(1+L2:L67)^12-1</f>
        <v>9.8428574778556266E-2</v>
      </c>
      <c r="M70" s="17"/>
      <c r="N70" s="17"/>
      <c r="O70" s="17">
        <f>AVERAGE(O2:O67)</f>
        <v>1.3293234407496838E-3</v>
      </c>
      <c r="P70" s="32">
        <f>(1+O70)^12-1</f>
        <v>1.6069028282142961E-2</v>
      </c>
    </row>
    <row r="71" spans="1:16" x14ac:dyDescent="0.3">
      <c r="A71" s="19" t="s">
        <v>8</v>
      </c>
      <c r="B71" s="15"/>
      <c r="C71" s="15">
        <f>STDEV(C2:C67)*SQRT(12)</f>
        <v>2.5653924935893187E-2</v>
      </c>
      <c r="D71" s="15">
        <f>STDEV(D2:D67)*SQRT(12)</f>
        <v>0.17306437359652632</v>
      </c>
      <c r="E71" s="5"/>
      <c r="F71" s="5"/>
      <c r="G71" s="5"/>
      <c r="H71" s="5"/>
      <c r="I71" s="5"/>
      <c r="J71" s="5"/>
      <c r="K71" s="15">
        <f>STDEV(K2:K67)*SQRT(12)</f>
        <v>2.521578751628737E-2</v>
      </c>
      <c r="L71" s="12">
        <f>STDEV(L2:L67)*SQRT(12)</f>
        <v>3.3723410657917452E-2</v>
      </c>
      <c r="M71" s="15"/>
      <c r="N71" s="15"/>
      <c r="O71" s="15"/>
      <c r="P71" s="15"/>
    </row>
    <row r="72" spans="1:16" x14ac:dyDescent="0.3">
      <c r="A72" s="5" t="s">
        <v>9</v>
      </c>
      <c r="B72" s="20"/>
      <c r="C72" s="20">
        <f>(C70-$B70)/C71</f>
        <v>3.2346464110449964</v>
      </c>
      <c r="D72" s="20">
        <f>(D70-$B70)/D71</f>
        <v>0.28961838722133754</v>
      </c>
      <c r="E72" s="5"/>
      <c r="F72" s="5"/>
      <c r="G72" s="5"/>
      <c r="H72" s="5"/>
      <c r="I72" s="5"/>
      <c r="J72" s="5"/>
      <c r="K72" s="20">
        <f>(K70-$B70)/K71</f>
        <v>3.2170449185430252</v>
      </c>
      <c r="L72" s="21">
        <f>(L70-$B70)/L71</f>
        <v>2.3975712675803007</v>
      </c>
      <c r="M72" s="5"/>
      <c r="N72" s="5"/>
      <c r="O72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87BF-B86C-4D5B-B9CC-088469E2F54D}">
  <sheetPr>
    <tabColor theme="4"/>
  </sheetPr>
  <dimension ref="A1:AI44"/>
  <sheetViews>
    <sheetView zoomScale="85" zoomScaleNormal="85" workbookViewId="0">
      <selection activeCell="O72" sqref="O72"/>
    </sheetView>
  </sheetViews>
  <sheetFormatPr defaultColWidth="8.7265625" defaultRowHeight="13" outlineLevelCol="1" x14ac:dyDescent="0.3"/>
  <cols>
    <col min="1" max="1" width="15.1796875" style="7" bestFit="1" customWidth="1"/>
    <col min="2" max="2" width="12.453125" style="7" bestFit="1" customWidth="1"/>
    <col min="3" max="3" width="8.1796875" style="7" bestFit="1" customWidth="1"/>
    <col min="4" max="4" width="18.54296875" style="7" bestFit="1" customWidth="1"/>
    <col min="5" max="8" width="8.1796875" style="7" bestFit="1" customWidth="1"/>
    <col min="9" max="9" width="7.81640625" style="7" bestFit="1" customWidth="1"/>
    <col min="10" max="10" width="8.7265625" style="7"/>
    <col min="11" max="11" width="11.7265625" style="7" bestFit="1" customWidth="1"/>
    <col min="12" max="12" width="18.1796875" style="7" bestFit="1" customWidth="1"/>
    <col min="13" max="13" width="8.7265625" style="7"/>
    <col min="14" max="14" width="17.26953125" style="7" bestFit="1" customWidth="1"/>
    <col min="15" max="15" width="12.81640625" style="7" bestFit="1" customWidth="1"/>
    <col min="16" max="16" width="9.453125" style="7" bestFit="1" customWidth="1"/>
    <col min="17" max="17" width="9.453125" style="7" customWidth="1"/>
    <col min="18" max="20" width="8.7265625" style="7"/>
    <col min="21" max="21" width="7.81640625" style="7" customWidth="1" outlineLevel="1"/>
    <col min="22" max="22" width="9.7265625" style="7" customWidth="1" outlineLevel="1"/>
    <col min="23" max="23" width="7.1796875" style="7" customWidth="1" outlineLevel="1"/>
    <col min="24" max="24" width="6.453125" style="7" customWidth="1" outlineLevel="1"/>
    <col min="25" max="25" width="11.7265625" style="7" customWidth="1" outlineLevel="1"/>
    <col min="26" max="26" width="6" style="7" customWidth="1" outlineLevel="1"/>
    <col min="27" max="27" width="8.81640625" style="7" customWidth="1" outlineLevel="1"/>
    <col min="28" max="28" width="7" style="7" customWidth="1" outlineLevel="1"/>
    <col min="29" max="29" width="6.54296875" style="7" bestFit="1" customWidth="1" outlineLevel="1"/>
    <col min="30" max="30" width="6.54296875" style="7" customWidth="1"/>
    <col min="31" max="31" width="11.54296875" style="7" bestFit="1" customWidth="1"/>
    <col min="32" max="32" width="4.453125" style="7" bestFit="1" customWidth="1"/>
    <col min="33" max="33" width="8.7265625" style="7"/>
    <col min="34" max="34" width="17.54296875" style="7" bestFit="1" customWidth="1"/>
    <col min="35" max="35" width="12.54296875" style="7" bestFit="1" customWidth="1"/>
    <col min="36" max="16384" width="8.7265625" style="7"/>
  </cols>
  <sheetData>
    <row r="1" spans="1:35" ht="13.5" x14ac:dyDescent="0.35">
      <c r="A1" s="1" t="s">
        <v>0</v>
      </c>
      <c r="B1" s="2" t="s">
        <v>1</v>
      </c>
      <c r="C1" s="3" t="s">
        <v>10</v>
      </c>
      <c r="D1" s="4" t="s">
        <v>22</v>
      </c>
      <c r="E1" s="5" t="s">
        <v>23</v>
      </c>
      <c r="F1" s="5" t="s">
        <v>24</v>
      </c>
      <c r="G1" s="5" t="s">
        <v>25</v>
      </c>
      <c r="H1" s="5" t="s">
        <v>3</v>
      </c>
      <c r="I1" s="5" t="s">
        <v>4</v>
      </c>
      <c r="J1" s="5"/>
      <c r="K1" s="3" t="str">
        <f>C1&amp;" "&amp;"contrib"</f>
        <v>OCIC contrib</v>
      </c>
      <c r="L1" s="6" t="str">
        <f>C1&amp;" "&amp;"contrib+residual"</f>
        <v>OCIC contrib+residual</v>
      </c>
      <c r="N1" s="7" t="s">
        <v>51</v>
      </c>
      <c r="O1" s="7" t="s">
        <v>74</v>
      </c>
      <c r="Q1" s="7" t="s">
        <v>71</v>
      </c>
      <c r="S1" s="7" t="s">
        <v>71</v>
      </c>
      <c r="U1" s="7" t="s">
        <v>54</v>
      </c>
      <c r="V1" s="7" t="s">
        <v>45</v>
      </c>
      <c r="W1" s="7" t="s">
        <v>53</v>
      </c>
      <c r="X1" s="7" t="s">
        <v>52</v>
      </c>
      <c r="Y1" s="7" t="s">
        <v>46</v>
      </c>
      <c r="Z1" s="7" t="s">
        <v>47</v>
      </c>
      <c r="AA1" s="7" t="s">
        <v>48</v>
      </c>
      <c r="AB1" s="7" t="s">
        <v>49</v>
      </c>
      <c r="AC1" s="7" t="s">
        <v>55</v>
      </c>
      <c r="AE1" s="5"/>
      <c r="AF1" s="5"/>
      <c r="AG1" s="5"/>
      <c r="AH1" s="5"/>
      <c r="AI1" s="5" t="s">
        <v>5</v>
      </c>
    </row>
    <row r="2" spans="1:35" x14ac:dyDescent="0.3">
      <c r="A2" s="8">
        <v>44286</v>
      </c>
      <c r="B2" s="9">
        <v>5.1E-5</v>
      </c>
      <c r="C2" s="9">
        <v>5.5999999999999999E-3</v>
      </c>
      <c r="D2" s="10">
        <v>-3.0620000000000001E-3</v>
      </c>
      <c r="K2" s="11">
        <f t="shared" ref="K2:K27" si="0">$AF$2*D2+$AI$6</f>
        <v>2.8927957208353299E-3</v>
      </c>
      <c r="L2" s="12">
        <f t="shared" ref="L2:L4" si="1">K2+I2</f>
        <v>2.8927957208353299E-3</v>
      </c>
      <c r="N2" s="14">
        <f>V2</f>
        <v>3.5000000000000001E-3</v>
      </c>
      <c r="O2" s="46">
        <f>N2-D2</f>
        <v>6.5620000000000001E-3</v>
      </c>
      <c r="Q2" s="14">
        <f>C2-D2</f>
        <v>8.6619999999999996E-3</v>
      </c>
      <c r="S2" s="14">
        <f>L2-D2</f>
        <v>5.9547957208353295E-3</v>
      </c>
      <c r="U2" s="10">
        <f>C2</f>
        <v>5.5999999999999999E-3</v>
      </c>
      <c r="V2" s="10">
        <v>3.5000000000000001E-3</v>
      </c>
      <c r="W2" s="10">
        <f>$O$38/12</f>
        <v>1.4583333333333334E-3</v>
      </c>
      <c r="X2" s="10">
        <f>B2</f>
        <v>5.1E-5</v>
      </c>
      <c r="Y2" s="10">
        <f>SUM(W2:X2)</f>
        <v>1.5093333333333334E-3</v>
      </c>
      <c r="Z2" s="33">
        <f t="shared" ref="Z2:Z29" si="2">$O$41</f>
        <v>1</v>
      </c>
      <c r="AA2" s="10">
        <f>(V2-Y2)*Z2</f>
        <v>1.9906666666666666E-3</v>
      </c>
      <c r="AB2" s="10">
        <f>SUM(AA2,V2)</f>
        <v>5.4906666666666663E-3</v>
      </c>
      <c r="AC2" s="10">
        <f>U2-AB2</f>
        <v>1.0933333333333368E-4</v>
      </c>
      <c r="AE2" s="5" t="s">
        <v>6</v>
      </c>
      <c r="AF2" s="13">
        <f>SUM(AI2:AI5)</f>
        <v>0.67645576567088816</v>
      </c>
      <c r="AG2" s="5"/>
      <c r="AH2" s="5" t="str">
        <f>D1</f>
        <v>Morningstar LSTA 100</v>
      </c>
      <c r="AI2" s="5" cm="1">
        <f t="array" ref="AI2:AI6">MMULT(MINVERSE(MMULT(TRANSPOSE(D5:H32),D5:H32)),MMULT(TRANSPOSE(D5:H32),C5:C32))</f>
        <v>0.62707096157289799</v>
      </c>
    </row>
    <row r="3" spans="1:35" x14ac:dyDescent="0.3">
      <c r="A3" s="8">
        <v>44316</v>
      </c>
      <c r="B3" s="9">
        <v>3.4E-5</v>
      </c>
      <c r="C3" s="9">
        <v>5.5999999999999999E-3</v>
      </c>
      <c r="D3" s="10">
        <v>4.5069999999999997E-3</v>
      </c>
      <c r="E3" s="14">
        <f>D2</f>
        <v>-3.0620000000000001E-3</v>
      </c>
      <c r="K3" s="11">
        <f t="shared" si="0"/>
        <v>8.0128894111982825E-3</v>
      </c>
      <c r="L3" s="12">
        <f t="shared" si="1"/>
        <v>8.0128894111982825E-3</v>
      </c>
      <c r="N3" s="14">
        <f t="shared" ref="N3:N28" si="3">V3</f>
        <v>3.5000000000000001E-3</v>
      </c>
      <c r="O3" s="46">
        <f t="shared" ref="O3:O28" si="4">N3-D3</f>
        <v>-1.0069999999999996E-3</v>
      </c>
      <c r="Q3" s="14">
        <f t="shared" ref="Q3:Q32" si="5">C3-D3</f>
        <v>1.0930000000000002E-3</v>
      </c>
      <c r="S3" s="14">
        <f t="shared" ref="S3:S32" si="6">L3-D3</f>
        <v>3.5058894111982828E-3</v>
      </c>
      <c r="U3" s="10">
        <f t="shared" ref="U3:U28" si="7">C3</f>
        <v>5.5999999999999999E-3</v>
      </c>
      <c r="V3" s="10">
        <v>3.5000000000000001E-3</v>
      </c>
      <c r="W3" s="10">
        <f t="shared" ref="W3:W23" si="8">$O$38/12</f>
        <v>1.4583333333333334E-3</v>
      </c>
      <c r="X3" s="10">
        <f t="shared" ref="X3:X28" si="9">B3</f>
        <v>3.4E-5</v>
      </c>
      <c r="Y3" s="10">
        <f t="shared" ref="Y3:Y28" si="10">SUM(W3:X3)</f>
        <v>1.4923333333333334E-3</v>
      </c>
      <c r="Z3" s="33">
        <f t="shared" si="2"/>
        <v>1</v>
      </c>
      <c r="AA3" s="10">
        <f t="shared" ref="AA3:AA28" si="11">(V3-Y3)*Z3</f>
        <v>2.0076666666666667E-3</v>
      </c>
      <c r="AB3" s="10">
        <f t="shared" ref="AB3:AB28" si="12">SUM(AA3,V3)</f>
        <v>5.5076666666666668E-3</v>
      </c>
      <c r="AC3" s="10">
        <f t="shared" ref="AC3:AC28" si="13">U3-AB3</f>
        <v>9.2333333333333156E-5</v>
      </c>
      <c r="AE3" s="5"/>
      <c r="AF3" s="5"/>
      <c r="AG3" s="5"/>
      <c r="AH3" s="5" t="str">
        <f>E1</f>
        <v>LSTA 100 t-1</v>
      </c>
      <c r="AI3" s="5">
        <v>6.058546407116272E-2</v>
      </c>
    </row>
    <row r="4" spans="1:35" x14ac:dyDescent="0.3">
      <c r="A4" s="8">
        <v>44347</v>
      </c>
      <c r="B4" s="9">
        <v>2.3E-5</v>
      </c>
      <c r="C4" s="9">
        <v>7.7000000000000002E-3</v>
      </c>
      <c r="D4" s="10">
        <v>5.5560000000000002E-3</v>
      </c>
      <c r="E4" s="14">
        <f t="shared" ref="E4:E5" si="14">D3</f>
        <v>4.5069999999999997E-3</v>
      </c>
      <c r="F4" s="14">
        <f>D2</f>
        <v>-3.0620000000000001E-3</v>
      </c>
      <c r="K4" s="11">
        <f t="shared" si="0"/>
        <v>8.7224915093870436E-3</v>
      </c>
      <c r="L4" s="12">
        <f t="shared" si="1"/>
        <v>8.7224915093870436E-3</v>
      </c>
      <c r="N4" s="14">
        <f t="shared" si="3"/>
        <v>4.5999999999999999E-3</v>
      </c>
      <c r="O4" s="46">
        <f t="shared" si="4"/>
        <v>-9.5600000000000025E-4</v>
      </c>
      <c r="Q4" s="14">
        <f t="shared" si="5"/>
        <v>2.1440000000000001E-3</v>
      </c>
      <c r="S4" s="14">
        <f t="shared" si="6"/>
        <v>3.1664915093870434E-3</v>
      </c>
      <c r="U4" s="10">
        <f t="shared" si="7"/>
        <v>7.7000000000000002E-3</v>
      </c>
      <c r="V4" s="10">
        <v>4.5999999999999999E-3</v>
      </c>
      <c r="W4" s="10">
        <f t="shared" si="8"/>
        <v>1.4583333333333334E-3</v>
      </c>
      <c r="X4" s="10">
        <f t="shared" si="9"/>
        <v>2.3E-5</v>
      </c>
      <c r="Y4" s="10">
        <f t="shared" si="10"/>
        <v>1.4813333333333334E-3</v>
      </c>
      <c r="Z4" s="33">
        <f t="shared" si="2"/>
        <v>1</v>
      </c>
      <c r="AA4" s="10">
        <f t="shared" si="11"/>
        <v>3.1186666666666663E-3</v>
      </c>
      <c r="AB4" s="10">
        <f t="shared" si="12"/>
        <v>7.7186666666666662E-3</v>
      </c>
      <c r="AC4" s="10">
        <f t="shared" si="13"/>
        <v>-1.8666666666665964E-5</v>
      </c>
      <c r="AE4" s="5"/>
      <c r="AF4" s="5"/>
      <c r="AG4" s="5"/>
      <c r="AH4" s="5" t="str">
        <f>F1</f>
        <v>LSTA 100t-2</v>
      </c>
      <c r="AI4" s="5">
        <v>4.3028571201089549E-2</v>
      </c>
    </row>
    <row r="5" spans="1:35" x14ac:dyDescent="0.3">
      <c r="A5" s="8">
        <v>44377</v>
      </c>
      <c r="B5" s="9">
        <v>1.5E-5</v>
      </c>
      <c r="C5" s="9">
        <v>7.7000000000000002E-3</v>
      </c>
      <c r="D5" s="10">
        <v>1.2160000000000001E-3</v>
      </c>
      <c r="E5" s="14">
        <f t="shared" si="14"/>
        <v>5.5560000000000002E-3</v>
      </c>
      <c r="F5" s="14">
        <f t="shared" ref="F5" si="15">D3</f>
        <v>4.5069999999999997E-3</v>
      </c>
      <c r="G5" s="14">
        <f>D2</f>
        <v>-3.0620000000000001E-3</v>
      </c>
      <c r="H5" s="7">
        <v>1</v>
      </c>
      <c r="I5" s="15" cm="1">
        <f t="array" ref="I5">C5-MMULT(D5:H5,$AI$2:$AI$6)</f>
        <v>1.2767859207694857E-3</v>
      </c>
      <c r="K5" s="11">
        <f t="shared" si="0"/>
        <v>5.7866734863753896E-3</v>
      </c>
      <c r="L5" s="12">
        <f>K5+I5</f>
        <v>7.0634594071448753E-3</v>
      </c>
      <c r="N5" s="14">
        <f t="shared" si="3"/>
        <v>4.5999999999999999E-3</v>
      </c>
      <c r="O5" s="46">
        <f t="shared" si="4"/>
        <v>3.3839999999999999E-3</v>
      </c>
      <c r="Q5" s="14">
        <f t="shared" si="5"/>
        <v>6.4840000000000002E-3</v>
      </c>
      <c r="S5" s="14">
        <f t="shared" si="6"/>
        <v>5.8474594071448753E-3</v>
      </c>
      <c r="U5" s="10">
        <f t="shared" si="7"/>
        <v>7.7000000000000002E-3</v>
      </c>
      <c r="V5" s="10">
        <v>4.5999999999999999E-3</v>
      </c>
      <c r="W5" s="10">
        <f t="shared" si="8"/>
        <v>1.4583333333333334E-3</v>
      </c>
      <c r="X5" s="10">
        <f t="shared" si="9"/>
        <v>1.5E-5</v>
      </c>
      <c r="Y5" s="10">
        <f t="shared" si="10"/>
        <v>1.4733333333333334E-3</v>
      </c>
      <c r="Z5" s="33">
        <f t="shared" si="2"/>
        <v>1</v>
      </c>
      <c r="AA5" s="10">
        <f t="shared" si="11"/>
        <v>3.1266666666666665E-3</v>
      </c>
      <c r="AB5" s="10">
        <f t="shared" si="12"/>
        <v>7.7266666666666664E-3</v>
      </c>
      <c r="AC5" s="10">
        <f t="shared" si="13"/>
        <v>-2.6666666666666158E-5</v>
      </c>
      <c r="AE5" s="5"/>
      <c r="AF5" s="5"/>
      <c r="AG5" s="5"/>
      <c r="AH5" s="5" t="str">
        <f>G1</f>
        <v>LSTA 100t-3</v>
      </c>
      <c r="AI5" s="5">
        <v>-5.4229231174262121E-2</v>
      </c>
    </row>
    <row r="6" spans="1:35" x14ac:dyDescent="0.3">
      <c r="A6" s="8">
        <v>44408</v>
      </c>
      <c r="B6" s="9">
        <v>2.1999999999999999E-5</v>
      </c>
      <c r="C6" s="9">
        <v>5.4999999999999997E-3</v>
      </c>
      <c r="D6" s="10">
        <v>-2.4160000000000002E-3</v>
      </c>
      <c r="E6" s="14">
        <f t="shared" ref="E6:E28" si="16">D5</f>
        <v>1.2160000000000001E-3</v>
      </c>
      <c r="F6" s="14">
        <f t="shared" ref="F6:F28" si="17">D4</f>
        <v>5.5560000000000002E-3</v>
      </c>
      <c r="G6" s="14">
        <f t="shared" ref="G6:G28" si="18">D3</f>
        <v>4.5069999999999997E-3</v>
      </c>
      <c r="H6" s="7">
        <v>1</v>
      </c>
      <c r="I6" s="15" cm="1">
        <f t="array" ref="I6">C6-MMULT(D6:H6,$AI$2:$AI$6)</f>
        <v>1.982572646839144E-3</v>
      </c>
      <c r="K6" s="11">
        <f t="shared" si="0"/>
        <v>3.3297861454587236E-3</v>
      </c>
      <c r="L6" s="12">
        <f t="shared" ref="L6:L27" si="19">K6+I6</f>
        <v>5.3123587922978676E-3</v>
      </c>
      <c r="N6" s="14">
        <f t="shared" si="3"/>
        <v>3.5000000000000001E-3</v>
      </c>
      <c r="O6" s="46">
        <f t="shared" si="4"/>
        <v>5.9160000000000003E-3</v>
      </c>
      <c r="Q6" s="14">
        <f t="shared" si="5"/>
        <v>7.9159999999999994E-3</v>
      </c>
      <c r="S6" s="14">
        <f t="shared" si="6"/>
        <v>7.7283587922978673E-3</v>
      </c>
      <c r="U6" s="10">
        <f t="shared" si="7"/>
        <v>5.4999999999999997E-3</v>
      </c>
      <c r="V6" s="10">
        <v>3.5000000000000001E-3</v>
      </c>
      <c r="W6" s="10">
        <f t="shared" si="8"/>
        <v>1.4583333333333334E-3</v>
      </c>
      <c r="X6" s="10">
        <f t="shared" si="9"/>
        <v>2.1999999999999999E-5</v>
      </c>
      <c r="Y6" s="10">
        <f t="shared" si="10"/>
        <v>1.4803333333333335E-3</v>
      </c>
      <c r="Z6" s="33">
        <f t="shared" si="2"/>
        <v>1</v>
      </c>
      <c r="AA6" s="10">
        <f t="shared" si="11"/>
        <v>2.0196666666666666E-3</v>
      </c>
      <c r="AB6" s="10">
        <f t="shared" si="12"/>
        <v>5.5196666666666666E-3</v>
      </c>
      <c r="AC6" s="10">
        <f t="shared" si="13"/>
        <v>-1.9666666666666964E-5</v>
      </c>
      <c r="AE6" s="5"/>
      <c r="AF6" s="5"/>
      <c r="AG6" s="5"/>
      <c r="AH6" s="5" t="s">
        <v>3</v>
      </c>
      <c r="AI6" s="5">
        <v>4.9641032753195893E-3</v>
      </c>
    </row>
    <row r="7" spans="1:35" x14ac:dyDescent="0.3">
      <c r="A7" s="8">
        <v>44439</v>
      </c>
      <c r="B7" s="9">
        <v>3.1000000000000001E-5</v>
      </c>
      <c r="C7" s="9">
        <v>5.4999999999999997E-3</v>
      </c>
      <c r="D7" s="10">
        <v>5.8539999999999998E-3</v>
      </c>
      <c r="E7" s="14">
        <f t="shared" si="16"/>
        <v>-2.4160000000000002E-3</v>
      </c>
      <c r="F7" s="14">
        <f t="shared" si="17"/>
        <v>1.2160000000000001E-3</v>
      </c>
      <c r="G7" s="14">
        <f t="shared" si="18"/>
        <v>5.5560000000000002E-3</v>
      </c>
      <c r="H7" s="7">
        <v>1</v>
      </c>
      <c r="I7" s="15" cm="1">
        <f t="array" ref="I7">C7-MMULT(D7:H7,$AI$2:$AI$6)</f>
        <v>-2.7396273373477293E-3</v>
      </c>
      <c r="K7" s="11">
        <f t="shared" si="0"/>
        <v>8.9240753275569677E-3</v>
      </c>
      <c r="L7" s="12">
        <f t="shared" si="19"/>
        <v>6.1844479902092384E-3</v>
      </c>
      <c r="N7" s="14">
        <f t="shared" si="3"/>
        <v>3.5000000000000001E-3</v>
      </c>
      <c r="O7" s="46">
        <f t="shared" si="4"/>
        <v>-2.3539999999999998E-3</v>
      </c>
      <c r="Q7" s="14">
        <f t="shared" si="5"/>
        <v>-3.5400000000000015E-4</v>
      </c>
      <c r="S7" s="14">
        <f t="shared" si="6"/>
        <v>3.304479902092386E-4</v>
      </c>
      <c r="U7" s="10">
        <f t="shared" si="7"/>
        <v>5.4999999999999997E-3</v>
      </c>
      <c r="V7" s="10">
        <v>3.5000000000000001E-3</v>
      </c>
      <c r="W7" s="10">
        <f t="shared" si="8"/>
        <v>1.4583333333333334E-3</v>
      </c>
      <c r="X7" s="10">
        <f t="shared" si="9"/>
        <v>3.1000000000000001E-5</v>
      </c>
      <c r="Y7" s="10">
        <f t="shared" si="10"/>
        <v>1.4893333333333334E-3</v>
      </c>
      <c r="Z7" s="33">
        <f t="shared" si="2"/>
        <v>1</v>
      </c>
      <c r="AA7" s="10">
        <f t="shared" si="11"/>
        <v>2.0106666666666667E-3</v>
      </c>
      <c r="AB7" s="10">
        <f t="shared" si="12"/>
        <v>5.5106666666666672E-3</v>
      </c>
      <c r="AC7" s="10">
        <f t="shared" si="13"/>
        <v>-1.0666666666667504E-5</v>
      </c>
    </row>
    <row r="8" spans="1:35" x14ac:dyDescent="0.3">
      <c r="A8" s="8">
        <v>44469</v>
      </c>
      <c r="B8" s="9">
        <v>3.8000000000000002E-5</v>
      </c>
      <c r="C8" s="9">
        <v>7.7000000000000002E-3</v>
      </c>
      <c r="D8" s="10">
        <v>6.3470000000000002E-3</v>
      </c>
      <c r="E8" s="14">
        <f t="shared" si="16"/>
        <v>5.8539999999999998E-3</v>
      </c>
      <c r="F8" s="14">
        <f t="shared" si="17"/>
        <v>-2.4160000000000002E-3</v>
      </c>
      <c r="G8" s="14">
        <f t="shared" si="18"/>
        <v>1.2160000000000001E-3</v>
      </c>
      <c r="H8" s="7">
        <v>1</v>
      </c>
      <c r="I8" s="15" cm="1">
        <f t="array" ref="I8">C8-MMULT(D8:H8,$AI$2:$AI$6)</f>
        <v>-1.4288902019656234E-3</v>
      </c>
      <c r="K8" s="11">
        <f t="shared" si="0"/>
        <v>9.2575680200327158E-3</v>
      </c>
      <c r="L8" s="12">
        <f t="shared" si="19"/>
        <v>7.8286778180670924E-3</v>
      </c>
      <c r="N8" s="14">
        <f t="shared" si="3"/>
        <v>4.5999999999999999E-3</v>
      </c>
      <c r="O8" s="46">
        <f t="shared" si="4"/>
        <v>-1.7470000000000003E-3</v>
      </c>
      <c r="Q8" s="14">
        <f t="shared" si="5"/>
        <v>1.353E-3</v>
      </c>
      <c r="S8" s="14">
        <f t="shared" si="6"/>
        <v>1.4816778180670922E-3</v>
      </c>
      <c r="U8" s="10">
        <f t="shared" si="7"/>
        <v>7.7000000000000002E-3</v>
      </c>
      <c r="V8" s="10">
        <v>4.5999999999999999E-3</v>
      </c>
      <c r="W8" s="10">
        <f t="shared" si="8"/>
        <v>1.4583333333333334E-3</v>
      </c>
      <c r="X8" s="10">
        <f t="shared" si="9"/>
        <v>3.8000000000000002E-5</v>
      </c>
      <c r="Y8" s="10">
        <f t="shared" si="10"/>
        <v>1.4963333333333335E-3</v>
      </c>
      <c r="Z8" s="33">
        <f t="shared" si="2"/>
        <v>1</v>
      </c>
      <c r="AA8" s="10">
        <f t="shared" si="11"/>
        <v>3.1036666666666665E-3</v>
      </c>
      <c r="AB8" s="10">
        <f t="shared" si="12"/>
        <v>7.703666666666666E-3</v>
      </c>
      <c r="AC8" s="10">
        <f t="shared" si="13"/>
        <v>-3.6666666666657077E-6</v>
      </c>
    </row>
    <row r="9" spans="1:35" x14ac:dyDescent="0.3">
      <c r="A9" s="8">
        <v>44500</v>
      </c>
      <c r="B9" s="9">
        <v>3.6000000000000001E-5</v>
      </c>
      <c r="C9" s="9">
        <v>5.7000000000000002E-3</v>
      </c>
      <c r="D9" s="10">
        <v>1.56E-4</v>
      </c>
      <c r="E9" s="14">
        <f t="shared" si="16"/>
        <v>6.3470000000000002E-3</v>
      </c>
      <c r="F9" s="14">
        <f t="shared" si="17"/>
        <v>5.8539999999999998E-3</v>
      </c>
      <c r="G9" s="14">
        <f t="shared" si="18"/>
        <v>-2.4160000000000002E-3</v>
      </c>
      <c r="H9" s="7">
        <v>1</v>
      </c>
      <c r="I9" s="15" cm="1">
        <f t="array" ref="I9">C9-MMULT(D9:H9,$AI$2:$AI$6)</f>
        <v>-1.2936936411282653E-4</v>
      </c>
      <c r="K9" s="11">
        <f t="shared" si="0"/>
        <v>5.0696303747642477E-3</v>
      </c>
      <c r="L9" s="12">
        <f t="shared" si="19"/>
        <v>4.9402610106514212E-3</v>
      </c>
      <c r="N9" s="14">
        <f t="shared" si="3"/>
        <v>3.5999999999999999E-3</v>
      </c>
      <c r="O9" s="46">
        <f t="shared" si="4"/>
        <v>3.444E-3</v>
      </c>
      <c r="Q9" s="14">
        <f t="shared" si="5"/>
        <v>5.5440000000000003E-3</v>
      </c>
      <c r="S9" s="14">
        <f t="shared" si="6"/>
        <v>4.7842610106514213E-3</v>
      </c>
      <c r="U9" s="10">
        <f t="shared" si="7"/>
        <v>5.7000000000000002E-3</v>
      </c>
      <c r="V9" s="10">
        <v>3.5999999999999999E-3</v>
      </c>
      <c r="W9" s="10">
        <f t="shared" si="8"/>
        <v>1.4583333333333334E-3</v>
      </c>
      <c r="X9" s="10">
        <f t="shared" si="9"/>
        <v>3.6000000000000001E-5</v>
      </c>
      <c r="Y9" s="10">
        <f t="shared" si="10"/>
        <v>1.4943333333333334E-3</v>
      </c>
      <c r="Z9" s="33">
        <f t="shared" si="2"/>
        <v>1</v>
      </c>
      <c r="AA9" s="10">
        <f t="shared" si="11"/>
        <v>2.1056666666666663E-3</v>
      </c>
      <c r="AB9" s="10">
        <f t="shared" si="12"/>
        <v>5.7056666666666662E-3</v>
      </c>
      <c r="AC9" s="10">
        <f t="shared" si="13"/>
        <v>-5.6666666666659732E-6</v>
      </c>
    </row>
    <row r="10" spans="1:35" x14ac:dyDescent="0.3">
      <c r="A10" s="8">
        <v>44530</v>
      </c>
      <c r="B10" s="9">
        <v>3.8000000000000002E-5</v>
      </c>
      <c r="C10" s="9">
        <v>4.7999999999999996E-3</v>
      </c>
      <c r="D10" s="10">
        <v>-4.8560000000000001E-3</v>
      </c>
      <c r="E10" s="14">
        <f t="shared" si="16"/>
        <v>1.56E-4</v>
      </c>
      <c r="F10" s="14">
        <f t="shared" si="17"/>
        <v>6.3470000000000002E-3</v>
      </c>
      <c r="G10" s="14">
        <f t="shared" si="18"/>
        <v>5.8539999999999998E-3</v>
      </c>
      <c r="H10" s="7">
        <v>1</v>
      </c>
      <c r="I10" s="15" cm="1">
        <f t="array" ref="I10">C10-MMULT(D10:H10,$AI$2:$AI$6)</f>
        <v>2.9158575595641168E-3</v>
      </c>
      <c r="K10" s="11">
        <f t="shared" si="0"/>
        <v>1.6792340772217563E-3</v>
      </c>
      <c r="L10" s="12">
        <f t="shared" si="19"/>
        <v>4.5950916367858731E-3</v>
      </c>
      <c r="N10" s="14">
        <f t="shared" si="3"/>
        <v>3.0999999999999999E-3</v>
      </c>
      <c r="O10" s="46">
        <f t="shared" si="4"/>
        <v>7.9559999999999995E-3</v>
      </c>
      <c r="Q10" s="14">
        <f t="shared" si="5"/>
        <v>9.6559999999999997E-3</v>
      </c>
      <c r="S10" s="14">
        <f t="shared" si="6"/>
        <v>9.4510916367858723E-3</v>
      </c>
      <c r="U10" s="10">
        <f t="shared" si="7"/>
        <v>4.7999999999999996E-3</v>
      </c>
      <c r="V10" s="10">
        <v>3.0999999999999999E-3</v>
      </c>
      <c r="W10" s="10">
        <f t="shared" si="8"/>
        <v>1.4583333333333334E-3</v>
      </c>
      <c r="X10" s="10">
        <f t="shared" si="9"/>
        <v>3.8000000000000002E-5</v>
      </c>
      <c r="Y10" s="10">
        <f t="shared" si="10"/>
        <v>1.4963333333333335E-3</v>
      </c>
      <c r="Z10" s="33">
        <f t="shared" si="2"/>
        <v>1</v>
      </c>
      <c r="AA10" s="10">
        <f t="shared" si="11"/>
        <v>1.6036666666666664E-3</v>
      </c>
      <c r="AB10" s="10">
        <f t="shared" si="12"/>
        <v>4.7036666666666668E-3</v>
      </c>
      <c r="AC10" s="10">
        <f t="shared" si="13"/>
        <v>9.633333333333282E-5</v>
      </c>
    </row>
    <row r="11" spans="1:35" x14ac:dyDescent="0.3">
      <c r="A11" s="8">
        <v>44561</v>
      </c>
      <c r="B11" s="9">
        <v>4.1999999999999998E-5</v>
      </c>
      <c r="C11" s="9">
        <v>9.1999999999999998E-3</v>
      </c>
      <c r="D11" s="10">
        <v>8.2959999999999996E-3</v>
      </c>
      <c r="E11" s="14">
        <f t="shared" si="16"/>
        <v>-4.8560000000000001E-3</v>
      </c>
      <c r="F11" s="14">
        <f t="shared" si="17"/>
        <v>1.56E-4</v>
      </c>
      <c r="G11" s="14">
        <f t="shared" si="18"/>
        <v>6.3470000000000002E-3</v>
      </c>
      <c r="H11" s="7">
        <v>1</v>
      </c>
      <c r="I11" s="15" cm="1">
        <f t="array" ref="I11">C11-MMULT(D11:H11,$AI$2:$AI$6)</f>
        <v>-3.3460048584311314E-4</v>
      </c>
      <c r="K11" s="11">
        <f t="shared" si="0"/>
        <v>1.0575980307325277E-2</v>
      </c>
      <c r="L11" s="12">
        <f t="shared" si="19"/>
        <v>1.0241379821482164E-2</v>
      </c>
      <c r="N11" s="14">
        <f t="shared" si="3"/>
        <v>5.3E-3</v>
      </c>
      <c r="O11" s="46">
        <f t="shared" si="4"/>
        <v>-2.9959999999999995E-3</v>
      </c>
      <c r="Q11" s="14">
        <f t="shared" si="5"/>
        <v>9.0400000000000029E-4</v>
      </c>
      <c r="S11" s="14">
        <f t="shared" si="6"/>
        <v>1.9453798214821641E-3</v>
      </c>
      <c r="U11" s="10">
        <f t="shared" si="7"/>
        <v>9.1999999999999998E-3</v>
      </c>
      <c r="V11" s="10">
        <v>5.3E-3</v>
      </c>
      <c r="W11" s="10">
        <f t="shared" si="8"/>
        <v>1.4583333333333334E-3</v>
      </c>
      <c r="X11" s="10">
        <f t="shared" si="9"/>
        <v>4.1999999999999998E-5</v>
      </c>
      <c r="Y11" s="10">
        <f t="shared" si="10"/>
        <v>1.5003333333333333E-3</v>
      </c>
      <c r="Z11" s="33">
        <f t="shared" si="2"/>
        <v>1</v>
      </c>
      <c r="AA11" s="10">
        <f t="shared" si="11"/>
        <v>3.7996666666666665E-3</v>
      </c>
      <c r="AB11" s="10">
        <f t="shared" si="12"/>
        <v>9.0996666666666656E-3</v>
      </c>
      <c r="AC11" s="10">
        <f t="shared" si="13"/>
        <v>1.0033333333333422E-4</v>
      </c>
    </row>
    <row r="12" spans="1:35" x14ac:dyDescent="0.3">
      <c r="A12" s="8">
        <v>44592</v>
      </c>
      <c r="B12" s="9">
        <v>4.6999999999999997E-5</v>
      </c>
      <c r="C12" s="9">
        <v>6.0000000000000001E-3</v>
      </c>
      <c r="D12" s="10">
        <v>1.3910000000000001E-3</v>
      </c>
      <c r="E12" s="14">
        <f t="shared" si="16"/>
        <v>8.2959999999999996E-3</v>
      </c>
      <c r="F12" s="14">
        <f t="shared" si="17"/>
        <v>-4.8560000000000001E-3</v>
      </c>
      <c r="G12" s="14">
        <f t="shared" si="18"/>
        <v>1.56E-4</v>
      </c>
      <c r="H12" s="7">
        <v>1</v>
      </c>
      <c r="I12" s="15" cm="1">
        <f t="array" ref="I12">C12-MMULT(D12:H12,$AI$2:$AI$6)</f>
        <v>-1.2156949098618072E-4</v>
      </c>
      <c r="K12" s="11">
        <f t="shared" si="0"/>
        <v>5.905053245367795E-3</v>
      </c>
      <c r="L12" s="12">
        <f t="shared" si="19"/>
        <v>5.7834837543816143E-3</v>
      </c>
      <c r="N12" s="14">
        <f t="shared" si="3"/>
        <v>3.7000000000000002E-3</v>
      </c>
      <c r="O12" s="46">
        <f t="shared" si="4"/>
        <v>2.3090000000000003E-3</v>
      </c>
      <c r="Q12" s="14">
        <f t="shared" si="5"/>
        <v>4.6090000000000002E-3</v>
      </c>
      <c r="S12" s="14">
        <f t="shared" si="6"/>
        <v>4.3924837543816144E-3</v>
      </c>
      <c r="U12" s="10">
        <f t="shared" si="7"/>
        <v>6.0000000000000001E-3</v>
      </c>
      <c r="V12" s="10">
        <v>3.7000000000000002E-3</v>
      </c>
      <c r="W12" s="10">
        <f t="shared" si="8"/>
        <v>1.4583333333333334E-3</v>
      </c>
      <c r="X12" s="10">
        <f t="shared" si="9"/>
        <v>4.6999999999999997E-5</v>
      </c>
      <c r="Y12" s="10">
        <f t="shared" si="10"/>
        <v>1.5053333333333333E-3</v>
      </c>
      <c r="Z12" s="33">
        <f t="shared" si="2"/>
        <v>1</v>
      </c>
      <c r="AA12" s="10">
        <f t="shared" si="11"/>
        <v>2.1946666666666668E-3</v>
      </c>
      <c r="AB12" s="10">
        <f t="shared" si="12"/>
        <v>5.894666666666667E-3</v>
      </c>
      <c r="AC12" s="10">
        <f t="shared" si="13"/>
        <v>1.0533333333333315E-4</v>
      </c>
    </row>
    <row r="13" spans="1:35" x14ac:dyDescent="0.3">
      <c r="A13" s="8">
        <v>44620</v>
      </c>
      <c r="B13" s="9">
        <v>7.4999999999999993E-5</v>
      </c>
      <c r="C13" s="9">
        <v>-4.0000000000000002E-4</v>
      </c>
      <c r="D13" s="10">
        <v>-5.4310000000000001E-3</v>
      </c>
      <c r="E13" s="14">
        <f t="shared" si="16"/>
        <v>1.3910000000000001E-3</v>
      </c>
      <c r="F13" s="14">
        <f t="shared" si="17"/>
        <v>8.2959999999999996E-3</v>
      </c>
      <c r="G13" s="14">
        <f t="shared" si="18"/>
        <v>-4.8560000000000001E-3</v>
      </c>
      <c r="H13" s="7">
        <v>1</v>
      </c>
      <c r="I13" s="15" cm="1">
        <f t="array" ref="I13">C13-MMULT(D13:H13,$AI$2:$AI$6)</f>
        <v>-2.6630574368066238E-3</v>
      </c>
      <c r="K13" s="11">
        <f t="shared" si="0"/>
        <v>1.2902720119609954E-3</v>
      </c>
      <c r="L13" s="12">
        <f t="shared" si="19"/>
        <v>-1.3727854248456284E-3</v>
      </c>
      <c r="N13" s="14">
        <f t="shared" si="3"/>
        <v>5.0000000000000001E-4</v>
      </c>
      <c r="O13" s="46">
        <f t="shared" si="4"/>
        <v>5.9310000000000005E-3</v>
      </c>
      <c r="Q13" s="14">
        <f t="shared" si="5"/>
        <v>5.0309999999999999E-3</v>
      </c>
      <c r="S13" s="14">
        <f t="shared" si="6"/>
        <v>4.0582145751543713E-3</v>
      </c>
      <c r="U13" s="10">
        <f t="shared" si="7"/>
        <v>-4.0000000000000002E-4</v>
      </c>
      <c r="V13" s="10">
        <v>5.0000000000000001E-4</v>
      </c>
      <c r="W13" s="10">
        <f t="shared" si="8"/>
        <v>1.4583333333333334E-3</v>
      </c>
      <c r="X13" s="10">
        <f t="shared" si="9"/>
        <v>7.4999999999999993E-5</v>
      </c>
      <c r="Y13" s="10">
        <f t="shared" si="10"/>
        <v>1.5333333333333334E-3</v>
      </c>
      <c r="Z13" s="33">
        <f t="shared" si="2"/>
        <v>1</v>
      </c>
      <c r="AA13" s="10">
        <f t="shared" si="11"/>
        <v>-1.0333333333333334E-3</v>
      </c>
      <c r="AB13" s="10">
        <f t="shared" si="12"/>
        <v>-5.3333333333333336E-4</v>
      </c>
      <c r="AC13" s="10">
        <f t="shared" si="13"/>
        <v>1.3333333333333334E-4</v>
      </c>
    </row>
    <row r="14" spans="1:35" x14ac:dyDescent="0.3">
      <c r="A14" s="8">
        <v>44651</v>
      </c>
      <c r="B14" s="9">
        <v>1.5899999999999999E-4</v>
      </c>
      <c r="C14" s="9">
        <v>3.8999999999999998E-3</v>
      </c>
      <c r="D14" s="10">
        <v>2.225E-3</v>
      </c>
      <c r="E14" s="14">
        <f t="shared" si="16"/>
        <v>-5.4310000000000001E-3</v>
      </c>
      <c r="F14" s="14">
        <f t="shared" si="17"/>
        <v>1.3910000000000001E-3</v>
      </c>
      <c r="G14" s="14">
        <f t="shared" si="18"/>
        <v>8.2959999999999996E-3</v>
      </c>
      <c r="H14" s="7">
        <v>1</v>
      </c>
      <c r="I14" s="15" cm="1">
        <f t="array" ref="I14">C14-MMULT(D14:H14,$AI$2:$AI$6)</f>
        <v>-1.7402635501678398E-3</v>
      </c>
      <c r="K14" s="11">
        <f t="shared" si="0"/>
        <v>6.4692173539373154E-3</v>
      </c>
      <c r="L14" s="12">
        <f t="shared" si="19"/>
        <v>4.7289538037694756E-3</v>
      </c>
      <c r="N14" s="14">
        <f t="shared" si="3"/>
        <v>2.7000000000000001E-3</v>
      </c>
      <c r="O14" s="46">
        <f t="shared" si="4"/>
        <v>4.7500000000000016E-4</v>
      </c>
      <c r="Q14" s="14">
        <f t="shared" si="5"/>
        <v>1.6749999999999998E-3</v>
      </c>
      <c r="S14" s="14">
        <f t="shared" si="6"/>
        <v>2.5039538037694756E-3</v>
      </c>
      <c r="U14" s="10">
        <f t="shared" si="7"/>
        <v>3.8999999999999998E-3</v>
      </c>
      <c r="V14" s="10">
        <v>2.7000000000000001E-3</v>
      </c>
      <c r="W14" s="10">
        <f t="shared" si="8"/>
        <v>1.4583333333333334E-3</v>
      </c>
      <c r="X14" s="10">
        <f t="shared" si="9"/>
        <v>1.5899999999999999E-4</v>
      </c>
      <c r="Y14" s="10">
        <f t="shared" si="10"/>
        <v>1.6173333333333335E-3</v>
      </c>
      <c r="Z14" s="33">
        <f t="shared" si="2"/>
        <v>1</v>
      </c>
      <c r="AA14" s="10">
        <f t="shared" si="11"/>
        <v>1.0826666666666667E-3</v>
      </c>
      <c r="AB14" s="10">
        <f t="shared" si="12"/>
        <v>3.7826666666666668E-3</v>
      </c>
      <c r="AC14" s="10">
        <f t="shared" si="13"/>
        <v>1.1733333333333301E-4</v>
      </c>
    </row>
    <row r="15" spans="1:35" x14ac:dyDescent="0.3">
      <c r="A15" s="8">
        <v>44681</v>
      </c>
      <c r="B15" s="9">
        <v>2.8299999999999999E-4</v>
      </c>
      <c r="C15" s="9">
        <v>4.8999999999999998E-3</v>
      </c>
      <c r="D15" s="10">
        <v>-1.1689999999999999E-3</v>
      </c>
      <c r="E15" s="14">
        <f t="shared" si="16"/>
        <v>2.225E-3</v>
      </c>
      <c r="F15" s="14">
        <f t="shared" si="17"/>
        <v>-5.4310000000000001E-3</v>
      </c>
      <c r="G15" s="14">
        <f t="shared" si="18"/>
        <v>1.3910000000000001E-3</v>
      </c>
      <c r="H15" s="7">
        <v>1</v>
      </c>
      <c r="I15" s="15" cm="1">
        <f t="array" ref="I15">C15-MMULT(D15:H15,$AI$2:$AI$6)</f>
        <v>8.4326105195730704E-4</v>
      </c>
      <c r="K15" s="11">
        <f t="shared" si="0"/>
        <v>4.1733264852503206E-3</v>
      </c>
      <c r="L15" s="12">
        <f t="shared" si="19"/>
        <v>5.0165875372076276E-3</v>
      </c>
      <c r="N15" s="14">
        <f t="shared" si="3"/>
        <v>3.3E-3</v>
      </c>
      <c r="O15" s="46">
        <f t="shared" si="4"/>
        <v>4.4689999999999999E-3</v>
      </c>
      <c r="Q15" s="14">
        <f t="shared" si="5"/>
        <v>6.0689999999999997E-3</v>
      </c>
      <c r="S15" s="14">
        <f t="shared" si="6"/>
        <v>6.1855875372076275E-3</v>
      </c>
      <c r="U15" s="10">
        <f t="shared" si="7"/>
        <v>4.8999999999999998E-3</v>
      </c>
      <c r="V15" s="10">
        <v>3.3E-3</v>
      </c>
      <c r="W15" s="10">
        <f t="shared" si="8"/>
        <v>1.4583333333333334E-3</v>
      </c>
      <c r="X15" s="10">
        <f t="shared" si="9"/>
        <v>2.8299999999999999E-4</v>
      </c>
      <c r="Y15" s="10">
        <f t="shared" si="10"/>
        <v>1.7413333333333334E-3</v>
      </c>
      <c r="Z15" s="33">
        <f t="shared" si="2"/>
        <v>1</v>
      </c>
      <c r="AA15" s="10">
        <f t="shared" si="11"/>
        <v>1.5586666666666665E-3</v>
      </c>
      <c r="AB15" s="10">
        <f t="shared" si="12"/>
        <v>4.8586666666666665E-3</v>
      </c>
      <c r="AC15" s="10">
        <f t="shared" si="13"/>
        <v>4.1333333333333326E-5</v>
      </c>
    </row>
    <row r="16" spans="1:35" x14ac:dyDescent="0.3">
      <c r="A16" s="8">
        <v>44712</v>
      </c>
      <c r="B16" s="9">
        <v>4.8299999999999998E-4</v>
      </c>
      <c r="C16" s="9">
        <v>-1.5599999999999999E-2</v>
      </c>
      <c r="D16" s="10">
        <v>-2.5038000000000001E-2</v>
      </c>
      <c r="E16" s="14">
        <f t="shared" si="16"/>
        <v>-1.1689999999999999E-3</v>
      </c>
      <c r="F16" s="14">
        <f t="shared" si="17"/>
        <v>2.225E-3</v>
      </c>
      <c r="G16" s="14">
        <f t="shared" si="18"/>
        <v>-5.4310000000000001E-3</v>
      </c>
      <c r="H16" s="7">
        <v>1</v>
      </c>
      <c r="I16" s="15" cm="1">
        <f t="array" ref="I16">C16-MMULT(D16:H16,$AI$2:$AI$6)</f>
        <v>-5.1829336573880249E-3</v>
      </c>
      <c r="K16" s="11">
        <f t="shared" si="0"/>
        <v>-1.197299618554811E-2</v>
      </c>
      <c r="L16" s="12">
        <f t="shared" si="19"/>
        <v>-1.7155929842936134E-2</v>
      </c>
      <c r="N16" s="14">
        <f t="shared" si="3"/>
        <v>-6.8999999999999999E-3</v>
      </c>
      <c r="O16" s="46">
        <f t="shared" si="4"/>
        <v>1.8138000000000001E-2</v>
      </c>
      <c r="Q16" s="14">
        <f t="shared" si="5"/>
        <v>9.4380000000000019E-3</v>
      </c>
      <c r="S16" s="14">
        <f t="shared" si="6"/>
        <v>7.8820701570638668E-3</v>
      </c>
      <c r="U16" s="10">
        <f t="shared" si="7"/>
        <v>-1.5599999999999999E-2</v>
      </c>
      <c r="V16" s="10">
        <v>-6.8999999999999999E-3</v>
      </c>
      <c r="W16" s="10">
        <f t="shared" si="8"/>
        <v>1.4583333333333334E-3</v>
      </c>
      <c r="X16" s="10">
        <f t="shared" si="9"/>
        <v>4.8299999999999998E-4</v>
      </c>
      <c r="Y16" s="10">
        <f t="shared" si="10"/>
        <v>1.9413333333333333E-3</v>
      </c>
      <c r="Z16" s="33">
        <f t="shared" si="2"/>
        <v>1</v>
      </c>
      <c r="AA16" s="10">
        <f t="shared" si="11"/>
        <v>-8.841333333333333E-3</v>
      </c>
      <c r="AB16" s="10">
        <f t="shared" si="12"/>
        <v>-1.5741333333333333E-2</v>
      </c>
      <c r="AC16" s="10">
        <f t="shared" si="13"/>
        <v>1.4133333333333359E-4</v>
      </c>
    </row>
    <row r="17" spans="1:29" x14ac:dyDescent="0.3">
      <c r="A17" s="8">
        <v>44742</v>
      </c>
      <c r="B17" s="9">
        <v>6.7500000000000004E-4</v>
      </c>
      <c r="C17" s="9">
        <v>-1.26E-2</v>
      </c>
      <c r="D17" s="10">
        <v>-2.7694E-2</v>
      </c>
      <c r="E17" s="14">
        <f t="shared" si="16"/>
        <v>-2.5038000000000001E-2</v>
      </c>
      <c r="F17" s="14">
        <f t="shared" si="17"/>
        <v>-1.1689999999999999E-3</v>
      </c>
      <c r="G17" s="14">
        <f t="shared" si="18"/>
        <v>2.225E-3</v>
      </c>
      <c r="H17" s="7">
        <v>1</v>
      </c>
      <c r="I17" s="15" cm="1">
        <f t="array" ref="I17">C17-MMULT(D17:H17,$AI$2:$AI$6)</f>
        <v>1.4898992229908283E-3</v>
      </c>
      <c r="K17" s="11">
        <f t="shared" si="0"/>
        <v>-1.3769662699169986E-2</v>
      </c>
      <c r="L17" s="12">
        <f t="shared" si="19"/>
        <v>-1.2279763476179158E-2</v>
      </c>
      <c r="N17" s="14">
        <f t="shared" si="3"/>
        <v>-5.3E-3</v>
      </c>
      <c r="O17" s="46">
        <f t="shared" si="4"/>
        <v>2.2394000000000001E-2</v>
      </c>
      <c r="Q17" s="14">
        <f t="shared" si="5"/>
        <v>1.5094E-2</v>
      </c>
      <c r="S17" s="14">
        <f t="shared" si="6"/>
        <v>1.5414236523820842E-2</v>
      </c>
      <c r="U17" s="10">
        <f t="shared" si="7"/>
        <v>-1.26E-2</v>
      </c>
      <c r="V17" s="10">
        <v>-5.3E-3</v>
      </c>
      <c r="W17" s="10">
        <f t="shared" si="8"/>
        <v>1.4583333333333334E-3</v>
      </c>
      <c r="X17" s="10">
        <f t="shared" si="9"/>
        <v>6.7500000000000004E-4</v>
      </c>
      <c r="Y17" s="10">
        <f t="shared" si="10"/>
        <v>2.1333333333333334E-3</v>
      </c>
      <c r="Z17" s="33">
        <f t="shared" si="2"/>
        <v>1</v>
      </c>
      <c r="AA17" s="10">
        <f t="shared" si="11"/>
        <v>-7.4333333333333335E-3</v>
      </c>
      <c r="AB17" s="10">
        <f t="shared" si="12"/>
        <v>-1.2733333333333333E-2</v>
      </c>
      <c r="AC17" s="10">
        <f t="shared" si="13"/>
        <v>1.3333333333333253E-4</v>
      </c>
    </row>
    <row r="18" spans="1:29" x14ac:dyDescent="0.3">
      <c r="A18" s="8">
        <v>44773</v>
      </c>
      <c r="B18" s="9">
        <v>1.0369999999999999E-3</v>
      </c>
      <c r="C18" s="9">
        <v>2.7099999999999999E-2</v>
      </c>
      <c r="D18" s="10">
        <v>3.0974999999999999E-2</v>
      </c>
      <c r="E18" s="14">
        <f t="shared" si="16"/>
        <v>-2.7694E-2</v>
      </c>
      <c r="F18" s="14">
        <f t="shared" si="17"/>
        <v>-2.5038000000000001E-2</v>
      </c>
      <c r="G18" s="14">
        <f t="shared" si="18"/>
        <v>-1.1689999999999999E-3</v>
      </c>
      <c r="H18" s="7">
        <v>1</v>
      </c>
      <c r="I18" s="15" cm="1">
        <f t="array" ref="I18">C18-MMULT(D18:H18,$AI$2:$AI$6)</f>
        <v>5.4041829264368374E-3</v>
      </c>
      <c r="K18" s="11">
        <f t="shared" si="0"/>
        <v>2.5917320616975346E-2</v>
      </c>
      <c r="L18" s="12">
        <f t="shared" si="19"/>
        <v>3.1321503543412184E-2</v>
      </c>
      <c r="N18" s="14">
        <f t="shared" si="3"/>
        <v>1.4800000000000001E-2</v>
      </c>
      <c r="O18" s="46">
        <f t="shared" si="4"/>
        <v>-1.6174999999999998E-2</v>
      </c>
      <c r="Q18" s="14">
        <f t="shared" si="5"/>
        <v>-3.875E-3</v>
      </c>
      <c r="S18" s="14">
        <f t="shared" si="6"/>
        <v>3.4650354341218478E-4</v>
      </c>
      <c r="U18" s="10">
        <f t="shared" si="7"/>
        <v>2.7099999999999999E-2</v>
      </c>
      <c r="V18" s="10">
        <v>1.4800000000000001E-2</v>
      </c>
      <c r="W18" s="10">
        <f t="shared" si="8"/>
        <v>1.4583333333333334E-3</v>
      </c>
      <c r="X18" s="10">
        <f t="shared" si="9"/>
        <v>1.0369999999999999E-3</v>
      </c>
      <c r="Y18" s="10">
        <f t="shared" si="10"/>
        <v>2.4953333333333333E-3</v>
      </c>
      <c r="Z18" s="33">
        <f t="shared" si="2"/>
        <v>1</v>
      </c>
      <c r="AA18" s="10">
        <f t="shared" si="11"/>
        <v>1.2304666666666667E-2</v>
      </c>
      <c r="AB18" s="10">
        <f t="shared" si="12"/>
        <v>2.7104666666666666E-2</v>
      </c>
      <c r="AC18" s="10">
        <f t="shared" si="13"/>
        <v>-4.6666666666667078E-6</v>
      </c>
    </row>
    <row r="19" spans="1:29" x14ac:dyDescent="0.3">
      <c r="A19" s="8">
        <v>44804</v>
      </c>
      <c r="B19" s="9">
        <v>1.487E-3</v>
      </c>
      <c r="C19" s="9">
        <v>1.2200000000000001E-2</v>
      </c>
      <c r="D19" s="10">
        <v>1.1304E-2</v>
      </c>
      <c r="E19" s="14">
        <f t="shared" si="16"/>
        <v>3.0974999999999999E-2</v>
      </c>
      <c r="F19" s="14">
        <f t="shared" si="17"/>
        <v>-2.7694E-2</v>
      </c>
      <c r="G19" s="14">
        <f t="shared" si="18"/>
        <v>-2.5038000000000001E-2</v>
      </c>
      <c r="H19" s="7">
        <v>1</v>
      </c>
      <c r="I19" s="15" cm="1">
        <f t="array" ref="I19">C19-MMULT(D19:H19,$AI$2:$AI$6)</f>
        <v>-1.8953064138420937E-3</v>
      </c>
      <c r="K19" s="11">
        <f t="shared" si="0"/>
        <v>1.2610759250463309E-2</v>
      </c>
      <c r="L19" s="12">
        <f t="shared" si="19"/>
        <v>1.0715452836621215E-2</v>
      </c>
      <c r="N19" s="14">
        <f t="shared" si="3"/>
        <v>7.4999999999999997E-3</v>
      </c>
      <c r="O19" s="46">
        <f t="shared" si="4"/>
        <v>-3.8040000000000001E-3</v>
      </c>
      <c r="Q19" s="14">
        <f t="shared" si="5"/>
        <v>8.9600000000000096E-4</v>
      </c>
      <c r="S19" s="14">
        <f t="shared" si="6"/>
        <v>-5.8854716337878449E-4</v>
      </c>
      <c r="U19" s="10">
        <f t="shared" si="7"/>
        <v>1.2200000000000001E-2</v>
      </c>
      <c r="V19" s="10">
        <v>7.4999999999999997E-3</v>
      </c>
      <c r="W19" s="10">
        <f t="shared" si="8"/>
        <v>1.4583333333333334E-3</v>
      </c>
      <c r="X19" s="10">
        <f t="shared" si="9"/>
        <v>1.487E-3</v>
      </c>
      <c r="Y19" s="10">
        <f t="shared" si="10"/>
        <v>2.9453333333333337E-3</v>
      </c>
      <c r="Z19" s="33">
        <f t="shared" si="2"/>
        <v>1</v>
      </c>
      <c r="AA19" s="10">
        <f t="shared" si="11"/>
        <v>4.5546666666666661E-3</v>
      </c>
      <c r="AB19" s="10">
        <f t="shared" si="12"/>
        <v>1.2054666666666665E-2</v>
      </c>
      <c r="AC19" s="10">
        <f t="shared" si="13"/>
        <v>1.4533333333333585E-4</v>
      </c>
    </row>
    <row r="20" spans="1:29" x14ac:dyDescent="0.3">
      <c r="A20" s="8">
        <v>44834</v>
      </c>
      <c r="B20" s="9">
        <v>1.9589999999999998E-3</v>
      </c>
      <c r="C20" s="9">
        <v>-3.7000000000000002E-3</v>
      </c>
      <c r="D20" s="10">
        <v>-2.8538000000000001E-2</v>
      </c>
      <c r="E20" s="14">
        <f t="shared" si="16"/>
        <v>1.1304E-2</v>
      </c>
      <c r="F20" s="14">
        <f t="shared" si="17"/>
        <v>3.0974999999999999E-2</v>
      </c>
      <c r="G20" s="14">
        <f t="shared" si="18"/>
        <v>-2.7694E-2</v>
      </c>
      <c r="H20" s="7">
        <v>1</v>
      </c>
      <c r="I20" s="15" cm="1">
        <f t="array" ref="I20">C20-MMULT(D20:H20,$AI$2:$AI$6)</f>
        <v>5.7117554190935869E-3</v>
      </c>
      <c r="K20" s="11">
        <f t="shared" si="0"/>
        <v>-1.4340591365396218E-2</v>
      </c>
      <c r="L20" s="12">
        <f t="shared" si="19"/>
        <v>-8.6288359463026314E-3</v>
      </c>
      <c r="N20" s="14">
        <f t="shared" si="3"/>
        <v>-2.0000000000000001E-4</v>
      </c>
      <c r="O20" s="46">
        <f t="shared" si="4"/>
        <v>2.8338000000000002E-2</v>
      </c>
      <c r="Q20" s="14">
        <f t="shared" si="5"/>
        <v>2.4837999999999999E-2</v>
      </c>
      <c r="S20" s="14">
        <f t="shared" si="6"/>
        <v>1.9909164053697369E-2</v>
      </c>
      <c r="U20" s="10">
        <f t="shared" si="7"/>
        <v>-3.7000000000000002E-3</v>
      </c>
      <c r="V20" s="10">
        <v>-2.0000000000000001E-4</v>
      </c>
      <c r="W20" s="10">
        <f t="shared" si="8"/>
        <v>1.4583333333333334E-3</v>
      </c>
      <c r="X20" s="10">
        <f t="shared" si="9"/>
        <v>1.9589999999999998E-3</v>
      </c>
      <c r="Y20" s="10">
        <f t="shared" si="10"/>
        <v>3.417333333333333E-3</v>
      </c>
      <c r="Z20" s="33">
        <f t="shared" si="2"/>
        <v>1</v>
      </c>
      <c r="AA20" s="10">
        <f t="shared" si="11"/>
        <v>-3.6173333333333331E-3</v>
      </c>
      <c r="AB20" s="10">
        <f t="shared" si="12"/>
        <v>-3.8173333333333332E-3</v>
      </c>
      <c r="AC20" s="10">
        <f t="shared" si="13"/>
        <v>1.1733333333333301E-4</v>
      </c>
    </row>
    <row r="21" spans="1:29" x14ac:dyDescent="0.3">
      <c r="A21" s="8">
        <v>44865</v>
      </c>
      <c r="B21" s="9">
        <v>2.477E-3</v>
      </c>
      <c r="C21" s="9">
        <v>8.5000000000000006E-3</v>
      </c>
      <c r="D21" s="10">
        <v>1.6147000000000002E-2</v>
      </c>
      <c r="E21" s="14">
        <f t="shared" si="16"/>
        <v>-2.8538000000000001E-2</v>
      </c>
      <c r="F21" s="14">
        <f t="shared" si="17"/>
        <v>1.1304E-2</v>
      </c>
      <c r="G21" s="14">
        <f t="shared" si="18"/>
        <v>3.0974999999999999E-2</v>
      </c>
      <c r="H21" s="7">
        <v>1</v>
      </c>
      <c r="I21" s="15" cm="1">
        <f t="array" ref="I21">C21-MMULT(D21:H21,$AI$2:$AI$6)</f>
        <v>-3.6670746514086781E-3</v>
      </c>
      <c r="K21" s="11">
        <f t="shared" si="0"/>
        <v>1.5886834523607424E-2</v>
      </c>
      <c r="L21" s="12">
        <f t="shared" si="19"/>
        <v>1.2219759872198746E-2</v>
      </c>
      <c r="N21" s="14">
        <f t="shared" si="3"/>
        <v>6.1999999999999998E-3</v>
      </c>
      <c r="O21" s="46">
        <f t="shared" si="4"/>
        <v>-9.947000000000001E-3</v>
      </c>
      <c r="Q21" s="14">
        <f t="shared" si="5"/>
        <v>-7.647000000000001E-3</v>
      </c>
      <c r="S21" s="14">
        <f t="shared" si="6"/>
        <v>-3.9272401278012559E-3</v>
      </c>
      <c r="U21" s="10">
        <f t="shared" si="7"/>
        <v>8.5000000000000006E-3</v>
      </c>
      <c r="V21" s="10">
        <v>6.1999999999999998E-3</v>
      </c>
      <c r="W21" s="10">
        <f t="shared" si="8"/>
        <v>1.4583333333333334E-3</v>
      </c>
      <c r="X21" s="10">
        <f t="shared" si="9"/>
        <v>2.477E-3</v>
      </c>
      <c r="Y21" s="10">
        <f t="shared" si="10"/>
        <v>3.9353333333333332E-3</v>
      </c>
      <c r="Z21" s="33">
        <f t="shared" si="2"/>
        <v>1</v>
      </c>
      <c r="AA21" s="10">
        <f t="shared" si="11"/>
        <v>2.2646666666666666E-3</v>
      </c>
      <c r="AB21" s="10">
        <f t="shared" si="12"/>
        <v>8.4646666666666655E-3</v>
      </c>
      <c r="AC21" s="10">
        <f t="shared" si="13"/>
        <v>3.5333333333335132E-5</v>
      </c>
    </row>
    <row r="22" spans="1:29" x14ac:dyDescent="0.3">
      <c r="A22" s="8">
        <v>44895</v>
      </c>
      <c r="B22" s="9">
        <v>2.8660000000000001E-3</v>
      </c>
      <c r="C22" s="9">
        <v>1.29E-2</v>
      </c>
      <c r="D22" s="10">
        <v>1.5776999999999999E-2</v>
      </c>
      <c r="E22" s="14">
        <f t="shared" si="16"/>
        <v>1.6147000000000002E-2</v>
      </c>
      <c r="F22" s="14">
        <f t="shared" si="17"/>
        <v>-2.8538000000000001E-2</v>
      </c>
      <c r="G22" s="14">
        <f t="shared" si="18"/>
        <v>1.1304E-2</v>
      </c>
      <c r="H22" s="7">
        <v>1</v>
      </c>
      <c r="I22" s="15" cm="1">
        <f t="array" ref="I22">C22-MMULT(D22:H22,$AI$2:$AI$6)</f>
        <v>-1.0947187302817133E-3</v>
      </c>
      <c r="K22" s="11">
        <f t="shared" si="0"/>
        <v>1.5636545890309189E-2</v>
      </c>
      <c r="L22" s="12">
        <f t="shared" si="19"/>
        <v>1.4541827160027476E-2</v>
      </c>
      <c r="N22" s="14">
        <f t="shared" si="3"/>
        <v>8.6E-3</v>
      </c>
      <c r="O22" s="46">
        <f t="shared" si="4"/>
        <v>-7.1769999999999994E-3</v>
      </c>
      <c r="Q22" s="14">
        <f t="shared" si="5"/>
        <v>-2.8769999999999993E-3</v>
      </c>
      <c r="S22" s="14">
        <f t="shared" si="6"/>
        <v>-1.2351728399725235E-3</v>
      </c>
      <c r="U22" s="10">
        <f t="shared" si="7"/>
        <v>1.29E-2</v>
      </c>
      <c r="V22" s="10">
        <v>8.6E-3</v>
      </c>
      <c r="W22" s="10">
        <f t="shared" si="8"/>
        <v>1.4583333333333334E-3</v>
      </c>
      <c r="X22" s="10">
        <f t="shared" si="9"/>
        <v>2.8660000000000001E-3</v>
      </c>
      <c r="Y22" s="10">
        <f t="shared" si="10"/>
        <v>4.3243333333333337E-3</v>
      </c>
      <c r="Z22" s="33">
        <f t="shared" si="2"/>
        <v>1</v>
      </c>
      <c r="AA22" s="10">
        <f t="shared" si="11"/>
        <v>4.2756666666666663E-3</v>
      </c>
      <c r="AB22" s="10">
        <f t="shared" si="12"/>
        <v>1.2875666666666667E-2</v>
      </c>
      <c r="AC22" s="10">
        <f t="shared" si="13"/>
        <v>2.4333333333332804E-5</v>
      </c>
    </row>
    <row r="23" spans="1:29" x14ac:dyDescent="0.3">
      <c r="A23" s="8">
        <v>44926</v>
      </c>
      <c r="B23" s="9">
        <v>3.375E-3</v>
      </c>
      <c r="C23" s="9">
        <v>8.3999999999999995E-3</v>
      </c>
      <c r="D23" s="10">
        <v>5.1289999999999999E-3</v>
      </c>
      <c r="E23" s="14">
        <f t="shared" si="16"/>
        <v>1.5776999999999999E-2</v>
      </c>
      <c r="F23" s="14">
        <f t="shared" si="17"/>
        <v>1.6147000000000002E-2</v>
      </c>
      <c r="G23" s="14">
        <f t="shared" si="18"/>
        <v>-2.8538000000000001E-2</v>
      </c>
      <c r="H23" s="7">
        <v>1</v>
      </c>
      <c r="I23" s="15" cm="1">
        <f t="array" ref="I23">C23-MMULT(D23:H23,$AI$2:$AI$6)</f>
        <v>-2.9785832423128034E-3</v>
      </c>
      <c r="K23" s="11">
        <f t="shared" si="0"/>
        <v>8.433644897445575E-3</v>
      </c>
      <c r="L23" s="12">
        <f t="shared" si="19"/>
        <v>5.4550616551327716E-3</v>
      </c>
      <c r="N23" s="14">
        <f t="shared" si="3"/>
        <v>6.6E-3</v>
      </c>
      <c r="O23" s="46">
        <f t="shared" si="4"/>
        <v>1.4710000000000001E-3</v>
      </c>
      <c r="Q23" s="14">
        <f t="shared" si="5"/>
        <v>3.2709999999999996E-3</v>
      </c>
      <c r="S23" s="14">
        <f t="shared" si="6"/>
        <v>3.260616551327717E-4</v>
      </c>
      <c r="U23" s="10">
        <f t="shared" si="7"/>
        <v>8.3999999999999995E-3</v>
      </c>
      <c r="V23" s="10">
        <v>6.6E-3</v>
      </c>
      <c r="W23" s="10">
        <f t="shared" si="8"/>
        <v>1.4583333333333334E-3</v>
      </c>
      <c r="X23" s="10">
        <f t="shared" si="9"/>
        <v>3.375E-3</v>
      </c>
      <c r="Y23" s="10">
        <f t="shared" si="10"/>
        <v>4.8333333333333336E-3</v>
      </c>
      <c r="Z23" s="33">
        <f t="shared" si="2"/>
        <v>1</v>
      </c>
      <c r="AA23" s="10">
        <f t="shared" si="11"/>
        <v>1.7666666666666664E-3</v>
      </c>
      <c r="AB23" s="10">
        <f t="shared" si="12"/>
        <v>8.3666666666666663E-3</v>
      </c>
      <c r="AC23" s="10">
        <f t="shared" si="13"/>
        <v>3.3333333333333132E-5</v>
      </c>
    </row>
    <row r="24" spans="1:29" x14ac:dyDescent="0.3">
      <c r="A24" s="8">
        <v>44957</v>
      </c>
      <c r="B24" s="9">
        <v>3.6909999999999998E-3</v>
      </c>
      <c r="C24" s="9">
        <v>2.9499999999999998E-2</v>
      </c>
      <c r="D24" s="10">
        <v>2.8986999999999999E-2</v>
      </c>
      <c r="E24" s="14">
        <f t="shared" si="16"/>
        <v>5.1289999999999999E-3</v>
      </c>
      <c r="F24" s="14">
        <f t="shared" si="17"/>
        <v>1.5776999999999999E-2</v>
      </c>
      <c r="G24" s="14">
        <f t="shared" si="18"/>
        <v>1.6147000000000002E-2</v>
      </c>
      <c r="H24" s="7">
        <v>1</v>
      </c>
      <c r="I24" s="15" cm="1">
        <f t="array" ref="I24">C24-MMULT(D24:H24,$AI$2:$AI$6)</f>
        <v>6.2450255442770414E-3</v>
      </c>
      <c r="K24" s="11">
        <f t="shared" si="0"/>
        <v>2.4572526554821623E-2</v>
      </c>
      <c r="L24" s="12">
        <f t="shared" si="19"/>
        <v>3.0817552099098665E-2</v>
      </c>
      <c r="N24" s="14">
        <f t="shared" si="3"/>
        <v>1.77E-2</v>
      </c>
      <c r="O24" s="46">
        <f t="shared" si="4"/>
        <v>-1.1286999999999998E-2</v>
      </c>
      <c r="Q24" s="14">
        <f t="shared" si="5"/>
        <v>5.1299999999999957E-4</v>
      </c>
      <c r="S24" s="14">
        <f t="shared" si="6"/>
        <v>1.830552099098666E-3</v>
      </c>
      <c r="U24" s="10">
        <f t="shared" si="7"/>
        <v>2.9499999999999998E-2</v>
      </c>
      <c r="V24" s="10">
        <v>1.77E-2</v>
      </c>
      <c r="W24" s="10">
        <f>$P$38/12</f>
        <v>2.0833333333333333E-3</v>
      </c>
      <c r="X24" s="10">
        <f t="shared" si="9"/>
        <v>3.6909999999999998E-3</v>
      </c>
      <c r="Y24" s="10">
        <f t="shared" si="10"/>
        <v>5.7743333333333327E-3</v>
      </c>
      <c r="Z24" s="33">
        <f t="shared" si="2"/>
        <v>1</v>
      </c>
      <c r="AA24" s="10">
        <f t="shared" si="11"/>
        <v>1.1925666666666668E-2</v>
      </c>
      <c r="AB24" s="10">
        <f t="shared" si="12"/>
        <v>2.9625666666666668E-2</v>
      </c>
      <c r="AC24" s="10">
        <f t="shared" si="13"/>
        <v>-1.2566666666666976E-4</v>
      </c>
    </row>
    <row r="25" spans="1:29" x14ac:dyDescent="0.3">
      <c r="A25" s="8">
        <v>44985</v>
      </c>
      <c r="B25" s="9">
        <v>3.4880000000000002E-3</v>
      </c>
      <c r="C25" s="9">
        <v>7.3000000000000001E-3</v>
      </c>
      <c r="D25" s="10">
        <v>1.24E-3</v>
      </c>
      <c r="E25" s="14">
        <f t="shared" si="16"/>
        <v>2.8986999999999999E-2</v>
      </c>
      <c r="F25" s="14">
        <f t="shared" si="17"/>
        <v>5.1289999999999999E-3</v>
      </c>
      <c r="G25" s="14">
        <f t="shared" si="18"/>
        <v>1.5776999999999999E-2</v>
      </c>
      <c r="H25" s="7">
        <v>1</v>
      </c>
      <c r="I25" s="15" cm="1">
        <f t="array" ref="I25">C25-MMULT(D25:H25,$AI$2:$AI$6)</f>
        <v>4.3701892384516872E-4</v>
      </c>
      <c r="K25" s="11">
        <f t="shared" si="0"/>
        <v>5.8029084247514908E-3</v>
      </c>
      <c r="L25" s="12">
        <f t="shared" si="19"/>
        <v>6.2399273485966595E-3</v>
      </c>
      <c r="N25" s="14">
        <f t="shared" si="3"/>
        <v>6.4000000000000003E-3</v>
      </c>
      <c r="O25" s="46">
        <f t="shared" si="4"/>
        <v>5.1600000000000005E-3</v>
      </c>
      <c r="Q25" s="14">
        <f t="shared" si="5"/>
        <v>6.0600000000000003E-3</v>
      </c>
      <c r="S25" s="14">
        <f t="shared" si="6"/>
        <v>4.9999273485966597E-3</v>
      </c>
      <c r="U25" s="10">
        <f t="shared" si="7"/>
        <v>7.3000000000000001E-3</v>
      </c>
      <c r="V25" s="10">
        <v>6.4000000000000003E-3</v>
      </c>
      <c r="W25" s="10">
        <f t="shared" ref="W25:W32" si="20">$P$38/12</f>
        <v>2.0833333333333333E-3</v>
      </c>
      <c r="X25" s="10">
        <f t="shared" si="9"/>
        <v>3.4880000000000002E-3</v>
      </c>
      <c r="Y25" s="10">
        <f t="shared" si="10"/>
        <v>5.5713333333333335E-3</v>
      </c>
      <c r="Z25" s="33">
        <f t="shared" si="2"/>
        <v>1</v>
      </c>
      <c r="AA25" s="10">
        <f t="shared" si="11"/>
        <v>8.2866666666666679E-4</v>
      </c>
      <c r="AB25" s="10">
        <f t="shared" si="12"/>
        <v>7.2286666666666671E-3</v>
      </c>
      <c r="AC25" s="10">
        <f t="shared" si="13"/>
        <v>7.1333333333332971E-5</v>
      </c>
    </row>
    <row r="26" spans="1:29" x14ac:dyDescent="0.3">
      <c r="A26" s="8">
        <v>45016</v>
      </c>
      <c r="B26" s="9">
        <v>3.9979999999999998E-3</v>
      </c>
      <c r="C26" s="9">
        <v>5.1000000000000004E-3</v>
      </c>
      <c r="D26" s="10">
        <v>-8.5999999999999998E-4</v>
      </c>
      <c r="E26" s="14">
        <f t="shared" si="16"/>
        <v>1.24E-3</v>
      </c>
      <c r="F26" s="14">
        <f t="shared" si="17"/>
        <v>2.8986999999999999E-2</v>
      </c>
      <c r="G26" s="14">
        <f t="shared" si="18"/>
        <v>5.1289999999999999E-3</v>
      </c>
      <c r="H26" s="7">
        <v>1</v>
      </c>
      <c r="I26" s="15" cm="1">
        <f t="array" ref="I26">C26-MMULT(D26:H26,$AI$2:$AI$6)</f>
        <v>-3.6907569052833065E-4</v>
      </c>
      <c r="K26" s="11">
        <f t="shared" si="0"/>
        <v>4.3823513168426255E-3</v>
      </c>
      <c r="L26" s="12">
        <f t="shared" si="19"/>
        <v>4.0132756263142949E-3</v>
      </c>
      <c r="N26" s="14">
        <f t="shared" si="3"/>
        <v>5.5999999999999999E-3</v>
      </c>
      <c r="O26" s="46">
        <f t="shared" si="4"/>
        <v>6.4599999999999996E-3</v>
      </c>
      <c r="Q26" s="14">
        <f t="shared" si="5"/>
        <v>5.96E-3</v>
      </c>
      <c r="S26" s="14">
        <f t="shared" si="6"/>
        <v>4.8732756263142945E-3</v>
      </c>
      <c r="U26" s="10">
        <f t="shared" si="7"/>
        <v>5.1000000000000004E-3</v>
      </c>
      <c r="V26" s="10">
        <v>5.5999999999999999E-3</v>
      </c>
      <c r="W26" s="10">
        <f t="shared" si="20"/>
        <v>2.0833333333333333E-3</v>
      </c>
      <c r="X26" s="10">
        <f t="shared" si="9"/>
        <v>3.9979999999999998E-3</v>
      </c>
      <c r="Y26" s="10">
        <f t="shared" si="10"/>
        <v>6.0813333333333327E-3</v>
      </c>
      <c r="Z26" s="33">
        <f t="shared" si="2"/>
        <v>1</v>
      </c>
      <c r="AA26" s="10">
        <f t="shared" si="11"/>
        <v>-4.8133333333333275E-4</v>
      </c>
      <c r="AB26" s="10">
        <f t="shared" si="12"/>
        <v>5.1186666666666672E-3</v>
      </c>
      <c r="AC26" s="10">
        <f t="shared" si="13"/>
        <v>-1.8666666666666831E-5</v>
      </c>
    </row>
    <row r="27" spans="1:29" x14ac:dyDescent="0.3">
      <c r="A27" s="8">
        <v>45046</v>
      </c>
      <c r="B27" s="9">
        <v>3.98E-3</v>
      </c>
      <c r="C27" s="9">
        <v>9.4999999999999998E-3</v>
      </c>
      <c r="D27" s="10">
        <v>1.1931000000000001E-2</v>
      </c>
      <c r="E27" s="14">
        <f t="shared" si="16"/>
        <v>-8.5999999999999998E-4</v>
      </c>
      <c r="F27" s="14">
        <f t="shared" si="17"/>
        <v>1.24E-3</v>
      </c>
      <c r="G27" s="14">
        <f t="shared" si="18"/>
        <v>2.8986999999999999E-2</v>
      </c>
      <c r="H27" s="7">
        <v>1</v>
      </c>
      <c r="I27" s="15" cm="1">
        <f t="array" ref="I27">C27-MMULT(D27:H27,$AI$2:$AI$6)</f>
        <v>-1.374996122985651E-3</v>
      </c>
      <c r="K27" s="11">
        <f t="shared" si="0"/>
        <v>1.3034897015538956E-2</v>
      </c>
      <c r="L27" s="12">
        <f t="shared" si="19"/>
        <v>1.1659900892553305E-2</v>
      </c>
      <c r="N27" s="14">
        <f t="shared" si="3"/>
        <v>7.7999999999999996E-3</v>
      </c>
      <c r="O27" s="46">
        <f t="shared" si="4"/>
        <v>-4.131000000000001E-3</v>
      </c>
      <c r="Q27" s="14">
        <f t="shared" si="5"/>
        <v>-2.4310000000000009E-3</v>
      </c>
      <c r="S27" s="14">
        <f t="shared" si="6"/>
        <v>-2.7109910744669598E-4</v>
      </c>
      <c r="U27" s="10">
        <f t="shared" si="7"/>
        <v>9.4999999999999998E-3</v>
      </c>
      <c r="V27" s="10">
        <v>7.7999999999999996E-3</v>
      </c>
      <c r="W27" s="10">
        <f t="shared" si="20"/>
        <v>2.0833333333333333E-3</v>
      </c>
      <c r="X27" s="10">
        <f t="shared" si="9"/>
        <v>3.98E-3</v>
      </c>
      <c r="Y27" s="10">
        <f t="shared" si="10"/>
        <v>6.0633333333333338E-3</v>
      </c>
      <c r="Z27" s="33">
        <f t="shared" si="2"/>
        <v>1</v>
      </c>
      <c r="AA27" s="10">
        <f t="shared" si="11"/>
        <v>1.7366666666666659E-3</v>
      </c>
      <c r="AB27" s="10">
        <f t="shared" si="12"/>
        <v>9.5366666666666655E-3</v>
      </c>
      <c r="AC27" s="10">
        <f t="shared" si="13"/>
        <v>-3.6666666666665751E-5</v>
      </c>
    </row>
    <row r="28" spans="1:29" x14ac:dyDescent="0.3">
      <c r="A28" s="8">
        <v>45077</v>
      </c>
      <c r="B28" s="9">
        <v>4.2319999999999997E-3</v>
      </c>
      <c r="C28" s="9">
        <v>4.1000000000000003E-3</v>
      </c>
      <c r="D28" s="10">
        <v>-5.0639999999999999E-3</v>
      </c>
      <c r="E28" s="14">
        <f t="shared" si="16"/>
        <v>1.1931000000000001E-2</v>
      </c>
      <c r="F28" s="14">
        <f t="shared" si="17"/>
        <v>-8.5999999999999998E-4</v>
      </c>
      <c r="G28" s="14">
        <f t="shared" si="18"/>
        <v>1.24E-3</v>
      </c>
      <c r="H28" s="7">
        <v>1</v>
      </c>
      <c r="I28" s="15" cm="1">
        <f t="array" ref="I28">C28-MMULT(D28:H28,$AI$2:$AI$6)</f>
        <v>1.6927877201415461E-3</v>
      </c>
      <c r="K28" s="11">
        <f t="shared" ref="K28:K29" si="21">$AF$2*D28+$AI$6</f>
        <v>1.5385312779622115E-3</v>
      </c>
      <c r="L28" s="12">
        <f t="shared" ref="L28:L29" si="22">K28+I28</f>
        <v>3.2313189981037576E-3</v>
      </c>
      <c r="N28" s="14">
        <f t="shared" si="3"/>
        <v>5.1999999999999998E-3</v>
      </c>
      <c r="O28" s="46">
        <f t="shared" si="4"/>
        <v>1.0263999999999999E-2</v>
      </c>
      <c r="Q28" s="14">
        <f t="shared" si="5"/>
        <v>9.1640000000000003E-3</v>
      </c>
      <c r="S28" s="14">
        <f t="shared" si="6"/>
        <v>8.2953189981037571E-3</v>
      </c>
      <c r="U28" s="10">
        <f t="shared" si="7"/>
        <v>4.1000000000000003E-3</v>
      </c>
      <c r="V28" s="10">
        <v>5.1999999999999998E-3</v>
      </c>
      <c r="W28" s="10">
        <f t="shared" si="20"/>
        <v>2.0833333333333333E-3</v>
      </c>
      <c r="X28" s="10">
        <f t="shared" si="9"/>
        <v>4.2319999999999997E-3</v>
      </c>
      <c r="Y28" s="10">
        <f t="shared" si="10"/>
        <v>6.3153333333333325E-3</v>
      </c>
      <c r="Z28" s="33">
        <f t="shared" si="2"/>
        <v>1</v>
      </c>
      <c r="AA28" s="10">
        <f t="shared" si="11"/>
        <v>-1.1153333333333328E-3</v>
      </c>
      <c r="AB28" s="10">
        <f t="shared" si="12"/>
        <v>4.084666666666667E-3</v>
      </c>
      <c r="AC28" s="10">
        <f t="shared" si="13"/>
        <v>1.5333333333333345E-5</v>
      </c>
    </row>
    <row r="29" spans="1:29" x14ac:dyDescent="0.3">
      <c r="A29" s="8">
        <v>45107</v>
      </c>
      <c r="B29" s="9">
        <v>4.3E-3</v>
      </c>
      <c r="C29" s="9">
        <v>1.8200000000000001E-2</v>
      </c>
      <c r="D29" s="10">
        <v>2.6401999999999998E-2</v>
      </c>
      <c r="E29" s="14">
        <f>D25</f>
        <v>1.24E-3</v>
      </c>
      <c r="F29" s="14">
        <f>D24</f>
        <v>2.8986999999999999E-2</v>
      </c>
      <c r="G29" s="14">
        <f>D23</f>
        <v>5.1289999999999999E-3</v>
      </c>
      <c r="H29" s="7">
        <v>1</v>
      </c>
      <c r="I29" s="15" cm="1">
        <f t="array" ref="I29">C29-MMULT(D29:H29,$AI$2:$AI$6)</f>
        <v>-4.3642842449286776E-3</v>
      </c>
      <c r="K29" s="11">
        <f t="shared" si="21"/>
        <v>2.2823888400562375E-2</v>
      </c>
      <c r="L29" s="12">
        <f t="shared" si="22"/>
        <v>1.8459604155633698E-2</v>
      </c>
      <c r="N29" s="14">
        <f t="shared" ref="N29:N30" si="23">V29</f>
        <v>1.23E-2</v>
      </c>
      <c r="O29" s="46">
        <f t="shared" ref="O29:O30" si="24">N29-D29</f>
        <v>-1.4101999999999998E-2</v>
      </c>
      <c r="Q29" s="14">
        <f t="shared" si="5"/>
        <v>-8.2019999999999975E-3</v>
      </c>
      <c r="S29" s="14">
        <f t="shared" si="6"/>
        <v>-7.9423958443663005E-3</v>
      </c>
      <c r="U29" s="10">
        <f t="shared" ref="U29:U30" si="25">C29</f>
        <v>1.8200000000000001E-2</v>
      </c>
      <c r="V29" s="10">
        <v>1.23E-2</v>
      </c>
      <c r="W29" s="10">
        <f t="shared" si="20"/>
        <v>2.0833333333333333E-3</v>
      </c>
      <c r="X29" s="10">
        <f t="shared" ref="X29:X30" si="26">B29</f>
        <v>4.3E-3</v>
      </c>
      <c r="Y29" s="10">
        <f t="shared" ref="Y29:Y30" si="27">SUM(W29:X29)</f>
        <v>6.3833333333333329E-3</v>
      </c>
      <c r="Z29" s="33">
        <f t="shared" si="2"/>
        <v>1</v>
      </c>
      <c r="AA29" s="10">
        <f t="shared" ref="AA29:AA30" si="28">(V29-Y29)*Z29</f>
        <v>5.9166666666666673E-3</v>
      </c>
      <c r="AB29" s="10">
        <f t="shared" ref="AB29:AB30" si="29">SUM(AA29,V29)</f>
        <v>1.8216666666666666E-2</v>
      </c>
      <c r="AC29" s="10">
        <f>U29-AB29</f>
        <v>-1.6666666666664831E-5</v>
      </c>
    </row>
    <row r="30" spans="1:29" x14ac:dyDescent="0.3">
      <c r="A30" s="8">
        <v>45138</v>
      </c>
      <c r="B30" s="9">
        <v>4.5999999999999999E-3</v>
      </c>
      <c r="C30" s="9">
        <v>1.4800000000000001E-2</v>
      </c>
      <c r="D30" s="10">
        <v>1.0699999999999999E-2</v>
      </c>
      <c r="E30" s="14">
        <f t="shared" ref="E30" si="30">D29</f>
        <v>2.6401999999999998E-2</v>
      </c>
      <c r="F30" s="14">
        <f t="shared" ref="F30" si="31">D28</f>
        <v>-5.0639999999999999E-3</v>
      </c>
      <c r="G30" s="14">
        <f t="shared" ref="G30" si="32">D27</f>
        <v>1.1931000000000001E-2</v>
      </c>
      <c r="H30" s="7">
        <v>1</v>
      </c>
      <c r="I30" s="15" cm="1">
        <f t="array" ref="I30">C30-MMULT(D30:H30,$AI$2:$AI$6)</f>
        <v>2.3915656551460034E-3</v>
      </c>
      <c r="K30" s="11">
        <f t="shared" ref="K30:K32" si="33">$AF$2*D30+$AI$6</f>
        <v>1.2202179967998092E-2</v>
      </c>
      <c r="L30" s="12">
        <f t="shared" ref="L30:L32" si="34">K30+I30</f>
        <v>1.4593745623144095E-2</v>
      </c>
      <c r="N30" s="14">
        <f t="shared" si="23"/>
        <v>1.0699999999999999E-2</v>
      </c>
      <c r="O30" s="46">
        <f t="shared" si="24"/>
        <v>0</v>
      </c>
      <c r="Q30" s="14">
        <f t="shared" si="5"/>
        <v>4.1000000000000012E-3</v>
      </c>
      <c r="S30" s="14">
        <f t="shared" si="6"/>
        <v>3.8937456231440959E-3</v>
      </c>
      <c r="U30" s="10">
        <f t="shared" si="25"/>
        <v>1.4800000000000001E-2</v>
      </c>
      <c r="V30" s="10">
        <v>1.0699999999999999E-2</v>
      </c>
      <c r="W30" s="10">
        <f t="shared" si="20"/>
        <v>2.0833333333333333E-3</v>
      </c>
      <c r="X30" s="10">
        <f t="shared" si="26"/>
        <v>4.5999999999999999E-3</v>
      </c>
      <c r="Y30" s="10">
        <f t="shared" si="27"/>
        <v>6.6833333333333328E-3</v>
      </c>
      <c r="Z30" s="33">
        <f t="shared" ref="Z30:Z32" si="35">$O$41</f>
        <v>1</v>
      </c>
      <c r="AA30" s="10">
        <f t="shared" si="28"/>
        <v>4.0166666666666666E-3</v>
      </c>
      <c r="AB30" s="10">
        <f t="shared" si="29"/>
        <v>1.4716666666666666E-2</v>
      </c>
      <c r="AC30" s="10">
        <f t="shared" ref="AC30" si="36">U30-AB30</f>
        <v>8.3333333333334564E-5</v>
      </c>
    </row>
    <row r="31" spans="1:29" x14ac:dyDescent="0.3">
      <c r="A31" s="8">
        <v>45169</v>
      </c>
      <c r="B31" s="9">
        <v>4.7000000000000002E-3</v>
      </c>
      <c r="C31" s="9">
        <v>1.0699999999999999E-2</v>
      </c>
      <c r="D31" s="10">
        <v>1.18E-2</v>
      </c>
      <c r="E31" s="14">
        <f t="shared" ref="E31" si="37">D27</f>
        <v>1.1931000000000001E-2</v>
      </c>
      <c r="F31" s="14">
        <f t="shared" ref="F31" si="38">D26</f>
        <v>-8.5999999999999998E-4</v>
      </c>
      <c r="G31" s="14">
        <f t="shared" ref="G31" si="39">D25</f>
        <v>1.24E-3</v>
      </c>
      <c r="H31" s="7">
        <v>1</v>
      </c>
      <c r="I31" s="15" cm="1">
        <f t="array" ref="I31">C31-MMULT(D31:H31,$AI$2:$AI$6)</f>
        <v>-2.2821369758238078E-3</v>
      </c>
      <c r="K31" s="11">
        <f t="shared" si="33"/>
        <v>1.294628131023607E-2</v>
      </c>
      <c r="L31" s="12">
        <f t="shared" si="34"/>
        <v>1.0664144334412262E-2</v>
      </c>
      <c r="N31" s="14">
        <f t="shared" ref="N31:N32" si="40">V31</f>
        <v>8.6999999999999994E-3</v>
      </c>
      <c r="O31" s="46">
        <f t="shared" ref="O31:O32" si="41">N31-D31</f>
        <v>-3.1000000000000003E-3</v>
      </c>
      <c r="Q31" s="14">
        <f t="shared" si="5"/>
        <v>-1.1000000000000003E-3</v>
      </c>
      <c r="S31" s="14">
        <f t="shared" si="6"/>
        <v>-1.1358556655877376E-3</v>
      </c>
      <c r="U31" s="10">
        <f t="shared" ref="U31:U32" si="42">C31</f>
        <v>1.0699999999999999E-2</v>
      </c>
      <c r="V31" s="10">
        <v>8.6999999999999994E-3</v>
      </c>
      <c r="W31" s="10">
        <f t="shared" si="20"/>
        <v>2.0833333333333333E-3</v>
      </c>
      <c r="X31" s="10">
        <f t="shared" ref="X31:X32" si="43">B31</f>
        <v>4.7000000000000002E-3</v>
      </c>
      <c r="Y31" s="10">
        <f t="shared" ref="Y31:Y32" si="44">SUM(W31:X31)</f>
        <v>6.7833333333333339E-3</v>
      </c>
      <c r="Z31" s="33">
        <f t="shared" si="35"/>
        <v>1</v>
      </c>
      <c r="AA31" s="10">
        <f t="shared" ref="AA31:AA32" si="45">(V31-Y31)*Z31</f>
        <v>1.9166666666666655E-3</v>
      </c>
      <c r="AB31" s="10">
        <f t="shared" ref="AB31:AB32" si="46">SUM(AA31,V31)</f>
        <v>1.0616666666666665E-2</v>
      </c>
      <c r="AC31" s="10">
        <f t="shared" ref="AC31:AC32" si="47">U31-AB31</f>
        <v>8.3333333333334564E-5</v>
      </c>
    </row>
    <row r="32" spans="1:29" x14ac:dyDescent="0.3">
      <c r="A32" s="8">
        <v>45199</v>
      </c>
      <c r="B32" s="9">
        <v>4.4999999999999997E-3</v>
      </c>
      <c r="C32" s="9">
        <v>1.17E-2</v>
      </c>
      <c r="D32" s="10">
        <v>8.0000000000000002E-3</v>
      </c>
      <c r="E32" s="14">
        <f t="shared" ref="E32" si="48">D31</f>
        <v>1.18E-2</v>
      </c>
      <c r="F32" s="14">
        <f t="shared" ref="F32" si="49">D30</f>
        <v>1.0699999999999999E-2</v>
      </c>
      <c r="G32" s="14">
        <f t="shared" ref="G32" si="50">D29</f>
        <v>2.6401999999999998E-2</v>
      </c>
      <c r="H32" s="7">
        <v>1</v>
      </c>
      <c r="I32" s="15" cm="1">
        <f t="array" ref="I32">C32-MMULT(D32:H32,$AI$2:$AI$6)</f>
        <v>1.975775005668718E-3</v>
      </c>
      <c r="K32" s="11">
        <f t="shared" si="33"/>
        <v>1.0375749400686696E-2</v>
      </c>
      <c r="L32" s="12">
        <f t="shared" si="34"/>
        <v>1.2351524406355414E-2</v>
      </c>
      <c r="N32" s="14">
        <f t="shared" si="40"/>
        <v>9.1999999999999998E-3</v>
      </c>
      <c r="O32" s="46">
        <f t="shared" si="41"/>
        <v>1.1999999999999997E-3</v>
      </c>
      <c r="Q32" s="14">
        <f t="shared" si="5"/>
        <v>3.7000000000000002E-3</v>
      </c>
      <c r="S32" s="14">
        <f t="shared" si="6"/>
        <v>4.3515244063554136E-3</v>
      </c>
      <c r="U32" s="10">
        <f t="shared" si="42"/>
        <v>1.17E-2</v>
      </c>
      <c r="V32" s="10">
        <v>9.1999999999999998E-3</v>
      </c>
      <c r="W32" s="10">
        <f t="shared" si="20"/>
        <v>2.0833333333333333E-3</v>
      </c>
      <c r="X32" s="10">
        <f t="shared" si="43"/>
        <v>4.4999999999999997E-3</v>
      </c>
      <c r="Y32" s="10">
        <f t="shared" si="44"/>
        <v>6.5833333333333334E-3</v>
      </c>
      <c r="Z32" s="33">
        <f t="shared" si="35"/>
        <v>1</v>
      </c>
      <c r="AA32" s="10">
        <f t="shared" si="45"/>
        <v>2.6166666666666664E-3</v>
      </c>
      <c r="AB32" s="10">
        <f t="shared" si="46"/>
        <v>1.1816666666666666E-2</v>
      </c>
      <c r="AC32" s="10">
        <f t="shared" si="47"/>
        <v>-1.1666666666666596E-4</v>
      </c>
    </row>
    <row r="35" spans="1:20" x14ac:dyDescent="0.3">
      <c r="A35" s="16" t="s">
        <v>7</v>
      </c>
      <c r="B35" s="17" cm="1">
        <f t="array" ref="B35">GEOMEAN(1+B2:B32)^12-1</f>
        <v>2.0588427305603396E-2</v>
      </c>
      <c r="C35" s="17" cm="1">
        <f t="array" ref="C35">GEOMEAN(1+C2:C32)^12-1</f>
        <v>9.1225539616980988E-2</v>
      </c>
      <c r="D35" s="17" cm="1">
        <f t="array" ref="D35">GEOMEAN(1+D2:D32)^12-1</f>
        <v>4.2190517907207514E-2</v>
      </c>
      <c r="E35" s="17"/>
      <c r="F35" s="18"/>
      <c r="G35" s="18"/>
      <c r="H35" s="18"/>
      <c r="I35" s="18"/>
      <c r="J35" s="18"/>
      <c r="K35" s="17" cm="1">
        <f t="array" ref="K35">GEOMEAN(1+K2:K32)^12-1</f>
        <v>9.1440132553589848E-2</v>
      </c>
      <c r="L35" s="12" cm="1">
        <f t="array" ref="L35">GEOMEAN(1+L2:L32)^12-1</f>
        <v>9.1393818803707561E-2</v>
      </c>
      <c r="M35" s="17"/>
      <c r="N35" s="17"/>
      <c r="O35" s="17">
        <f>AVERAGE(O2:O32)</f>
        <v>1.7770322580645164E-3</v>
      </c>
      <c r="P35" s="32">
        <f>(1+O35)^12-1</f>
        <v>2.1534044277421449E-2</v>
      </c>
      <c r="Q35" s="17">
        <f>AVERAGE(Q2:Q32)</f>
        <v>3.7963870967741929E-3</v>
      </c>
      <c r="R35" s="32">
        <f>(1+Q35)^12-1</f>
        <v>4.6520014680449862E-2</v>
      </c>
      <c r="S35" s="17">
        <f>AVERAGE(S2:S32)</f>
        <v>3.8180052282180293E-3</v>
      </c>
      <c r="T35" s="32">
        <f>(1+S35)^12-1</f>
        <v>4.6790505638696356E-2</v>
      </c>
    </row>
    <row r="36" spans="1:20" x14ac:dyDescent="0.3">
      <c r="A36" s="19" t="s">
        <v>8</v>
      </c>
      <c r="B36" s="15"/>
      <c r="C36" s="15">
        <f>STDEV(C2:C32)*SQRT(12)</f>
        <v>3.0421265906514124E-2</v>
      </c>
      <c r="D36" s="15">
        <f>STDEV(D2:D32)*SQRT(12)</f>
        <v>4.7918179551290095E-2</v>
      </c>
      <c r="E36" s="5"/>
      <c r="F36" s="5"/>
      <c r="G36" s="5"/>
      <c r="H36" s="5"/>
      <c r="I36" s="5"/>
      <c r="J36" s="5"/>
      <c r="K36" s="15">
        <f>STDEV(K2:K32)*SQRT(12)</f>
        <v>3.2414528837923041E-2</v>
      </c>
      <c r="L36" s="12">
        <f>STDEV(L2:L32)*SQRT(12)</f>
        <v>3.3807238665483984E-2</v>
      </c>
      <c r="M36" s="15"/>
      <c r="N36" s="15" t="s">
        <v>50</v>
      </c>
      <c r="O36" s="15">
        <f>C35</f>
        <v>9.1225539616980988E-2</v>
      </c>
    </row>
    <row r="37" spans="1:20" x14ac:dyDescent="0.3">
      <c r="A37" s="5" t="s">
        <v>9</v>
      </c>
      <c r="B37" s="20"/>
      <c r="C37" s="20">
        <f>(C35-$B35)/C36</f>
        <v>2.3219649217901885</v>
      </c>
      <c r="D37" s="20">
        <f>(D35-$B35)/D36</f>
        <v>0.45081200504459745</v>
      </c>
      <c r="E37" s="5"/>
      <c r="F37" s="5"/>
      <c r="G37" s="5"/>
      <c r="H37" s="5"/>
      <c r="I37" s="5"/>
      <c r="J37" s="5"/>
      <c r="K37" s="20">
        <f>(K35-$B35)/K36</f>
        <v>2.1858008673287959</v>
      </c>
      <c r="L37" s="21">
        <f>(L35-$B35)/L36</f>
        <v>2.0943855308240247</v>
      </c>
      <c r="M37" s="5"/>
      <c r="N37" s="15" t="s">
        <v>45</v>
      </c>
      <c r="O37" s="15">
        <v>6.4600000000000005E-2</v>
      </c>
      <c r="P37" s="32">
        <f>O37-D35</f>
        <v>2.240948209279249E-2</v>
      </c>
      <c r="Q37" s="32"/>
    </row>
    <row r="38" spans="1:20" x14ac:dyDescent="0.3">
      <c r="N38" s="30" t="s">
        <v>53</v>
      </c>
      <c r="O38" s="15">
        <v>1.7500000000000002E-2</v>
      </c>
      <c r="P38" s="15">
        <v>2.5000000000000001E-2</v>
      </c>
      <c r="Q38" s="15"/>
    </row>
    <row r="39" spans="1:20" x14ac:dyDescent="0.3">
      <c r="N39" s="30" t="s">
        <v>52</v>
      </c>
      <c r="O39" s="15">
        <f>B35</f>
        <v>2.0588427305603396E-2</v>
      </c>
    </row>
    <row r="40" spans="1:20" x14ac:dyDescent="0.3">
      <c r="N40" s="30" t="s">
        <v>46</v>
      </c>
      <c r="O40" s="15">
        <f>SUM(O38:O39)</f>
        <v>3.8088427305603398E-2</v>
      </c>
    </row>
    <row r="41" spans="1:20" x14ac:dyDescent="0.3">
      <c r="N41" s="30" t="s">
        <v>47</v>
      </c>
      <c r="O41" s="31">
        <v>1</v>
      </c>
    </row>
    <row r="42" spans="1:20" x14ac:dyDescent="0.3">
      <c r="N42" s="15" t="s">
        <v>48</v>
      </c>
      <c r="O42" s="15">
        <f>(O37-O40)*O41</f>
        <v>2.6511572694396607E-2</v>
      </c>
    </row>
    <row r="43" spans="1:20" x14ac:dyDescent="0.3">
      <c r="N43" s="15" t="s">
        <v>49</v>
      </c>
      <c r="O43" s="15">
        <f>SUM(O37,O42)</f>
        <v>9.1111572694396611E-2</v>
      </c>
      <c r="P43" s="15">
        <f>O36-O43</f>
        <v>1.1396692258437702E-4</v>
      </c>
      <c r="Q43" s="15"/>
    </row>
    <row r="44" spans="1:20" x14ac:dyDescent="0.3">
      <c r="P44" s="15"/>
      <c r="Q44" s="15"/>
    </row>
  </sheetData>
  <conditionalFormatting sqref="AC2:AC32">
    <cfRule type="cellIs" dxfId="9" priority="1" operator="between">
      <formula>-0.00015</formula>
      <formula>0.00015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8534-B9C4-4F49-AEBE-9F5E179A26E1}">
  <sheetPr>
    <tabColor theme="4"/>
  </sheetPr>
  <dimension ref="A1:AI73"/>
  <sheetViews>
    <sheetView topLeftCell="A21" zoomScale="85" zoomScaleNormal="85" workbookViewId="0">
      <selection activeCell="O72" sqref="O72"/>
    </sheetView>
  </sheetViews>
  <sheetFormatPr defaultColWidth="8.7265625" defaultRowHeight="13" outlineLevelCol="1" x14ac:dyDescent="0.3"/>
  <cols>
    <col min="1" max="1" width="15.1796875" style="7" bestFit="1" customWidth="1"/>
    <col min="2" max="2" width="12.453125" style="7" bestFit="1" customWidth="1"/>
    <col min="3" max="4" width="8.1796875" style="7" bestFit="1" customWidth="1"/>
    <col min="5" max="7" width="9.453125" style="7" bestFit="1" customWidth="1"/>
    <col min="8" max="9" width="7.81640625" style="7" bestFit="1" customWidth="1"/>
    <col min="10" max="10" width="8.7265625" style="7"/>
    <col min="11" max="11" width="11.7265625" style="7" bestFit="1" customWidth="1"/>
    <col min="12" max="12" width="19.26953125" style="7" bestFit="1" customWidth="1"/>
    <col min="13" max="13" width="8.7265625" style="7"/>
    <col min="14" max="14" width="12" style="7" customWidth="1"/>
    <col min="15" max="15" width="12.81640625" style="7" bestFit="1" customWidth="1"/>
    <col min="16" max="16" width="9.453125" style="7" bestFit="1" customWidth="1"/>
    <col min="17" max="21" width="8.7265625" style="7"/>
    <col min="22" max="22" width="7.81640625" style="7" customWidth="1" outlineLevel="1"/>
    <col min="23" max="23" width="9.7265625" style="7" customWidth="1" outlineLevel="1"/>
    <col min="24" max="24" width="7.1796875" style="7" customWidth="1" outlineLevel="1"/>
    <col min="25" max="25" width="6.453125" style="7" customWidth="1" outlineLevel="1"/>
    <col min="26" max="26" width="11.7265625" style="7" customWidth="1" outlineLevel="1"/>
    <col min="27" max="27" width="6" style="7" customWidth="1" outlineLevel="1"/>
    <col min="28" max="28" width="8.81640625" style="7" customWidth="1" outlineLevel="1"/>
    <col min="29" max="29" width="8.1796875" style="7" bestFit="1" customWidth="1" outlineLevel="1"/>
    <col min="30" max="30" width="6.54296875" style="7" bestFit="1" customWidth="1" outlineLevel="1"/>
    <col min="31" max="31" width="11.54296875" style="7" bestFit="1" customWidth="1"/>
    <col min="32" max="32" width="4.453125" style="7" bestFit="1" customWidth="1"/>
    <col min="33" max="33" width="8.7265625" style="7"/>
    <col min="34" max="34" width="10" style="7" bestFit="1" customWidth="1"/>
    <col min="35" max="35" width="12.54296875" style="7" bestFit="1" customWidth="1"/>
    <col min="36" max="16384" width="8.7265625" style="7"/>
  </cols>
  <sheetData>
    <row r="1" spans="1:35" ht="13.5" x14ac:dyDescent="0.35">
      <c r="A1" s="1" t="s">
        <v>0</v>
      </c>
      <c r="B1" s="2" t="s">
        <v>1</v>
      </c>
      <c r="C1" s="3" t="s">
        <v>2</v>
      </c>
      <c r="D1" s="4" t="s">
        <v>26</v>
      </c>
      <c r="E1" s="5" t="s">
        <v>27</v>
      </c>
      <c r="F1" s="5" t="s">
        <v>28</v>
      </c>
      <c r="G1" s="5" t="s">
        <v>29</v>
      </c>
      <c r="H1" s="5" t="s">
        <v>3</v>
      </c>
      <c r="I1" s="5" t="s">
        <v>4</v>
      </c>
      <c r="J1" s="5"/>
      <c r="K1" s="3" t="str">
        <f>C1&amp;" "&amp;"contrib"</f>
        <v>CTAC contrib</v>
      </c>
      <c r="L1" s="6" t="str">
        <f>C1&amp;" "&amp;"contrib+residual"</f>
        <v>CTAC contrib+residual</v>
      </c>
      <c r="N1" s="7" t="str">
        <f>W1</f>
        <v>Unlevered</v>
      </c>
      <c r="O1" s="7" t="s">
        <v>74</v>
      </c>
      <c r="Q1" s="7" t="s">
        <v>71</v>
      </c>
      <c r="S1" s="7" t="s">
        <v>71</v>
      </c>
      <c r="V1" s="7" t="s">
        <v>54</v>
      </c>
      <c r="W1" s="7" t="s">
        <v>45</v>
      </c>
      <c r="X1" s="7" t="s">
        <v>53</v>
      </c>
      <c r="Y1" s="7" t="s">
        <v>52</v>
      </c>
      <c r="Z1" s="7" t="s">
        <v>46</v>
      </c>
      <c r="AA1" s="7" t="s">
        <v>47</v>
      </c>
      <c r="AB1" s="7" t="s">
        <v>48</v>
      </c>
      <c r="AC1" s="7" t="s">
        <v>49</v>
      </c>
      <c r="AD1" s="7" t="s">
        <v>55</v>
      </c>
      <c r="AE1" s="5"/>
      <c r="AF1" s="5"/>
      <c r="AG1" s="5"/>
      <c r="AH1" s="5"/>
      <c r="AI1" s="5" t="s">
        <v>5</v>
      </c>
    </row>
    <row r="2" spans="1:35" x14ac:dyDescent="0.3">
      <c r="A2" s="8">
        <v>43373</v>
      </c>
      <c r="B2" s="9">
        <v>1.684E-3</v>
      </c>
      <c r="C2" s="9">
        <v>1E-3</v>
      </c>
      <c r="D2" s="10">
        <v>6.5557999999999996E-3</v>
      </c>
      <c r="K2" s="11">
        <f t="shared" ref="K2:K6" si="0">$AF$2*D2+$AI$6</f>
        <v>8.7407487588908421E-3</v>
      </c>
      <c r="L2" s="12">
        <f t="shared" ref="L2:L4" si="1">K2+I2</f>
        <v>8.7407487588908421E-3</v>
      </c>
      <c r="N2" s="14">
        <f>W2</f>
        <v>2E-3</v>
      </c>
      <c r="O2" s="46">
        <f>N2-D2</f>
        <v>-4.5557999999999996E-3</v>
      </c>
      <c r="Q2" s="14">
        <f>C2-D2</f>
        <v>-5.5557999999999996E-3</v>
      </c>
      <c r="S2" s="14">
        <f>L2-D2</f>
        <v>2.1849487588908425E-3</v>
      </c>
      <c r="V2" s="10">
        <f>C2</f>
        <v>1E-3</v>
      </c>
      <c r="W2" s="10">
        <v>2E-3</v>
      </c>
      <c r="X2" s="10">
        <f>$O$68/12</f>
        <v>1.4583333333333334E-3</v>
      </c>
      <c r="Y2" s="10">
        <f>B2</f>
        <v>1.684E-3</v>
      </c>
      <c r="Z2" s="10">
        <f>SUM(X2:Y2)</f>
        <v>3.1423333333333333E-3</v>
      </c>
      <c r="AA2" s="33">
        <f t="shared" ref="AA2:AA33" si="2">$O$71</f>
        <v>1</v>
      </c>
      <c r="AB2" s="10">
        <f>(W2-Z2)*AA2</f>
        <v>-1.1423333333333333E-3</v>
      </c>
      <c r="AC2" s="10">
        <f>SUM(AB2,W2)</f>
        <v>8.5766666666666673E-4</v>
      </c>
      <c r="AD2" s="10">
        <f>V2-AC2</f>
        <v>1.4233333333333329E-4</v>
      </c>
      <c r="AE2" s="5" t="s">
        <v>6</v>
      </c>
      <c r="AF2" s="13">
        <f>SUM(AI2:AI5)</f>
        <v>1.2088733191767052</v>
      </c>
      <c r="AG2" s="5"/>
      <c r="AH2" s="5" t="str">
        <f>D1</f>
        <v>LSTA/HY</v>
      </c>
      <c r="AI2" s="5" cm="1">
        <f t="array" ref="AI2:AI6">MMULT(MINVERSE(MMULT(TRANSPOSE(D5:H62),D5:H62)),MMULT(TRANSPOSE(D5:H62),C5:C62))</f>
        <v>0.93932393516820889</v>
      </c>
    </row>
    <row r="3" spans="1:35" x14ac:dyDescent="0.3">
      <c r="A3" s="8">
        <v>43404</v>
      </c>
      <c r="B3" s="9">
        <v>1.82E-3</v>
      </c>
      <c r="C3" s="9">
        <v>-1E-3</v>
      </c>
      <c r="D3" s="10">
        <v>-5.1305000000000005E-3</v>
      </c>
      <c r="E3" s="14">
        <f>D2</f>
        <v>6.5557999999999996E-3</v>
      </c>
      <c r="K3" s="11">
        <f t="shared" si="0"/>
        <v>-5.3865075110038872E-3</v>
      </c>
      <c r="L3" s="12">
        <f t="shared" si="1"/>
        <v>-5.3865075110038872E-3</v>
      </c>
      <c r="N3" s="14">
        <f t="shared" ref="N3:N58" si="3">W3</f>
        <v>1.1000000000000001E-3</v>
      </c>
      <c r="O3" s="46">
        <f t="shared" ref="O3:O58" si="4">N3-D3</f>
        <v>6.2305000000000008E-3</v>
      </c>
      <c r="Q3" s="14">
        <f t="shared" ref="Q3:Q62" si="5">C3-D3</f>
        <v>4.1305000000000005E-3</v>
      </c>
      <c r="S3" s="14">
        <f t="shared" ref="S3:S62" si="6">L3-D3</f>
        <v>-2.5600751100388671E-4</v>
      </c>
      <c r="V3" s="10">
        <f t="shared" ref="V3:V29" si="7">C3</f>
        <v>-1E-3</v>
      </c>
      <c r="W3" s="10">
        <v>1.1000000000000001E-3</v>
      </c>
      <c r="X3" s="10">
        <f t="shared" ref="X3:X53" si="8">$O$68/12</f>
        <v>1.4583333333333334E-3</v>
      </c>
      <c r="Y3" s="10">
        <f t="shared" ref="Y3:Y29" si="9">B3</f>
        <v>1.82E-3</v>
      </c>
      <c r="Z3" s="10">
        <f t="shared" ref="Z3:Z29" si="10">SUM(X3:Y3)</f>
        <v>3.2783333333333336E-3</v>
      </c>
      <c r="AA3" s="33">
        <f t="shared" si="2"/>
        <v>1</v>
      </c>
      <c r="AB3" s="10">
        <f t="shared" ref="AB3:AB29" si="11">(W3-Z3)*AA3</f>
        <v>-2.1783333333333333E-3</v>
      </c>
      <c r="AC3" s="10">
        <f t="shared" ref="AC3:AC29" si="12">SUM(AB3,W3)</f>
        <v>-1.0783333333333333E-3</v>
      </c>
      <c r="AD3" s="10">
        <f t="shared" ref="AD3:AD58" si="13">V3-AC3</f>
        <v>7.833333333333325E-5</v>
      </c>
      <c r="AE3" s="5"/>
      <c r="AF3" s="5"/>
      <c r="AG3" s="5"/>
      <c r="AH3" s="5" t="str">
        <f>E1</f>
        <v>LSTA/HYt-1</v>
      </c>
      <c r="AI3" s="5">
        <v>0.39189158251842893</v>
      </c>
    </row>
    <row r="4" spans="1:35" x14ac:dyDescent="0.3">
      <c r="A4" s="8">
        <v>43434</v>
      </c>
      <c r="B4" s="9">
        <v>1.8439999999999999E-3</v>
      </c>
      <c r="C4" s="9">
        <v>-2.1299999999999999E-2</v>
      </c>
      <c r="D4" s="10">
        <v>-9.0375999999999998E-3</v>
      </c>
      <c r="E4" s="14">
        <f t="shared" ref="E4:E6" si="14">D3</f>
        <v>-5.1305000000000005E-3</v>
      </c>
      <c r="F4" s="14">
        <f>D2</f>
        <v>6.5557999999999996E-3</v>
      </c>
      <c r="K4" s="11">
        <f t="shared" si="0"/>
        <v>-1.0109696456359191E-2</v>
      </c>
      <c r="L4" s="12">
        <f t="shared" si="1"/>
        <v>-1.0109696456359191E-2</v>
      </c>
      <c r="N4" s="14">
        <f t="shared" si="3"/>
        <v>-8.9999999999999993E-3</v>
      </c>
      <c r="O4" s="46">
        <f t="shared" si="4"/>
        <v>3.760000000000048E-5</v>
      </c>
      <c r="Q4" s="14">
        <f t="shared" si="5"/>
        <v>-1.22624E-2</v>
      </c>
      <c r="S4" s="14">
        <f t="shared" si="6"/>
        <v>-1.0720964563591916E-3</v>
      </c>
      <c r="V4" s="10">
        <f t="shared" si="7"/>
        <v>-2.1299999999999999E-2</v>
      </c>
      <c r="W4" s="10">
        <v>-8.9999999999999993E-3</v>
      </c>
      <c r="X4" s="10">
        <f t="shared" si="8"/>
        <v>1.4583333333333334E-3</v>
      </c>
      <c r="Y4" s="10">
        <f t="shared" si="9"/>
        <v>1.8439999999999999E-3</v>
      </c>
      <c r="Z4" s="10">
        <f t="shared" si="10"/>
        <v>3.3023333333333333E-3</v>
      </c>
      <c r="AA4" s="33">
        <f t="shared" si="2"/>
        <v>1</v>
      </c>
      <c r="AB4" s="10">
        <f t="shared" si="11"/>
        <v>-1.2302333333333332E-2</v>
      </c>
      <c r="AC4" s="10">
        <f t="shared" si="12"/>
        <v>-2.1302333333333333E-2</v>
      </c>
      <c r="AD4" s="10">
        <f t="shared" si="13"/>
        <v>2.3333333333333539E-6</v>
      </c>
      <c r="AE4" s="5"/>
      <c r="AF4" s="5"/>
      <c r="AG4" s="5"/>
      <c r="AH4" s="5" t="str">
        <f>F1</f>
        <v>LSTA/HYt-2</v>
      </c>
      <c r="AI4" s="5">
        <v>1.6067430591670845E-2</v>
      </c>
    </row>
    <row r="5" spans="1:35" x14ac:dyDescent="0.3">
      <c r="A5" s="8">
        <v>43465</v>
      </c>
      <c r="B5" s="9">
        <v>1.98E-3</v>
      </c>
      <c r="C5" s="9">
        <v>1.2500000000000001E-2</v>
      </c>
      <c r="D5" s="10">
        <v>-2.4389299999999999E-2</v>
      </c>
      <c r="E5" s="14">
        <f t="shared" si="14"/>
        <v>-9.0375999999999998E-3</v>
      </c>
      <c r="F5" s="14">
        <f t="shared" ref="F5:F6" si="15">D3</f>
        <v>-5.1305000000000005E-3</v>
      </c>
      <c r="G5" s="14">
        <f>D2</f>
        <v>6.5557999999999996E-3</v>
      </c>
      <c r="H5" s="7">
        <v>1</v>
      </c>
      <c r="I5" s="15" cm="1">
        <f t="array" ref="I5">C5-MMULT(D5:H5,$AI$2:$AI$6)</f>
        <v>3.9125415364249211E-2</v>
      </c>
      <c r="K5" s="11">
        <f t="shared" si="0"/>
        <v>-2.8667956990364216E-2</v>
      </c>
      <c r="L5" s="12">
        <f>K5+I5</f>
        <v>1.0457458373884995E-2</v>
      </c>
      <c r="N5" s="14">
        <f t="shared" si="3"/>
        <v>7.9000000000000008E-3</v>
      </c>
      <c r="O5" s="46">
        <f t="shared" si="4"/>
        <v>3.22893E-2</v>
      </c>
      <c r="Q5" s="14">
        <f t="shared" si="5"/>
        <v>3.68893E-2</v>
      </c>
      <c r="S5" s="14">
        <f t="shared" si="6"/>
        <v>3.4846758373884998E-2</v>
      </c>
      <c r="V5" s="10">
        <f t="shared" si="7"/>
        <v>1.2500000000000001E-2</v>
      </c>
      <c r="W5" s="10">
        <v>7.9000000000000008E-3</v>
      </c>
      <c r="X5" s="10">
        <f t="shared" si="8"/>
        <v>1.4583333333333334E-3</v>
      </c>
      <c r="Y5" s="10">
        <f t="shared" si="9"/>
        <v>1.98E-3</v>
      </c>
      <c r="Z5" s="10">
        <f t="shared" si="10"/>
        <v>3.4383333333333332E-3</v>
      </c>
      <c r="AA5" s="33">
        <f t="shared" si="2"/>
        <v>1</v>
      </c>
      <c r="AB5" s="10">
        <f t="shared" si="11"/>
        <v>4.4616666666666676E-3</v>
      </c>
      <c r="AC5" s="10">
        <f t="shared" si="12"/>
        <v>1.2361666666666668E-2</v>
      </c>
      <c r="AD5" s="10">
        <f t="shared" si="13"/>
        <v>1.3833333333333232E-4</v>
      </c>
      <c r="AE5" s="5"/>
      <c r="AF5" s="5"/>
      <c r="AG5" s="5"/>
      <c r="AH5" s="5" t="str">
        <f>G1</f>
        <v>LSTA/HYt-3</v>
      </c>
      <c r="AI5" s="5">
        <v>-0.1384096291016034</v>
      </c>
    </row>
    <row r="6" spans="1:35" x14ac:dyDescent="0.3">
      <c r="A6" s="8">
        <v>43496</v>
      </c>
      <c r="B6" s="9">
        <v>2.0309999999999998E-3</v>
      </c>
      <c r="C6" s="9">
        <v>1.03E-2</v>
      </c>
      <c r="D6" s="10">
        <v>3.16052E-2</v>
      </c>
      <c r="E6" s="14">
        <f t="shared" si="14"/>
        <v>-2.4389299999999999E-2</v>
      </c>
      <c r="F6" s="14">
        <f t="shared" si="15"/>
        <v>-9.0375999999999998E-3</v>
      </c>
      <c r="G6" s="14">
        <f t="shared" ref="G6" si="16">D3</f>
        <v>-5.1305000000000005E-3</v>
      </c>
      <c r="H6" s="7">
        <v>1</v>
      </c>
      <c r="I6" s="15" cm="1">
        <f t="array" ref="I6">C6-MMULT(D6:H6,$AI$2:$AI$6)</f>
        <v>-1.1210076106684248E-2</v>
      </c>
      <c r="K6" s="11">
        <f t="shared" si="0"/>
        <v>3.9022300080275803E-2</v>
      </c>
      <c r="L6" s="12">
        <f t="shared" ref="L6" si="17">K6+I6</f>
        <v>2.7812223973591555E-2</v>
      </c>
      <c r="N6" s="14">
        <f t="shared" si="3"/>
        <v>6.8999999999999999E-3</v>
      </c>
      <c r="O6" s="46">
        <f t="shared" si="4"/>
        <v>-2.47052E-2</v>
      </c>
      <c r="Q6" s="14">
        <f t="shared" si="5"/>
        <v>-2.13052E-2</v>
      </c>
      <c r="S6" s="14">
        <f t="shared" si="6"/>
        <v>-3.7929760264084449E-3</v>
      </c>
      <c r="V6" s="10">
        <f t="shared" si="7"/>
        <v>1.03E-2</v>
      </c>
      <c r="W6" s="10">
        <v>6.8999999999999999E-3</v>
      </c>
      <c r="X6" s="10">
        <f t="shared" si="8"/>
        <v>1.4583333333333334E-3</v>
      </c>
      <c r="Y6" s="10">
        <f t="shared" si="9"/>
        <v>2.0309999999999998E-3</v>
      </c>
      <c r="Z6" s="10">
        <f t="shared" si="10"/>
        <v>3.489333333333333E-3</v>
      </c>
      <c r="AA6" s="33">
        <f t="shared" si="2"/>
        <v>1</v>
      </c>
      <c r="AB6" s="10">
        <f t="shared" si="11"/>
        <v>3.4106666666666669E-3</v>
      </c>
      <c r="AC6" s="10">
        <f t="shared" si="12"/>
        <v>1.0310666666666666E-2</v>
      </c>
      <c r="AD6" s="10">
        <f t="shared" si="13"/>
        <v>-1.0666666666665769E-5</v>
      </c>
      <c r="AE6" s="5"/>
      <c r="AF6" s="5"/>
      <c r="AG6" s="5"/>
      <c r="AH6" s="5" t="s">
        <v>3</v>
      </c>
      <c r="AI6" s="5">
        <v>8.1561705303219954E-4</v>
      </c>
    </row>
    <row r="7" spans="1:35" x14ac:dyDescent="0.3">
      <c r="A7" s="8">
        <v>43524</v>
      </c>
      <c r="B7" s="9">
        <v>1.8519999999999999E-3</v>
      </c>
      <c r="C7" s="9">
        <v>6.1000000000000004E-3</v>
      </c>
      <c r="D7" s="10">
        <v>1.62074E-2</v>
      </c>
      <c r="E7" s="14">
        <f t="shared" ref="E7:E38" si="18">D6</f>
        <v>3.16052E-2</v>
      </c>
      <c r="F7" s="14">
        <f t="shared" ref="F7:F38" si="19">D5</f>
        <v>-2.4389299999999999E-2</v>
      </c>
      <c r="G7" s="14">
        <f t="shared" ref="G7:G38" si="20">D4</f>
        <v>-9.0375999999999998E-3</v>
      </c>
      <c r="H7" s="7">
        <v>1</v>
      </c>
      <c r="I7" s="15" cm="1">
        <f t="array" ref="I7">C7-MMULT(D7:H7,$AI$2:$AI$6)</f>
        <v>-2.318444512272809E-2</v>
      </c>
      <c r="K7" s="11">
        <f t="shared" ref="K7:K38" si="21">$AF$2*D7+$AI$6</f>
        <v>2.0408310486256728E-2</v>
      </c>
      <c r="L7" s="12">
        <f t="shared" ref="L7:L38" si="22">K7+I7</f>
        <v>-2.7761346364713613E-3</v>
      </c>
      <c r="N7" s="14">
        <f t="shared" si="3"/>
        <v>4.7000000000000002E-3</v>
      </c>
      <c r="O7" s="46">
        <f t="shared" si="4"/>
        <v>-1.1507400000000001E-2</v>
      </c>
      <c r="Q7" s="14">
        <f t="shared" si="5"/>
        <v>-1.0107399999999999E-2</v>
      </c>
      <c r="S7" s="14">
        <f t="shared" si="6"/>
        <v>-1.8983534636471362E-2</v>
      </c>
      <c r="V7" s="10">
        <f t="shared" si="7"/>
        <v>6.1000000000000004E-3</v>
      </c>
      <c r="W7" s="10">
        <v>4.7000000000000002E-3</v>
      </c>
      <c r="X7" s="10">
        <f t="shared" si="8"/>
        <v>1.4583333333333334E-3</v>
      </c>
      <c r="Y7" s="10">
        <f t="shared" si="9"/>
        <v>1.8519999999999999E-3</v>
      </c>
      <c r="Z7" s="10">
        <f t="shared" si="10"/>
        <v>3.3103333333333335E-3</v>
      </c>
      <c r="AA7" s="33">
        <f t="shared" si="2"/>
        <v>1</v>
      </c>
      <c r="AB7" s="10">
        <f t="shared" si="11"/>
        <v>1.3896666666666667E-3</v>
      </c>
      <c r="AC7" s="10">
        <f t="shared" si="12"/>
        <v>6.0896666666666668E-3</v>
      </c>
      <c r="AD7" s="10">
        <f t="shared" si="13"/>
        <v>1.0333333333333548E-5</v>
      </c>
    </row>
    <row r="8" spans="1:35" x14ac:dyDescent="0.3">
      <c r="A8" s="8">
        <v>43555</v>
      </c>
      <c r="B8" s="9">
        <v>2.0730000000000002E-3</v>
      </c>
      <c r="C8" s="9">
        <v>4.1000000000000003E-3</v>
      </c>
      <c r="D8" s="10">
        <v>1.7171999999999997E-3</v>
      </c>
      <c r="E8" s="14">
        <f t="shared" si="18"/>
        <v>1.62074E-2</v>
      </c>
      <c r="F8" s="14">
        <f t="shared" si="19"/>
        <v>3.16052E-2</v>
      </c>
      <c r="G8" s="14">
        <f t="shared" si="20"/>
        <v>-2.4389299999999999E-2</v>
      </c>
      <c r="H8" s="7">
        <v>1</v>
      </c>
      <c r="I8" s="15" cm="1">
        <f t="array" ref="I8">C8-MMULT(D8:H8,$AI$2:$AI$6)</f>
        <v>-8.5636960733958441E-3</v>
      </c>
      <c r="K8" s="11">
        <f t="shared" si="21"/>
        <v>2.8914943167224374E-3</v>
      </c>
      <c r="L8" s="12">
        <f t="shared" si="22"/>
        <v>-5.6722017566734062E-3</v>
      </c>
      <c r="N8" s="14">
        <f t="shared" si="3"/>
        <v>3.8E-3</v>
      </c>
      <c r="O8" s="46">
        <f t="shared" si="4"/>
        <v>2.0828000000000001E-3</v>
      </c>
      <c r="Q8" s="14">
        <f t="shared" si="5"/>
        <v>2.3828000000000009E-3</v>
      </c>
      <c r="S8" s="14">
        <f t="shared" si="6"/>
        <v>-7.3894017566734057E-3</v>
      </c>
      <c r="V8" s="10">
        <f t="shared" si="7"/>
        <v>4.1000000000000003E-3</v>
      </c>
      <c r="W8" s="10">
        <v>3.8E-3</v>
      </c>
      <c r="X8" s="10">
        <f t="shared" si="8"/>
        <v>1.4583333333333334E-3</v>
      </c>
      <c r="Y8" s="10">
        <f t="shared" si="9"/>
        <v>2.0730000000000002E-3</v>
      </c>
      <c r="Z8" s="10">
        <f t="shared" si="10"/>
        <v>3.5313333333333334E-3</v>
      </c>
      <c r="AA8" s="33">
        <f t="shared" si="2"/>
        <v>1</v>
      </c>
      <c r="AB8" s="10">
        <f t="shared" si="11"/>
        <v>2.6866666666666662E-4</v>
      </c>
      <c r="AC8" s="10">
        <f t="shared" si="12"/>
        <v>4.0686666666666666E-3</v>
      </c>
      <c r="AD8" s="10">
        <f t="shared" si="13"/>
        <v>3.1333333333333734E-5</v>
      </c>
    </row>
    <row r="9" spans="1:35" x14ac:dyDescent="0.3">
      <c r="A9" s="8">
        <v>43585</v>
      </c>
      <c r="B9" s="9">
        <v>2.013E-3</v>
      </c>
      <c r="C9" s="9">
        <v>7.1999999999999998E-3</v>
      </c>
      <c r="D9" s="10">
        <v>1.57582E-2</v>
      </c>
      <c r="E9" s="14">
        <f t="shared" si="18"/>
        <v>1.7171999999999997E-3</v>
      </c>
      <c r="F9" s="14">
        <f t="shared" si="19"/>
        <v>1.62074E-2</v>
      </c>
      <c r="G9" s="14">
        <f t="shared" si="20"/>
        <v>3.16052E-2</v>
      </c>
      <c r="H9" s="7">
        <v>1</v>
      </c>
      <c r="I9" s="15" cm="1">
        <f t="array" ref="I9">C9-MMULT(D9:H9,$AI$2:$AI$6)</f>
        <v>-4.976574978589967E-3</v>
      </c>
      <c r="K9" s="11">
        <f t="shared" si="21"/>
        <v>1.9865284591282555E-2</v>
      </c>
      <c r="L9" s="12">
        <f t="shared" si="22"/>
        <v>1.4888709612692588E-2</v>
      </c>
      <c r="N9" s="14">
        <f t="shared" si="3"/>
        <v>5.3E-3</v>
      </c>
      <c r="O9" s="46">
        <f t="shared" si="4"/>
        <v>-1.0458200000000001E-2</v>
      </c>
      <c r="Q9" s="14">
        <f t="shared" si="5"/>
        <v>-8.5582000000000002E-3</v>
      </c>
      <c r="S9" s="14">
        <f t="shared" si="6"/>
        <v>-8.6949038730741238E-4</v>
      </c>
      <c r="V9" s="10">
        <f t="shared" si="7"/>
        <v>7.1999999999999998E-3</v>
      </c>
      <c r="W9" s="10">
        <v>5.3E-3</v>
      </c>
      <c r="X9" s="10">
        <f t="shared" si="8"/>
        <v>1.4583333333333334E-3</v>
      </c>
      <c r="Y9" s="10">
        <f t="shared" si="9"/>
        <v>2.013E-3</v>
      </c>
      <c r="Z9" s="10">
        <f t="shared" si="10"/>
        <v>3.4713333333333332E-3</v>
      </c>
      <c r="AA9" s="33">
        <f t="shared" si="2"/>
        <v>1</v>
      </c>
      <c r="AB9" s="10">
        <f t="shared" si="11"/>
        <v>1.8286666666666668E-3</v>
      </c>
      <c r="AC9" s="10">
        <f t="shared" si="12"/>
        <v>7.1286666666666668E-3</v>
      </c>
      <c r="AD9" s="10">
        <f t="shared" si="13"/>
        <v>7.1333333333332971E-5</v>
      </c>
    </row>
    <row r="10" spans="1:35" x14ac:dyDescent="0.3">
      <c r="A10" s="8">
        <v>43616</v>
      </c>
      <c r="B10" s="9">
        <v>2.0899999999999998E-3</v>
      </c>
      <c r="C10" s="9">
        <v>6.1000000000000004E-3</v>
      </c>
      <c r="D10" s="10">
        <v>-5.3315999999999997E-3</v>
      </c>
      <c r="E10" s="14">
        <f t="shared" si="18"/>
        <v>1.57582E-2</v>
      </c>
      <c r="F10" s="14">
        <f t="shared" si="19"/>
        <v>1.7171999999999997E-3</v>
      </c>
      <c r="G10" s="14">
        <f t="shared" si="20"/>
        <v>1.62074E-2</v>
      </c>
      <c r="H10" s="7">
        <v>1</v>
      </c>
      <c r="I10" s="15" cm="1">
        <f t="array" ref="I10">C10-MMULT(D10:H10,$AI$2:$AI$6)</f>
        <v>6.3326457349580263E-3</v>
      </c>
      <c r="K10" s="11">
        <f t="shared" si="21"/>
        <v>-5.6296119354903211E-3</v>
      </c>
      <c r="L10" s="12">
        <f t="shared" si="22"/>
        <v>7.0303379946770519E-4</v>
      </c>
      <c r="N10" s="14">
        <f t="shared" si="3"/>
        <v>4.7999999999999996E-3</v>
      </c>
      <c r="O10" s="46">
        <f t="shared" si="4"/>
        <v>1.0131599999999999E-2</v>
      </c>
      <c r="Q10" s="14">
        <f t="shared" si="5"/>
        <v>1.14316E-2</v>
      </c>
      <c r="S10" s="14">
        <f t="shared" si="6"/>
        <v>6.0346337994677049E-3</v>
      </c>
      <c r="V10" s="10">
        <f t="shared" si="7"/>
        <v>6.1000000000000004E-3</v>
      </c>
      <c r="W10" s="10">
        <v>4.7999999999999996E-3</v>
      </c>
      <c r="X10" s="10">
        <f t="shared" si="8"/>
        <v>1.4583333333333334E-3</v>
      </c>
      <c r="Y10" s="10">
        <f t="shared" si="9"/>
        <v>2.0899999999999998E-3</v>
      </c>
      <c r="Z10" s="10">
        <f t="shared" si="10"/>
        <v>3.548333333333333E-3</v>
      </c>
      <c r="AA10" s="33">
        <f t="shared" si="2"/>
        <v>1</v>
      </c>
      <c r="AB10" s="10">
        <f t="shared" si="11"/>
        <v>1.2516666666666666E-3</v>
      </c>
      <c r="AC10" s="10">
        <f t="shared" si="12"/>
        <v>6.0516666666666661E-3</v>
      </c>
      <c r="AD10" s="10">
        <f t="shared" si="13"/>
        <v>4.8333333333334255E-5</v>
      </c>
    </row>
    <row r="11" spans="1:35" x14ac:dyDescent="0.3">
      <c r="A11" s="8">
        <v>43646</v>
      </c>
      <c r="B11" s="9">
        <v>2.0179999999999998E-3</v>
      </c>
      <c r="C11" s="9">
        <v>1.6999999999999999E-3</v>
      </c>
      <c r="D11" s="10">
        <v>9.0523999999999986E-3</v>
      </c>
      <c r="E11" s="14">
        <f t="shared" si="18"/>
        <v>-5.3315999999999997E-3</v>
      </c>
      <c r="F11" s="14">
        <f t="shared" si="19"/>
        <v>1.57582E-2</v>
      </c>
      <c r="G11" s="14">
        <f t="shared" si="20"/>
        <v>1.7171999999999997E-3</v>
      </c>
      <c r="H11" s="7">
        <v>1</v>
      </c>
      <c r="I11" s="15" cm="1">
        <f t="array" ref="I11">C11-MMULT(D11:H11,$AI$2:$AI$6)</f>
        <v>-5.5448606520500307E-3</v>
      </c>
      <c r="K11" s="11">
        <f t="shared" si="21"/>
        <v>1.1758821887547403E-2</v>
      </c>
      <c r="L11" s="12">
        <f t="shared" si="22"/>
        <v>6.2139612354973721E-3</v>
      </c>
      <c r="N11" s="14">
        <f t="shared" si="3"/>
        <v>2.5999999999999999E-3</v>
      </c>
      <c r="O11" s="46">
        <f t="shared" si="4"/>
        <v>-6.4523999999999988E-3</v>
      </c>
      <c r="Q11" s="14">
        <f t="shared" si="5"/>
        <v>-7.3523999999999985E-3</v>
      </c>
      <c r="S11" s="14">
        <f t="shared" si="6"/>
        <v>-2.8384387645026266E-3</v>
      </c>
      <c r="V11" s="10">
        <f t="shared" si="7"/>
        <v>1.6999999999999999E-3</v>
      </c>
      <c r="W11" s="10">
        <v>2.5999999999999999E-3</v>
      </c>
      <c r="X11" s="10">
        <f t="shared" si="8"/>
        <v>1.4583333333333334E-3</v>
      </c>
      <c r="Y11" s="10">
        <f t="shared" si="9"/>
        <v>2.0179999999999998E-3</v>
      </c>
      <c r="Z11" s="10">
        <f t="shared" si="10"/>
        <v>3.476333333333333E-3</v>
      </c>
      <c r="AA11" s="33">
        <f t="shared" si="2"/>
        <v>1</v>
      </c>
      <c r="AB11" s="10">
        <f t="shared" si="11"/>
        <v>-8.7633333333333313E-4</v>
      </c>
      <c r="AC11" s="10">
        <f t="shared" si="12"/>
        <v>1.7236666666666667E-3</v>
      </c>
      <c r="AD11" s="10">
        <f t="shared" si="13"/>
        <v>-2.3666666666666844E-5</v>
      </c>
    </row>
    <row r="12" spans="1:35" x14ac:dyDescent="0.3">
      <c r="A12" s="8">
        <v>43677</v>
      </c>
      <c r="B12" s="9">
        <v>1.9989999999999999E-3</v>
      </c>
      <c r="C12" s="9">
        <v>3.0999999999999999E-3</v>
      </c>
      <c r="D12" s="10">
        <v>7.1472000000000003E-3</v>
      </c>
      <c r="E12" s="14">
        <f t="shared" si="18"/>
        <v>9.0523999999999986E-3</v>
      </c>
      <c r="F12" s="14">
        <f t="shared" si="19"/>
        <v>-5.3315999999999997E-3</v>
      </c>
      <c r="G12" s="14">
        <f t="shared" si="20"/>
        <v>1.57582E-2</v>
      </c>
      <c r="H12" s="7">
        <v>1</v>
      </c>
      <c r="I12" s="15" cm="1">
        <f t="array" ref="I12">C12-MMULT(D12:H12,$AI$2:$AI$6)</f>
        <v>-5.7099607138048087E-3</v>
      </c>
      <c r="K12" s="11">
        <f t="shared" si="21"/>
        <v>9.4556764398519462E-3</v>
      </c>
      <c r="L12" s="12">
        <f t="shared" si="22"/>
        <v>3.7457157260471375E-3</v>
      </c>
      <c r="N12" s="14">
        <f t="shared" si="3"/>
        <v>3.3E-3</v>
      </c>
      <c r="O12" s="46">
        <f t="shared" si="4"/>
        <v>-3.8472000000000003E-3</v>
      </c>
      <c r="Q12" s="14">
        <f t="shared" si="5"/>
        <v>-4.0472000000000008E-3</v>
      </c>
      <c r="S12" s="14">
        <f t="shared" si="6"/>
        <v>-3.4014842739528628E-3</v>
      </c>
      <c r="V12" s="10">
        <f t="shared" si="7"/>
        <v>3.0999999999999999E-3</v>
      </c>
      <c r="W12" s="10">
        <v>3.3E-3</v>
      </c>
      <c r="X12" s="10">
        <f t="shared" si="8"/>
        <v>1.4583333333333334E-3</v>
      </c>
      <c r="Y12" s="10">
        <f t="shared" si="9"/>
        <v>1.9989999999999999E-3</v>
      </c>
      <c r="Z12" s="10">
        <f t="shared" si="10"/>
        <v>3.4573333333333331E-3</v>
      </c>
      <c r="AA12" s="33">
        <f t="shared" si="2"/>
        <v>1</v>
      </c>
      <c r="AB12" s="10">
        <f t="shared" si="11"/>
        <v>-1.5733333333333311E-4</v>
      </c>
      <c r="AC12" s="10">
        <f t="shared" si="12"/>
        <v>3.1426666666666669E-3</v>
      </c>
      <c r="AD12" s="10">
        <f t="shared" si="13"/>
        <v>-4.2666666666666981E-5</v>
      </c>
    </row>
    <row r="13" spans="1:35" x14ac:dyDescent="0.3">
      <c r="A13" s="8">
        <v>43708</v>
      </c>
      <c r="B13" s="9">
        <v>1.9E-3</v>
      </c>
      <c r="C13" s="9">
        <v>-8.2000000000000007E-3</v>
      </c>
      <c r="D13" s="10">
        <v>-7.5299999999999998E-4</v>
      </c>
      <c r="E13" s="14">
        <f t="shared" si="18"/>
        <v>7.1472000000000003E-3</v>
      </c>
      <c r="F13" s="14">
        <f t="shared" si="19"/>
        <v>9.0523999999999986E-3</v>
      </c>
      <c r="G13" s="14">
        <f t="shared" si="20"/>
        <v>-5.3315999999999997E-3</v>
      </c>
      <c r="H13" s="7">
        <v>1</v>
      </c>
      <c r="I13" s="15" cm="1">
        <f t="array" ref="I13">C13-MMULT(D13:H13,$AI$2:$AI$6)</f>
        <v>-1.1992627235632405E-2</v>
      </c>
      <c r="K13" s="11">
        <f t="shared" si="21"/>
        <v>-9.4664556307859425E-5</v>
      </c>
      <c r="L13" s="12">
        <f t="shared" si="22"/>
        <v>-1.2087291791940263E-2</v>
      </c>
      <c r="N13" s="14">
        <f t="shared" si="3"/>
        <v>-2.3999999999999998E-3</v>
      </c>
      <c r="O13" s="46">
        <f t="shared" si="4"/>
        <v>-1.6469999999999998E-3</v>
      </c>
      <c r="Q13" s="14">
        <f t="shared" si="5"/>
        <v>-7.4470000000000005E-3</v>
      </c>
      <c r="S13" s="14">
        <f t="shared" si="6"/>
        <v>-1.1334291791940263E-2</v>
      </c>
      <c r="V13" s="10">
        <f t="shared" si="7"/>
        <v>-8.2000000000000007E-3</v>
      </c>
      <c r="W13" s="10">
        <v>-2.3999999999999998E-3</v>
      </c>
      <c r="X13" s="10">
        <f t="shared" si="8"/>
        <v>1.4583333333333334E-3</v>
      </c>
      <c r="Y13" s="10">
        <f t="shared" si="9"/>
        <v>1.9E-3</v>
      </c>
      <c r="Z13" s="10">
        <f t="shared" si="10"/>
        <v>3.3583333333333334E-3</v>
      </c>
      <c r="AA13" s="33">
        <f t="shared" si="2"/>
        <v>1</v>
      </c>
      <c r="AB13" s="10">
        <f t="shared" si="11"/>
        <v>-5.7583333333333332E-3</v>
      </c>
      <c r="AC13" s="10">
        <f t="shared" si="12"/>
        <v>-8.1583333333333334E-3</v>
      </c>
      <c r="AD13" s="10">
        <f t="shared" si="13"/>
        <v>-4.1666666666667282E-5</v>
      </c>
    </row>
    <row r="14" spans="1:35" x14ac:dyDescent="0.3">
      <c r="A14" s="8">
        <v>43738</v>
      </c>
      <c r="B14" s="9">
        <v>1.7160000000000001E-3</v>
      </c>
      <c r="C14" s="9">
        <v>-5.1999999999999998E-3</v>
      </c>
      <c r="D14" s="10">
        <v>4.2164999999999998E-3</v>
      </c>
      <c r="E14" s="14">
        <f t="shared" si="18"/>
        <v>-7.5299999999999998E-4</v>
      </c>
      <c r="F14" s="14">
        <f t="shared" si="19"/>
        <v>7.1472000000000003E-3</v>
      </c>
      <c r="G14" s="14">
        <f t="shared" si="20"/>
        <v>9.0523999999999986E-3</v>
      </c>
      <c r="H14" s="7">
        <v>1</v>
      </c>
      <c r="I14" s="15" cm="1">
        <f t="array" ref="I14">C14-MMULT(D14:H14,$AI$2:$AI$6)</f>
        <v>-8.543079877478009E-3</v>
      </c>
      <c r="K14" s="11">
        <f t="shared" si="21"/>
        <v>5.9128314033407769E-3</v>
      </c>
      <c r="L14" s="12">
        <f t="shared" si="22"/>
        <v>-2.630248474137232E-3</v>
      </c>
      <c r="N14" s="14">
        <f t="shared" si="3"/>
        <v>-1E-3</v>
      </c>
      <c r="O14" s="46">
        <f t="shared" si="4"/>
        <v>-5.2164999999999998E-3</v>
      </c>
      <c r="Q14" s="14">
        <f t="shared" si="5"/>
        <v>-9.4164999999999995E-3</v>
      </c>
      <c r="S14" s="14">
        <f t="shared" si="6"/>
        <v>-6.8467484741372318E-3</v>
      </c>
      <c r="V14" s="10">
        <f t="shared" si="7"/>
        <v>-5.1999999999999998E-3</v>
      </c>
      <c r="W14" s="10">
        <v>-1E-3</v>
      </c>
      <c r="X14" s="10">
        <f t="shared" si="8"/>
        <v>1.4583333333333334E-3</v>
      </c>
      <c r="Y14" s="10">
        <f t="shared" si="9"/>
        <v>1.7160000000000001E-3</v>
      </c>
      <c r="Z14" s="10">
        <f t="shared" si="10"/>
        <v>3.1743333333333337E-3</v>
      </c>
      <c r="AA14" s="33">
        <f t="shared" si="2"/>
        <v>1</v>
      </c>
      <c r="AB14" s="10">
        <f t="shared" si="11"/>
        <v>-4.1743333333333337E-3</v>
      </c>
      <c r="AC14" s="10">
        <f t="shared" si="12"/>
        <v>-5.1743333333333337E-3</v>
      </c>
      <c r="AD14" s="10">
        <f t="shared" si="13"/>
        <v>-2.5666666666666026E-5</v>
      </c>
    </row>
    <row r="15" spans="1:35" x14ac:dyDescent="0.3">
      <c r="A15" s="8">
        <v>43769</v>
      </c>
      <c r="B15" s="9">
        <v>1.6930000000000001E-3</v>
      </c>
      <c r="C15" s="9">
        <v>-1.3899999999999999E-2</v>
      </c>
      <c r="D15" s="10">
        <v>-2.4520000000000002E-3</v>
      </c>
      <c r="E15" s="14">
        <f t="shared" si="18"/>
        <v>4.2164999999999998E-3</v>
      </c>
      <c r="F15" s="14">
        <f t="shared" si="19"/>
        <v>-7.5299999999999998E-4</v>
      </c>
      <c r="G15" s="14">
        <f t="shared" si="20"/>
        <v>7.1472000000000003E-3</v>
      </c>
      <c r="H15" s="7">
        <v>1</v>
      </c>
      <c r="I15" s="15" cm="1">
        <f t="array" ref="I15">C15-MMULT(D15:H15,$AI$2:$AI$6)</f>
        <v>-1.3063465545338198E-2</v>
      </c>
      <c r="K15" s="11">
        <f t="shared" si="21"/>
        <v>-2.1485403255890817E-3</v>
      </c>
      <c r="L15" s="12">
        <f t="shared" si="22"/>
        <v>-1.5212005870927279E-2</v>
      </c>
      <c r="N15" s="14">
        <f t="shared" si="3"/>
        <v>-5.4000000000000003E-3</v>
      </c>
      <c r="O15" s="46">
        <f t="shared" si="4"/>
        <v>-2.9480000000000001E-3</v>
      </c>
      <c r="Q15" s="14">
        <f t="shared" si="5"/>
        <v>-1.1448E-2</v>
      </c>
      <c r="S15" s="14">
        <f t="shared" si="6"/>
        <v>-1.276000587092728E-2</v>
      </c>
      <c r="V15" s="10">
        <f t="shared" si="7"/>
        <v>-1.3899999999999999E-2</v>
      </c>
      <c r="W15" s="10">
        <v>-5.4000000000000003E-3</v>
      </c>
      <c r="X15" s="10">
        <f t="shared" si="8"/>
        <v>1.4583333333333334E-3</v>
      </c>
      <c r="Y15" s="10">
        <f t="shared" si="9"/>
        <v>1.6930000000000001E-3</v>
      </c>
      <c r="Z15" s="10">
        <f t="shared" si="10"/>
        <v>3.1513333333333332E-3</v>
      </c>
      <c r="AA15" s="33">
        <f t="shared" si="2"/>
        <v>1</v>
      </c>
      <c r="AB15" s="10">
        <f t="shared" si="11"/>
        <v>-8.5513333333333344E-3</v>
      </c>
      <c r="AC15" s="10">
        <f t="shared" si="12"/>
        <v>-1.3951333333333335E-2</v>
      </c>
      <c r="AD15" s="10">
        <f t="shared" si="13"/>
        <v>5.1333333333335521E-5</v>
      </c>
    </row>
    <row r="16" spans="1:35" x14ac:dyDescent="0.3">
      <c r="A16" s="8">
        <v>43799</v>
      </c>
      <c r="B16" s="9">
        <v>1.4890000000000001E-3</v>
      </c>
      <c r="C16" s="9">
        <v>7.6E-3</v>
      </c>
      <c r="D16" s="10">
        <v>4.9318000000000001E-3</v>
      </c>
      <c r="E16" s="14">
        <f t="shared" si="18"/>
        <v>-2.4520000000000002E-3</v>
      </c>
      <c r="F16" s="14">
        <f t="shared" si="19"/>
        <v>4.2164999999999998E-3</v>
      </c>
      <c r="G16" s="14">
        <f t="shared" si="20"/>
        <v>-7.5299999999999998E-4</v>
      </c>
      <c r="H16" s="7">
        <v>1</v>
      </c>
      <c r="I16" s="15" cm="1">
        <f t="array" ref="I16">C16-MMULT(D16:H16,$AI$2:$AI$6)</f>
        <v>2.9407725520371282E-3</v>
      </c>
      <c r="K16" s="11">
        <f t="shared" si="21"/>
        <v>6.7775384885478745E-3</v>
      </c>
      <c r="L16" s="12">
        <f t="shared" si="22"/>
        <v>9.7183110405850027E-3</v>
      </c>
      <c r="N16" s="14">
        <f t="shared" si="3"/>
        <v>5.1999999999999998E-3</v>
      </c>
      <c r="O16" s="46">
        <f t="shared" si="4"/>
        <v>2.6819999999999969E-4</v>
      </c>
      <c r="Q16" s="14">
        <f t="shared" si="5"/>
        <v>2.6681999999999999E-3</v>
      </c>
      <c r="S16" s="14">
        <f t="shared" si="6"/>
        <v>4.7865110405850026E-3</v>
      </c>
      <c r="V16" s="10">
        <f t="shared" si="7"/>
        <v>7.6E-3</v>
      </c>
      <c r="W16" s="10">
        <v>5.1999999999999998E-3</v>
      </c>
      <c r="X16" s="10">
        <f t="shared" si="8"/>
        <v>1.4583333333333334E-3</v>
      </c>
      <c r="Y16" s="10">
        <f t="shared" si="9"/>
        <v>1.4890000000000001E-3</v>
      </c>
      <c r="Z16" s="10">
        <f t="shared" si="10"/>
        <v>2.9473333333333335E-3</v>
      </c>
      <c r="AA16" s="33">
        <f t="shared" si="2"/>
        <v>1</v>
      </c>
      <c r="AB16" s="10">
        <f t="shared" si="11"/>
        <v>2.2526666666666663E-3</v>
      </c>
      <c r="AC16" s="10">
        <f t="shared" si="12"/>
        <v>7.4526666666666665E-3</v>
      </c>
      <c r="AD16" s="10">
        <f t="shared" si="13"/>
        <v>1.4733333333333352E-4</v>
      </c>
    </row>
    <row r="17" spans="1:30" x14ac:dyDescent="0.3">
      <c r="A17" s="8">
        <v>43830</v>
      </c>
      <c r="B17" s="9">
        <v>1.4239999999999999E-3</v>
      </c>
      <c r="C17" s="9">
        <v>2.2599999999999999E-2</v>
      </c>
      <c r="D17" s="10">
        <v>1.7438999999999996E-2</v>
      </c>
      <c r="E17" s="14">
        <f t="shared" si="18"/>
        <v>4.9318000000000001E-3</v>
      </c>
      <c r="F17" s="14">
        <f t="shared" si="19"/>
        <v>-2.4520000000000002E-3</v>
      </c>
      <c r="G17" s="14">
        <f t="shared" si="20"/>
        <v>4.2164999999999998E-3</v>
      </c>
      <c r="H17" s="7">
        <v>1</v>
      </c>
      <c r="I17" s="15" cm="1">
        <f t="array" ref="I17">C17-MMULT(D17:H17,$AI$2:$AI$6)</f>
        <v>4.0937834758227078E-3</v>
      </c>
      <c r="K17" s="11">
        <f t="shared" si="21"/>
        <v>2.1897158866154759E-2</v>
      </c>
      <c r="L17" s="12">
        <f t="shared" si="22"/>
        <v>2.5990942341977467E-2</v>
      </c>
      <c r="N17" s="14">
        <f t="shared" si="3"/>
        <v>1.2699999999999999E-2</v>
      </c>
      <c r="O17" s="46">
        <f t="shared" si="4"/>
        <v>-4.7389999999999967E-3</v>
      </c>
      <c r="Q17" s="14">
        <f t="shared" si="5"/>
        <v>5.1610000000000024E-3</v>
      </c>
      <c r="S17" s="14">
        <f t="shared" si="6"/>
        <v>8.5519423419774705E-3</v>
      </c>
      <c r="V17" s="10">
        <f t="shared" si="7"/>
        <v>2.2599999999999999E-2</v>
      </c>
      <c r="W17" s="10">
        <v>1.2699999999999999E-2</v>
      </c>
      <c r="X17" s="10">
        <f t="shared" si="8"/>
        <v>1.4583333333333334E-3</v>
      </c>
      <c r="Y17" s="10">
        <f t="shared" si="9"/>
        <v>1.4239999999999999E-3</v>
      </c>
      <c r="Z17" s="10">
        <f t="shared" si="10"/>
        <v>2.8823333333333331E-3</v>
      </c>
      <c r="AA17" s="33">
        <f t="shared" si="2"/>
        <v>1</v>
      </c>
      <c r="AB17" s="10">
        <f t="shared" si="11"/>
        <v>9.8176666666666655E-3</v>
      </c>
      <c r="AC17" s="10">
        <f t="shared" si="12"/>
        <v>2.2517666666666665E-2</v>
      </c>
      <c r="AD17" s="10">
        <f t="shared" si="13"/>
        <v>8.2333333333333564E-5</v>
      </c>
    </row>
    <row r="18" spans="1:30" x14ac:dyDescent="0.3">
      <c r="A18" s="8">
        <v>43861</v>
      </c>
      <c r="B18" s="9">
        <v>1.3470000000000001E-3</v>
      </c>
      <c r="C18" s="9">
        <v>9.7000000000000003E-3</v>
      </c>
      <c r="D18" s="10">
        <v>3.9237999999999999E-3</v>
      </c>
      <c r="E18" s="14">
        <f t="shared" si="18"/>
        <v>1.7438999999999996E-2</v>
      </c>
      <c r="F18" s="14">
        <f t="shared" si="19"/>
        <v>4.9318000000000001E-3</v>
      </c>
      <c r="G18" s="14">
        <f t="shared" si="20"/>
        <v>-2.4520000000000002E-3</v>
      </c>
      <c r="H18" s="7">
        <v>1</v>
      </c>
      <c r="I18" s="15" cm="1">
        <f t="array" ref="I18">C18-MMULT(D18:H18,$AI$2:$AI$6)</f>
        <v>-2.0541553821332333E-3</v>
      </c>
      <c r="K18" s="11">
        <f t="shared" si="21"/>
        <v>5.5589941828177551E-3</v>
      </c>
      <c r="L18" s="12">
        <f t="shared" si="22"/>
        <v>3.5048388006845219E-3</v>
      </c>
      <c r="N18" s="14">
        <f t="shared" si="3"/>
        <v>6.1999999999999998E-3</v>
      </c>
      <c r="O18" s="46">
        <f t="shared" si="4"/>
        <v>2.2761999999999999E-3</v>
      </c>
      <c r="Q18" s="14">
        <f t="shared" si="5"/>
        <v>5.7762000000000004E-3</v>
      </c>
      <c r="S18" s="14">
        <f t="shared" si="6"/>
        <v>-4.18961199315478E-4</v>
      </c>
      <c r="V18" s="10">
        <f t="shared" si="7"/>
        <v>9.7000000000000003E-3</v>
      </c>
      <c r="W18" s="10">
        <v>6.1999999999999998E-3</v>
      </c>
      <c r="X18" s="10">
        <f t="shared" si="8"/>
        <v>1.4583333333333334E-3</v>
      </c>
      <c r="Y18" s="10">
        <f t="shared" si="9"/>
        <v>1.3470000000000001E-3</v>
      </c>
      <c r="Z18" s="10">
        <f t="shared" si="10"/>
        <v>2.8053333333333333E-3</v>
      </c>
      <c r="AA18" s="33">
        <f t="shared" si="2"/>
        <v>1</v>
      </c>
      <c r="AB18" s="10">
        <f t="shared" si="11"/>
        <v>3.3946666666666665E-3</v>
      </c>
      <c r="AC18" s="10">
        <f t="shared" si="12"/>
        <v>9.5946666666666663E-3</v>
      </c>
      <c r="AD18" s="10">
        <f t="shared" si="13"/>
        <v>1.0533333333333401E-4</v>
      </c>
    </row>
    <row r="19" spans="1:30" x14ac:dyDescent="0.3">
      <c r="A19" s="8">
        <v>43890</v>
      </c>
      <c r="B19" s="9">
        <v>1.263E-3</v>
      </c>
      <c r="C19" s="9">
        <v>-9.5999999999999992E-3</v>
      </c>
      <c r="D19" s="10">
        <v>-1.3900899999999999E-2</v>
      </c>
      <c r="E19" s="14">
        <f t="shared" si="18"/>
        <v>3.9237999999999999E-3</v>
      </c>
      <c r="F19" s="14">
        <f t="shared" si="19"/>
        <v>1.7438999999999996E-2</v>
      </c>
      <c r="G19" s="14">
        <f t="shared" si="20"/>
        <v>4.9318000000000001E-3</v>
      </c>
      <c r="H19" s="7">
        <v>1</v>
      </c>
      <c r="I19" s="15" cm="1">
        <f t="array" ref="I19">C19-MMULT(D19:H19,$AI$2:$AI$6)</f>
        <v>1.5065355325768852E-3</v>
      </c>
      <c r="K19" s="11">
        <f t="shared" si="21"/>
        <v>-1.5988810069511257E-2</v>
      </c>
      <c r="L19" s="12">
        <f t="shared" si="22"/>
        <v>-1.4482274536934372E-2</v>
      </c>
      <c r="N19" s="14">
        <f t="shared" si="3"/>
        <v>-3.5000000000000001E-3</v>
      </c>
      <c r="O19" s="46">
        <f t="shared" si="4"/>
        <v>1.0400899999999999E-2</v>
      </c>
      <c r="Q19" s="14">
        <f t="shared" si="5"/>
        <v>4.3008999999999999E-3</v>
      </c>
      <c r="S19" s="14">
        <f t="shared" si="6"/>
        <v>-5.8137453693437278E-4</v>
      </c>
      <c r="V19" s="10">
        <f t="shared" si="7"/>
        <v>-9.5999999999999992E-3</v>
      </c>
      <c r="W19" s="10">
        <v>-3.5000000000000001E-3</v>
      </c>
      <c r="X19" s="10">
        <f t="shared" si="8"/>
        <v>1.4583333333333334E-3</v>
      </c>
      <c r="Y19" s="10">
        <f t="shared" si="9"/>
        <v>1.263E-3</v>
      </c>
      <c r="Z19" s="10">
        <f t="shared" si="10"/>
        <v>2.7213333333333334E-3</v>
      </c>
      <c r="AA19" s="33">
        <f t="shared" si="2"/>
        <v>1</v>
      </c>
      <c r="AB19" s="10">
        <f t="shared" si="11"/>
        <v>-6.2213333333333339E-3</v>
      </c>
      <c r="AC19" s="10">
        <f t="shared" si="12"/>
        <v>-9.7213333333333336E-3</v>
      </c>
      <c r="AD19" s="10">
        <f t="shared" si="13"/>
        <v>1.213333333333344E-4</v>
      </c>
    </row>
    <row r="20" spans="1:30" x14ac:dyDescent="0.3">
      <c r="A20" s="8">
        <v>43921</v>
      </c>
      <c r="B20" s="9">
        <v>1.263E-3</v>
      </c>
      <c r="C20" s="9">
        <v>-0.14829999999999999</v>
      </c>
      <c r="D20" s="10">
        <v>-0.1218678</v>
      </c>
      <c r="E20" s="14">
        <f t="shared" si="18"/>
        <v>-1.3900899999999999E-2</v>
      </c>
      <c r="F20" s="14">
        <f t="shared" si="19"/>
        <v>3.9237999999999999E-3</v>
      </c>
      <c r="G20" s="14">
        <f t="shared" si="20"/>
        <v>1.7438999999999996E-2</v>
      </c>
      <c r="H20" s="7">
        <v>1</v>
      </c>
      <c r="I20" s="15" cm="1">
        <f t="array" ref="I20">C20-MMULT(D20:H20,$AI$2:$AI$6)</f>
        <v>-2.6843949749562238E-2</v>
      </c>
      <c r="K20" s="11">
        <f t="shared" si="21"/>
        <v>-0.14650711483373066</v>
      </c>
      <c r="L20" s="12">
        <f t="shared" si="22"/>
        <v>-0.17335106458329291</v>
      </c>
      <c r="N20" s="14">
        <f t="shared" si="3"/>
        <v>-7.2800000000000004E-2</v>
      </c>
      <c r="O20" s="46">
        <f t="shared" si="4"/>
        <v>4.9067799999999995E-2</v>
      </c>
      <c r="Q20" s="14">
        <f t="shared" si="5"/>
        <v>-2.6432199999999989E-2</v>
      </c>
      <c r="S20" s="14">
        <f t="shared" si="6"/>
        <v>-5.1483264583292915E-2</v>
      </c>
      <c r="V20" s="10">
        <f t="shared" si="7"/>
        <v>-0.14829999999999999</v>
      </c>
      <c r="W20" s="10">
        <v>-7.2800000000000004E-2</v>
      </c>
      <c r="X20" s="10">
        <f t="shared" si="8"/>
        <v>1.4583333333333334E-3</v>
      </c>
      <c r="Y20" s="10">
        <f t="shared" si="9"/>
        <v>1.263E-3</v>
      </c>
      <c r="Z20" s="10">
        <f t="shared" si="10"/>
        <v>2.7213333333333334E-3</v>
      </c>
      <c r="AA20" s="33">
        <f t="shared" si="2"/>
        <v>1</v>
      </c>
      <c r="AB20" s="10">
        <f t="shared" si="11"/>
        <v>-7.5521333333333343E-2</v>
      </c>
      <c r="AC20" s="10">
        <f t="shared" si="12"/>
        <v>-0.14832133333333336</v>
      </c>
      <c r="AD20" s="10">
        <f t="shared" si="13"/>
        <v>2.1333333333373172E-5</v>
      </c>
    </row>
    <row r="21" spans="1:30" x14ac:dyDescent="0.3">
      <c r="A21" s="8">
        <v>43951</v>
      </c>
      <c r="B21" s="9">
        <v>8.1999999999999998E-4</v>
      </c>
      <c r="C21" s="9">
        <v>-1.55E-2</v>
      </c>
      <c r="D21" s="10">
        <v>4.2913100000000003E-2</v>
      </c>
      <c r="E21" s="14">
        <f t="shared" si="18"/>
        <v>-0.1218678</v>
      </c>
      <c r="F21" s="14">
        <f t="shared" si="19"/>
        <v>-1.3900899999999999E-2</v>
      </c>
      <c r="G21" s="14">
        <f t="shared" si="20"/>
        <v>3.9237999999999999E-3</v>
      </c>
      <c r="H21" s="7">
        <v>1</v>
      </c>
      <c r="I21" s="15" cm="1">
        <f t="array" ref="I21">C21-MMULT(D21:H21,$AI$2:$AI$6)</f>
        <v>-8.0995105666790482E-3</v>
      </c>
      <c r="K21" s="11">
        <f t="shared" si="21"/>
        <v>5.269211868619407E-2</v>
      </c>
      <c r="L21" s="12">
        <f t="shared" si="22"/>
        <v>4.4592608119515022E-2</v>
      </c>
      <c r="N21" s="14">
        <f t="shared" si="3"/>
        <v>-6.6E-3</v>
      </c>
      <c r="O21" s="46">
        <f t="shared" si="4"/>
        <v>-4.9513100000000004E-2</v>
      </c>
      <c r="Q21" s="14">
        <f t="shared" si="5"/>
        <v>-5.8413100000000003E-2</v>
      </c>
      <c r="S21" s="14">
        <f t="shared" si="6"/>
        <v>1.6795081195150191E-3</v>
      </c>
      <c r="V21" s="10">
        <f t="shared" si="7"/>
        <v>-1.55E-2</v>
      </c>
      <c r="W21" s="10">
        <v>-6.6E-3</v>
      </c>
      <c r="X21" s="10">
        <f t="shared" si="8"/>
        <v>1.4583333333333334E-3</v>
      </c>
      <c r="Y21" s="10">
        <f t="shared" si="9"/>
        <v>8.1999999999999998E-4</v>
      </c>
      <c r="Z21" s="10">
        <f t="shared" si="10"/>
        <v>2.2783333333333336E-3</v>
      </c>
      <c r="AA21" s="33">
        <f t="shared" si="2"/>
        <v>1</v>
      </c>
      <c r="AB21" s="10">
        <f t="shared" si="11"/>
        <v>-8.8783333333333336E-3</v>
      </c>
      <c r="AC21" s="10">
        <f t="shared" si="12"/>
        <v>-1.5478333333333334E-2</v>
      </c>
      <c r="AD21" s="10">
        <f t="shared" si="13"/>
        <v>-2.1666666666666362E-5</v>
      </c>
    </row>
    <row r="22" spans="1:30" x14ac:dyDescent="0.3">
      <c r="A22" s="8">
        <v>43982</v>
      </c>
      <c r="B22" s="9">
        <v>4.3100000000000001E-4</v>
      </c>
      <c r="C22" s="9">
        <v>5.2400000000000002E-2</v>
      </c>
      <c r="D22" s="10">
        <v>4.02893E-2</v>
      </c>
      <c r="E22" s="14">
        <f t="shared" si="18"/>
        <v>4.2913100000000003E-2</v>
      </c>
      <c r="F22" s="14">
        <f t="shared" si="19"/>
        <v>-0.1218678</v>
      </c>
      <c r="G22" s="14">
        <f t="shared" si="20"/>
        <v>-1.3900899999999999E-2</v>
      </c>
      <c r="H22" s="7">
        <v>1</v>
      </c>
      <c r="I22" s="15" cm="1">
        <f t="array" ref="I22">C22-MMULT(D22:H22,$AI$2:$AI$6)</f>
        <v>-3.0435195392951656E-3</v>
      </c>
      <c r="K22" s="11">
        <f t="shared" si="21"/>
        <v>4.9520276871338226E-2</v>
      </c>
      <c r="L22" s="12">
        <f t="shared" si="22"/>
        <v>4.647675733204306E-2</v>
      </c>
      <c r="N22" s="14">
        <f t="shared" si="3"/>
        <v>2.7099999999999999E-2</v>
      </c>
      <c r="O22" s="46">
        <f t="shared" si="4"/>
        <v>-1.3189300000000001E-2</v>
      </c>
      <c r="Q22" s="14">
        <f t="shared" si="5"/>
        <v>1.2110700000000002E-2</v>
      </c>
      <c r="S22" s="14">
        <f t="shared" si="6"/>
        <v>6.1874573320430601E-3</v>
      </c>
      <c r="V22" s="10">
        <f t="shared" si="7"/>
        <v>5.2400000000000002E-2</v>
      </c>
      <c r="W22" s="10">
        <v>2.7099999999999999E-2</v>
      </c>
      <c r="X22" s="10">
        <f t="shared" si="8"/>
        <v>1.4583333333333334E-3</v>
      </c>
      <c r="Y22" s="10">
        <f t="shared" si="9"/>
        <v>4.3100000000000001E-4</v>
      </c>
      <c r="Z22" s="10">
        <f t="shared" si="10"/>
        <v>1.8893333333333334E-3</v>
      </c>
      <c r="AA22" s="33">
        <f t="shared" si="2"/>
        <v>1</v>
      </c>
      <c r="AB22" s="10">
        <f t="shared" si="11"/>
        <v>2.5210666666666666E-2</v>
      </c>
      <c r="AC22" s="10">
        <f t="shared" si="12"/>
        <v>5.2310666666666665E-2</v>
      </c>
      <c r="AD22" s="10">
        <f t="shared" si="13"/>
        <v>8.9333333333337095E-5</v>
      </c>
    </row>
    <row r="23" spans="1:30" x14ac:dyDescent="0.3">
      <c r="A23" s="8">
        <v>44012</v>
      </c>
      <c r="B23" s="9">
        <v>9.8999999999999994E-5</v>
      </c>
      <c r="C23" s="9">
        <v>5.0500000000000003E-2</v>
      </c>
      <c r="D23" s="10">
        <v>1.08915E-2</v>
      </c>
      <c r="E23" s="14">
        <f t="shared" si="18"/>
        <v>4.02893E-2</v>
      </c>
      <c r="F23" s="14">
        <f t="shared" si="19"/>
        <v>4.2913100000000003E-2</v>
      </c>
      <c r="G23" s="14">
        <f t="shared" si="20"/>
        <v>-0.1218678</v>
      </c>
      <c r="H23" s="7">
        <v>1</v>
      </c>
      <c r="I23" s="15" cm="1">
        <f t="array" ref="I23">C23-MMULT(D23:H23,$AI$2:$AI$6)</f>
        <v>6.107518518371706E-3</v>
      </c>
      <c r="K23" s="11">
        <f t="shared" si="21"/>
        <v>1.3982060808845283E-2</v>
      </c>
      <c r="L23" s="12">
        <f t="shared" si="22"/>
        <v>2.0089579327216989E-2</v>
      </c>
      <c r="N23" s="14">
        <f t="shared" si="3"/>
        <v>2.5999999999999999E-2</v>
      </c>
      <c r="O23" s="46">
        <f t="shared" si="4"/>
        <v>1.5108499999999999E-2</v>
      </c>
      <c r="Q23" s="14">
        <f t="shared" si="5"/>
        <v>3.9608500000000005E-2</v>
      </c>
      <c r="S23" s="14">
        <f t="shared" si="6"/>
        <v>9.1980793272169892E-3</v>
      </c>
      <c r="V23" s="10">
        <f t="shared" si="7"/>
        <v>5.0500000000000003E-2</v>
      </c>
      <c r="W23" s="10">
        <v>2.5999999999999999E-2</v>
      </c>
      <c r="X23" s="10">
        <f t="shared" si="8"/>
        <v>1.4583333333333334E-3</v>
      </c>
      <c r="Y23" s="10">
        <f t="shared" si="9"/>
        <v>9.8999999999999994E-5</v>
      </c>
      <c r="Z23" s="10">
        <f t="shared" si="10"/>
        <v>1.5573333333333333E-3</v>
      </c>
      <c r="AA23" s="33">
        <f t="shared" si="2"/>
        <v>1</v>
      </c>
      <c r="AB23" s="10">
        <f t="shared" si="11"/>
        <v>2.4442666666666665E-2</v>
      </c>
      <c r="AC23" s="10">
        <f t="shared" si="12"/>
        <v>5.0442666666666663E-2</v>
      </c>
      <c r="AD23" s="10">
        <f t="shared" si="13"/>
        <v>5.7333333333339787E-5</v>
      </c>
    </row>
    <row r="24" spans="1:30" x14ac:dyDescent="0.3">
      <c r="A24" s="8">
        <v>44043</v>
      </c>
      <c r="B24" s="9">
        <v>1.1400000000000001E-4</v>
      </c>
      <c r="C24" s="9">
        <v>1.4500000000000001E-2</v>
      </c>
      <c r="D24" s="10">
        <v>2.8034699999999996E-2</v>
      </c>
      <c r="E24" s="14">
        <f t="shared" si="18"/>
        <v>1.08915E-2</v>
      </c>
      <c r="F24" s="14">
        <f t="shared" si="19"/>
        <v>4.02893E-2</v>
      </c>
      <c r="G24" s="14">
        <f t="shared" si="20"/>
        <v>4.2913100000000003E-2</v>
      </c>
      <c r="H24" s="7">
        <v>1</v>
      </c>
      <c r="I24" s="15" cm="1">
        <f t="array" ref="I24">C24-MMULT(D24:H24,$AI$2:$AI$6)</f>
        <v>-1.1625328226028837E-2</v>
      </c>
      <c r="K24" s="11">
        <f t="shared" si="21"/>
        <v>3.4706017894155373E-2</v>
      </c>
      <c r="L24" s="12">
        <f t="shared" si="22"/>
        <v>2.3080689668126535E-2</v>
      </c>
      <c r="N24" s="14">
        <f t="shared" si="3"/>
        <v>8.0000000000000002E-3</v>
      </c>
      <c r="O24" s="46">
        <f t="shared" si="4"/>
        <v>-2.0034699999999996E-2</v>
      </c>
      <c r="Q24" s="14">
        <f t="shared" si="5"/>
        <v>-1.3534699999999995E-2</v>
      </c>
      <c r="S24" s="14">
        <f t="shared" si="6"/>
        <v>-4.954010331873461E-3</v>
      </c>
      <c r="V24" s="10">
        <f t="shared" si="7"/>
        <v>1.4500000000000001E-2</v>
      </c>
      <c r="W24" s="10">
        <v>8.0000000000000002E-3</v>
      </c>
      <c r="X24" s="10">
        <f t="shared" si="8"/>
        <v>1.4583333333333334E-3</v>
      </c>
      <c r="Y24" s="10">
        <f t="shared" si="9"/>
        <v>1.1400000000000001E-4</v>
      </c>
      <c r="Z24" s="10">
        <f t="shared" si="10"/>
        <v>1.5723333333333334E-3</v>
      </c>
      <c r="AA24" s="33">
        <f t="shared" si="2"/>
        <v>1</v>
      </c>
      <c r="AB24" s="10">
        <f t="shared" si="11"/>
        <v>6.4276666666666666E-3</v>
      </c>
      <c r="AC24" s="10">
        <f t="shared" si="12"/>
        <v>1.4427666666666667E-2</v>
      </c>
      <c r="AD24" s="10">
        <f t="shared" si="13"/>
        <v>7.2333333333333971E-5</v>
      </c>
    </row>
    <row r="25" spans="1:30" x14ac:dyDescent="0.3">
      <c r="A25" s="8">
        <v>44074</v>
      </c>
      <c r="B25" s="9">
        <v>1.11E-4</v>
      </c>
      <c r="C25" s="9">
        <v>1.1299999999999999E-2</v>
      </c>
      <c r="D25" s="10">
        <v>1.34079E-2</v>
      </c>
      <c r="E25" s="14">
        <f t="shared" si="18"/>
        <v>2.8034699999999996E-2</v>
      </c>
      <c r="F25" s="14">
        <f t="shared" si="19"/>
        <v>1.08915E-2</v>
      </c>
      <c r="G25" s="14">
        <f t="shared" si="20"/>
        <v>4.02893E-2</v>
      </c>
      <c r="H25" s="7">
        <v>1</v>
      </c>
      <c r="I25" s="15" cm="1">
        <f t="array" ref="I25">C25-MMULT(D25:H25,$AI$2:$AI$6)</f>
        <v>-7.6951127423293807E-3</v>
      </c>
      <c r="K25" s="11">
        <f t="shared" si="21"/>
        <v>1.7024069629221546E-2</v>
      </c>
      <c r="L25" s="12">
        <f t="shared" si="22"/>
        <v>9.328956886892165E-3</v>
      </c>
      <c r="N25" s="14">
        <f t="shared" si="3"/>
        <v>6.4000000000000003E-3</v>
      </c>
      <c r="O25" s="46">
        <f t="shared" si="4"/>
        <v>-7.0079000000000001E-3</v>
      </c>
      <c r="Q25" s="14">
        <f t="shared" si="5"/>
        <v>-2.1079000000000011E-3</v>
      </c>
      <c r="S25" s="14">
        <f t="shared" si="6"/>
        <v>-4.0789431131078354E-3</v>
      </c>
      <c r="V25" s="10">
        <f t="shared" si="7"/>
        <v>1.1299999999999999E-2</v>
      </c>
      <c r="W25" s="10">
        <v>6.4000000000000003E-3</v>
      </c>
      <c r="X25" s="10">
        <f t="shared" si="8"/>
        <v>1.4583333333333334E-3</v>
      </c>
      <c r="Y25" s="10">
        <f t="shared" si="9"/>
        <v>1.11E-4</v>
      </c>
      <c r="Z25" s="10">
        <f t="shared" si="10"/>
        <v>1.5693333333333334E-3</v>
      </c>
      <c r="AA25" s="33">
        <f t="shared" si="2"/>
        <v>1</v>
      </c>
      <c r="AB25" s="10">
        <f t="shared" si="11"/>
        <v>4.8306666666666671E-3</v>
      </c>
      <c r="AC25" s="10">
        <f t="shared" si="12"/>
        <v>1.1230666666666667E-2</v>
      </c>
      <c r="AD25" s="10">
        <f t="shared" si="13"/>
        <v>6.9333333333332706E-5</v>
      </c>
    </row>
    <row r="26" spans="1:30" x14ac:dyDescent="0.3">
      <c r="A26" s="8">
        <v>44104</v>
      </c>
      <c r="B26" s="9">
        <v>9.7E-5</v>
      </c>
      <c r="C26" s="9">
        <v>1.2800000000000001E-2</v>
      </c>
      <c r="D26" s="10">
        <v>1.3112000000000002E-3</v>
      </c>
      <c r="E26" s="14">
        <f t="shared" si="18"/>
        <v>1.34079E-2</v>
      </c>
      <c r="F26" s="14">
        <f t="shared" si="19"/>
        <v>2.8034699999999996E-2</v>
      </c>
      <c r="G26" s="14">
        <f t="shared" si="20"/>
        <v>1.08915E-2</v>
      </c>
      <c r="H26" s="7">
        <v>1</v>
      </c>
      <c r="I26" s="15" cm="1">
        <f t="array" ref="I26">C26-MMULT(D26:H26,$AI$2:$AI$6)</f>
        <v>6.5553411328782007E-3</v>
      </c>
      <c r="K26" s="11">
        <f t="shared" si="21"/>
        <v>2.4006917491366953E-3</v>
      </c>
      <c r="L26" s="12">
        <f t="shared" si="22"/>
        <v>8.9560328820148961E-3</v>
      </c>
      <c r="N26" s="14">
        <f t="shared" si="3"/>
        <v>7.1999999999999998E-3</v>
      </c>
      <c r="O26" s="46">
        <f t="shared" si="4"/>
        <v>5.8887999999999996E-3</v>
      </c>
      <c r="Q26" s="14">
        <f t="shared" si="5"/>
        <v>1.14888E-2</v>
      </c>
      <c r="S26" s="14">
        <f t="shared" si="6"/>
        <v>7.6448328820148959E-3</v>
      </c>
      <c r="V26" s="10">
        <f t="shared" si="7"/>
        <v>1.2800000000000001E-2</v>
      </c>
      <c r="W26" s="10">
        <v>7.1999999999999998E-3</v>
      </c>
      <c r="X26" s="10">
        <f t="shared" si="8"/>
        <v>1.4583333333333334E-3</v>
      </c>
      <c r="Y26" s="10">
        <f t="shared" si="9"/>
        <v>9.7E-5</v>
      </c>
      <c r="Z26" s="10">
        <f t="shared" si="10"/>
        <v>1.5553333333333335E-3</v>
      </c>
      <c r="AA26" s="33">
        <f t="shared" si="2"/>
        <v>1</v>
      </c>
      <c r="AB26" s="10">
        <f t="shared" si="11"/>
        <v>5.6446666666666659E-3</v>
      </c>
      <c r="AC26" s="10">
        <f t="shared" si="12"/>
        <v>1.2844666666666666E-2</v>
      </c>
      <c r="AD26" s="10">
        <f t="shared" si="13"/>
        <v>-4.4666666666665078E-5</v>
      </c>
    </row>
    <row r="27" spans="1:30" x14ac:dyDescent="0.3">
      <c r="A27" s="8">
        <v>44135</v>
      </c>
      <c r="B27" s="9">
        <v>8.6000000000000003E-5</v>
      </c>
      <c r="C27" s="9">
        <v>7.9000000000000008E-3</v>
      </c>
      <c r="D27" s="10">
        <v>2.8265999999999994E-3</v>
      </c>
      <c r="E27" s="14">
        <f t="shared" si="18"/>
        <v>1.3112000000000002E-3</v>
      </c>
      <c r="F27" s="14">
        <f t="shared" si="19"/>
        <v>1.34079E-2</v>
      </c>
      <c r="G27" s="14">
        <f t="shared" si="20"/>
        <v>2.8034699999999996E-2</v>
      </c>
      <c r="H27" s="7">
        <v>1</v>
      </c>
      <c r="I27" s="15" cm="1">
        <f t="array" ref="I27">C27-MMULT(D27:H27,$AI$2:$AI$6)</f>
        <v>7.5802835951678353E-3</v>
      </c>
      <c r="K27" s="11">
        <f t="shared" si="21"/>
        <v>4.2326183770170734E-3</v>
      </c>
      <c r="L27" s="12">
        <f t="shared" si="22"/>
        <v>1.181290197218491E-2</v>
      </c>
      <c r="N27" s="14">
        <f t="shared" si="3"/>
        <v>4.7000000000000002E-3</v>
      </c>
      <c r="O27" s="46">
        <f t="shared" si="4"/>
        <v>1.8734000000000008E-3</v>
      </c>
      <c r="Q27" s="14">
        <f t="shared" si="5"/>
        <v>5.0734000000000013E-3</v>
      </c>
      <c r="S27" s="14">
        <f t="shared" si="6"/>
        <v>8.9863019721849111E-3</v>
      </c>
      <c r="V27" s="10">
        <f t="shared" si="7"/>
        <v>7.9000000000000008E-3</v>
      </c>
      <c r="W27" s="10">
        <v>4.7000000000000002E-3</v>
      </c>
      <c r="X27" s="10">
        <f t="shared" si="8"/>
        <v>1.4583333333333334E-3</v>
      </c>
      <c r="Y27" s="10">
        <f t="shared" si="9"/>
        <v>8.6000000000000003E-5</v>
      </c>
      <c r="Z27" s="10">
        <f t="shared" si="10"/>
        <v>1.5443333333333333E-3</v>
      </c>
      <c r="AA27" s="33">
        <f t="shared" si="2"/>
        <v>1</v>
      </c>
      <c r="AB27" s="10">
        <f t="shared" si="11"/>
        <v>3.1556666666666669E-3</v>
      </c>
      <c r="AC27" s="10">
        <f t="shared" si="12"/>
        <v>7.855666666666667E-3</v>
      </c>
      <c r="AD27" s="10">
        <f t="shared" si="13"/>
        <v>4.4333333333333724E-5</v>
      </c>
    </row>
    <row r="28" spans="1:30" x14ac:dyDescent="0.3">
      <c r="A28" s="8">
        <v>44165</v>
      </c>
      <c r="B28" s="9">
        <v>8.2000000000000001E-5</v>
      </c>
      <c r="C28" s="9">
        <v>3.2399999999999998E-2</v>
      </c>
      <c r="D28" s="10">
        <v>2.7590099999999999E-2</v>
      </c>
      <c r="E28" s="14">
        <f t="shared" si="18"/>
        <v>2.8265999999999994E-3</v>
      </c>
      <c r="F28" s="14">
        <f t="shared" si="19"/>
        <v>1.3112000000000002E-3</v>
      </c>
      <c r="G28" s="14">
        <f t="shared" si="20"/>
        <v>1.34079E-2</v>
      </c>
      <c r="H28" s="7">
        <v>1</v>
      </c>
      <c r="I28" s="15" cm="1">
        <f t="array" ref="I28">C28-MMULT(D28:H28,$AI$2:$AI$6)</f>
        <v>6.3953357471763991E-3</v>
      </c>
      <c r="K28" s="11">
        <f t="shared" si="21"/>
        <v>3.4168552816449413E-2</v>
      </c>
      <c r="L28" s="12">
        <f t="shared" si="22"/>
        <v>4.0563888563625812E-2</v>
      </c>
      <c r="N28" s="14">
        <f t="shared" si="3"/>
        <v>1.7000000000000001E-2</v>
      </c>
      <c r="O28" s="46">
        <f t="shared" si="4"/>
        <v>-1.0590099999999998E-2</v>
      </c>
      <c r="Q28" s="14">
        <f t="shared" si="5"/>
        <v>4.8098999999999989E-3</v>
      </c>
      <c r="S28" s="14">
        <f t="shared" si="6"/>
        <v>1.2973788563625813E-2</v>
      </c>
      <c r="V28" s="10">
        <f t="shared" si="7"/>
        <v>3.2399999999999998E-2</v>
      </c>
      <c r="W28" s="10">
        <v>1.7000000000000001E-2</v>
      </c>
      <c r="X28" s="10">
        <f t="shared" si="8"/>
        <v>1.4583333333333334E-3</v>
      </c>
      <c r="Y28" s="10">
        <f t="shared" si="9"/>
        <v>8.2000000000000001E-5</v>
      </c>
      <c r="Z28" s="10">
        <f t="shared" si="10"/>
        <v>1.5403333333333334E-3</v>
      </c>
      <c r="AA28" s="33">
        <f t="shared" si="2"/>
        <v>1</v>
      </c>
      <c r="AB28" s="10">
        <f t="shared" si="11"/>
        <v>1.5459666666666668E-2</v>
      </c>
      <c r="AC28" s="10">
        <f t="shared" si="12"/>
        <v>3.2459666666666671E-2</v>
      </c>
      <c r="AD28" s="10">
        <f t="shared" si="13"/>
        <v>-5.966666666667314E-5</v>
      </c>
    </row>
    <row r="29" spans="1:30" x14ac:dyDescent="0.3">
      <c r="A29" s="8">
        <v>44196</v>
      </c>
      <c r="B29" s="9">
        <v>7.7000000000000001E-5</v>
      </c>
      <c r="C29" s="9">
        <v>1.9199999999999998E-2</v>
      </c>
      <c r="D29" s="10">
        <v>1.51418E-2</v>
      </c>
      <c r="E29" s="14">
        <f t="shared" si="18"/>
        <v>2.7590099999999999E-2</v>
      </c>
      <c r="F29" s="14">
        <f t="shared" si="19"/>
        <v>2.8265999999999994E-3</v>
      </c>
      <c r="G29" s="14">
        <f t="shared" si="20"/>
        <v>1.3112000000000002E-3</v>
      </c>
      <c r="H29" s="7">
        <v>1</v>
      </c>
      <c r="I29" s="15" cm="1">
        <f t="array" ref="I29">C29-MMULT(D29:H29,$AI$2:$AI$6)</f>
        <v>-6.5149336590362879E-3</v>
      </c>
      <c r="K29" s="11">
        <f t="shared" si="21"/>
        <v>1.9120135077342032E-2</v>
      </c>
      <c r="L29" s="12">
        <f t="shared" si="22"/>
        <v>1.2605201418305744E-2</v>
      </c>
      <c r="N29" s="14">
        <f t="shared" si="3"/>
        <v>1.03E-2</v>
      </c>
      <c r="O29" s="46">
        <f t="shared" si="4"/>
        <v>-4.8418000000000003E-3</v>
      </c>
      <c r="Q29" s="14">
        <f t="shared" si="5"/>
        <v>4.0581999999999979E-3</v>
      </c>
      <c r="S29" s="14">
        <f t="shared" si="6"/>
        <v>-2.5365985816942563E-3</v>
      </c>
      <c r="V29" s="10">
        <f t="shared" si="7"/>
        <v>1.9199999999999998E-2</v>
      </c>
      <c r="W29" s="10">
        <v>1.03E-2</v>
      </c>
      <c r="X29" s="10">
        <f t="shared" si="8"/>
        <v>1.4583333333333334E-3</v>
      </c>
      <c r="Y29" s="10">
        <f t="shared" si="9"/>
        <v>7.7000000000000001E-5</v>
      </c>
      <c r="Z29" s="10">
        <f t="shared" si="10"/>
        <v>1.5353333333333334E-3</v>
      </c>
      <c r="AA29" s="33">
        <f t="shared" si="2"/>
        <v>1</v>
      </c>
      <c r="AB29" s="10">
        <f t="shared" si="11"/>
        <v>8.7646666666666671E-3</v>
      </c>
      <c r="AC29" s="10">
        <f t="shared" si="12"/>
        <v>1.9064666666666667E-2</v>
      </c>
      <c r="AD29" s="10">
        <f t="shared" si="13"/>
        <v>1.3533333333333106E-4</v>
      </c>
    </row>
    <row r="30" spans="1:30" x14ac:dyDescent="0.3">
      <c r="A30" s="8">
        <v>44227</v>
      </c>
      <c r="B30" s="9">
        <v>7.2999999999999999E-5</v>
      </c>
      <c r="C30" s="9">
        <v>1.7500000000000002E-2</v>
      </c>
      <c r="D30" s="10">
        <v>9.4710999999999997E-3</v>
      </c>
      <c r="E30" s="14">
        <f t="shared" si="18"/>
        <v>1.51418E-2</v>
      </c>
      <c r="F30" s="14">
        <f t="shared" si="19"/>
        <v>2.7590099999999999E-2</v>
      </c>
      <c r="G30" s="14">
        <f t="shared" si="20"/>
        <v>2.8265999999999994E-3</v>
      </c>
      <c r="H30" s="7">
        <v>1</v>
      </c>
      <c r="I30" s="15" cm="1">
        <f t="array" ref="I30">C30-MMULT(D30:H30,$AI$2:$AI$6)</f>
        <v>1.8019347012699673E-3</v>
      </c>
      <c r="K30" s="11">
        <f t="shared" si="21"/>
        <v>1.2264977146286691E-2</v>
      </c>
      <c r="L30" s="12">
        <f t="shared" si="22"/>
        <v>1.4066911847556658E-2</v>
      </c>
      <c r="N30" s="14">
        <f t="shared" si="3"/>
        <v>9.4999999999999998E-3</v>
      </c>
      <c r="O30" s="46">
        <f t="shared" si="4"/>
        <v>2.8900000000000106E-5</v>
      </c>
      <c r="Q30" s="14">
        <f t="shared" si="5"/>
        <v>8.028900000000002E-3</v>
      </c>
      <c r="S30" s="14">
        <f t="shared" si="6"/>
        <v>4.5958118475566585E-3</v>
      </c>
      <c r="V30" s="10">
        <f t="shared" ref="V30:V58" si="23">C30</f>
        <v>1.7500000000000002E-2</v>
      </c>
      <c r="W30" s="10">
        <v>9.4999999999999998E-3</v>
      </c>
      <c r="X30" s="10">
        <f t="shared" si="8"/>
        <v>1.4583333333333334E-3</v>
      </c>
      <c r="Y30" s="10">
        <f t="shared" ref="Y30:Y58" si="24">B30</f>
        <v>7.2999999999999999E-5</v>
      </c>
      <c r="Z30" s="10">
        <f t="shared" ref="Z30:Z58" si="25">SUM(X30:Y30)</f>
        <v>1.5313333333333333E-3</v>
      </c>
      <c r="AA30" s="33">
        <f t="shared" si="2"/>
        <v>1</v>
      </c>
      <c r="AB30" s="10">
        <f t="shared" ref="AB30:AB58" si="26">(W30-Z30)*AA30</f>
        <v>7.9686666666666656E-3</v>
      </c>
      <c r="AC30" s="10">
        <f t="shared" ref="AC30:AC58" si="27">SUM(AB30,W30)</f>
        <v>1.7468666666666667E-2</v>
      </c>
      <c r="AD30" s="10">
        <f t="shared" si="13"/>
        <v>3.1333333333334601E-5</v>
      </c>
    </row>
    <row r="31" spans="1:30" x14ac:dyDescent="0.3">
      <c r="A31" s="8">
        <v>44255</v>
      </c>
      <c r="B31" s="9">
        <v>5.7000000000000003E-5</v>
      </c>
      <c r="C31" s="9">
        <v>1.37E-2</v>
      </c>
      <c r="D31" s="10">
        <v>5.1584000000000005E-3</v>
      </c>
      <c r="E31" s="14">
        <f t="shared" si="18"/>
        <v>9.4710999999999997E-3</v>
      </c>
      <c r="F31" s="14">
        <f t="shared" si="19"/>
        <v>1.51418E-2</v>
      </c>
      <c r="G31" s="14">
        <f t="shared" si="20"/>
        <v>2.7590099999999999E-2</v>
      </c>
      <c r="H31" s="7">
        <v>1</v>
      </c>
      <c r="I31" s="15" cm="1">
        <f t="array" ref="I31">C31-MMULT(D31:H31,$AI$2:$AI$6)</f>
        <v>7.9027756799490059E-3</v>
      </c>
      <c r="K31" s="11">
        <f t="shared" si="21"/>
        <v>7.051469182673316E-3</v>
      </c>
      <c r="L31" s="12">
        <f t="shared" si="22"/>
        <v>1.4954244862622323E-2</v>
      </c>
      <c r="N31" s="14">
        <f t="shared" si="3"/>
        <v>7.6E-3</v>
      </c>
      <c r="O31" s="46">
        <f t="shared" si="4"/>
        <v>2.4415999999999995E-3</v>
      </c>
      <c r="Q31" s="14">
        <f t="shared" si="5"/>
        <v>8.5415999999999999E-3</v>
      </c>
      <c r="S31" s="14">
        <f t="shared" si="6"/>
        <v>9.7958448626223223E-3</v>
      </c>
      <c r="V31" s="10">
        <f t="shared" si="23"/>
        <v>1.37E-2</v>
      </c>
      <c r="W31" s="10">
        <v>7.6E-3</v>
      </c>
      <c r="X31" s="10">
        <f t="shared" si="8"/>
        <v>1.4583333333333334E-3</v>
      </c>
      <c r="Y31" s="10">
        <f t="shared" si="24"/>
        <v>5.7000000000000003E-5</v>
      </c>
      <c r="Z31" s="10">
        <f t="shared" si="25"/>
        <v>1.5153333333333334E-3</v>
      </c>
      <c r="AA31" s="33">
        <f t="shared" si="2"/>
        <v>1</v>
      </c>
      <c r="AB31" s="10">
        <f t="shared" si="26"/>
        <v>6.084666666666667E-3</v>
      </c>
      <c r="AC31" s="10">
        <f t="shared" si="27"/>
        <v>1.3684666666666668E-2</v>
      </c>
      <c r="AD31" s="10">
        <f t="shared" si="13"/>
        <v>1.5333333333332477E-5</v>
      </c>
    </row>
    <row r="32" spans="1:30" x14ac:dyDescent="0.3">
      <c r="A32" s="8">
        <v>44286</v>
      </c>
      <c r="B32" s="9">
        <v>5.1E-5</v>
      </c>
      <c r="C32" s="9">
        <v>6.1000000000000004E-3</v>
      </c>
      <c r="D32" s="10">
        <v>4.9339999999999996E-4</v>
      </c>
      <c r="E32" s="14">
        <f t="shared" si="18"/>
        <v>5.1584000000000005E-3</v>
      </c>
      <c r="F32" s="14">
        <f t="shared" si="19"/>
        <v>9.4710999999999997E-3</v>
      </c>
      <c r="G32" s="14">
        <f t="shared" si="20"/>
        <v>1.51418E-2</v>
      </c>
      <c r="H32" s="7">
        <v>1</v>
      </c>
      <c r="I32" s="15" cm="1">
        <f t="array" ref="I32">C32-MMULT(D32:H32,$AI$2:$AI$6)</f>
        <v>4.7429816581466269E-3</v>
      </c>
      <c r="K32" s="11">
        <f t="shared" si="21"/>
        <v>1.4120751487139858E-3</v>
      </c>
      <c r="L32" s="12">
        <f t="shared" si="22"/>
        <v>6.1550568068606129E-3</v>
      </c>
      <c r="N32" s="14">
        <f t="shared" si="3"/>
        <v>3.8E-3</v>
      </c>
      <c r="O32" s="46">
        <f t="shared" si="4"/>
        <v>3.3065999999999998E-3</v>
      </c>
      <c r="Q32" s="14">
        <f t="shared" si="5"/>
        <v>5.6066000000000006E-3</v>
      </c>
      <c r="S32" s="14">
        <f t="shared" si="6"/>
        <v>5.6616568068606132E-3</v>
      </c>
      <c r="V32" s="10">
        <f t="shared" si="23"/>
        <v>6.1000000000000004E-3</v>
      </c>
      <c r="W32" s="10">
        <v>3.8E-3</v>
      </c>
      <c r="X32" s="10">
        <f t="shared" si="8"/>
        <v>1.4583333333333334E-3</v>
      </c>
      <c r="Y32" s="10">
        <f t="shared" si="24"/>
        <v>5.1E-5</v>
      </c>
      <c r="Z32" s="10">
        <f t="shared" si="25"/>
        <v>1.5093333333333334E-3</v>
      </c>
      <c r="AA32" s="33">
        <f t="shared" si="2"/>
        <v>1</v>
      </c>
      <c r="AB32" s="10">
        <f t="shared" si="26"/>
        <v>2.2906666666666665E-3</v>
      </c>
      <c r="AC32" s="10">
        <f t="shared" si="27"/>
        <v>6.0906666666666661E-3</v>
      </c>
      <c r="AD32" s="10">
        <f t="shared" si="13"/>
        <v>9.333333333334283E-6</v>
      </c>
    </row>
    <row r="33" spans="1:30" x14ac:dyDescent="0.3">
      <c r="A33" s="8">
        <v>44316</v>
      </c>
      <c r="B33" s="9">
        <v>3.4E-5</v>
      </c>
      <c r="C33" s="9">
        <v>1.11E-2</v>
      </c>
      <c r="D33" s="10">
        <v>6.888E-3</v>
      </c>
      <c r="E33" s="14">
        <f t="shared" si="18"/>
        <v>4.9339999999999996E-4</v>
      </c>
      <c r="F33" s="14">
        <f t="shared" si="19"/>
        <v>5.1584000000000005E-3</v>
      </c>
      <c r="G33" s="14">
        <f t="shared" si="20"/>
        <v>9.4710999999999997E-3</v>
      </c>
      <c r="H33" s="7">
        <v>1</v>
      </c>
      <c r="I33" s="15" cm="1">
        <f t="array" ref="I33">C33-MMULT(D33:H33,$AI$2:$AI$6)</f>
        <v>4.8489695789347064E-3</v>
      </c>
      <c r="K33" s="11">
        <f t="shared" si="21"/>
        <v>9.1423364755213454E-3</v>
      </c>
      <c r="L33" s="12">
        <f t="shared" si="22"/>
        <v>1.3991306054456053E-2</v>
      </c>
      <c r="N33" s="14">
        <f t="shared" si="3"/>
        <v>6.3E-3</v>
      </c>
      <c r="O33" s="46">
        <f t="shared" si="4"/>
        <v>-5.8799999999999998E-4</v>
      </c>
      <c r="Q33" s="14">
        <f t="shared" si="5"/>
        <v>4.2120000000000005E-3</v>
      </c>
      <c r="S33" s="14">
        <f t="shared" si="6"/>
        <v>7.1033060544560527E-3</v>
      </c>
      <c r="V33" s="10">
        <f t="shared" si="23"/>
        <v>1.11E-2</v>
      </c>
      <c r="W33" s="10">
        <v>6.3E-3</v>
      </c>
      <c r="X33" s="10">
        <f t="shared" si="8"/>
        <v>1.4583333333333334E-3</v>
      </c>
      <c r="Y33" s="10">
        <f t="shared" si="24"/>
        <v>3.4E-5</v>
      </c>
      <c r="Z33" s="10">
        <f t="shared" si="25"/>
        <v>1.4923333333333334E-3</v>
      </c>
      <c r="AA33" s="33">
        <f t="shared" si="2"/>
        <v>1</v>
      </c>
      <c r="AB33" s="10">
        <f t="shared" si="26"/>
        <v>4.8076666666666667E-3</v>
      </c>
      <c r="AC33" s="10">
        <f t="shared" si="27"/>
        <v>1.1107666666666667E-2</v>
      </c>
      <c r="AD33" s="10">
        <f t="shared" si="13"/>
        <v>-7.6666666666662386E-6</v>
      </c>
    </row>
    <row r="34" spans="1:30" x14ac:dyDescent="0.3">
      <c r="A34" s="8">
        <v>44347</v>
      </c>
      <c r="B34" s="9">
        <v>2.3E-5</v>
      </c>
      <c r="C34" s="9">
        <v>1.09E-2</v>
      </c>
      <c r="D34" s="10">
        <v>4.9313999999999998E-3</v>
      </c>
      <c r="E34" s="14">
        <f t="shared" si="18"/>
        <v>6.888E-3</v>
      </c>
      <c r="F34" s="14">
        <f t="shared" si="19"/>
        <v>4.9339999999999996E-4</v>
      </c>
      <c r="G34" s="14">
        <f t="shared" si="20"/>
        <v>5.1584000000000005E-3</v>
      </c>
      <c r="H34" s="7">
        <v>1</v>
      </c>
      <c r="I34" s="15" cm="1">
        <f t="array" ref="I34">C34-MMULT(D34:H34,$AI$2:$AI$6)</f>
        <v>3.4588962331961381E-3</v>
      </c>
      <c r="K34" s="11">
        <f t="shared" si="21"/>
        <v>6.7770549392202027E-3</v>
      </c>
      <c r="L34" s="12">
        <f t="shared" si="22"/>
        <v>1.0235951172416342E-2</v>
      </c>
      <c r="N34" s="14">
        <f t="shared" si="3"/>
        <v>6.1999999999999998E-3</v>
      </c>
      <c r="O34" s="46">
        <f t="shared" si="4"/>
        <v>1.2685999999999999E-3</v>
      </c>
      <c r="Q34" s="14">
        <f t="shared" si="5"/>
        <v>5.9686000000000001E-3</v>
      </c>
      <c r="S34" s="14">
        <f t="shared" si="6"/>
        <v>5.3045511724163419E-3</v>
      </c>
      <c r="V34" s="10">
        <f t="shared" si="23"/>
        <v>1.09E-2</v>
      </c>
      <c r="W34" s="10">
        <v>6.1999999999999998E-3</v>
      </c>
      <c r="X34" s="10">
        <f t="shared" si="8"/>
        <v>1.4583333333333334E-3</v>
      </c>
      <c r="Y34" s="10">
        <f t="shared" si="24"/>
        <v>2.3E-5</v>
      </c>
      <c r="Z34" s="10">
        <f t="shared" si="25"/>
        <v>1.4813333333333334E-3</v>
      </c>
      <c r="AA34" s="33">
        <f t="shared" ref="AA34:AA59" si="28">$O$71</f>
        <v>1</v>
      </c>
      <c r="AB34" s="10">
        <f t="shared" si="26"/>
        <v>4.7186666666666661E-3</v>
      </c>
      <c r="AC34" s="10">
        <f t="shared" si="27"/>
        <v>1.0918666666666667E-2</v>
      </c>
      <c r="AD34" s="10">
        <f t="shared" si="13"/>
        <v>-1.8666666666666831E-5</v>
      </c>
    </row>
    <row r="35" spans="1:30" x14ac:dyDescent="0.3">
      <c r="A35" s="8">
        <v>44377</v>
      </c>
      <c r="B35" s="9">
        <v>1.5E-5</v>
      </c>
      <c r="C35" s="9">
        <v>9.4999999999999998E-3</v>
      </c>
      <c r="D35" s="10">
        <v>6.6917000000000001E-3</v>
      </c>
      <c r="E35" s="14">
        <f t="shared" si="18"/>
        <v>4.9313999999999998E-3</v>
      </c>
      <c r="F35" s="14">
        <f t="shared" si="19"/>
        <v>6.888E-3</v>
      </c>
      <c r="G35" s="14">
        <f t="shared" si="20"/>
        <v>4.9339999999999996E-4</v>
      </c>
      <c r="H35" s="7">
        <v>1</v>
      </c>
      <c r="I35" s="15" cm="1">
        <f t="array" ref="I35">C35-MMULT(D35:H35,$AI$2:$AI$6)</f>
        <v>4.2375366905461967E-4</v>
      </c>
      <c r="K35" s="11">
        <f t="shared" si="21"/>
        <v>8.9050346429669584E-3</v>
      </c>
      <c r="L35" s="12">
        <f t="shared" si="22"/>
        <v>9.328788312021578E-3</v>
      </c>
      <c r="N35" s="14">
        <f t="shared" si="3"/>
        <v>5.4999999999999997E-3</v>
      </c>
      <c r="O35" s="46">
        <f t="shared" si="4"/>
        <v>-1.1917000000000004E-3</v>
      </c>
      <c r="Q35" s="14">
        <f t="shared" si="5"/>
        <v>2.8082999999999997E-3</v>
      </c>
      <c r="S35" s="14">
        <f t="shared" si="6"/>
        <v>2.637088312021578E-3</v>
      </c>
      <c r="V35" s="10">
        <f t="shared" si="23"/>
        <v>9.4999999999999998E-3</v>
      </c>
      <c r="W35" s="10">
        <v>5.4999999999999997E-3</v>
      </c>
      <c r="X35" s="10">
        <f t="shared" si="8"/>
        <v>1.4583333333333334E-3</v>
      </c>
      <c r="Y35" s="10">
        <f t="shared" si="24"/>
        <v>1.5E-5</v>
      </c>
      <c r="Z35" s="10">
        <f t="shared" si="25"/>
        <v>1.4733333333333334E-3</v>
      </c>
      <c r="AA35" s="33">
        <f t="shared" si="28"/>
        <v>1</v>
      </c>
      <c r="AB35" s="10">
        <f t="shared" si="26"/>
        <v>4.0266666666666662E-3</v>
      </c>
      <c r="AC35" s="10">
        <f t="shared" si="27"/>
        <v>9.5266666666666659E-3</v>
      </c>
      <c r="AD35" s="10">
        <f t="shared" si="13"/>
        <v>-2.6666666666666158E-5</v>
      </c>
    </row>
    <row r="36" spans="1:30" x14ac:dyDescent="0.3">
      <c r="A36" s="8">
        <v>44408</v>
      </c>
      <c r="B36" s="9">
        <v>2.1999999999999999E-5</v>
      </c>
      <c r="C36" s="9">
        <v>5.5999999999999999E-3</v>
      </c>
      <c r="D36" s="10">
        <v>9.7530000000000002E-4</v>
      </c>
      <c r="E36" s="14">
        <f t="shared" si="18"/>
        <v>6.6917000000000001E-3</v>
      </c>
      <c r="F36" s="14">
        <f t="shared" si="19"/>
        <v>4.9313999999999998E-3</v>
      </c>
      <c r="G36" s="14">
        <f t="shared" si="20"/>
        <v>6.888E-3</v>
      </c>
      <c r="H36" s="7">
        <v>1</v>
      </c>
      <c r="I36" s="15" cm="1">
        <f t="array" ref="I36">C36-MMULT(D36:H36,$AI$2:$AI$6)</f>
        <v>2.1199700082917541E-3</v>
      </c>
      <c r="K36" s="11">
        <f t="shared" si="21"/>
        <v>1.9946312012252398E-3</v>
      </c>
      <c r="L36" s="12">
        <f t="shared" si="22"/>
        <v>4.1146012095169939E-3</v>
      </c>
      <c r="N36" s="14">
        <f t="shared" si="3"/>
        <v>3.5000000000000001E-3</v>
      </c>
      <c r="O36" s="46">
        <f t="shared" si="4"/>
        <v>2.5246999999999999E-3</v>
      </c>
      <c r="Q36" s="14">
        <f t="shared" si="5"/>
        <v>4.6246999999999998E-3</v>
      </c>
      <c r="S36" s="14">
        <f t="shared" si="6"/>
        <v>3.1393012095169938E-3</v>
      </c>
      <c r="V36" s="10">
        <f t="shared" si="23"/>
        <v>5.5999999999999999E-3</v>
      </c>
      <c r="W36" s="10">
        <v>3.5000000000000001E-3</v>
      </c>
      <c r="X36" s="10">
        <f t="shared" si="8"/>
        <v>1.4583333333333334E-3</v>
      </c>
      <c r="Y36" s="10">
        <f t="shared" si="24"/>
        <v>2.1999999999999999E-5</v>
      </c>
      <c r="Z36" s="10">
        <f t="shared" si="25"/>
        <v>1.4803333333333335E-3</v>
      </c>
      <c r="AA36" s="33">
        <f t="shared" si="28"/>
        <v>1</v>
      </c>
      <c r="AB36" s="10">
        <f t="shared" si="26"/>
        <v>2.0196666666666666E-3</v>
      </c>
      <c r="AC36" s="10">
        <f t="shared" si="27"/>
        <v>5.5196666666666666E-3</v>
      </c>
      <c r="AD36" s="10">
        <f t="shared" si="13"/>
        <v>8.0333333333333298E-5</v>
      </c>
    </row>
    <row r="37" spans="1:30" x14ac:dyDescent="0.3">
      <c r="A37" s="8">
        <v>44439</v>
      </c>
      <c r="B37" s="9">
        <v>3.1000000000000001E-5</v>
      </c>
      <c r="C37" s="9">
        <v>6.7000000000000002E-3</v>
      </c>
      <c r="D37" s="10">
        <v>4.9604999999999996E-3</v>
      </c>
      <c r="E37" s="14">
        <f t="shared" si="18"/>
        <v>9.7530000000000002E-4</v>
      </c>
      <c r="F37" s="14">
        <f t="shared" si="19"/>
        <v>6.6917000000000001E-3</v>
      </c>
      <c r="G37" s="14">
        <f t="shared" si="20"/>
        <v>4.9313999999999998E-3</v>
      </c>
      <c r="H37" s="7">
        <v>1</v>
      </c>
      <c r="I37" s="15" cm="1">
        <f t="array" ref="I37">C37-MMULT(D37:H37,$AI$2:$AI$6)</f>
        <v>1.4176895257970402E-3</v>
      </c>
      <c r="K37" s="11">
        <f t="shared" si="21"/>
        <v>6.8122331528082452E-3</v>
      </c>
      <c r="L37" s="12">
        <f t="shared" si="22"/>
        <v>8.2299226786052854E-3</v>
      </c>
      <c r="N37" s="14">
        <f t="shared" si="3"/>
        <v>4.1000000000000003E-3</v>
      </c>
      <c r="O37" s="46">
        <f t="shared" si="4"/>
        <v>-8.6049999999999929E-4</v>
      </c>
      <c r="Q37" s="14">
        <f t="shared" si="5"/>
        <v>1.7395000000000006E-3</v>
      </c>
      <c r="S37" s="14">
        <f t="shared" si="6"/>
        <v>3.2694226786052858E-3</v>
      </c>
      <c r="V37" s="10">
        <f t="shared" si="23"/>
        <v>6.7000000000000002E-3</v>
      </c>
      <c r="W37" s="10">
        <v>4.1000000000000003E-3</v>
      </c>
      <c r="X37" s="10">
        <f t="shared" si="8"/>
        <v>1.4583333333333334E-3</v>
      </c>
      <c r="Y37" s="10">
        <f t="shared" si="24"/>
        <v>3.1000000000000001E-5</v>
      </c>
      <c r="Z37" s="10">
        <f t="shared" si="25"/>
        <v>1.4893333333333334E-3</v>
      </c>
      <c r="AA37" s="33">
        <f t="shared" si="28"/>
        <v>1</v>
      </c>
      <c r="AB37" s="10">
        <f t="shared" si="26"/>
        <v>2.610666666666667E-3</v>
      </c>
      <c r="AC37" s="10">
        <f t="shared" si="27"/>
        <v>6.7106666666666669E-3</v>
      </c>
      <c r="AD37" s="10">
        <f t="shared" si="13"/>
        <v>-1.0666666666666637E-5</v>
      </c>
    </row>
    <row r="38" spans="1:30" x14ac:dyDescent="0.3">
      <c r="A38" s="8">
        <v>44469</v>
      </c>
      <c r="B38" s="9">
        <v>3.8000000000000002E-5</v>
      </c>
      <c r="C38" s="9">
        <v>8.8000000000000005E-3</v>
      </c>
      <c r="D38" s="10">
        <v>4.5979999999999997E-3</v>
      </c>
      <c r="E38" s="14">
        <f t="shared" si="18"/>
        <v>4.9604999999999996E-3</v>
      </c>
      <c r="F38" s="14">
        <f t="shared" si="19"/>
        <v>9.7530000000000002E-4</v>
      </c>
      <c r="G38" s="14">
        <f t="shared" si="20"/>
        <v>6.6917000000000001E-3</v>
      </c>
      <c r="H38" s="7">
        <v>1</v>
      </c>
      <c r="I38" s="15" cm="1">
        <f t="array" ref="I38">C38-MMULT(D38:H38,$AI$2:$AI$6)</f>
        <v>2.6319184479848537E-3</v>
      </c>
      <c r="K38" s="11">
        <f t="shared" si="21"/>
        <v>6.3740165746066892E-3</v>
      </c>
      <c r="L38" s="12">
        <f t="shared" si="22"/>
        <v>9.0059350225915429E-3</v>
      </c>
      <c r="N38" s="14">
        <f t="shared" si="3"/>
        <v>5.1000000000000004E-3</v>
      </c>
      <c r="O38" s="46">
        <f t="shared" si="4"/>
        <v>5.0200000000000071E-4</v>
      </c>
      <c r="Q38" s="14">
        <f t="shared" si="5"/>
        <v>4.2020000000000009E-3</v>
      </c>
      <c r="S38" s="14">
        <f t="shared" si="6"/>
        <v>4.4079350225915432E-3</v>
      </c>
      <c r="V38" s="10">
        <f t="shared" si="23"/>
        <v>8.8000000000000005E-3</v>
      </c>
      <c r="W38" s="10">
        <v>5.1000000000000004E-3</v>
      </c>
      <c r="X38" s="10">
        <f t="shared" si="8"/>
        <v>1.4583333333333334E-3</v>
      </c>
      <c r="Y38" s="10">
        <f t="shared" si="24"/>
        <v>3.8000000000000002E-5</v>
      </c>
      <c r="Z38" s="10">
        <f t="shared" si="25"/>
        <v>1.4963333333333335E-3</v>
      </c>
      <c r="AA38" s="33">
        <f t="shared" si="28"/>
        <v>1</v>
      </c>
      <c r="AB38" s="10">
        <f t="shared" si="26"/>
        <v>3.6036666666666669E-3</v>
      </c>
      <c r="AC38" s="10">
        <f t="shared" si="27"/>
        <v>8.7036666666666668E-3</v>
      </c>
      <c r="AD38" s="10">
        <f t="shared" si="13"/>
        <v>9.6333333333333687E-5</v>
      </c>
    </row>
    <row r="39" spans="1:30" x14ac:dyDescent="0.3">
      <c r="A39" s="8">
        <v>44500</v>
      </c>
      <c r="B39" s="9">
        <v>3.6000000000000001E-5</v>
      </c>
      <c r="C39" s="9">
        <v>4.8999999999999998E-3</v>
      </c>
      <c r="D39" s="10">
        <v>1.3324999999999999E-3</v>
      </c>
      <c r="E39" s="14">
        <f t="shared" ref="E39:E52" si="29">D38</f>
        <v>4.5979999999999997E-3</v>
      </c>
      <c r="F39" s="14">
        <f t="shared" ref="F39:F52" si="30">D37</f>
        <v>4.9604999999999996E-3</v>
      </c>
      <c r="G39" s="14">
        <f t="shared" ref="G39:G52" si="31">D36</f>
        <v>9.7530000000000002E-4</v>
      </c>
      <c r="H39" s="7">
        <v>1</v>
      </c>
      <c r="I39" s="15" cm="1">
        <f t="array" ref="I39">C39-MMULT(D39:H39,$AI$2:$AI$6)</f>
        <v>1.0861047287492364E-3</v>
      </c>
      <c r="K39" s="11">
        <f t="shared" ref="K39:K52" si="32">$AF$2*D39+$AI$6</f>
        <v>2.426440750835159E-3</v>
      </c>
      <c r="L39" s="12">
        <f t="shared" ref="L39:L52" si="33">K39+I39</f>
        <v>3.5125454795843954E-3</v>
      </c>
      <c r="N39" s="14">
        <f t="shared" si="3"/>
        <v>3.2000000000000002E-3</v>
      </c>
      <c r="O39" s="46">
        <f t="shared" si="4"/>
        <v>1.8675000000000002E-3</v>
      </c>
      <c r="Q39" s="14">
        <f t="shared" si="5"/>
        <v>3.5674999999999999E-3</v>
      </c>
      <c r="S39" s="14">
        <f t="shared" si="6"/>
        <v>2.1800454795843954E-3</v>
      </c>
      <c r="V39" s="10">
        <f t="shared" si="23"/>
        <v>4.8999999999999998E-3</v>
      </c>
      <c r="W39" s="10">
        <v>3.2000000000000002E-3</v>
      </c>
      <c r="X39" s="10">
        <f t="shared" si="8"/>
        <v>1.4583333333333334E-3</v>
      </c>
      <c r="Y39" s="10">
        <f t="shared" si="24"/>
        <v>3.6000000000000001E-5</v>
      </c>
      <c r="Z39" s="10">
        <f t="shared" si="25"/>
        <v>1.4943333333333334E-3</v>
      </c>
      <c r="AA39" s="33">
        <f t="shared" si="28"/>
        <v>1</v>
      </c>
      <c r="AB39" s="10">
        <f t="shared" si="26"/>
        <v>1.7056666666666667E-3</v>
      </c>
      <c r="AC39" s="10">
        <f t="shared" si="27"/>
        <v>4.9056666666666667E-3</v>
      </c>
      <c r="AD39" s="10">
        <f t="shared" si="13"/>
        <v>-5.6666666666668405E-6</v>
      </c>
    </row>
    <row r="40" spans="1:30" x14ac:dyDescent="0.3">
      <c r="A40" s="8">
        <v>44530</v>
      </c>
      <c r="B40" s="9">
        <v>3.8000000000000002E-5</v>
      </c>
      <c r="C40" s="9">
        <v>4.4999999999999997E-3</v>
      </c>
      <c r="D40" s="10">
        <v>-4.1909E-3</v>
      </c>
      <c r="E40" s="14">
        <f t="shared" si="29"/>
        <v>1.3324999999999999E-3</v>
      </c>
      <c r="F40" s="14">
        <f t="shared" si="30"/>
        <v>4.5979999999999997E-3</v>
      </c>
      <c r="G40" s="14">
        <f t="shared" si="31"/>
        <v>4.9604999999999996E-3</v>
      </c>
      <c r="H40" s="7">
        <v>1</v>
      </c>
      <c r="I40" s="15" cm="1">
        <f t="array" ref="I40">C40-MMULT(D40:H40,$AI$2:$AI$6)</f>
        <v>7.711503012456441E-3</v>
      </c>
      <c r="K40" s="11">
        <f t="shared" si="32"/>
        <v>-4.2506501403054538E-3</v>
      </c>
      <c r="L40" s="12">
        <f t="shared" si="33"/>
        <v>3.4608528721509872E-3</v>
      </c>
      <c r="N40" s="14">
        <f t="shared" si="3"/>
        <v>3.0000000000000001E-3</v>
      </c>
      <c r="O40" s="46">
        <f t="shared" si="4"/>
        <v>7.1909000000000001E-3</v>
      </c>
      <c r="Q40" s="14">
        <f t="shared" si="5"/>
        <v>8.6908999999999997E-3</v>
      </c>
      <c r="S40" s="14">
        <f t="shared" si="6"/>
        <v>7.6517528721509872E-3</v>
      </c>
      <c r="V40" s="10">
        <f t="shared" si="23"/>
        <v>4.4999999999999997E-3</v>
      </c>
      <c r="W40" s="10">
        <v>3.0000000000000001E-3</v>
      </c>
      <c r="X40" s="10">
        <f t="shared" si="8"/>
        <v>1.4583333333333334E-3</v>
      </c>
      <c r="Y40" s="10">
        <f t="shared" si="24"/>
        <v>3.8000000000000002E-5</v>
      </c>
      <c r="Z40" s="10">
        <f t="shared" si="25"/>
        <v>1.4963333333333335E-3</v>
      </c>
      <c r="AA40" s="33">
        <f t="shared" si="28"/>
        <v>1</v>
      </c>
      <c r="AB40" s="10">
        <f t="shared" si="26"/>
        <v>1.5036666666666666E-3</v>
      </c>
      <c r="AC40" s="10">
        <f t="shared" si="27"/>
        <v>4.5036666666666662E-3</v>
      </c>
      <c r="AD40" s="10">
        <f t="shared" si="13"/>
        <v>-3.6666666666665751E-6</v>
      </c>
    </row>
    <row r="41" spans="1:30" x14ac:dyDescent="0.3">
      <c r="A41" s="8">
        <v>44561</v>
      </c>
      <c r="B41" s="9">
        <v>4.1999999999999998E-5</v>
      </c>
      <c r="C41" s="9">
        <v>7.7999999999999996E-3</v>
      </c>
      <c r="D41" s="10">
        <v>1.0117599999999999E-2</v>
      </c>
      <c r="E41" s="14">
        <f t="shared" si="29"/>
        <v>-4.1909E-3</v>
      </c>
      <c r="F41" s="14">
        <f t="shared" si="30"/>
        <v>1.3324999999999999E-3</v>
      </c>
      <c r="G41" s="14">
        <f t="shared" si="31"/>
        <v>4.5979999999999997E-3</v>
      </c>
      <c r="H41" s="7">
        <v>1</v>
      </c>
      <c r="I41" s="15" cm="1">
        <f t="array" ref="I41">C41-MMULT(D41:H41,$AI$2:$AI$6)</f>
        <v>-2.6194484296781541E-4</v>
      </c>
      <c r="K41" s="11">
        <f t="shared" si="32"/>
        <v>1.304651374713443E-2</v>
      </c>
      <c r="L41" s="12">
        <f t="shared" si="33"/>
        <v>1.2784568904166614E-2</v>
      </c>
      <c r="N41" s="14">
        <f t="shared" si="3"/>
        <v>4.7000000000000002E-3</v>
      </c>
      <c r="O41" s="46">
        <f t="shared" si="4"/>
        <v>-5.417599999999999E-3</v>
      </c>
      <c r="Q41" s="14">
        <f t="shared" si="5"/>
        <v>-2.3175999999999995E-3</v>
      </c>
      <c r="S41" s="14">
        <f t="shared" si="6"/>
        <v>2.6669689041666153E-3</v>
      </c>
      <c r="V41" s="10">
        <f t="shared" si="23"/>
        <v>7.7999999999999996E-3</v>
      </c>
      <c r="W41" s="10">
        <v>4.7000000000000002E-3</v>
      </c>
      <c r="X41" s="10">
        <f t="shared" si="8"/>
        <v>1.4583333333333334E-3</v>
      </c>
      <c r="Y41" s="10">
        <f t="shared" si="24"/>
        <v>4.1999999999999998E-5</v>
      </c>
      <c r="Z41" s="10">
        <f t="shared" si="25"/>
        <v>1.5003333333333333E-3</v>
      </c>
      <c r="AA41" s="33">
        <f t="shared" si="28"/>
        <v>1</v>
      </c>
      <c r="AB41" s="10">
        <f t="shared" si="26"/>
        <v>3.1996666666666666E-3</v>
      </c>
      <c r="AC41" s="10">
        <f t="shared" si="27"/>
        <v>7.8996666666666659E-3</v>
      </c>
      <c r="AD41" s="10">
        <f t="shared" si="13"/>
        <v>-9.9666666666666306E-5</v>
      </c>
    </row>
    <row r="42" spans="1:30" x14ac:dyDescent="0.3">
      <c r="A42" s="8">
        <v>44592</v>
      </c>
      <c r="B42" s="9">
        <v>4.6999999999999997E-5</v>
      </c>
      <c r="C42" s="9">
        <v>4.7000000000000002E-3</v>
      </c>
      <c r="D42" s="10">
        <v>-5.7015E-3</v>
      </c>
      <c r="E42" s="14">
        <f t="shared" si="29"/>
        <v>1.0117599999999999E-2</v>
      </c>
      <c r="F42" s="14">
        <f t="shared" si="30"/>
        <v>-4.1909E-3</v>
      </c>
      <c r="G42" s="14">
        <f t="shared" si="31"/>
        <v>1.3324999999999999E-3</v>
      </c>
      <c r="H42" s="7">
        <v>1</v>
      </c>
      <c r="I42" s="15" cm="1">
        <f t="array" ref="I42">C42-MMULT(D42:H42,$AI$2:$AI$6)</f>
        <v>5.5267039136854068E-3</v>
      </c>
      <c r="K42" s="11">
        <f t="shared" si="32"/>
        <v>-6.0767741762537851E-3</v>
      </c>
      <c r="L42" s="12">
        <f t="shared" si="33"/>
        <v>-5.5007026256837822E-4</v>
      </c>
      <c r="N42" s="14">
        <f t="shared" si="3"/>
        <v>3.0999999999999999E-3</v>
      </c>
      <c r="O42" s="46">
        <f t="shared" si="4"/>
        <v>8.8015000000000003E-3</v>
      </c>
      <c r="Q42" s="14">
        <f t="shared" si="5"/>
        <v>1.0401500000000001E-2</v>
      </c>
      <c r="S42" s="14">
        <f t="shared" si="6"/>
        <v>5.1514297374316217E-3</v>
      </c>
      <c r="V42" s="10">
        <f t="shared" si="23"/>
        <v>4.7000000000000002E-3</v>
      </c>
      <c r="W42" s="10">
        <v>3.0999999999999999E-3</v>
      </c>
      <c r="X42" s="10">
        <f t="shared" si="8"/>
        <v>1.4583333333333334E-3</v>
      </c>
      <c r="Y42" s="10">
        <f t="shared" si="24"/>
        <v>4.6999999999999997E-5</v>
      </c>
      <c r="Z42" s="10">
        <f t="shared" si="25"/>
        <v>1.5053333333333333E-3</v>
      </c>
      <c r="AA42" s="33">
        <f t="shared" si="28"/>
        <v>1</v>
      </c>
      <c r="AB42" s="10">
        <f t="shared" si="26"/>
        <v>1.5946666666666665E-3</v>
      </c>
      <c r="AC42" s="10">
        <f t="shared" si="27"/>
        <v>4.6946666666666664E-3</v>
      </c>
      <c r="AD42" s="10">
        <f t="shared" si="13"/>
        <v>5.3333333333337521E-6</v>
      </c>
    </row>
    <row r="43" spans="1:30" x14ac:dyDescent="0.3">
      <c r="A43" s="8">
        <v>44620</v>
      </c>
      <c r="B43" s="9">
        <v>7.4999999999999993E-5</v>
      </c>
      <c r="C43" s="9">
        <v>-4.8999999999999998E-3</v>
      </c>
      <c r="D43" s="10">
        <v>-6.288199999999999E-3</v>
      </c>
      <c r="E43" s="14">
        <f t="shared" si="29"/>
        <v>-5.7015E-3</v>
      </c>
      <c r="F43" s="14">
        <f t="shared" si="30"/>
        <v>1.0117599999999999E-2</v>
      </c>
      <c r="G43" s="14">
        <f t="shared" si="31"/>
        <v>-4.1909E-3</v>
      </c>
      <c r="H43" s="7">
        <v>1</v>
      </c>
      <c r="I43" s="15" cm="1">
        <f t="array" ref="I43">C43-MMULT(D43:H43,$AI$2:$AI$6)</f>
        <v>1.6827848234651534E-3</v>
      </c>
      <c r="K43" s="11">
        <f t="shared" si="32"/>
        <v>-6.786020152614757E-3</v>
      </c>
      <c r="L43" s="12">
        <f t="shared" si="33"/>
        <v>-5.1032353291496036E-3</v>
      </c>
      <c r="N43" s="14">
        <f t="shared" si="3"/>
        <v>-1.6999999999999999E-3</v>
      </c>
      <c r="O43" s="46">
        <f t="shared" si="4"/>
        <v>4.5881999999999989E-3</v>
      </c>
      <c r="Q43" s="14">
        <f t="shared" si="5"/>
        <v>1.3881999999999992E-3</v>
      </c>
      <c r="S43" s="14">
        <f t="shared" si="6"/>
        <v>1.1849646708503954E-3</v>
      </c>
      <c r="V43" s="10">
        <f t="shared" si="23"/>
        <v>-4.8999999999999998E-3</v>
      </c>
      <c r="W43" s="10">
        <v>-1.6999999999999999E-3</v>
      </c>
      <c r="X43" s="10">
        <f t="shared" si="8"/>
        <v>1.4583333333333334E-3</v>
      </c>
      <c r="Y43" s="10">
        <f t="shared" si="24"/>
        <v>7.4999999999999993E-5</v>
      </c>
      <c r="Z43" s="10">
        <f t="shared" si="25"/>
        <v>1.5333333333333334E-3</v>
      </c>
      <c r="AA43" s="33">
        <f t="shared" si="28"/>
        <v>1</v>
      </c>
      <c r="AB43" s="10">
        <f t="shared" si="26"/>
        <v>-3.2333333333333333E-3</v>
      </c>
      <c r="AC43" s="10">
        <f t="shared" si="27"/>
        <v>-4.933333333333333E-3</v>
      </c>
      <c r="AD43" s="10">
        <f t="shared" si="13"/>
        <v>3.3333333333333132E-5</v>
      </c>
    </row>
    <row r="44" spans="1:30" x14ac:dyDescent="0.3">
      <c r="A44" s="8">
        <v>44651</v>
      </c>
      <c r="B44" s="9">
        <v>1.5899999999999999E-4</v>
      </c>
      <c r="C44" s="9">
        <v>3.2000000000000002E-3</v>
      </c>
      <c r="D44" s="10">
        <v>-2.4413E-3</v>
      </c>
      <c r="E44" s="14">
        <f t="shared" si="29"/>
        <v>-6.288199999999999E-3</v>
      </c>
      <c r="F44" s="14">
        <f t="shared" si="30"/>
        <v>-5.7015E-3</v>
      </c>
      <c r="G44" s="14">
        <f t="shared" si="31"/>
        <v>1.0117599999999999E-2</v>
      </c>
      <c r="H44" s="7">
        <v>1</v>
      </c>
      <c r="I44" s="15" cm="1">
        <f t="array" ref="I44">C44-MMULT(D44:H44,$AI$2:$AI$6)</f>
        <v>8.6338288380031266E-3</v>
      </c>
      <c r="K44" s="11">
        <f t="shared" si="32"/>
        <v>-2.1356053810738908E-3</v>
      </c>
      <c r="L44" s="12">
        <f t="shared" si="33"/>
        <v>6.4982234569292358E-3</v>
      </c>
      <c r="N44" s="14">
        <f t="shared" si="3"/>
        <v>2.3999999999999998E-3</v>
      </c>
      <c r="O44" s="46">
        <f t="shared" si="4"/>
        <v>4.8412999999999998E-3</v>
      </c>
      <c r="Q44" s="14">
        <f t="shared" si="5"/>
        <v>5.6413000000000001E-3</v>
      </c>
      <c r="S44" s="14">
        <f t="shared" si="6"/>
        <v>8.9395234569292353E-3</v>
      </c>
      <c r="V44" s="10">
        <f t="shared" si="23"/>
        <v>3.2000000000000002E-3</v>
      </c>
      <c r="W44" s="10">
        <v>2.3999999999999998E-3</v>
      </c>
      <c r="X44" s="10">
        <f t="shared" si="8"/>
        <v>1.4583333333333334E-3</v>
      </c>
      <c r="Y44" s="10">
        <f t="shared" si="24"/>
        <v>1.5899999999999999E-4</v>
      </c>
      <c r="Z44" s="10">
        <f t="shared" si="25"/>
        <v>1.6173333333333335E-3</v>
      </c>
      <c r="AA44" s="33">
        <f t="shared" si="28"/>
        <v>1</v>
      </c>
      <c r="AB44" s="10">
        <f t="shared" si="26"/>
        <v>7.8266666666666632E-4</v>
      </c>
      <c r="AC44" s="10">
        <f t="shared" si="27"/>
        <v>3.1826666666666661E-3</v>
      </c>
      <c r="AD44" s="10">
        <f t="shared" si="13"/>
        <v>1.7333333333334044E-5</v>
      </c>
    </row>
    <row r="45" spans="1:30" x14ac:dyDescent="0.3">
      <c r="A45" s="8">
        <v>44681</v>
      </c>
      <c r="B45" s="9">
        <v>2.8299999999999999E-4</v>
      </c>
      <c r="C45" s="9">
        <v>2.3999999999999998E-3</v>
      </c>
      <c r="D45" s="10">
        <v>-9.393799999999999E-3</v>
      </c>
      <c r="E45" s="14">
        <f t="shared" si="29"/>
        <v>-2.4413E-3</v>
      </c>
      <c r="F45" s="14">
        <f t="shared" si="30"/>
        <v>-6.288199999999999E-3</v>
      </c>
      <c r="G45" s="14">
        <f t="shared" si="31"/>
        <v>-5.7015E-3</v>
      </c>
      <c r="H45" s="7">
        <v>1</v>
      </c>
      <c r="I45" s="15" cm="1">
        <f t="array" ref="I45">C45-MMULT(D45:H45,$AI$2:$AI$6)</f>
        <v>1.0676821766276915E-2</v>
      </c>
      <c r="K45" s="11">
        <f t="shared" si="32"/>
        <v>-1.0540297132649932E-2</v>
      </c>
      <c r="L45" s="12">
        <f t="shared" si="33"/>
        <v>1.3652463362698319E-4</v>
      </c>
      <c r="N45" s="14">
        <f t="shared" si="3"/>
        <v>2E-3</v>
      </c>
      <c r="O45" s="46">
        <f t="shared" si="4"/>
        <v>1.1393799999999999E-2</v>
      </c>
      <c r="Q45" s="14">
        <f t="shared" si="5"/>
        <v>1.1793799999999998E-2</v>
      </c>
      <c r="S45" s="14">
        <f t="shared" si="6"/>
        <v>9.5303246336269822E-3</v>
      </c>
      <c r="V45" s="10">
        <f t="shared" si="23"/>
        <v>2.3999999999999998E-3</v>
      </c>
      <c r="W45" s="10">
        <v>2E-3</v>
      </c>
      <c r="X45" s="10">
        <f t="shared" si="8"/>
        <v>1.4583333333333334E-3</v>
      </c>
      <c r="Y45" s="10">
        <f t="shared" si="24"/>
        <v>2.8299999999999999E-4</v>
      </c>
      <c r="Z45" s="10">
        <f t="shared" si="25"/>
        <v>1.7413333333333334E-3</v>
      </c>
      <c r="AA45" s="33">
        <f t="shared" si="28"/>
        <v>1</v>
      </c>
      <c r="AB45" s="10">
        <f t="shared" si="26"/>
        <v>2.5866666666666659E-4</v>
      </c>
      <c r="AC45" s="10">
        <f t="shared" si="27"/>
        <v>2.2586666666666666E-3</v>
      </c>
      <c r="AD45" s="10">
        <f t="shared" si="13"/>
        <v>1.4133333333333315E-4</v>
      </c>
    </row>
    <row r="46" spans="1:30" x14ac:dyDescent="0.3">
      <c r="A46" s="8">
        <v>44712</v>
      </c>
      <c r="B46" s="9">
        <v>4.8299999999999998E-4</v>
      </c>
      <c r="C46" s="9">
        <v>-2.9000000000000001E-2</v>
      </c>
      <c r="D46" s="10">
        <v>-1.71562E-2</v>
      </c>
      <c r="E46" s="14">
        <f t="shared" si="29"/>
        <v>-9.393799999999999E-3</v>
      </c>
      <c r="F46" s="14">
        <f t="shared" si="30"/>
        <v>-2.4413E-3</v>
      </c>
      <c r="G46" s="14">
        <f t="shared" si="31"/>
        <v>-6.288199999999999E-3</v>
      </c>
      <c r="H46" s="7">
        <v>1</v>
      </c>
      <c r="I46" s="15" cm="1">
        <f t="array" ref="I46">C46-MMULT(D46:H46,$AI$2:$AI$6)</f>
        <v>-1.085015862005102E-2</v>
      </c>
      <c r="K46" s="11">
        <f t="shared" si="32"/>
        <v>-1.9924055385427186E-2</v>
      </c>
      <c r="L46" s="12">
        <f t="shared" si="33"/>
        <v>-3.0774214005478206E-2</v>
      </c>
      <c r="N46" s="14">
        <f t="shared" si="3"/>
        <v>-1.35E-2</v>
      </c>
      <c r="O46" s="46">
        <f t="shared" si="4"/>
        <v>3.6562000000000001E-3</v>
      </c>
      <c r="Q46" s="14">
        <f t="shared" si="5"/>
        <v>-1.1843800000000002E-2</v>
      </c>
      <c r="S46" s="14">
        <f t="shared" si="6"/>
        <v>-1.3618014005478206E-2</v>
      </c>
      <c r="V46" s="10">
        <f t="shared" si="23"/>
        <v>-2.9000000000000001E-2</v>
      </c>
      <c r="W46" s="10">
        <v>-1.35E-2</v>
      </c>
      <c r="X46" s="10">
        <f t="shared" si="8"/>
        <v>1.4583333333333334E-3</v>
      </c>
      <c r="Y46" s="10">
        <f t="shared" si="24"/>
        <v>4.8299999999999998E-4</v>
      </c>
      <c r="Z46" s="10">
        <f t="shared" si="25"/>
        <v>1.9413333333333333E-3</v>
      </c>
      <c r="AA46" s="33">
        <f t="shared" si="28"/>
        <v>1</v>
      </c>
      <c r="AB46" s="10">
        <f t="shared" si="26"/>
        <v>-1.5441333333333333E-2</v>
      </c>
      <c r="AC46" s="10">
        <f t="shared" si="27"/>
        <v>-2.8941333333333333E-2</v>
      </c>
      <c r="AD46" s="10">
        <f t="shared" si="13"/>
        <v>-5.8666666666668671E-5</v>
      </c>
    </row>
    <row r="47" spans="1:30" x14ac:dyDescent="0.3">
      <c r="A47" s="8">
        <v>44742</v>
      </c>
      <c r="B47" s="9">
        <v>6.7500000000000004E-4</v>
      </c>
      <c r="C47" s="9">
        <v>-1.9300000000000001E-2</v>
      </c>
      <c r="D47" s="10">
        <v>-3.5582799999999998E-2</v>
      </c>
      <c r="E47" s="14">
        <f t="shared" si="29"/>
        <v>-1.71562E-2</v>
      </c>
      <c r="F47" s="14">
        <f t="shared" si="30"/>
        <v>-9.393799999999999E-3</v>
      </c>
      <c r="G47" s="14">
        <f t="shared" si="31"/>
        <v>-2.4413E-3</v>
      </c>
      <c r="H47" s="7">
        <v>1</v>
      </c>
      <c r="I47" s="15" cm="1">
        <f t="array" ref="I47">C47-MMULT(D47:H47,$AI$2:$AI$6)</f>
        <v>1.9844563837240096E-2</v>
      </c>
      <c r="K47" s="11">
        <f t="shared" si="32"/>
        <v>-4.2199480488568662E-2</v>
      </c>
      <c r="L47" s="12">
        <f t="shared" si="33"/>
        <v>-2.2354916651328566E-2</v>
      </c>
      <c r="N47" s="14">
        <f t="shared" si="3"/>
        <v>-8.6E-3</v>
      </c>
      <c r="O47" s="46">
        <f t="shared" si="4"/>
        <v>2.6982799999999998E-2</v>
      </c>
      <c r="Q47" s="14">
        <f t="shared" si="5"/>
        <v>1.6282799999999997E-2</v>
      </c>
      <c r="S47" s="14">
        <f t="shared" si="6"/>
        <v>1.3227883348671431E-2</v>
      </c>
      <c r="V47" s="10">
        <f t="shared" si="23"/>
        <v>-1.9300000000000001E-2</v>
      </c>
      <c r="W47" s="10">
        <v>-8.6E-3</v>
      </c>
      <c r="X47" s="10">
        <f t="shared" si="8"/>
        <v>1.4583333333333334E-3</v>
      </c>
      <c r="Y47" s="10">
        <f t="shared" si="24"/>
        <v>6.7500000000000004E-4</v>
      </c>
      <c r="Z47" s="10">
        <f t="shared" si="25"/>
        <v>2.1333333333333334E-3</v>
      </c>
      <c r="AA47" s="33">
        <f t="shared" si="28"/>
        <v>1</v>
      </c>
      <c r="AB47" s="10">
        <f t="shared" si="26"/>
        <v>-1.0733333333333334E-2</v>
      </c>
      <c r="AC47" s="10">
        <f t="shared" si="27"/>
        <v>-1.9333333333333334E-2</v>
      </c>
      <c r="AD47" s="10">
        <f t="shared" si="13"/>
        <v>3.3333333333333132E-5</v>
      </c>
    </row>
    <row r="48" spans="1:30" x14ac:dyDescent="0.3">
      <c r="A48" s="8">
        <v>44773</v>
      </c>
      <c r="B48" s="9">
        <v>1.0369999999999999E-3</v>
      </c>
      <c r="C48" s="9">
        <v>1.26E-2</v>
      </c>
      <c r="D48" s="10">
        <v>3.2996200000000003E-2</v>
      </c>
      <c r="E48" s="14">
        <f t="shared" si="29"/>
        <v>-3.5582799999999998E-2</v>
      </c>
      <c r="F48" s="14">
        <f t="shared" si="30"/>
        <v>-1.71562E-2</v>
      </c>
      <c r="G48" s="14">
        <f t="shared" si="31"/>
        <v>-9.393799999999999E-3</v>
      </c>
      <c r="H48" s="7">
        <v>1</v>
      </c>
      <c r="I48" s="15" cm="1">
        <f t="array" ref="I48">C48-MMULT(D48:H48,$AI$2:$AI$6)</f>
        <v>-6.2896740013305211E-3</v>
      </c>
      <c r="K48" s="11">
        <f t="shared" si="32"/>
        <v>4.0703842867250602E-2</v>
      </c>
      <c r="L48" s="12">
        <f t="shared" si="33"/>
        <v>3.4414168865920081E-2</v>
      </c>
      <c r="N48" s="14">
        <f t="shared" si="3"/>
        <v>7.4999999999999997E-3</v>
      </c>
      <c r="O48" s="46">
        <f t="shared" si="4"/>
        <v>-2.5496200000000004E-2</v>
      </c>
      <c r="Q48" s="14">
        <f t="shared" si="5"/>
        <v>-2.0396200000000003E-2</v>
      </c>
      <c r="S48" s="14">
        <f t="shared" si="6"/>
        <v>1.4179688659200773E-3</v>
      </c>
      <c r="V48" s="10">
        <f t="shared" si="23"/>
        <v>1.26E-2</v>
      </c>
      <c r="W48" s="10">
        <v>7.4999999999999997E-3</v>
      </c>
      <c r="X48" s="10">
        <f t="shared" si="8"/>
        <v>1.4583333333333334E-3</v>
      </c>
      <c r="Y48" s="10">
        <f t="shared" si="24"/>
        <v>1.0369999999999999E-3</v>
      </c>
      <c r="Z48" s="10">
        <f t="shared" si="25"/>
        <v>2.4953333333333333E-3</v>
      </c>
      <c r="AA48" s="33">
        <f t="shared" si="28"/>
        <v>1</v>
      </c>
      <c r="AB48" s="10">
        <f t="shared" si="26"/>
        <v>5.0046666666666659E-3</v>
      </c>
      <c r="AC48" s="10">
        <f t="shared" si="27"/>
        <v>1.2504666666666666E-2</v>
      </c>
      <c r="AD48" s="10">
        <f t="shared" si="13"/>
        <v>9.5333333333334422E-5</v>
      </c>
    </row>
    <row r="49" spans="1:30" x14ac:dyDescent="0.3">
      <c r="A49" s="8">
        <v>44804</v>
      </c>
      <c r="B49" s="9">
        <v>1.487E-3</v>
      </c>
      <c r="C49" s="9">
        <v>1.8700000000000001E-2</v>
      </c>
      <c r="D49" s="10">
        <v>3.3865999999999992E-3</v>
      </c>
      <c r="E49" s="14">
        <f t="shared" si="29"/>
        <v>3.2996200000000003E-2</v>
      </c>
      <c r="F49" s="14">
        <f t="shared" si="30"/>
        <v>-3.5582799999999998E-2</v>
      </c>
      <c r="G49" s="14">
        <f t="shared" si="31"/>
        <v>-1.71562E-2</v>
      </c>
      <c r="H49" s="7">
        <v>1</v>
      </c>
      <c r="I49" s="15" cm="1">
        <f t="array" ref="I49">C49-MMULT(D49:H49,$AI$2:$AI$6)</f>
        <v>-3.0523636503063112E-5</v>
      </c>
      <c r="K49" s="11">
        <f t="shared" si="32"/>
        <v>4.9095874357560285E-3</v>
      </c>
      <c r="L49" s="12">
        <f t="shared" si="33"/>
        <v>4.8790637992529653E-3</v>
      </c>
      <c r="N49" s="14">
        <f t="shared" si="3"/>
        <v>1.0800000000000001E-2</v>
      </c>
      <c r="O49" s="46">
        <f t="shared" si="4"/>
        <v>7.4134000000000014E-3</v>
      </c>
      <c r="Q49" s="14">
        <f t="shared" si="5"/>
        <v>1.5313400000000001E-2</v>
      </c>
      <c r="S49" s="14">
        <f t="shared" si="6"/>
        <v>1.4924637992529662E-3</v>
      </c>
      <c r="V49" s="10">
        <f t="shared" si="23"/>
        <v>1.8700000000000001E-2</v>
      </c>
      <c r="W49" s="10">
        <v>1.0800000000000001E-2</v>
      </c>
      <c r="X49" s="10">
        <f t="shared" si="8"/>
        <v>1.4583333333333334E-3</v>
      </c>
      <c r="Y49" s="10">
        <f t="shared" si="24"/>
        <v>1.487E-3</v>
      </c>
      <c r="Z49" s="10">
        <f t="shared" si="25"/>
        <v>2.9453333333333337E-3</v>
      </c>
      <c r="AA49" s="33">
        <f t="shared" si="28"/>
        <v>1</v>
      </c>
      <c r="AB49" s="10">
        <f t="shared" si="26"/>
        <v>7.854666666666666E-3</v>
      </c>
      <c r="AC49" s="10">
        <f t="shared" si="27"/>
        <v>1.8654666666666667E-2</v>
      </c>
      <c r="AD49" s="10">
        <f t="shared" si="13"/>
        <v>4.5333333333334724E-5</v>
      </c>
    </row>
    <row r="50" spans="1:30" x14ac:dyDescent="0.3">
      <c r="A50" s="8">
        <v>44834</v>
      </c>
      <c r="B50" s="9">
        <v>1.9589999999999998E-3</v>
      </c>
      <c r="C50" s="9">
        <v>-2.0400000000000001E-2</v>
      </c>
      <c r="D50" s="10">
        <v>-2.8009299999999994E-2</v>
      </c>
      <c r="E50" s="14">
        <f t="shared" si="29"/>
        <v>3.3865999999999992E-3</v>
      </c>
      <c r="F50" s="14">
        <f t="shared" si="30"/>
        <v>3.2996200000000003E-2</v>
      </c>
      <c r="G50" s="14">
        <f t="shared" si="31"/>
        <v>-3.5582799999999998E-2</v>
      </c>
      <c r="H50" s="7">
        <v>1</v>
      </c>
      <c r="I50" s="15" cm="1">
        <f t="array" ref="I50">C50-MMULT(D50:H50,$AI$2:$AI$6)</f>
        <v>-1.6881574927676279E-3</v>
      </c>
      <c r="K50" s="11">
        <f t="shared" si="32"/>
        <v>-3.3044078405783876E-2</v>
      </c>
      <c r="L50" s="12">
        <f t="shared" si="33"/>
        <v>-3.4732235898551504E-2</v>
      </c>
      <c r="N50" s="14">
        <f t="shared" si="3"/>
        <v>-8.5000000000000006E-3</v>
      </c>
      <c r="O50" s="46">
        <f t="shared" si="4"/>
        <v>1.9509299999999993E-2</v>
      </c>
      <c r="Q50" s="14">
        <f t="shared" si="5"/>
        <v>7.6092999999999925E-3</v>
      </c>
      <c r="S50" s="14">
        <f t="shared" si="6"/>
        <v>-6.7229358985515103E-3</v>
      </c>
      <c r="V50" s="10">
        <f t="shared" si="23"/>
        <v>-2.0400000000000001E-2</v>
      </c>
      <c r="W50" s="10">
        <v>-8.5000000000000006E-3</v>
      </c>
      <c r="X50" s="10">
        <f t="shared" si="8"/>
        <v>1.4583333333333334E-3</v>
      </c>
      <c r="Y50" s="10">
        <f t="shared" si="24"/>
        <v>1.9589999999999998E-3</v>
      </c>
      <c r="Z50" s="10">
        <f t="shared" si="25"/>
        <v>3.417333333333333E-3</v>
      </c>
      <c r="AA50" s="33">
        <f t="shared" si="28"/>
        <v>1</v>
      </c>
      <c r="AB50" s="10">
        <f t="shared" si="26"/>
        <v>-1.1917333333333334E-2</v>
      </c>
      <c r="AC50" s="10">
        <f t="shared" si="27"/>
        <v>-2.0417333333333336E-2</v>
      </c>
      <c r="AD50" s="10">
        <f t="shared" si="13"/>
        <v>1.7333333333334477E-5</v>
      </c>
    </row>
    <row r="51" spans="1:30" x14ac:dyDescent="0.3">
      <c r="A51" s="8">
        <v>44865</v>
      </c>
      <c r="B51" s="9">
        <v>2.477E-3</v>
      </c>
      <c r="C51" s="9">
        <v>0</v>
      </c>
      <c r="D51" s="10">
        <v>1.5495999999999999E-2</v>
      </c>
      <c r="E51" s="14">
        <f t="shared" si="29"/>
        <v>-2.8009299999999994E-2</v>
      </c>
      <c r="F51" s="14">
        <f t="shared" si="30"/>
        <v>3.3865999999999992E-3</v>
      </c>
      <c r="G51" s="14">
        <f t="shared" si="31"/>
        <v>3.2996200000000003E-2</v>
      </c>
      <c r="H51" s="7">
        <v>1</v>
      </c>
      <c r="I51" s="15" cm="1">
        <f t="array" ref="I51">C51-MMULT(D51:H51,$AI$2:$AI$6)</f>
        <v>1.1780599315524025E-4</v>
      </c>
      <c r="K51" s="11">
        <f t="shared" si="32"/>
        <v>1.9548318006994421E-2</v>
      </c>
      <c r="L51" s="12">
        <f t="shared" si="33"/>
        <v>1.9666124000149662E-2</v>
      </c>
      <c r="N51" s="14">
        <f t="shared" si="3"/>
        <v>2E-3</v>
      </c>
      <c r="O51" s="46">
        <f t="shared" si="4"/>
        <v>-1.3495999999999999E-2</v>
      </c>
      <c r="Q51" s="14">
        <f t="shared" si="5"/>
        <v>-1.5495999999999999E-2</v>
      </c>
      <c r="S51" s="14">
        <f t="shared" si="6"/>
        <v>4.1701240001496623E-3</v>
      </c>
      <c r="V51" s="10">
        <f t="shared" si="23"/>
        <v>0</v>
      </c>
      <c r="W51" s="10">
        <v>2E-3</v>
      </c>
      <c r="X51" s="10">
        <f t="shared" si="8"/>
        <v>1.4583333333333334E-3</v>
      </c>
      <c r="Y51" s="10">
        <f t="shared" si="24"/>
        <v>2.477E-3</v>
      </c>
      <c r="Z51" s="10">
        <f t="shared" si="25"/>
        <v>3.9353333333333332E-3</v>
      </c>
      <c r="AA51" s="33">
        <f t="shared" si="28"/>
        <v>1</v>
      </c>
      <c r="AB51" s="10">
        <f t="shared" si="26"/>
        <v>-1.9353333333333332E-3</v>
      </c>
      <c r="AC51" s="10">
        <f t="shared" si="27"/>
        <v>6.4666666666666865E-5</v>
      </c>
      <c r="AD51" s="10">
        <f t="shared" si="13"/>
        <v>-6.4666666666666865E-5</v>
      </c>
    </row>
    <row r="52" spans="1:30" x14ac:dyDescent="0.3">
      <c r="A52" s="8">
        <v>44895</v>
      </c>
      <c r="B52" s="9">
        <v>2.8660000000000001E-3</v>
      </c>
      <c r="C52" s="9">
        <v>1.7100000000000001E-2</v>
      </c>
      <c r="D52" s="10">
        <v>1.4001E-2</v>
      </c>
      <c r="E52" s="14">
        <f t="shared" si="29"/>
        <v>1.5495999999999999E-2</v>
      </c>
      <c r="F52" s="14">
        <f t="shared" si="30"/>
        <v>-2.8009299999999994E-2</v>
      </c>
      <c r="G52" s="14">
        <f t="shared" si="31"/>
        <v>3.3865999999999992E-3</v>
      </c>
      <c r="H52" s="7">
        <v>1</v>
      </c>
      <c r="I52" s="15" cm="1">
        <f t="array" ref="I52">C52-MMULT(D52:H52,$AI$2:$AI$6)</f>
        <v>-2.0210678984410903E-3</v>
      </c>
      <c r="K52" s="11">
        <f t="shared" si="32"/>
        <v>1.7741052394825249E-2</v>
      </c>
      <c r="L52" s="12">
        <f t="shared" si="33"/>
        <v>1.5719984496384159E-2</v>
      </c>
      <c r="N52" s="14">
        <f t="shared" si="3"/>
        <v>1.0699999999999999E-2</v>
      </c>
      <c r="O52" s="46">
        <f t="shared" si="4"/>
        <v>-3.3010000000000001E-3</v>
      </c>
      <c r="Q52" s="14">
        <f t="shared" si="5"/>
        <v>3.0990000000000011E-3</v>
      </c>
      <c r="S52" s="14">
        <f t="shared" si="6"/>
        <v>1.7189844963841593E-3</v>
      </c>
      <c r="V52" s="10">
        <f t="shared" si="23"/>
        <v>1.7100000000000001E-2</v>
      </c>
      <c r="W52" s="10">
        <v>1.0699999999999999E-2</v>
      </c>
      <c r="X52" s="10">
        <f t="shared" si="8"/>
        <v>1.4583333333333334E-3</v>
      </c>
      <c r="Y52" s="10">
        <f t="shared" si="24"/>
        <v>2.8660000000000001E-3</v>
      </c>
      <c r="Z52" s="10">
        <f t="shared" si="25"/>
        <v>4.3243333333333337E-3</v>
      </c>
      <c r="AA52" s="33">
        <f t="shared" si="28"/>
        <v>1</v>
      </c>
      <c r="AB52" s="10">
        <f t="shared" si="26"/>
        <v>6.3756666666666658E-3</v>
      </c>
      <c r="AC52" s="10">
        <f t="shared" si="27"/>
        <v>1.7075666666666666E-2</v>
      </c>
      <c r="AD52" s="10">
        <f t="shared" si="13"/>
        <v>2.4333333333334539E-5</v>
      </c>
    </row>
    <row r="53" spans="1:30" x14ac:dyDescent="0.3">
      <c r="A53" s="8">
        <v>44926</v>
      </c>
      <c r="B53" s="9">
        <v>3.375E-3</v>
      </c>
      <c r="C53" s="9">
        <v>6.7999999999999996E-3</v>
      </c>
      <c r="D53" s="10">
        <v>6.1740000000000015E-4</v>
      </c>
      <c r="E53" s="14">
        <f t="shared" ref="E53:E58" si="34">D52</f>
        <v>1.4001E-2</v>
      </c>
      <c r="F53" s="14">
        <f t="shared" ref="F53:F58" si="35">D51</f>
        <v>1.5495999999999999E-2</v>
      </c>
      <c r="G53" s="14">
        <f t="shared" ref="G53:G58" si="36">D50</f>
        <v>-2.8009299999999994E-2</v>
      </c>
      <c r="H53" s="7">
        <v>1</v>
      </c>
      <c r="I53" s="15" cm="1">
        <f t="array" ref="I53">C53-MMULT(D53:H53,$AI$2:$AI$6)</f>
        <v>-4.2081674262896456E-3</v>
      </c>
      <c r="K53" s="11">
        <f t="shared" ref="K53:K58" si="37">$AF$2*D53+$AI$6</f>
        <v>1.5619754402918975E-3</v>
      </c>
      <c r="L53" s="12">
        <f t="shared" ref="L53:L58" si="38">K53+I53</f>
        <v>-2.6461919859977479E-3</v>
      </c>
      <c r="N53" s="14">
        <f t="shared" si="3"/>
        <v>5.7999999999999996E-3</v>
      </c>
      <c r="O53" s="46">
        <f t="shared" si="4"/>
        <v>5.182599999999999E-3</v>
      </c>
      <c r="Q53" s="14">
        <f t="shared" si="5"/>
        <v>6.1825999999999999E-3</v>
      </c>
      <c r="S53" s="14">
        <f t="shared" si="6"/>
        <v>-3.263591985997748E-3</v>
      </c>
      <c r="V53" s="10">
        <f t="shared" si="23"/>
        <v>6.7999999999999996E-3</v>
      </c>
      <c r="W53" s="10">
        <v>5.7999999999999996E-3</v>
      </c>
      <c r="X53" s="10">
        <f t="shared" si="8"/>
        <v>1.4583333333333334E-3</v>
      </c>
      <c r="Y53" s="10">
        <f t="shared" si="24"/>
        <v>3.375E-3</v>
      </c>
      <c r="Z53" s="10">
        <f t="shared" si="25"/>
        <v>4.8333333333333336E-3</v>
      </c>
      <c r="AA53" s="33">
        <f t="shared" si="28"/>
        <v>1</v>
      </c>
      <c r="AB53" s="10">
        <f t="shared" si="26"/>
        <v>9.6666666666666602E-4</v>
      </c>
      <c r="AC53" s="10">
        <f t="shared" si="27"/>
        <v>6.7666666666666656E-3</v>
      </c>
      <c r="AD53" s="10">
        <f t="shared" si="13"/>
        <v>3.3333333333333999E-5</v>
      </c>
    </row>
    <row r="54" spans="1:30" x14ac:dyDescent="0.3">
      <c r="A54" s="8">
        <v>44957</v>
      </c>
      <c r="B54" s="9">
        <v>3.6909999999999998E-3</v>
      </c>
      <c r="C54" s="9">
        <v>3.0200000000000001E-2</v>
      </c>
      <c r="D54" s="10">
        <v>3.04006E-2</v>
      </c>
      <c r="E54" s="14">
        <f t="shared" si="34"/>
        <v>6.1740000000000015E-4</v>
      </c>
      <c r="F54" s="14">
        <f t="shared" si="35"/>
        <v>1.4001E-2</v>
      </c>
      <c r="G54" s="14">
        <f t="shared" si="36"/>
        <v>1.5495999999999999E-2</v>
      </c>
      <c r="H54" s="7">
        <v>1</v>
      </c>
      <c r="I54" s="15" cm="1">
        <f t="array" ref="I54">C54-MMULT(D54:H54,$AI$2:$AI$6)</f>
        <v>2.5062533772907368E-3</v>
      </c>
      <c r="K54" s="11">
        <f t="shared" si="37"/>
        <v>3.7566091279995543E-2</v>
      </c>
      <c r="L54" s="12">
        <f t="shared" si="38"/>
        <v>4.0072344657286277E-2</v>
      </c>
      <c r="N54" s="14">
        <f t="shared" si="3"/>
        <v>1.7999999999999999E-2</v>
      </c>
      <c r="O54" s="46">
        <f t="shared" si="4"/>
        <v>-1.2400600000000001E-2</v>
      </c>
      <c r="Q54" s="14">
        <f t="shared" si="5"/>
        <v>-2.005999999999987E-4</v>
      </c>
      <c r="S54" s="14">
        <f t="shared" si="6"/>
        <v>9.671744657286277E-3</v>
      </c>
      <c r="V54" s="10">
        <f t="shared" si="23"/>
        <v>3.0200000000000001E-2</v>
      </c>
      <c r="W54" s="10">
        <v>1.7999999999999999E-2</v>
      </c>
      <c r="X54" s="10">
        <f>$P$68/12</f>
        <v>2.0833333333333333E-3</v>
      </c>
      <c r="Y54" s="10">
        <f t="shared" si="24"/>
        <v>3.6909999999999998E-3</v>
      </c>
      <c r="Z54" s="10">
        <f t="shared" si="25"/>
        <v>5.7743333333333327E-3</v>
      </c>
      <c r="AA54" s="33">
        <f t="shared" si="28"/>
        <v>1</v>
      </c>
      <c r="AB54" s="10">
        <f t="shared" si="26"/>
        <v>1.2225666666666666E-2</v>
      </c>
      <c r="AC54" s="10">
        <f t="shared" si="27"/>
        <v>3.0225666666666665E-2</v>
      </c>
      <c r="AD54" s="10">
        <f t="shared" si="13"/>
        <v>-2.5666666666663424E-5</v>
      </c>
    </row>
    <row r="55" spans="1:30" x14ac:dyDescent="0.3">
      <c r="A55" s="8">
        <v>44985</v>
      </c>
      <c r="B55" s="9">
        <v>3.4880000000000002E-3</v>
      </c>
      <c r="C55" s="9">
        <v>7.1999999999999998E-3</v>
      </c>
      <c r="D55" s="10">
        <v>1.5530000000000014E-4</v>
      </c>
      <c r="E55" s="14">
        <f t="shared" si="34"/>
        <v>3.04006E-2</v>
      </c>
      <c r="F55" s="14">
        <f t="shared" si="35"/>
        <v>6.1740000000000015E-4</v>
      </c>
      <c r="G55" s="14">
        <f t="shared" si="36"/>
        <v>1.4001E-2</v>
      </c>
      <c r="H55" s="7">
        <v>1</v>
      </c>
      <c r="I55" s="15" cm="1">
        <f t="array" ref="I55">C55-MMULT(D55:H55,$AI$2:$AI$6)</f>
        <v>-3.7472801182693201E-3</v>
      </c>
      <c r="K55" s="11">
        <f t="shared" si="37"/>
        <v>1.0033550795003421E-3</v>
      </c>
      <c r="L55" s="12">
        <f t="shared" si="38"/>
        <v>-2.743925038768978E-3</v>
      </c>
      <c r="N55" s="14">
        <f t="shared" si="3"/>
        <v>6.4000000000000003E-3</v>
      </c>
      <c r="O55" s="46">
        <f t="shared" si="4"/>
        <v>6.2447000000000006E-3</v>
      </c>
      <c r="Q55" s="14">
        <f t="shared" si="5"/>
        <v>7.0446999999999992E-3</v>
      </c>
      <c r="S55" s="14">
        <f t="shared" si="6"/>
        <v>-2.8992250387689781E-3</v>
      </c>
      <c r="V55" s="10">
        <f t="shared" si="23"/>
        <v>7.1999999999999998E-3</v>
      </c>
      <c r="W55" s="10">
        <v>6.4000000000000003E-3</v>
      </c>
      <c r="X55" s="10">
        <f t="shared" ref="X55:X62" si="39">$P$68/12</f>
        <v>2.0833333333333333E-3</v>
      </c>
      <c r="Y55" s="10">
        <f t="shared" si="24"/>
        <v>3.4880000000000002E-3</v>
      </c>
      <c r="Z55" s="10">
        <f t="shared" si="25"/>
        <v>5.5713333333333335E-3</v>
      </c>
      <c r="AA55" s="33">
        <f t="shared" si="28"/>
        <v>1</v>
      </c>
      <c r="AB55" s="10">
        <f t="shared" si="26"/>
        <v>8.2866666666666679E-4</v>
      </c>
      <c r="AC55" s="10">
        <f t="shared" si="27"/>
        <v>7.2286666666666671E-3</v>
      </c>
      <c r="AD55" s="10">
        <f t="shared" si="13"/>
        <v>-2.8666666666667291E-5</v>
      </c>
    </row>
    <row r="56" spans="1:30" x14ac:dyDescent="0.3">
      <c r="A56" s="8">
        <v>45016</v>
      </c>
      <c r="B56" s="9">
        <v>3.9979999999999998E-3</v>
      </c>
      <c r="C56" s="9">
        <v>-2.8E-3</v>
      </c>
      <c r="D56" s="10">
        <v>3.1572999999999996E-3</v>
      </c>
      <c r="E56" s="14">
        <f t="shared" si="34"/>
        <v>1.5530000000000014E-4</v>
      </c>
      <c r="F56" s="14">
        <f t="shared" si="35"/>
        <v>3.04006E-2</v>
      </c>
      <c r="G56" s="14">
        <f t="shared" si="36"/>
        <v>6.1740000000000015E-4</v>
      </c>
      <c r="H56" s="7">
        <v>1</v>
      </c>
      <c r="I56" s="15" cm="1">
        <f t="array" ref="I56">C56-MMULT(D56:H56,$AI$2:$AI$6)</f>
        <v>-7.0452107017417165E-3</v>
      </c>
      <c r="K56" s="11">
        <f t="shared" si="37"/>
        <v>4.6323927836688103E-3</v>
      </c>
      <c r="L56" s="12">
        <f t="shared" si="38"/>
        <v>-2.4128179180729062E-3</v>
      </c>
      <c r="N56" s="14">
        <f t="shared" si="3"/>
        <v>1.6999999999999999E-3</v>
      </c>
      <c r="O56" s="46">
        <f t="shared" si="4"/>
        <v>-1.4572999999999997E-3</v>
      </c>
      <c r="Q56" s="14">
        <f t="shared" si="5"/>
        <v>-5.9572999999999996E-3</v>
      </c>
      <c r="S56" s="14">
        <f t="shared" si="6"/>
        <v>-5.5701179180729053E-3</v>
      </c>
      <c r="V56" s="10">
        <f t="shared" si="23"/>
        <v>-2.8E-3</v>
      </c>
      <c r="W56" s="10">
        <v>1.6999999999999999E-3</v>
      </c>
      <c r="X56" s="10">
        <f t="shared" si="39"/>
        <v>2.0833333333333333E-3</v>
      </c>
      <c r="Y56" s="10">
        <f t="shared" si="24"/>
        <v>3.9979999999999998E-3</v>
      </c>
      <c r="Z56" s="10">
        <f t="shared" si="25"/>
        <v>6.0813333333333327E-3</v>
      </c>
      <c r="AA56" s="33">
        <f t="shared" si="28"/>
        <v>1</v>
      </c>
      <c r="AB56" s="10">
        <f t="shared" si="26"/>
        <v>-4.3813333333333326E-3</v>
      </c>
      <c r="AC56" s="10">
        <f t="shared" si="27"/>
        <v>-2.6813333333333324E-3</v>
      </c>
      <c r="AD56" s="10">
        <f t="shared" si="13"/>
        <v>-1.1866666666666753E-4</v>
      </c>
    </row>
    <row r="57" spans="1:30" x14ac:dyDescent="0.3">
      <c r="A57" s="8">
        <v>45046</v>
      </c>
      <c r="B57" s="9">
        <v>3.98E-3</v>
      </c>
      <c r="C57" s="9">
        <v>1.3899999999999999E-2</v>
      </c>
      <c r="D57" s="10">
        <v>1.0257499999999999E-2</v>
      </c>
      <c r="E57" s="14">
        <f t="shared" si="34"/>
        <v>3.1572999999999996E-3</v>
      </c>
      <c r="F57" s="14">
        <f t="shared" si="35"/>
        <v>1.5530000000000014E-4</v>
      </c>
      <c r="G57" s="14">
        <f t="shared" si="36"/>
        <v>3.04006E-2</v>
      </c>
      <c r="H57" s="7">
        <v>1</v>
      </c>
      <c r="I57" s="15" cm="1">
        <f t="array" ref="I57">C57-MMULT(D57:H57,$AI$2:$AI$6)</f>
        <v>6.4171888869897784E-3</v>
      </c>
      <c r="K57" s="11">
        <f t="shared" si="37"/>
        <v>1.3215635124487252E-2</v>
      </c>
      <c r="L57" s="12">
        <f t="shared" si="38"/>
        <v>1.9632824011477031E-2</v>
      </c>
      <c r="N57" s="14">
        <f t="shared" si="3"/>
        <v>0.01</v>
      </c>
      <c r="O57" s="46">
        <f t="shared" si="4"/>
        <v>-2.5749999999999905E-4</v>
      </c>
      <c r="Q57" s="14">
        <f t="shared" si="5"/>
        <v>3.6424999999999999E-3</v>
      </c>
      <c r="S57" s="14">
        <f t="shared" si="6"/>
        <v>9.375324011477032E-3</v>
      </c>
      <c r="V57" s="10">
        <f t="shared" si="23"/>
        <v>1.3899999999999999E-2</v>
      </c>
      <c r="W57" s="10">
        <v>0.01</v>
      </c>
      <c r="X57" s="10">
        <f t="shared" si="39"/>
        <v>2.0833333333333333E-3</v>
      </c>
      <c r="Y57" s="10">
        <f t="shared" si="24"/>
        <v>3.98E-3</v>
      </c>
      <c r="Z57" s="10">
        <f t="shared" si="25"/>
        <v>6.0633333333333338E-3</v>
      </c>
      <c r="AA57" s="33">
        <f t="shared" si="28"/>
        <v>1</v>
      </c>
      <c r="AB57" s="10">
        <f t="shared" si="26"/>
        <v>3.9366666666666664E-3</v>
      </c>
      <c r="AC57" s="10">
        <f t="shared" si="27"/>
        <v>1.3936666666666667E-2</v>
      </c>
      <c r="AD57" s="10">
        <f t="shared" si="13"/>
        <v>-3.6666666666667486E-5</v>
      </c>
    </row>
    <row r="58" spans="1:30" x14ac:dyDescent="0.3">
      <c r="A58" s="8">
        <v>45077</v>
      </c>
      <c r="B58" s="9">
        <v>4.2319999999999997E-3</v>
      </c>
      <c r="C58" s="9">
        <v>2.7000000000000001E-3</v>
      </c>
      <c r="D58" s="10">
        <v>-4.1343999999999999E-3</v>
      </c>
      <c r="E58" s="14">
        <f t="shared" si="34"/>
        <v>1.0257499999999999E-2</v>
      </c>
      <c r="F58" s="14">
        <f t="shared" si="35"/>
        <v>3.1572999999999996E-3</v>
      </c>
      <c r="G58" s="14">
        <f t="shared" si="36"/>
        <v>1.5530000000000014E-4</v>
      </c>
      <c r="H58" s="7">
        <v>1</v>
      </c>
      <c r="I58" s="15" cm="1">
        <f t="array" ref="I58">C58-MMULT(D58:H58,$AI$2:$AI$6)</f>
        <v>1.7188612336368559E-3</v>
      </c>
      <c r="K58" s="11">
        <f t="shared" si="37"/>
        <v>-4.1823487977719698E-3</v>
      </c>
      <c r="L58" s="12">
        <f t="shared" si="38"/>
        <v>-2.4634875641351139E-3</v>
      </c>
      <c r="N58" s="14">
        <f t="shared" si="3"/>
        <v>4.4999999999999997E-3</v>
      </c>
      <c r="O58" s="46">
        <f t="shared" si="4"/>
        <v>8.6344000000000004E-3</v>
      </c>
      <c r="Q58" s="14">
        <f t="shared" si="5"/>
        <v>6.8344E-3</v>
      </c>
      <c r="S58" s="14">
        <f t="shared" si="6"/>
        <v>1.6709124358648859E-3</v>
      </c>
      <c r="V58" s="10">
        <f t="shared" si="23"/>
        <v>2.7000000000000001E-3</v>
      </c>
      <c r="W58" s="10">
        <v>4.4999999999999997E-3</v>
      </c>
      <c r="X58" s="10">
        <f t="shared" si="39"/>
        <v>2.0833333333333333E-3</v>
      </c>
      <c r="Y58" s="10">
        <f t="shared" si="24"/>
        <v>4.2319999999999997E-3</v>
      </c>
      <c r="Z58" s="10">
        <f t="shared" si="25"/>
        <v>6.3153333333333325E-3</v>
      </c>
      <c r="AA58" s="33">
        <f t="shared" si="28"/>
        <v>1</v>
      </c>
      <c r="AB58" s="10">
        <f t="shared" si="26"/>
        <v>-1.8153333333333329E-3</v>
      </c>
      <c r="AC58" s="10">
        <f t="shared" si="27"/>
        <v>2.6846666666666668E-3</v>
      </c>
      <c r="AD58" s="10">
        <f t="shared" si="13"/>
        <v>1.5333333333333345E-5</v>
      </c>
    </row>
    <row r="59" spans="1:30" x14ac:dyDescent="0.3">
      <c r="A59" s="8">
        <v>45107</v>
      </c>
      <c r="B59" s="9">
        <v>4.3E-3</v>
      </c>
      <c r="C59" s="9">
        <v>1.35E-2</v>
      </c>
      <c r="D59" s="10">
        <v>2.0731800000000002E-2</v>
      </c>
      <c r="E59" s="14">
        <f>D55</f>
        <v>1.5530000000000014E-4</v>
      </c>
      <c r="F59" s="14">
        <f>D54</f>
        <v>3.04006E-2</v>
      </c>
      <c r="G59" s="14">
        <f>D53</f>
        <v>6.1740000000000015E-4</v>
      </c>
      <c r="H59" s="7">
        <v>1</v>
      </c>
      <c r="I59" s="15" cm="1">
        <f t="array" ref="I59">C59-MMULT(D59:H59,$AI$2:$AI$6)</f>
        <v>-7.253359200355405E-3</v>
      </c>
      <c r="K59" s="11">
        <f t="shared" ref="K59" si="40">$AF$2*D59+$AI$6</f>
        <v>2.5877736931539816E-2</v>
      </c>
      <c r="L59" s="12">
        <f t="shared" ref="L59" si="41">K59+I59</f>
        <v>1.8624377731184409E-2</v>
      </c>
      <c r="N59" s="14">
        <f t="shared" ref="N59" si="42">W59</f>
        <v>0.01</v>
      </c>
      <c r="O59" s="46">
        <f t="shared" ref="O59" si="43">N59-D59</f>
        <v>-1.0731800000000001E-2</v>
      </c>
      <c r="Q59" s="14">
        <f t="shared" si="5"/>
        <v>-7.2318000000000018E-3</v>
      </c>
      <c r="S59" s="14">
        <f t="shared" si="6"/>
        <v>-2.1074222688155925E-3</v>
      </c>
      <c r="V59" s="10">
        <f t="shared" ref="V59" si="44">C59</f>
        <v>1.35E-2</v>
      </c>
      <c r="W59" s="10">
        <v>0.01</v>
      </c>
      <c r="X59" s="10">
        <f t="shared" si="39"/>
        <v>2.0833333333333333E-3</v>
      </c>
      <c r="Y59" s="10">
        <f t="shared" ref="Y59" si="45">B59</f>
        <v>4.3E-3</v>
      </c>
      <c r="Z59" s="10">
        <f t="shared" ref="Z59" si="46">SUM(X59:Y59)</f>
        <v>6.3833333333333329E-3</v>
      </c>
      <c r="AA59" s="33">
        <f t="shared" si="28"/>
        <v>1</v>
      </c>
      <c r="AB59" s="10">
        <f t="shared" ref="AB59" si="47">(W59-Z59)*AA59</f>
        <v>3.6166666666666673E-3</v>
      </c>
      <c r="AC59" s="10">
        <f t="shared" ref="AC59" si="48">SUM(AB59,W59)</f>
        <v>1.3616666666666668E-2</v>
      </c>
      <c r="AD59" s="10">
        <f t="shared" ref="AD59" si="49">V59-AC59</f>
        <v>-1.166666666666677E-4</v>
      </c>
    </row>
    <row r="60" spans="1:30" x14ac:dyDescent="0.3">
      <c r="A60" s="8">
        <v>45138</v>
      </c>
      <c r="B60" s="9">
        <v>4.5999999999999999E-3</v>
      </c>
      <c r="C60" s="9">
        <v>1.9300000000000001E-2</v>
      </c>
      <c r="D60" s="10">
        <v>1.3269099999999999E-2</v>
      </c>
      <c r="E60" s="14">
        <f t="shared" ref="E60:E62" si="50">D56</f>
        <v>3.1572999999999996E-3</v>
      </c>
      <c r="F60" s="14">
        <f t="shared" ref="F60:F62" si="51">D55</f>
        <v>1.5530000000000014E-4</v>
      </c>
      <c r="G60" s="14">
        <f t="shared" ref="G60:G62" si="52">D54</f>
        <v>3.04006E-2</v>
      </c>
      <c r="H60" s="7">
        <v>2</v>
      </c>
      <c r="I60" s="15" cm="1">
        <f t="array" ref="I60">C60-MMULT(D60:H60,$AI$2:$AI$6)</f>
        <v>8.1727038708050044E-3</v>
      </c>
      <c r="K60" s="11">
        <f t="shared" ref="K60:K62" si="53">$AF$2*D60+$AI$6</f>
        <v>1.6856278012519814E-2</v>
      </c>
      <c r="L60" s="12">
        <f t="shared" ref="L60:L62" si="54">K60+I60</f>
        <v>2.5028981883324818E-2</v>
      </c>
      <c r="N60" s="14">
        <f t="shared" ref="N60:N62" si="55">W60</f>
        <v>1.2999999999999999E-2</v>
      </c>
      <c r="O60" s="46">
        <f t="shared" ref="O60:O62" si="56">N60-D60</f>
        <v>-2.6909999999999955E-4</v>
      </c>
      <c r="Q60" s="14">
        <f t="shared" si="5"/>
        <v>6.0309000000000022E-3</v>
      </c>
      <c r="S60" s="14">
        <f t="shared" si="6"/>
        <v>1.1759881883324819E-2</v>
      </c>
      <c r="V60" s="10">
        <f t="shared" ref="V60:V62" si="57">C60</f>
        <v>1.9300000000000001E-2</v>
      </c>
      <c r="W60" s="10">
        <v>1.2999999999999999E-2</v>
      </c>
      <c r="X60" s="10">
        <f t="shared" si="39"/>
        <v>2.0833333333333333E-3</v>
      </c>
      <c r="Y60" s="10">
        <f t="shared" ref="Y60:Y62" si="58">B60</f>
        <v>4.5999999999999999E-3</v>
      </c>
      <c r="Z60" s="10">
        <f t="shared" ref="Z60:Z62" si="59">SUM(X60:Y60)</f>
        <v>6.6833333333333328E-3</v>
      </c>
      <c r="AA60" s="33">
        <f t="shared" ref="AA60:AA62" si="60">$O$71</f>
        <v>1</v>
      </c>
      <c r="AB60" s="10">
        <f t="shared" ref="AB60:AB62" si="61">(W60-Z60)*AA60</f>
        <v>6.3166666666666666E-3</v>
      </c>
      <c r="AC60" s="10">
        <f t="shared" ref="AC60:AC62" si="62">SUM(AB60,W60)</f>
        <v>1.9316666666666666E-2</v>
      </c>
      <c r="AD60" s="10">
        <f t="shared" ref="AD60:AD62" si="63">V60-AC60</f>
        <v>-1.6666666666664831E-5</v>
      </c>
    </row>
    <row r="61" spans="1:30" x14ac:dyDescent="0.3">
      <c r="A61" s="8">
        <v>45169</v>
      </c>
      <c r="B61" s="9">
        <v>4.7000000000000002E-3</v>
      </c>
      <c r="C61" s="9">
        <v>1.3100000000000001E-2</v>
      </c>
      <c r="D61" s="10">
        <v>9.0571000000000002E-3</v>
      </c>
      <c r="E61" s="14">
        <f t="shared" si="50"/>
        <v>1.0257499999999999E-2</v>
      </c>
      <c r="F61" s="14">
        <f t="shared" si="51"/>
        <v>3.1572999999999996E-3</v>
      </c>
      <c r="G61" s="14">
        <f t="shared" si="52"/>
        <v>1.5530000000000014E-4</v>
      </c>
      <c r="H61" s="7">
        <v>3</v>
      </c>
      <c r="I61" s="15" cm="1">
        <f t="array" ref="I61">C61-MMULT(D61:H61,$AI$2:$AI$6)</f>
        <v>-1.9034645631989724E-3</v>
      </c>
      <c r="K61" s="11">
        <f t="shared" si="53"/>
        <v>1.1764503592147537E-2</v>
      </c>
      <c r="L61" s="12">
        <f t="shared" si="54"/>
        <v>9.8610390289485643E-3</v>
      </c>
      <c r="N61" s="14">
        <f t="shared" si="55"/>
        <v>0.01</v>
      </c>
      <c r="O61" s="46">
        <f t="shared" si="56"/>
        <v>9.4289999999999999E-4</v>
      </c>
      <c r="Q61" s="14">
        <f t="shared" si="5"/>
        <v>4.0429000000000003E-3</v>
      </c>
      <c r="S61" s="14">
        <f t="shared" si="6"/>
        <v>8.0393902894856407E-4</v>
      </c>
      <c r="V61" s="10">
        <f t="shared" si="57"/>
        <v>1.3100000000000001E-2</v>
      </c>
      <c r="W61" s="10">
        <v>0.01</v>
      </c>
      <c r="X61" s="10">
        <f t="shared" si="39"/>
        <v>2.0833333333333333E-3</v>
      </c>
      <c r="Y61" s="10">
        <f t="shared" si="58"/>
        <v>4.7000000000000002E-3</v>
      </c>
      <c r="Z61" s="10">
        <f t="shared" si="59"/>
        <v>6.7833333333333339E-3</v>
      </c>
      <c r="AA61" s="33">
        <f t="shared" si="60"/>
        <v>1</v>
      </c>
      <c r="AB61" s="10">
        <f t="shared" si="61"/>
        <v>3.2166666666666663E-3</v>
      </c>
      <c r="AC61" s="10">
        <f t="shared" si="62"/>
        <v>1.3216666666666666E-2</v>
      </c>
      <c r="AD61" s="10">
        <f t="shared" si="63"/>
        <v>-1.1666666666666596E-4</v>
      </c>
    </row>
    <row r="62" spans="1:30" x14ac:dyDescent="0.3">
      <c r="A62" s="8">
        <v>45199</v>
      </c>
      <c r="B62" s="9">
        <v>4.4999999999999997E-3</v>
      </c>
      <c r="C62" s="9">
        <v>8.3000000000000001E-3</v>
      </c>
      <c r="D62" s="10">
        <v>3.2478000000000003E-3</v>
      </c>
      <c r="E62" s="14">
        <f t="shared" si="50"/>
        <v>-4.1343999999999999E-3</v>
      </c>
      <c r="F62" s="14">
        <f t="shared" si="51"/>
        <v>1.0257499999999999E-2</v>
      </c>
      <c r="G62" s="14">
        <f t="shared" si="52"/>
        <v>3.1572999999999996E-3</v>
      </c>
      <c r="H62" s="7">
        <v>4</v>
      </c>
      <c r="I62" s="15" cm="1">
        <f t="array" ref="I62">C62-MMULT(D62:H62,$AI$2:$AI$6)</f>
        <v>3.8792211226645135E-3</v>
      </c>
      <c r="K62" s="11">
        <f t="shared" si="53"/>
        <v>4.7417958190543027E-3</v>
      </c>
      <c r="L62" s="12">
        <f t="shared" si="54"/>
        <v>8.6210169417188162E-3</v>
      </c>
      <c r="N62" s="14">
        <f t="shared" si="55"/>
        <v>7.4999999999999997E-3</v>
      </c>
      <c r="O62" s="46">
        <f t="shared" si="56"/>
        <v>4.2521999999999994E-3</v>
      </c>
      <c r="Q62" s="14">
        <f t="shared" si="5"/>
        <v>5.0521999999999997E-3</v>
      </c>
      <c r="S62" s="14">
        <f t="shared" si="6"/>
        <v>5.3732169417188159E-3</v>
      </c>
      <c r="V62" s="10">
        <f t="shared" si="57"/>
        <v>8.3000000000000001E-3</v>
      </c>
      <c r="W62" s="10">
        <v>7.4999999999999997E-3</v>
      </c>
      <c r="X62" s="10">
        <f t="shared" si="39"/>
        <v>2.0833333333333333E-3</v>
      </c>
      <c r="Y62" s="10">
        <f t="shared" si="58"/>
        <v>4.4999999999999997E-3</v>
      </c>
      <c r="Z62" s="10">
        <f t="shared" si="59"/>
        <v>6.5833333333333334E-3</v>
      </c>
      <c r="AA62" s="33">
        <f t="shared" si="60"/>
        <v>1</v>
      </c>
      <c r="AB62" s="10">
        <f t="shared" si="61"/>
        <v>9.1666666666666632E-4</v>
      </c>
      <c r="AC62" s="10">
        <f t="shared" si="62"/>
        <v>8.416666666666666E-3</v>
      </c>
      <c r="AD62" s="10">
        <f t="shared" si="63"/>
        <v>-1.1666666666666596E-4</v>
      </c>
    </row>
    <row r="65" spans="1:20" x14ac:dyDescent="0.3">
      <c r="A65" s="16" t="s">
        <v>7</v>
      </c>
      <c r="B65" s="17" cm="1">
        <f t="array" ref="B65">GEOMEAN(1+B2:B62)^12-1</f>
        <v>1.749461066612934E-2</v>
      </c>
      <c r="C65" s="17" cm="1">
        <f t="array" ref="C65">GEOMEAN(1+C2:C62)^12-1</f>
        <v>5.1393767778036725E-2</v>
      </c>
      <c r="D65" s="17" cm="1">
        <f t="array" ref="D65">GEOMEAN(1+D2:D62)^12-1</f>
        <v>4.0580516335093408E-2</v>
      </c>
      <c r="E65" s="17"/>
      <c r="F65" s="18"/>
      <c r="G65" s="18"/>
      <c r="H65" s="18"/>
      <c r="I65" s="18"/>
      <c r="J65" s="18"/>
      <c r="K65" s="17" cm="1">
        <f t="array" ref="K65">GEOMEAN(1+K2:K62)^12-1</f>
        <v>5.8689096697069232E-2</v>
      </c>
      <c r="L65" s="12" cm="1">
        <f t="array" ref="L65">GEOMEAN(1+L2:L62)^12-1</f>
        <v>5.4642045470560063E-2</v>
      </c>
      <c r="M65" s="17"/>
      <c r="N65" s="17"/>
      <c r="O65" s="17">
        <f>AVERAGE(O32:O62)</f>
        <v>1.730203225806451E-3</v>
      </c>
      <c r="P65" s="32">
        <f>(1+O65)^12-1</f>
        <v>2.0961160468597528E-2</v>
      </c>
      <c r="Q65" s="17">
        <f>AVERAGE(Q28:Q62)</f>
        <v>3.2507114285714291E-3</v>
      </c>
      <c r="R65" s="32">
        <f>(1+Q65)^12-1</f>
        <v>3.9713580089572931E-2</v>
      </c>
      <c r="S65" s="17">
        <f>AVERAGE(S2:S62)</f>
        <v>1.2983311195115704E-3</v>
      </c>
      <c r="T65" s="32">
        <f>(1+S65)^12-1</f>
        <v>1.5691710128437952E-2</v>
      </c>
    </row>
    <row r="66" spans="1:20" x14ac:dyDescent="0.3">
      <c r="A66" s="19" t="s">
        <v>8</v>
      </c>
      <c r="B66" s="15"/>
      <c r="C66" s="15">
        <f>STDEV(C2:C62)*SQRT(12)</f>
        <v>8.4642506858038619E-2</v>
      </c>
      <c r="D66" s="15">
        <f>STDEV(D2:D62)*SQRT(12)</f>
        <v>7.590901108025426E-2</v>
      </c>
      <c r="E66" s="5"/>
      <c r="F66" s="5"/>
      <c r="G66" s="5"/>
      <c r="H66" s="5"/>
      <c r="I66" s="5"/>
      <c r="J66" s="5"/>
      <c r="K66" s="15">
        <f>STDEV(K2:K62)*SQRT(12)</f>
        <v>9.1764378180008238E-2</v>
      </c>
      <c r="L66" s="12">
        <f>STDEV(L2:L62)*SQRT(12)</f>
        <v>9.7479185720747152E-2</v>
      </c>
      <c r="M66" s="15"/>
      <c r="N66" s="15" t="s">
        <v>50</v>
      </c>
      <c r="O66" s="15">
        <f>C65</f>
        <v>5.1393767778036725E-2</v>
      </c>
    </row>
    <row r="67" spans="1:20" x14ac:dyDescent="0.3">
      <c r="A67" s="5" t="s">
        <v>9</v>
      </c>
      <c r="B67" s="20"/>
      <c r="C67" s="20">
        <f>(C65-$B65)/C66</f>
        <v>0.400498028357816</v>
      </c>
      <c r="D67" s="20">
        <f>(D65-$B65)/D66</f>
        <v>0.3041260232537697</v>
      </c>
      <c r="E67" s="5"/>
      <c r="F67" s="5"/>
      <c r="G67" s="5"/>
      <c r="H67" s="5"/>
      <c r="I67" s="5"/>
      <c r="J67" s="5"/>
      <c r="K67" s="20">
        <f>(K65-$B65)/K66</f>
        <v>0.44891587398032967</v>
      </c>
      <c r="L67" s="21">
        <f>(L65-$B65)/L66</f>
        <v>0.38108068435089915</v>
      </c>
      <c r="M67" s="5"/>
      <c r="N67" s="15" t="s">
        <v>45</v>
      </c>
      <c r="O67" s="15">
        <v>4.3200000000000002E-2</v>
      </c>
      <c r="P67" s="32">
        <f>O67-D65</f>
        <v>2.6194836649065939E-3</v>
      </c>
    </row>
    <row r="68" spans="1:20" x14ac:dyDescent="0.3">
      <c r="N68" s="30" t="s">
        <v>53</v>
      </c>
      <c r="O68" s="15">
        <v>1.7500000000000002E-2</v>
      </c>
      <c r="P68" s="15">
        <v>2.5000000000000001E-2</v>
      </c>
    </row>
    <row r="69" spans="1:20" x14ac:dyDescent="0.3">
      <c r="N69" s="30" t="s">
        <v>52</v>
      </c>
      <c r="O69" s="15">
        <f>B65</f>
        <v>1.749461066612934E-2</v>
      </c>
    </row>
    <row r="70" spans="1:20" x14ac:dyDescent="0.3">
      <c r="N70" s="30" t="s">
        <v>46</v>
      </c>
      <c r="O70" s="15">
        <f>SUM(O68:O69)</f>
        <v>3.4994610666129342E-2</v>
      </c>
    </row>
    <row r="71" spans="1:20" x14ac:dyDescent="0.3">
      <c r="N71" s="30" t="s">
        <v>47</v>
      </c>
      <c r="O71" s="31">
        <v>1</v>
      </c>
    </row>
    <row r="72" spans="1:20" x14ac:dyDescent="0.3">
      <c r="N72" s="15" t="s">
        <v>48</v>
      </c>
      <c r="O72" s="15">
        <f>(O67-O70)*O71</f>
        <v>8.2053893338706607E-3</v>
      </c>
    </row>
    <row r="73" spans="1:20" x14ac:dyDescent="0.3">
      <c r="N73" s="15" t="s">
        <v>49</v>
      </c>
      <c r="O73" s="15">
        <f>SUM(O67,O72)</f>
        <v>5.1405389333870663E-2</v>
      </c>
      <c r="P73" s="15">
        <f>O66-O73</f>
        <v>-1.1621555833937758E-5</v>
      </c>
    </row>
  </sheetData>
  <conditionalFormatting sqref="AD2:AD62">
    <cfRule type="cellIs" dxfId="8" priority="1" operator="between">
      <formula>-0.00015</formula>
      <formula>0.00015</formula>
    </cfRule>
  </conditionalFormatting>
  <pageMargins left="0.7" right="0.7" top="0.75" bottom="0.75" header="0.3" footer="0.3"/>
  <pageSetup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C0ED-F075-4DBE-9769-E56E05B80040}">
  <sheetPr>
    <tabColor theme="4"/>
  </sheetPr>
  <dimension ref="A1:AU83"/>
  <sheetViews>
    <sheetView zoomScale="85" zoomScaleNormal="85" workbookViewId="0">
      <selection activeCell="O72" sqref="O72"/>
    </sheetView>
  </sheetViews>
  <sheetFormatPr defaultColWidth="8.7265625" defaultRowHeight="13" outlineLevelCol="1" x14ac:dyDescent="0.3"/>
  <cols>
    <col min="1" max="1" width="15.1796875" style="7" bestFit="1" customWidth="1"/>
    <col min="2" max="2" width="12.453125" style="7" bestFit="1" customWidth="1"/>
    <col min="3" max="3" width="8.1796875" style="7" bestFit="1" customWidth="1"/>
    <col min="4" max="4" width="11.26953125" style="7" bestFit="1" customWidth="1"/>
    <col min="5" max="8" width="8.1796875" style="7" bestFit="1" customWidth="1"/>
    <col min="9" max="9" width="7.81640625" style="7" bestFit="1" customWidth="1"/>
    <col min="10" max="10" width="8.7265625" style="7"/>
    <col min="11" max="11" width="13.7265625" style="7" bestFit="1" customWidth="1"/>
    <col min="12" max="12" width="16.81640625" style="7" bestFit="1" customWidth="1"/>
    <col min="13" max="13" width="8.7265625" style="7"/>
    <col min="14" max="14" width="12" style="7" customWidth="1"/>
    <col min="15" max="15" width="12.81640625" style="7" bestFit="1" customWidth="1"/>
    <col min="16" max="16" width="9.453125" style="7" bestFit="1" customWidth="1"/>
    <col min="17" max="19" width="9.453125" style="7" customWidth="1"/>
    <col min="20" max="22" width="8.7265625" style="7"/>
    <col min="23" max="23" width="7.81640625" style="7" customWidth="1" outlineLevel="1"/>
    <col min="24" max="24" width="9.7265625" style="7" customWidth="1" outlineLevel="1"/>
    <col min="25" max="25" width="7.1796875" style="7" customWidth="1" outlineLevel="1"/>
    <col min="26" max="26" width="6.453125" style="7" customWidth="1" outlineLevel="1"/>
    <col min="27" max="27" width="11.7265625" style="7" customWidth="1" outlineLevel="1"/>
    <col min="28" max="28" width="6" style="7" customWidth="1" outlineLevel="1"/>
    <col min="29" max="29" width="8.81640625" style="7" customWidth="1" outlineLevel="1"/>
    <col min="30" max="30" width="7" style="7" customWidth="1" outlineLevel="1"/>
    <col min="31" max="31" width="6.54296875" style="7" bestFit="1" customWidth="1" outlineLevel="1"/>
    <col min="32" max="32" width="11.54296875" style="7" bestFit="1" customWidth="1"/>
    <col min="33" max="33" width="4.453125" style="7" bestFit="1" customWidth="1"/>
    <col min="34" max="34" width="8.7265625" style="7"/>
    <col min="35" max="35" width="14.7265625" style="7" bestFit="1" customWidth="1"/>
    <col min="36" max="36" width="12.54296875" style="7" bestFit="1" customWidth="1"/>
    <col min="37" max="16384" width="8.7265625" style="7"/>
  </cols>
  <sheetData>
    <row r="1" spans="1:47" ht="13.5" x14ac:dyDescent="0.35">
      <c r="A1" s="1" t="s">
        <v>0</v>
      </c>
      <c r="B1" s="2" t="s">
        <v>1</v>
      </c>
      <c r="C1" s="3" t="s">
        <v>21</v>
      </c>
      <c r="D1" s="4" t="s">
        <v>17</v>
      </c>
      <c r="E1" s="5" t="s">
        <v>18</v>
      </c>
      <c r="F1" s="5" t="s">
        <v>19</v>
      </c>
      <c r="G1" s="5" t="s">
        <v>20</v>
      </c>
      <c r="H1" s="5" t="s">
        <v>3</v>
      </c>
      <c r="I1" s="5" t="s">
        <v>4</v>
      </c>
      <c r="J1" s="5"/>
      <c r="K1" s="3" t="str">
        <f>C1&amp;" "&amp;"contrib"</f>
        <v>NGCREIT contrib</v>
      </c>
      <c r="L1" s="6" t="str">
        <f>C1&amp;" "&amp;"contrib+residual"</f>
        <v>NGCREIT contrib+residual</v>
      </c>
      <c r="N1" s="7" t="str">
        <f>X1</f>
        <v>Unlevered</v>
      </c>
      <c r="O1" s="7" t="s">
        <v>74</v>
      </c>
      <c r="Q1" s="7" t="s">
        <v>73</v>
      </c>
      <c r="S1" s="7" t="s">
        <v>71</v>
      </c>
      <c r="U1" s="7" t="s">
        <v>71</v>
      </c>
      <c r="W1" s="7" t="s">
        <v>54</v>
      </c>
      <c r="X1" s="7" t="s">
        <v>45</v>
      </c>
      <c r="Y1" s="7" t="s">
        <v>53</v>
      </c>
      <c r="Z1" s="7" t="s">
        <v>52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55</v>
      </c>
      <c r="AF1" s="5"/>
      <c r="AG1" s="5"/>
      <c r="AH1" s="5"/>
      <c r="AI1" s="5"/>
      <c r="AJ1" s="5" t="s">
        <v>5</v>
      </c>
      <c r="AM1" s="7" t="s">
        <v>54</v>
      </c>
      <c r="AN1" s="7" t="s">
        <v>45</v>
      </c>
      <c r="AO1" s="7" t="s">
        <v>53</v>
      </c>
      <c r="AP1" s="7" t="s">
        <v>52</v>
      </c>
      <c r="AQ1" s="7" t="s">
        <v>46</v>
      </c>
      <c r="AR1" s="7" t="s">
        <v>47</v>
      </c>
      <c r="AS1" s="7" t="s">
        <v>48</v>
      </c>
      <c r="AT1" s="7" t="s">
        <v>49</v>
      </c>
      <c r="AU1" s="7" t="s">
        <v>55</v>
      </c>
    </row>
    <row r="2" spans="1:47" x14ac:dyDescent="0.3">
      <c r="A2" s="8">
        <v>43251</v>
      </c>
      <c r="B2" s="9">
        <v>1.493E-3</v>
      </c>
      <c r="C2" s="9">
        <v>3.7000000000000002E-3</v>
      </c>
      <c r="D2" s="10">
        <v>3.9480000000000001E-2</v>
      </c>
      <c r="K2" s="11">
        <f t="shared" ref="K2:K61" si="0">$AG$2*D2+$AJ$6</f>
        <v>1.476644141108811E-2</v>
      </c>
      <c r="L2" s="12">
        <f t="shared" ref="L2:L4" si="1">K2+I2</f>
        <v>1.476644141108811E-2</v>
      </c>
      <c r="N2" s="14">
        <f>X2</f>
        <v>3.5000000000000001E-3</v>
      </c>
      <c r="O2" s="14">
        <f>N2-D2</f>
        <v>-3.5979999999999998E-2</v>
      </c>
      <c r="Q2" s="46">
        <f>N2-AN2</f>
        <v>-2.6350000000000002E-2</v>
      </c>
      <c r="S2" s="14">
        <f>C2-D2</f>
        <v>-3.5779999999999999E-2</v>
      </c>
      <c r="U2" s="14">
        <f>L2-D2</f>
        <v>-2.4713558588911892E-2</v>
      </c>
      <c r="W2" s="10">
        <f>C2</f>
        <v>3.7000000000000002E-3</v>
      </c>
      <c r="X2" s="10">
        <v>3.5000000000000001E-3</v>
      </c>
      <c r="Y2" s="10">
        <f>$O$72/12</f>
        <v>1.4583333333333334E-3</v>
      </c>
      <c r="Z2" s="10">
        <f>B2</f>
        <v>1.493E-3</v>
      </c>
      <c r="AA2" s="10">
        <f>SUM(Y2:Z2)</f>
        <v>2.9513333333333336E-3</v>
      </c>
      <c r="AB2" s="33">
        <f t="shared" ref="AB2:AB33" si="2">$O$75</f>
        <v>0.2</v>
      </c>
      <c r="AC2" s="10">
        <f>(X2-AA2)*AB2</f>
        <v>1.0973333333333331E-4</v>
      </c>
      <c r="AD2" s="10">
        <f>SUM(AC2,X2)</f>
        <v>3.6097333333333335E-3</v>
      </c>
      <c r="AE2" s="10">
        <f>W2-AD2</f>
        <v>9.026666666666662E-5</v>
      </c>
      <c r="AF2" s="5" t="s">
        <v>6</v>
      </c>
      <c r="AG2" s="13">
        <f>SUM(AJ2:AJ5)</f>
        <v>0.21287766375950626</v>
      </c>
      <c r="AH2" s="5"/>
      <c r="AI2" s="5" t="str">
        <f>D1</f>
        <v>FTSE NARIET</v>
      </c>
      <c r="AJ2" s="5" cm="1">
        <f t="array" ref="AJ2:AJ6">MMULT(MINVERSE(MMULT(TRANSPOSE(D5:H66),D5:H66)),MMULT(TRANSPOSE(D5:H66),C5:C66))</f>
        <v>7.3185824497665947E-2</v>
      </c>
      <c r="AM2" s="10">
        <f>D2</f>
        <v>3.9480000000000001E-2</v>
      </c>
      <c r="AN2" s="10">
        <v>2.9850000000000002E-2</v>
      </c>
      <c r="AO2" s="10">
        <f>ROUND($O$72/12,4)</f>
        <v>1.5E-3</v>
      </c>
      <c r="AP2" s="10">
        <f>B2</f>
        <v>1.493E-3</v>
      </c>
      <c r="AQ2" s="10">
        <f>SUM(AO2:AP2)</f>
        <v>2.993E-3</v>
      </c>
      <c r="AR2" s="33">
        <v>0.36</v>
      </c>
      <c r="AS2" s="10">
        <f>(AN2-AQ2)*AR2</f>
        <v>9.6685199999999999E-3</v>
      </c>
      <c r="AT2" s="10">
        <f>SUM(AS2,AN2)</f>
        <v>3.9518520000000001E-2</v>
      </c>
      <c r="AU2" s="10">
        <f>AM2-AT2</f>
        <v>-3.8520000000000221E-5</v>
      </c>
    </row>
    <row r="3" spans="1:47" x14ac:dyDescent="0.3">
      <c r="A3" s="8">
        <v>43281</v>
      </c>
      <c r="B3" s="9">
        <v>1.513E-3</v>
      </c>
      <c r="C3" s="9">
        <v>9.7000000000000003E-3</v>
      </c>
      <c r="D3" s="10">
        <v>4.3638999999999997E-2</v>
      </c>
      <c r="E3" s="14">
        <f>D2</f>
        <v>3.9480000000000001E-2</v>
      </c>
      <c r="K3" s="11">
        <f t="shared" si="0"/>
        <v>1.5651799614663897E-2</v>
      </c>
      <c r="L3" s="12">
        <f t="shared" si="1"/>
        <v>1.5651799614663897E-2</v>
      </c>
      <c r="N3" s="14">
        <f t="shared" ref="N3:N62" si="3">X3</f>
        <v>8.5000000000000006E-3</v>
      </c>
      <c r="O3" s="14">
        <f t="shared" ref="O3:O62" si="4">N3-D3</f>
        <v>-3.5138999999999997E-2</v>
      </c>
      <c r="Q3" s="46">
        <f t="shared" ref="Q3:Q66" si="5">N3-AN3</f>
        <v>-2.4399999999999998E-2</v>
      </c>
      <c r="S3" s="14">
        <f t="shared" ref="S3:S66" si="6">C3-D3</f>
        <v>-3.3938999999999997E-2</v>
      </c>
      <c r="U3" s="14">
        <f t="shared" ref="U3:U66" si="7">L3-D3</f>
        <v>-2.79872003853361E-2</v>
      </c>
      <c r="W3" s="10">
        <f t="shared" ref="W3:W59" si="8">C3</f>
        <v>9.7000000000000003E-3</v>
      </c>
      <c r="X3" s="10">
        <v>8.5000000000000006E-3</v>
      </c>
      <c r="Y3" s="10">
        <f t="shared" ref="Y3:Y57" si="9">$O$72/12</f>
        <v>1.4583333333333334E-3</v>
      </c>
      <c r="Z3" s="10">
        <f t="shared" ref="Z3:Z59" si="10">B3</f>
        <v>1.513E-3</v>
      </c>
      <c r="AA3" s="10">
        <f t="shared" ref="AA3:AA59" si="11">SUM(Y3:Z3)</f>
        <v>2.9713333333333336E-3</v>
      </c>
      <c r="AB3" s="33">
        <f t="shared" si="2"/>
        <v>0.2</v>
      </c>
      <c r="AC3" s="10">
        <f t="shared" ref="AC3:AC59" si="12">(X3-AA3)*AB3</f>
        <v>1.1057333333333334E-3</v>
      </c>
      <c r="AD3" s="10">
        <f t="shared" ref="AD3:AD59" si="13">SUM(AC3,X3)</f>
        <v>9.6057333333333349E-3</v>
      </c>
      <c r="AE3" s="10">
        <f t="shared" ref="AE3:AE59" si="14">W3-AD3</f>
        <v>9.4266666666665416E-5</v>
      </c>
      <c r="AF3" s="5"/>
      <c r="AG3" s="5"/>
      <c r="AH3" s="5"/>
      <c r="AI3" s="5" t="str">
        <f>E1</f>
        <v>FTSE NARIETt-1</v>
      </c>
      <c r="AJ3" s="5">
        <v>5.6447115718572485E-2</v>
      </c>
      <c r="AL3" s="14">
        <f t="shared" ref="AL3:AL13" si="15">(AM3+AQ3)/(1+AR3)</f>
        <v>3.4302941176470592E-2</v>
      </c>
      <c r="AM3" s="10">
        <f t="shared" ref="AM3:AM66" si="16">D3</f>
        <v>4.3638999999999997E-2</v>
      </c>
      <c r="AN3" s="10">
        <v>3.2899999999999999E-2</v>
      </c>
      <c r="AO3" s="10">
        <f t="shared" ref="AO3:AO57" si="17">ROUND($O$72/12,4)</f>
        <v>1.5E-3</v>
      </c>
      <c r="AP3" s="10">
        <f t="shared" ref="AP3:AP66" si="18">B3</f>
        <v>1.513E-3</v>
      </c>
      <c r="AQ3" s="10">
        <f t="shared" ref="AQ3:AQ66" si="19">SUM(AO3:AP3)</f>
        <v>3.0130000000000001E-3</v>
      </c>
      <c r="AR3" s="33">
        <v>0.36</v>
      </c>
      <c r="AS3" s="10">
        <f t="shared" ref="AS3:AS66" si="20">(AN3-AQ3)*AR3</f>
        <v>1.0759319999999999E-2</v>
      </c>
      <c r="AT3" s="10">
        <f t="shared" ref="AT3:AT66" si="21">SUM(AS3,AN3)</f>
        <v>4.3659320000000001E-2</v>
      </c>
      <c r="AU3" s="10">
        <f t="shared" ref="AU3:AU66" si="22">AM3-AT3</f>
        <v>-2.0320000000004224E-5</v>
      </c>
    </row>
    <row r="4" spans="1:47" x14ac:dyDescent="0.3">
      <c r="A4" s="8">
        <v>43312</v>
      </c>
      <c r="B4" s="9">
        <v>1.622E-3</v>
      </c>
      <c r="C4" s="9">
        <v>1.9E-3</v>
      </c>
      <c r="D4" s="10">
        <v>8.012E-3</v>
      </c>
      <c r="E4" s="14">
        <f t="shared" ref="E4:E5" si="23">D3</f>
        <v>4.3638999999999997E-2</v>
      </c>
      <c r="F4" s="14">
        <f>D2</f>
        <v>3.9480000000000001E-2</v>
      </c>
      <c r="K4" s="11">
        <f t="shared" si="0"/>
        <v>8.0676070879039663E-3</v>
      </c>
      <c r="L4" s="12">
        <f t="shared" si="1"/>
        <v>8.0676070879039663E-3</v>
      </c>
      <c r="N4" s="14">
        <f t="shared" si="3"/>
        <v>2.2000000000000001E-3</v>
      </c>
      <c r="O4" s="14">
        <f t="shared" si="4"/>
        <v>-5.8119999999999995E-3</v>
      </c>
      <c r="Q4" s="46">
        <f t="shared" si="5"/>
        <v>-4.5000000000000005E-3</v>
      </c>
      <c r="S4" s="14">
        <f t="shared" si="6"/>
        <v>-6.1120000000000002E-3</v>
      </c>
      <c r="U4" s="14">
        <f t="shared" si="7"/>
        <v>5.5607087903966276E-5</v>
      </c>
      <c r="W4" s="10">
        <f t="shared" si="8"/>
        <v>1.9E-3</v>
      </c>
      <c r="X4" s="10">
        <v>2.2000000000000001E-3</v>
      </c>
      <c r="Y4" s="10">
        <f t="shared" si="9"/>
        <v>1.4583333333333334E-3</v>
      </c>
      <c r="Z4" s="10">
        <f t="shared" si="10"/>
        <v>1.622E-3</v>
      </c>
      <c r="AA4" s="10">
        <f t="shared" si="11"/>
        <v>3.0803333333333334E-3</v>
      </c>
      <c r="AB4" s="33">
        <f t="shared" si="2"/>
        <v>0.2</v>
      </c>
      <c r="AC4" s="10">
        <f t="shared" si="12"/>
        <v>-1.7606666666666665E-4</v>
      </c>
      <c r="AD4" s="10">
        <f t="shared" si="13"/>
        <v>2.0239333333333335E-3</v>
      </c>
      <c r="AE4" s="10">
        <f t="shared" si="14"/>
        <v>-1.2393333333333349E-4</v>
      </c>
      <c r="AF4" s="5"/>
      <c r="AG4" s="5"/>
      <c r="AH4" s="5"/>
      <c r="AI4" s="5" t="str">
        <f>F1</f>
        <v>FTSE NARIETt-2</v>
      </c>
      <c r="AJ4" s="5">
        <v>5.2605360321922146E-2</v>
      </c>
      <c r="AL4" s="14">
        <f t="shared" si="15"/>
        <v>8.1867647058823535E-3</v>
      </c>
      <c r="AM4" s="10">
        <f t="shared" si="16"/>
        <v>8.012E-3</v>
      </c>
      <c r="AN4" s="10">
        <v>6.7000000000000002E-3</v>
      </c>
      <c r="AO4" s="10">
        <f t="shared" si="17"/>
        <v>1.5E-3</v>
      </c>
      <c r="AP4" s="10">
        <f t="shared" si="18"/>
        <v>1.622E-3</v>
      </c>
      <c r="AQ4" s="10">
        <f t="shared" si="19"/>
        <v>3.1219999999999998E-3</v>
      </c>
      <c r="AR4" s="33">
        <v>0.36</v>
      </c>
      <c r="AS4" s="10">
        <f t="shared" si="20"/>
        <v>1.28808E-3</v>
      </c>
      <c r="AT4" s="10">
        <f t="shared" si="21"/>
        <v>7.9880799999999998E-3</v>
      </c>
      <c r="AU4" s="10">
        <f t="shared" si="22"/>
        <v>2.3920000000000191E-5</v>
      </c>
    </row>
    <row r="5" spans="1:47" x14ac:dyDescent="0.3">
      <c r="A5" s="8">
        <v>43343</v>
      </c>
      <c r="B5" s="9">
        <v>1.686E-3</v>
      </c>
      <c r="C5" s="9">
        <v>3.3E-3</v>
      </c>
      <c r="D5" s="10">
        <v>3.0402999999999999E-2</v>
      </c>
      <c r="E5" s="14">
        <f t="shared" si="23"/>
        <v>8.012E-3</v>
      </c>
      <c r="F5" s="14">
        <f t="shared" ref="F5" si="24">D3</f>
        <v>4.3638999999999997E-2</v>
      </c>
      <c r="G5" s="14">
        <f>D2</f>
        <v>3.9480000000000001E-2</v>
      </c>
      <c r="H5" s="7">
        <v>1</v>
      </c>
      <c r="I5" s="15" cm="1">
        <f t="array" ref="I5">C5-MMULT(D5:H5,$AJ$2:$AJ$6)</f>
        <v>-9.2446415382696316E-3</v>
      </c>
      <c r="K5" s="11">
        <f t="shared" si="0"/>
        <v>1.2834150857143071E-2</v>
      </c>
      <c r="L5" s="12">
        <f>K5+I5</f>
        <v>3.5895093188734392E-3</v>
      </c>
      <c r="N5" s="14">
        <f t="shared" si="3"/>
        <v>3.2000000000000002E-3</v>
      </c>
      <c r="O5" s="14">
        <f t="shared" si="4"/>
        <v>-2.7202999999999998E-2</v>
      </c>
      <c r="Q5" s="46">
        <f t="shared" si="5"/>
        <v>-1.9999999999999997E-2</v>
      </c>
      <c r="S5" s="14">
        <f t="shared" si="6"/>
        <v>-2.7102999999999999E-2</v>
      </c>
      <c r="U5" s="14">
        <f t="shared" si="7"/>
        <v>-2.681349068112656E-2</v>
      </c>
      <c r="W5" s="10">
        <f t="shared" si="8"/>
        <v>3.3E-3</v>
      </c>
      <c r="X5" s="10">
        <v>3.2000000000000002E-3</v>
      </c>
      <c r="Y5" s="10">
        <f t="shared" si="9"/>
        <v>1.4583333333333334E-3</v>
      </c>
      <c r="Z5" s="10">
        <f t="shared" si="10"/>
        <v>1.686E-3</v>
      </c>
      <c r="AA5" s="10">
        <f t="shared" si="11"/>
        <v>3.1443333333333332E-3</v>
      </c>
      <c r="AB5" s="33">
        <f t="shared" si="2"/>
        <v>0.2</v>
      </c>
      <c r="AC5" s="10">
        <f t="shared" si="12"/>
        <v>1.1133333333333395E-5</v>
      </c>
      <c r="AD5" s="10">
        <f t="shared" si="13"/>
        <v>3.2111333333333337E-3</v>
      </c>
      <c r="AE5" s="10">
        <f t="shared" si="14"/>
        <v>8.8866666666666261E-5</v>
      </c>
      <c r="AF5" s="5"/>
      <c r="AG5" s="5"/>
      <c r="AH5" s="5"/>
      <c r="AI5" s="5" t="str">
        <f>G1</f>
        <v>FTSE NARIETt-3</v>
      </c>
      <c r="AJ5" s="5">
        <v>3.063936322134566E-2</v>
      </c>
      <c r="AL5" s="14">
        <f t="shared" si="15"/>
        <v>2.4697794117647061E-2</v>
      </c>
      <c r="AM5" s="10">
        <f t="shared" si="16"/>
        <v>3.0402999999999999E-2</v>
      </c>
      <c r="AN5" s="10">
        <v>2.3199999999999998E-2</v>
      </c>
      <c r="AO5" s="10">
        <f t="shared" si="17"/>
        <v>1.5E-3</v>
      </c>
      <c r="AP5" s="10">
        <f t="shared" si="18"/>
        <v>1.686E-3</v>
      </c>
      <c r="AQ5" s="10">
        <f t="shared" si="19"/>
        <v>3.186E-3</v>
      </c>
      <c r="AR5" s="33">
        <v>0.36</v>
      </c>
      <c r="AS5" s="10">
        <f t="shared" si="20"/>
        <v>7.2050399999999985E-3</v>
      </c>
      <c r="AT5" s="10">
        <f t="shared" si="21"/>
        <v>3.0405039999999998E-2</v>
      </c>
      <c r="AU5" s="10">
        <f t="shared" si="22"/>
        <v>-2.0399999999982932E-6</v>
      </c>
    </row>
    <row r="6" spans="1:47" x14ac:dyDescent="0.3">
      <c r="A6" s="8">
        <v>43373</v>
      </c>
      <c r="B6" s="9">
        <v>1.684E-3</v>
      </c>
      <c r="C6" s="9">
        <v>6.3E-3</v>
      </c>
      <c r="D6" s="10">
        <v>-2.5382999999999999E-2</v>
      </c>
      <c r="E6" s="14">
        <f t="shared" ref="E6:E62" si="25">D5</f>
        <v>3.0402999999999999E-2</v>
      </c>
      <c r="F6" s="14">
        <f t="shared" ref="F6:F62" si="26">D4</f>
        <v>8.012E-3</v>
      </c>
      <c r="G6" s="14">
        <f t="shared" ref="G6:G62" si="27">D3</f>
        <v>4.3638999999999997E-2</v>
      </c>
      <c r="H6" s="7">
        <v>1</v>
      </c>
      <c r="I6" s="15" cm="1">
        <f t="array" ref="I6">C6-MMULT(D6:H6,$AJ$2:$AJ$6)</f>
        <v>-1.6790624403458503E-3</v>
      </c>
      <c r="K6" s="11">
        <f t="shared" si="0"/>
        <v>9.5855750665525558E-4</v>
      </c>
      <c r="L6" s="12">
        <f t="shared" ref="L6:L61" si="28">K6+I6</f>
        <v>-7.2050493369059474E-4</v>
      </c>
      <c r="N6" s="14">
        <f t="shared" si="3"/>
        <v>5.7000000000000002E-3</v>
      </c>
      <c r="O6" s="14">
        <f t="shared" si="4"/>
        <v>3.1083E-2</v>
      </c>
      <c r="Q6" s="46">
        <f t="shared" si="5"/>
        <v>2.35E-2</v>
      </c>
      <c r="S6" s="14">
        <f t="shared" si="6"/>
        <v>3.1683000000000003E-2</v>
      </c>
      <c r="U6" s="14">
        <f t="shared" si="7"/>
        <v>2.4662495066309405E-2</v>
      </c>
      <c r="W6" s="10">
        <f t="shared" si="8"/>
        <v>6.3E-3</v>
      </c>
      <c r="X6" s="10">
        <v>5.7000000000000002E-3</v>
      </c>
      <c r="Y6" s="10">
        <f t="shared" si="9"/>
        <v>1.4583333333333334E-3</v>
      </c>
      <c r="Z6" s="10">
        <f t="shared" si="10"/>
        <v>1.684E-3</v>
      </c>
      <c r="AA6" s="10">
        <f t="shared" si="11"/>
        <v>3.1423333333333333E-3</v>
      </c>
      <c r="AB6" s="33">
        <f t="shared" si="2"/>
        <v>0.2</v>
      </c>
      <c r="AC6" s="10">
        <f t="shared" si="12"/>
        <v>5.1153333333333337E-4</v>
      </c>
      <c r="AD6" s="10">
        <f t="shared" si="13"/>
        <v>6.2115333333333331E-3</v>
      </c>
      <c r="AE6" s="10">
        <f t="shared" si="14"/>
        <v>8.8466666666666902E-5</v>
      </c>
      <c r="AF6" s="5"/>
      <c r="AG6" s="5"/>
      <c r="AH6" s="5"/>
      <c r="AI6" s="5" t="s">
        <v>3</v>
      </c>
      <c r="AJ6" s="5">
        <v>6.362031245862803E-3</v>
      </c>
      <c r="AL6" s="14">
        <f t="shared" si="15"/>
        <v>-1.632279411764706E-2</v>
      </c>
      <c r="AM6" s="10">
        <f t="shared" si="16"/>
        <v>-2.5382999999999999E-2</v>
      </c>
      <c r="AN6" s="10">
        <v>-1.78E-2</v>
      </c>
      <c r="AO6" s="10">
        <f t="shared" si="17"/>
        <v>1.5E-3</v>
      </c>
      <c r="AP6" s="10">
        <f t="shared" si="18"/>
        <v>1.684E-3</v>
      </c>
      <c r="AQ6" s="10">
        <f t="shared" si="19"/>
        <v>3.1840000000000002E-3</v>
      </c>
      <c r="AR6" s="33">
        <v>0.36</v>
      </c>
      <c r="AS6" s="10">
        <f t="shared" si="20"/>
        <v>-7.5542399999999994E-3</v>
      </c>
      <c r="AT6" s="10">
        <f t="shared" si="21"/>
        <v>-2.535424E-2</v>
      </c>
      <c r="AU6" s="10">
        <f t="shared" si="22"/>
        <v>-2.8759999999999203E-5</v>
      </c>
    </row>
    <row r="7" spans="1:47" x14ac:dyDescent="0.3">
      <c r="A7" s="8">
        <v>43404</v>
      </c>
      <c r="B7" s="9">
        <v>1.82E-3</v>
      </c>
      <c r="C7" s="9">
        <v>-8.0000000000000004E-4</v>
      </c>
      <c r="D7" s="10">
        <v>-2.9663999999999999E-2</v>
      </c>
      <c r="E7" s="14">
        <f t="shared" si="25"/>
        <v>-2.5382999999999999E-2</v>
      </c>
      <c r="F7" s="14">
        <f t="shared" si="26"/>
        <v>3.0402999999999999E-2</v>
      </c>
      <c r="G7" s="14">
        <f t="shared" si="27"/>
        <v>8.012E-3</v>
      </c>
      <c r="H7" s="7">
        <v>1</v>
      </c>
      <c r="I7" s="15" cm="1">
        <f t="array" ref="I7">C7-MMULT(D7:H7,$AJ$2:$AJ$6)</f>
        <v>-5.4030931576763367E-3</v>
      </c>
      <c r="K7" s="11">
        <f t="shared" si="0"/>
        <v>4.7228228100809795E-5</v>
      </c>
      <c r="L7" s="12">
        <f t="shared" si="28"/>
        <v>-5.3558649295755269E-3</v>
      </c>
      <c r="N7" s="14">
        <f t="shared" si="3"/>
        <v>0</v>
      </c>
      <c r="O7" s="14">
        <f t="shared" si="4"/>
        <v>2.9663999999999999E-2</v>
      </c>
      <c r="Q7" s="46">
        <f t="shared" si="5"/>
        <v>2.1000000000000001E-2</v>
      </c>
      <c r="S7" s="14">
        <f t="shared" si="6"/>
        <v>2.8864000000000001E-2</v>
      </c>
      <c r="U7" s="14">
        <f t="shared" si="7"/>
        <v>2.4308135070424473E-2</v>
      </c>
      <c r="W7" s="10">
        <f t="shared" si="8"/>
        <v>-8.0000000000000004E-4</v>
      </c>
      <c r="X7" s="10">
        <v>0</v>
      </c>
      <c r="Y7" s="10">
        <f t="shared" si="9"/>
        <v>1.4583333333333334E-3</v>
      </c>
      <c r="Z7" s="10">
        <f t="shared" si="10"/>
        <v>1.82E-3</v>
      </c>
      <c r="AA7" s="10">
        <f t="shared" si="11"/>
        <v>3.2783333333333336E-3</v>
      </c>
      <c r="AB7" s="33">
        <f t="shared" si="2"/>
        <v>0.2</v>
      </c>
      <c r="AC7" s="10">
        <f t="shared" si="12"/>
        <v>-6.5566666666666681E-4</v>
      </c>
      <c r="AD7" s="10">
        <f t="shared" si="13"/>
        <v>-6.5566666666666681E-4</v>
      </c>
      <c r="AE7" s="10">
        <f t="shared" si="14"/>
        <v>-1.4433333333333323E-4</v>
      </c>
      <c r="AL7" s="14">
        <f t="shared" si="15"/>
        <v>-1.9370588235294119E-2</v>
      </c>
      <c r="AM7" s="10">
        <f t="shared" si="16"/>
        <v>-2.9663999999999999E-2</v>
      </c>
      <c r="AN7" s="10">
        <v>-2.1000000000000001E-2</v>
      </c>
      <c r="AO7" s="10">
        <f t="shared" si="17"/>
        <v>1.5E-3</v>
      </c>
      <c r="AP7" s="10">
        <f t="shared" si="18"/>
        <v>1.82E-3</v>
      </c>
      <c r="AQ7" s="10">
        <f t="shared" si="19"/>
        <v>3.32E-3</v>
      </c>
      <c r="AR7" s="33">
        <v>0.36</v>
      </c>
      <c r="AS7" s="10">
        <f t="shared" si="20"/>
        <v>-8.7551999999999994E-3</v>
      </c>
      <c r="AT7" s="10">
        <f t="shared" si="21"/>
        <v>-2.9755200000000002E-2</v>
      </c>
      <c r="AU7" s="10">
        <f t="shared" si="22"/>
        <v>9.1200000000003084E-5</v>
      </c>
    </row>
    <row r="8" spans="1:47" x14ac:dyDescent="0.3">
      <c r="A8" s="8">
        <v>43434</v>
      </c>
      <c r="B8" s="9">
        <v>1.8439999999999999E-3</v>
      </c>
      <c r="C8" s="9">
        <v>6.8999999999999999E-3</v>
      </c>
      <c r="D8" s="10">
        <v>4.7377000000000002E-2</v>
      </c>
      <c r="E8" s="14">
        <f t="shared" si="25"/>
        <v>-2.9663999999999999E-2</v>
      </c>
      <c r="F8" s="14">
        <f t="shared" si="26"/>
        <v>-2.5382999999999999E-2</v>
      </c>
      <c r="G8" s="14">
        <f t="shared" si="27"/>
        <v>3.0402999999999999E-2</v>
      </c>
      <c r="H8" s="7">
        <v>1</v>
      </c>
      <c r="I8" s="15" cm="1">
        <f t="array" ref="I8">C8-MMULT(D8:H8,$AJ$2:$AJ$6)</f>
        <v>-8.5115551138021089E-4</v>
      </c>
      <c r="K8" s="11">
        <f t="shared" si="0"/>
        <v>1.6447536321796932E-2</v>
      </c>
      <c r="L8" s="12">
        <f t="shared" si="28"/>
        <v>1.559638081041672E-2</v>
      </c>
      <c r="N8" s="14">
        <f t="shared" si="3"/>
        <v>6.1999999999999998E-3</v>
      </c>
      <c r="O8" s="14">
        <f t="shared" si="4"/>
        <v>-4.1177000000000005E-2</v>
      </c>
      <c r="Q8" s="46">
        <f t="shared" si="5"/>
        <v>-2.9500000000000002E-2</v>
      </c>
      <c r="S8" s="14">
        <f t="shared" si="6"/>
        <v>-4.0476999999999999E-2</v>
      </c>
      <c r="U8" s="14">
        <f t="shared" si="7"/>
        <v>-3.1780619189583283E-2</v>
      </c>
      <c r="W8" s="10">
        <f t="shared" si="8"/>
        <v>6.8999999999999999E-3</v>
      </c>
      <c r="X8" s="10">
        <v>6.1999999999999998E-3</v>
      </c>
      <c r="Y8" s="10">
        <f t="shared" si="9"/>
        <v>1.4583333333333334E-3</v>
      </c>
      <c r="Z8" s="10">
        <f t="shared" si="10"/>
        <v>1.8439999999999999E-3</v>
      </c>
      <c r="AA8" s="10">
        <f t="shared" si="11"/>
        <v>3.3023333333333333E-3</v>
      </c>
      <c r="AB8" s="33">
        <f t="shared" si="2"/>
        <v>0.2</v>
      </c>
      <c r="AC8" s="10">
        <f t="shared" si="12"/>
        <v>5.7953333333333329E-4</v>
      </c>
      <c r="AD8" s="10">
        <f t="shared" si="13"/>
        <v>6.7795333333333331E-3</v>
      </c>
      <c r="AE8" s="10">
        <f t="shared" si="14"/>
        <v>1.2046666666666681E-4</v>
      </c>
      <c r="AL8" s="14">
        <f t="shared" si="15"/>
        <v>3.7294852941176473E-2</v>
      </c>
      <c r="AM8" s="10">
        <f t="shared" si="16"/>
        <v>4.7377000000000002E-2</v>
      </c>
      <c r="AN8" s="10">
        <v>3.5700000000000003E-2</v>
      </c>
      <c r="AO8" s="10">
        <f t="shared" si="17"/>
        <v>1.5E-3</v>
      </c>
      <c r="AP8" s="10">
        <f t="shared" si="18"/>
        <v>1.8439999999999999E-3</v>
      </c>
      <c r="AQ8" s="10">
        <f t="shared" si="19"/>
        <v>3.3439999999999998E-3</v>
      </c>
      <c r="AR8" s="33">
        <v>0.36</v>
      </c>
      <c r="AS8" s="10">
        <f t="shared" si="20"/>
        <v>1.1648160000000001E-2</v>
      </c>
      <c r="AT8" s="10">
        <f t="shared" si="21"/>
        <v>4.734816E-2</v>
      </c>
      <c r="AU8" s="10">
        <f t="shared" si="22"/>
        <v>2.8840000000002197E-5</v>
      </c>
    </row>
    <row r="9" spans="1:47" x14ac:dyDescent="0.3">
      <c r="A9" s="8">
        <v>43465</v>
      </c>
      <c r="B9" s="9">
        <v>1.98E-3</v>
      </c>
      <c r="C9" s="9">
        <v>2.3999999999999998E-3</v>
      </c>
      <c r="D9" s="10">
        <v>-8.2254999999999995E-2</v>
      </c>
      <c r="E9" s="14">
        <f t="shared" si="25"/>
        <v>4.7377000000000002E-2</v>
      </c>
      <c r="F9" s="14">
        <f t="shared" si="26"/>
        <v>-2.9663999999999999E-2</v>
      </c>
      <c r="G9" s="14">
        <f t="shared" si="27"/>
        <v>-2.5382999999999999E-2</v>
      </c>
      <c r="H9" s="7">
        <v>1</v>
      </c>
      <c r="I9" s="15" cm="1">
        <f t="array" ref="I9">C9-MMULT(D9:H9,$AJ$2:$AJ$6)</f>
        <v>1.7217781120308149E-3</v>
      </c>
      <c r="K9" s="11">
        <f t="shared" si="0"/>
        <v>-1.1148220986675384E-2</v>
      </c>
      <c r="L9" s="12">
        <f t="shared" si="28"/>
        <v>-9.4264428746445687E-3</v>
      </c>
      <c r="N9" s="14">
        <f t="shared" si="3"/>
        <v>2.5999999999999999E-3</v>
      </c>
      <c r="O9" s="14">
        <f t="shared" si="4"/>
        <v>8.4855E-2</v>
      </c>
      <c r="Q9" s="46">
        <f t="shared" si="5"/>
        <v>6.2199999999999998E-2</v>
      </c>
      <c r="S9" s="14">
        <f t="shared" si="6"/>
        <v>8.4654999999999994E-2</v>
      </c>
      <c r="U9" s="14">
        <f t="shared" si="7"/>
        <v>7.2828557125355423E-2</v>
      </c>
      <c r="W9" s="10">
        <f t="shared" si="8"/>
        <v>2.3999999999999998E-3</v>
      </c>
      <c r="X9" s="10">
        <v>2.5999999999999999E-3</v>
      </c>
      <c r="Y9" s="10">
        <f t="shared" si="9"/>
        <v>1.4583333333333334E-3</v>
      </c>
      <c r="Z9" s="10">
        <f t="shared" si="10"/>
        <v>1.98E-3</v>
      </c>
      <c r="AA9" s="10">
        <f t="shared" si="11"/>
        <v>3.4383333333333332E-3</v>
      </c>
      <c r="AB9" s="33">
        <f t="shared" si="2"/>
        <v>0.2</v>
      </c>
      <c r="AC9" s="10">
        <f t="shared" si="12"/>
        <v>-1.6766666666666666E-4</v>
      </c>
      <c r="AD9" s="10">
        <f t="shared" si="13"/>
        <v>2.4323333333333332E-3</v>
      </c>
      <c r="AE9" s="10">
        <f t="shared" si="14"/>
        <v>-3.2333333333333433E-5</v>
      </c>
      <c r="AL9" s="14">
        <f t="shared" si="15"/>
        <v>-5.7922794117647065E-2</v>
      </c>
      <c r="AM9" s="10">
        <f t="shared" si="16"/>
        <v>-8.2254999999999995E-2</v>
      </c>
      <c r="AN9" s="10">
        <v>-5.96E-2</v>
      </c>
      <c r="AO9" s="10">
        <f t="shared" si="17"/>
        <v>1.5E-3</v>
      </c>
      <c r="AP9" s="10">
        <f t="shared" si="18"/>
        <v>1.98E-3</v>
      </c>
      <c r="AQ9" s="10">
        <f t="shared" si="19"/>
        <v>3.48E-3</v>
      </c>
      <c r="AR9" s="33">
        <v>0.36</v>
      </c>
      <c r="AS9" s="10">
        <f t="shared" si="20"/>
        <v>-2.2708799999999998E-2</v>
      </c>
      <c r="AT9" s="10">
        <f t="shared" si="21"/>
        <v>-8.2308800000000001E-2</v>
      </c>
      <c r="AU9" s="10">
        <f t="shared" si="22"/>
        <v>5.380000000000662E-5</v>
      </c>
    </row>
    <row r="10" spans="1:47" x14ac:dyDescent="0.3">
      <c r="A10" s="8">
        <v>43496</v>
      </c>
      <c r="B10" s="9">
        <v>2.0309999999999998E-3</v>
      </c>
      <c r="C10" s="9">
        <v>1.3100000000000001E-2</v>
      </c>
      <c r="D10" s="10">
        <v>0.117478</v>
      </c>
      <c r="E10" s="14">
        <f t="shared" si="25"/>
        <v>-8.2254999999999995E-2</v>
      </c>
      <c r="F10" s="14">
        <f t="shared" si="26"/>
        <v>4.7377000000000002E-2</v>
      </c>
      <c r="G10" s="14">
        <f t="shared" si="27"/>
        <v>-2.9663999999999999E-2</v>
      </c>
      <c r="H10" s="7">
        <v>1</v>
      </c>
      <c r="I10" s="15" cm="1">
        <f t="array" ref="I10">C10-MMULT(D10:H10,$AJ$2:$AJ$6)</f>
        <v>1.1999038818578684E-3</v>
      </c>
      <c r="K10" s="11">
        <f t="shared" si="0"/>
        <v>3.137047342900208E-2</v>
      </c>
      <c r="L10" s="12">
        <f t="shared" si="28"/>
        <v>3.2570377310859946E-2</v>
      </c>
      <c r="N10" s="14">
        <f t="shared" si="3"/>
        <v>1.15E-2</v>
      </c>
      <c r="O10" s="14">
        <f t="shared" si="4"/>
        <v>-0.105978</v>
      </c>
      <c r="Q10" s="46">
        <f t="shared" si="5"/>
        <v>-7.5800000000000006E-2</v>
      </c>
      <c r="S10" s="14">
        <f t="shared" si="6"/>
        <v>-0.104378</v>
      </c>
      <c r="U10" s="14">
        <f t="shared" si="7"/>
        <v>-8.4907622689140053E-2</v>
      </c>
      <c r="W10" s="10">
        <f t="shared" si="8"/>
        <v>1.3100000000000001E-2</v>
      </c>
      <c r="X10" s="10">
        <v>1.15E-2</v>
      </c>
      <c r="Y10" s="10">
        <f t="shared" si="9"/>
        <v>1.4583333333333334E-3</v>
      </c>
      <c r="Z10" s="10">
        <f t="shared" si="10"/>
        <v>2.0309999999999998E-3</v>
      </c>
      <c r="AA10" s="10">
        <f t="shared" si="11"/>
        <v>3.489333333333333E-3</v>
      </c>
      <c r="AB10" s="33">
        <f t="shared" si="2"/>
        <v>0.2</v>
      </c>
      <c r="AC10" s="10">
        <f t="shared" si="12"/>
        <v>1.6021333333333333E-3</v>
      </c>
      <c r="AD10" s="10">
        <f t="shared" si="13"/>
        <v>1.3102133333333333E-2</v>
      </c>
      <c r="AE10" s="10">
        <f t="shared" si="14"/>
        <v>-2.1333333333328069E-6</v>
      </c>
      <c r="AL10" s="14">
        <f t="shared" si="15"/>
        <v>8.8977205882352958E-2</v>
      </c>
      <c r="AM10" s="10">
        <f t="shared" si="16"/>
        <v>0.117478</v>
      </c>
      <c r="AN10" s="10">
        <v>8.7300000000000003E-2</v>
      </c>
      <c r="AO10" s="10">
        <f t="shared" si="17"/>
        <v>1.5E-3</v>
      </c>
      <c r="AP10" s="10">
        <f t="shared" si="18"/>
        <v>2.0309999999999998E-3</v>
      </c>
      <c r="AQ10" s="10">
        <f t="shared" si="19"/>
        <v>3.5309999999999999E-3</v>
      </c>
      <c r="AR10" s="33">
        <v>0.36</v>
      </c>
      <c r="AS10" s="10">
        <f t="shared" si="20"/>
        <v>3.0156839999999997E-2</v>
      </c>
      <c r="AT10" s="10">
        <f t="shared" si="21"/>
        <v>0.11745684000000001</v>
      </c>
      <c r="AU10" s="10">
        <f t="shared" si="22"/>
        <v>2.1159999999992296E-5</v>
      </c>
    </row>
    <row r="11" spans="1:47" x14ac:dyDescent="0.3">
      <c r="A11" s="8">
        <v>43524</v>
      </c>
      <c r="B11" s="9">
        <v>1.8519999999999999E-3</v>
      </c>
      <c r="C11" s="9">
        <v>6.4000000000000003E-3</v>
      </c>
      <c r="D11" s="10">
        <v>7.2839999999999997E-3</v>
      </c>
      <c r="E11" s="14">
        <f t="shared" si="25"/>
        <v>0.117478</v>
      </c>
      <c r="F11" s="14">
        <f t="shared" si="26"/>
        <v>-8.2254999999999995E-2</v>
      </c>
      <c r="G11" s="14">
        <f t="shared" si="27"/>
        <v>4.7377000000000002E-2</v>
      </c>
      <c r="H11" s="7">
        <v>1</v>
      </c>
      <c r="I11" s="15" cm="1">
        <f t="array" ref="I11">C11-MMULT(D11:H11,$AJ$2:$AJ$6)</f>
        <v>-4.2509582499482479E-3</v>
      </c>
      <c r="K11" s="11">
        <f t="shared" si="0"/>
        <v>7.9126321486870464E-3</v>
      </c>
      <c r="L11" s="12">
        <f t="shared" si="28"/>
        <v>3.6616738987387985E-3</v>
      </c>
      <c r="N11" s="14">
        <f t="shared" si="3"/>
        <v>5.8999999999999999E-3</v>
      </c>
      <c r="O11" s="14">
        <f t="shared" si="4"/>
        <v>-1.3839999999999998E-3</v>
      </c>
      <c r="Q11" s="46">
        <f t="shared" si="5"/>
        <v>-4.0000000000000018E-4</v>
      </c>
      <c r="S11" s="14">
        <f t="shared" si="6"/>
        <v>-8.8399999999999937E-4</v>
      </c>
      <c r="U11" s="14">
        <f t="shared" si="7"/>
        <v>-3.6223261012612012E-3</v>
      </c>
      <c r="W11" s="10">
        <f t="shared" si="8"/>
        <v>6.4000000000000003E-3</v>
      </c>
      <c r="X11" s="10">
        <v>5.8999999999999999E-3</v>
      </c>
      <c r="Y11" s="10">
        <f t="shared" si="9"/>
        <v>1.4583333333333334E-3</v>
      </c>
      <c r="Z11" s="10">
        <f t="shared" si="10"/>
        <v>1.8519999999999999E-3</v>
      </c>
      <c r="AA11" s="10">
        <f t="shared" si="11"/>
        <v>3.3103333333333335E-3</v>
      </c>
      <c r="AB11" s="33">
        <f t="shared" si="2"/>
        <v>0.2</v>
      </c>
      <c r="AC11" s="10">
        <f t="shared" si="12"/>
        <v>5.1793333333333331E-4</v>
      </c>
      <c r="AD11" s="10">
        <f t="shared" si="13"/>
        <v>6.417933333333333E-3</v>
      </c>
      <c r="AE11" s="10">
        <f t="shared" si="14"/>
        <v>-1.7933333333332649E-5</v>
      </c>
      <c r="AL11" s="14">
        <f t="shared" si="15"/>
        <v>7.8205882352941174E-3</v>
      </c>
      <c r="AM11" s="10">
        <f t="shared" si="16"/>
        <v>7.2839999999999997E-3</v>
      </c>
      <c r="AN11" s="10">
        <v>6.3E-3</v>
      </c>
      <c r="AO11" s="10">
        <f t="shared" si="17"/>
        <v>1.5E-3</v>
      </c>
      <c r="AP11" s="10">
        <f t="shared" si="18"/>
        <v>1.8519999999999999E-3</v>
      </c>
      <c r="AQ11" s="10">
        <f t="shared" si="19"/>
        <v>3.3519999999999999E-3</v>
      </c>
      <c r="AR11" s="33">
        <v>0.36</v>
      </c>
      <c r="AS11" s="10">
        <f t="shared" si="20"/>
        <v>1.0612799999999999E-3</v>
      </c>
      <c r="AT11" s="10">
        <f t="shared" si="21"/>
        <v>7.3612799999999996E-3</v>
      </c>
      <c r="AU11" s="10">
        <f t="shared" si="22"/>
        <v>-7.7279999999999884E-5</v>
      </c>
    </row>
    <row r="12" spans="1:47" x14ac:dyDescent="0.3">
      <c r="A12" s="8">
        <v>43555</v>
      </c>
      <c r="B12" s="9">
        <v>2.0730000000000002E-3</v>
      </c>
      <c r="C12" s="9">
        <v>1.09E-2</v>
      </c>
      <c r="D12" s="10">
        <v>3.3499000000000001E-2</v>
      </c>
      <c r="E12" s="14">
        <f t="shared" si="25"/>
        <v>7.2839999999999997E-3</v>
      </c>
      <c r="F12" s="14">
        <f t="shared" si="26"/>
        <v>0.117478</v>
      </c>
      <c r="G12" s="14">
        <f t="shared" si="27"/>
        <v>-8.2254999999999995E-2</v>
      </c>
      <c r="H12" s="7">
        <v>1</v>
      </c>
      <c r="I12" s="15" cm="1">
        <f t="array" ref="I12">C12-MMULT(D12:H12,$AJ$2:$AJ$6)</f>
        <v>-1.9845756697311791E-3</v>
      </c>
      <c r="K12" s="11">
        <f t="shared" si="0"/>
        <v>1.3493220104142504E-2</v>
      </c>
      <c r="L12" s="12">
        <f t="shared" si="28"/>
        <v>1.1508644434411325E-2</v>
      </c>
      <c r="N12" s="14">
        <f t="shared" si="3"/>
        <v>9.7000000000000003E-3</v>
      </c>
      <c r="O12" s="14">
        <f t="shared" si="4"/>
        <v>-2.3799000000000001E-2</v>
      </c>
      <c r="Q12" s="46">
        <f t="shared" si="5"/>
        <v>-1.5900000000000001E-2</v>
      </c>
      <c r="S12" s="14">
        <f t="shared" si="6"/>
        <v>-2.2599000000000001E-2</v>
      </c>
      <c r="U12" s="14">
        <f t="shared" si="7"/>
        <v>-2.1990355565588676E-2</v>
      </c>
      <c r="W12" s="10">
        <f t="shared" si="8"/>
        <v>1.09E-2</v>
      </c>
      <c r="X12" s="10">
        <v>9.7000000000000003E-3</v>
      </c>
      <c r="Y12" s="10">
        <f t="shared" si="9"/>
        <v>1.4583333333333334E-3</v>
      </c>
      <c r="Z12" s="10">
        <f t="shared" si="10"/>
        <v>2.0730000000000002E-3</v>
      </c>
      <c r="AA12" s="10">
        <f t="shared" si="11"/>
        <v>3.5313333333333334E-3</v>
      </c>
      <c r="AB12" s="33">
        <f t="shared" si="2"/>
        <v>0.2</v>
      </c>
      <c r="AC12" s="10">
        <f t="shared" si="12"/>
        <v>1.2337333333333335E-3</v>
      </c>
      <c r="AD12" s="10">
        <f t="shared" si="13"/>
        <v>1.0933733333333334E-2</v>
      </c>
      <c r="AE12" s="10">
        <f t="shared" si="14"/>
        <v>-3.3733333333334226E-5</v>
      </c>
      <c r="AL12" s="14">
        <f t="shared" si="15"/>
        <v>2.7258823529411769E-2</v>
      </c>
      <c r="AM12" s="10">
        <f t="shared" si="16"/>
        <v>3.3499000000000001E-2</v>
      </c>
      <c r="AN12" s="10">
        <v>2.5600000000000001E-2</v>
      </c>
      <c r="AO12" s="10">
        <f t="shared" si="17"/>
        <v>1.5E-3</v>
      </c>
      <c r="AP12" s="10">
        <f t="shared" si="18"/>
        <v>2.0730000000000002E-3</v>
      </c>
      <c r="AQ12" s="10">
        <f t="shared" si="19"/>
        <v>3.5730000000000002E-3</v>
      </c>
      <c r="AR12" s="33">
        <v>0.36</v>
      </c>
      <c r="AS12" s="10">
        <f t="shared" si="20"/>
        <v>7.9297199999999995E-3</v>
      </c>
      <c r="AT12" s="10">
        <f t="shared" si="21"/>
        <v>3.3529719999999999E-2</v>
      </c>
      <c r="AU12" s="10">
        <f t="shared" si="22"/>
        <v>-3.0719999999997971E-5</v>
      </c>
    </row>
    <row r="13" spans="1:47" x14ac:dyDescent="0.3">
      <c r="A13" s="8">
        <v>43585</v>
      </c>
      <c r="B13" s="9">
        <v>2.013E-3</v>
      </c>
      <c r="C13" s="9">
        <v>2.0999999999999999E-3</v>
      </c>
      <c r="D13" s="10">
        <v>-2.3530000000000001E-3</v>
      </c>
      <c r="E13" s="14">
        <f t="shared" si="25"/>
        <v>3.3499000000000001E-2</v>
      </c>
      <c r="F13" s="14">
        <f t="shared" si="26"/>
        <v>7.2839999999999997E-3</v>
      </c>
      <c r="G13" s="14">
        <f t="shared" si="27"/>
        <v>0.117478</v>
      </c>
      <c r="H13" s="7">
        <v>1</v>
      </c>
      <c r="I13" s="15" cm="1">
        <f t="array" ref="I13">C13-MMULT(D13:H13,$AJ$2:$AJ$6)</f>
        <v>-9.9633754873783825E-3</v>
      </c>
      <c r="K13" s="11">
        <f t="shared" si="0"/>
        <v>5.8611301030366851E-3</v>
      </c>
      <c r="L13" s="12">
        <f t="shared" si="28"/>
        <v>-4.1022453843416974E-3</v>
      </c>
      <c r="N13" s="14">
        <f t="shared" si="3"/>
        <v>2.3E-3</v>
      </c>
      <c r="O13" s="14">
        <f t="shared" si="4"/>
        <v>4.653E-3</v>
      </c>
      <c r="Q13" s="46">
        <f t="shared" si="5"/>
        <v>3.15E-3</v>
      </c>
      <c r="S13" s="14">
        <f t="shared" si="6"/>
        <v>4.4530000000000004E-3</v>
      </c>
      <c r="U13" s="14">
        <f t="shared" si="7"/>
        <v>-1.7492453843416973E-3</v>
      </c>
      <c r="W13" s="10">
        <f t="shared" si="8"/>
        <v>2.0999999999999999E-3</v>
      </c>
      <c r="X13" s="10">
        <v>2.3E-3</v>
      </c>
      <c r="Y13" s="10">
        <f t="shared" si="9"/>
        <v>1.4583333333333334E-3</v>
      </c>
      <c r="Z13" s="10">
        <f t="shared" si="10"/>
        <v>2.013E-3</v>
      </c>
      <c r="AA13" s="10">
        <f t="shared" si="11"/>
        <v>3.4713333333333332E-3</v>
      </c>
      <c r="AB13" s="33">
        <f t="shared" si="2"/>
        <v>0.2</v>
      </c>
      <c r="AC13" s="10">
        <f t="shared" si="12"/>
        <v>-2.3426666666666665E-4</v>
      </c>
      <c r="AD13" s="10">
        <f t="shared" si="13"/>
        <v>2.0657333333333333E-3</v>
      </c>
      <c r="AE13" s="10">
        <f t="shared" si="14"/>
        <v>3.426666666666656E-5</v>
      </c>
      <c r="AL13" s="14">
        <f t="shared" si="15"/>
        <v>8.5294117647058832E-4</v>
      </c>
      <c r="AM13" s="10">
        <f t="shared" si="16"/>
        <v>-2.3530000000000001E-3</v>
      </c>
      <c r="AN13" s="10">
        <v>-8.4999999999999995E-4</v>
      </c>
      <c r="AO13" s="10">
        <f t="shared" si="17"/>
        <v>1.5E-3</v>
      </c>
      <c r="AP13" s="10">
        <f t="shared" si="18"/>
        <v>2.013E-3</v>
      </c>
      <c r="AQ13" s="10">
        <f t="shared" si="19"/>
        <v>3.5130000000000001E-3</v>
      </c>
      <c r="AR13" s="33">
        <v>0.36</v>
      </c>
      <c r="AS13" s="10">
        <f>(AN13-AQ13)*AR13</f>
        <v>-1.5706799999999999E-3</v>
      </c>
      <c r="AT13" s="10">
        <f t="shared" si="21"/>
        <v>-2.4206799999999997E-3</v>
      </c>
      <c r="AU13" s="10">
        <f t="shared" si="22"/>
        <v>6.767999999999965E-5</v>
      </c>
    </row>
    <row r="14" spans="1:47" x14ac:dyDescent="0.3">
      <c r="A14" s="8">
        <v>43616</v>
      </c>
      <c r="B14" s="9">
        <v>2.0899999999999998E-3</v>
      </c>
      <c r="C14" s="9">
        <v>1.21E-2</v>
      </c>
      <c r="D14" s="10">
        <v>2.2109999999999999E-3</v>
      </c>
      <c r="E14" s="14">
        <f t="shared" si="25"/>
        <v>-2.3530000000000001E-3</v>
      </c>
      <c r="F14" s="14">
        <f t="shared" si="26"/>
        <v>3.3499000000000001E-2</v>
      </c>
      <c r="G14" s="14">
        <f t="shared" si="27"/>
        <v>7.2839999999999997E-3</v>
      </c>
      <c r="H14" s="7">
        <v>1</v>
      </c>
      <c r="I14" s="15" cm="1">
        <f t="array" ref="I14">C14-MMULT(D14:H14,$AJ$2:$AJ$6)</f>
        <v>3.7235708723303059E-3</v>
      </c>
      <c r="K14" s="11">
        <f t="shared" si="0"/>
        <v>6.8327037604350715E-3</v>
      </c>
      <c r="L14" s="12">
        <f t="shared" si="28"/>
        <v>1.0556274632765377E-2</v>
      </c>
      <c r="N14" s="14">
        <f t="shared" si="3"/>
        <v>1.0699999999999999E-2</v>
      </c>
      <c r="O14" s="14">
        <f t="shared" si="4"/>
        <v>8.489E-3</v>
      </c>
      <c r="Q14" s="46">
        <f t="shared" si="5"/>
        <v>8.1499999999999993E-3</v>
      </c>
      <c r="S14" s="14">
        <f t="shared" si="6"/>
        <v>9.8890000000000002E-3</v>
      </c>
      <c r="U14" s="14">
        <f t="shared" si="7"/>
        <v>8.345274632765378E-3</v>
      </c>
      <c r="W14" s="10">
        <f t="shared" si="8"/>
        <v>1.21E-2</v>
      </c>
      <c r="X14" s="10">
        <v>1.0699999999999999E-2</v>
      </c>
      <c r="Y14" s="10">
        <f t="shared" si="9"/>
        <v>1.4583333333333334E-3</v>
      </c>
      <c r="Z14" s="10">
        <f t="shared" si="10"/>
        <v>2.0899999999999998E-3</v>
      </c>
      <c r="AA14" s="10">
        <f t="shared" si="11"/>
        <v>3.548333333333333E-3</v>
      </c>
      <c r="AB14" s="33">
        <f t="shared" si="2"/>
        <v>0.2</v>
      </c>
      <c r="AC14" s="10">
        <f t="shared" si="12"/>
        <v>1.4303333333333334E-3</v>
      </c>
      <c r="AD14" s="10">
        <f t="shared" si="13"/>
        <v>1.2130333333333333E-2</v>
      </c>
      <c r="AE14" s="10">
        <f t="shared" si="14"/>
        <v>-3.0333333333333601E-5</v>
      </c>
      <c r="AL14" s="14">
        <f>(AM14+AQ14)/(1+AR14)</f>
        <v>4.2654411764705882E-3</v>
      </c>
      <c r="AM14" s="10">
        <f t="shared" si="16"/>
        <v>2.2109999999999999E-3</v>
      </c>
      <c r="AN14" s="10">
        <v>2.5500000000000002E-3</v>
      </c>
      <c r="AO14" s="10">
        <f t="shared" si="17"/>
        <v>1.5E-3</v>
      </c>
      <c r="AP14" s="10">
        <f t="shared" si="18"/>
        <v>2.0899999999999998E-3</v>
      </c>
      <c r="AQ14" s="10">
        <f t="shared" si="19"/>
        <v>3.5899999999999999E-3</v>
      </c>
      <c r="AR14" s="33">
        <v>0.36</v>
      </c>
      <c r="AS14" s="10">
        <f t="shared" si="20"/>
        <v>-3.7439999999999988E-4</v>
      </c>
      <c r="AT14" s="10">
        <f t="shared" si="21"/>
        <v>2.1756000000000002E-3</v>
      </c>
      <c r="AU14" s="10">
        <f t="shared" si="22"/>
        <v>3.5399999999999668E-5</v>
      </c>
    </row>
    <row r="15" spans="1:47" x14ac:dyDescent="0.3">
      <c r="A15" s="8">
        <v>43646</v>
      </c>
      <c r="B15" s="9">
        <v>2.0179999999999998E-3</v>
      </c>
      <c r="C15" s="9">
        <v>8.8999999999999999E-3</v>
      </c>
      <c r="D15" s="10">
        <v>1.2593E-2</v>
      </c>
      <c r="E15" s="14">
        <f t="shared" si="25"/>
        <v>2.2109999999999999E-3</v>
      </c>
      <c r="F15" s="14">
        <f t="shared" si="26"/>
        <v>-2.3530000000000001E-3</v>
      </c>
      <c r="G15" s="14">
        <f t="shared" si="27"/>
        <v>3.3499000000000001E-2</v>
      </c>
      <c r="H15" s="7">
        <v>1</v>
      </c>
      <c r="I15" s="15" cm="1">
        <f t="array" ref="I15">C15-MMULT(D15:H15,$AJ$2:$AJ$6)</f>
        <v>5.8892747766994998E-4</v>
      </c>
      <c r="K15" s="11">
        <f t="shared" si="0"/>
        <v>9.0427996655862656E-3</v>
      </c>
      <c r="L15" s="12">
        <f t="shared" si="28"/>
        <v>9.6317271432562156E-3</v>
      </c>
      <c r="N15" s="14">
        <f t="shared" si="3"/>
        <v>7.9000000000000008E-3</v>
      </c>
      <c r="O15" s="14">
        <f t="shared" si="4"/>
        <v>-4.6929999999999993E-3</v>
      </c>
      <c r="Q15" s="46">
        <f t="shared" si="5"/>
        <v>-2.3E-3</v>
      </c>
      <c r="S15" s="14">
        <f t="shared" si="6"/>
        <v>-3.6930000000000001E-3</v>
      </c>
      <c r="U15" s="14">
        <f t="shared" si="7"/>
        <v>-2.9612728567437845E-3</v>
      </c>
      <c r="W15" s="10">
        <f t="shared" si="8"/>
        <v>8.8999999999999999E-3</v>
      </c>
      <c r="X15" s="10">
        <v>7.9000000000000008E-3</v>
      </c>
      <c r="Y15" s="10">
        <f t="shared" si="9"/>
        <v>1.4583333333333334E-3</v>
      </c>
      <c r="Z15" s="10">
        <f t="shared" si="10"/>
        <v>2.0179999999999998E-3</v>
      </c>
      <c r="AA15" s="10">
        <f t="shared" si="11"/>
        <v>3.476333333333333E-3</v>
      </c>
      <c r="AB15" s="33">
        <f t="shared" si="2"/>
        <v>0.2</v>
      </c>
      <c r="AC15" s="10">
        <f t="shared" si="12"/>
        <v>8.8473333333333355E-4</v>
      </c>
      <c r="AD15" s="10">
        <f t="shared" si="13"/>
        <v>8.7847333333333343E-3</v>
      </c>
      <c r="AE15" s="10">
        <f t="shared" si="14"/>
        <v>1.152666666666656E-4</v>
      </c>
      <c r="AL15" s="14">
        <f t="shared" ref="AL15:AL66" si="29">(AM15+AQ15)/(1+AR15)</f>
        <v>1.1846323529411767E-2</v>
      </c>
      <c r="AM15" s="10">
        <f t="shared" si="16"/>
        <v>1.2593E-2</v>
      </c>
      <c r="AN15" s="10">
        <v>1.0200000000000001E-2</v>
      </c>
      <c r="AO15" s="10">
        <f t="shared" si="17"/>
        <v>1.5E-3</v>
      </c>
      <c r="AP15" s="10">
        <f t="shared" si="18"/>
        <v>2.0179999999999998E-3</v>
      </c>
      <c r="AQ15" s="10">
        <f t="shared" si="19"/>
        <v>3.5179999999999999E-3</v>
      </c>
      <c r="AR15" s="33">
        <v>0.36</v>
      </c>
      <c r="AS15" s="10">
        <f t="shared" si="20"/>
        <v>2.40552E-3</v>
      </c>
      <c r="AT15" s="10">
        <f t="shared" si="21"/>
        <v>1.260552E-2</v>
      </c>
      <c r="AU15" s="10">
        <f t="shared" si="22"/>
        <v>-1.2520000000000239E-5</v>
      </c>
    </row>
    <row r="16" spans="1:47" x14ac:dyDescent="0.3">
      <c r="A16" s="8">
        <v>43677</v>
      </c>
      <c r="B16" s="9">
        <v>1.9989999999999999E-3</v>
      </c>
      <c r="C16" s="9">
        <v>2.8E-3</v>
      </c>
      <c r="D16" s="10">
        <v>1.2807000000000001E-2</v>
      </c>
      <c r="E16" s="14">
        <f t="shared" si="25"/>
        <v>1.2593E-2</v>
      </c>
      <c r="F16" s="14">
        <f t="shared" si="26"/>
        <v>2.2109999999999999E-3</v>
      </c>
      <c r="G16" s="14">
        <f t="shared" si="27"/>
        <v>-2.3530000000000001E-3</v>
      </c>
      <c r="H16" s="7">
        <v>1</v>
      </c>
      <c r="I16" s="15" cm="1">
        <f t="array" ref="I16">C16-MMULT(D16:H16,$AJ$2:$AJ$6)</f>
        <v>-5.2543766584603364E-3</v>
      </c>
      <c r="K16" s="11">
        <f t="shared" si="0"/>
        <v>9.0883554856307988E-3</v>
      </c>
      <c r="L16" s="12">
        <f t="shared" si="28"/>
        <v>3.8339788271704624E-3</v>
      </c>
      <c r="N16" s="14">
        <f t="shared" si="3"/>
        <v>2.8999999999999998E-3</v>
      </c>
      <c r="O16" s="14">
        <f t="shared" si="4"/>
        <v>-9.9070000000000009E-3</v>
      </c>
      <c r="Q16" s="46">
        <f t="shared" si="5"/>
        <v>-7.45E-3</v>
      </c>
      <c r="S16" s="14">
        <f t="shared" si="6"/>
        <v>-1.0007E-2</v>
      </c>
      <c r="U16" s="14">
        <f t="shared" si="7"/>
        <v>-8.9730211728295383E-3</v>
      </c>
      <c r="W16" s="10">
        <f t="shared" si="8"/>
        <v>2.8E-3</v>
      </c>
      <c r="X16" s="10">
        <v>2.8999999999999998E-3</v>
      </c>
      <c r="Y16" s="10">
        <f t="shared" si="9"/>
        <v>1.4583333333333334E-3</v>
      </c>
      <c r="Z16" s="10">
        <f t="shared" si="10"/>
        <v>1.9989999999999999E-3</v>
      </c>
      <c r="AA16" s="10">
        <f t="shared" si="11"/>
        <v>3.4573333333333331E-3</v>
      </c>
      <c r="AB16" s="33">
        <f t="shared" si="2"/>
        <v>0.2</v>
      </c>
      <c r="AC16" s="10">
        <f t="shared" si="12"/>
        <v>-1.1146666666666666E-4</v>
      </c>
      <c r="AD16" s="10">
        <f t="shared" si="13"/>
        <v>2.7885333333333333E-3</v>
      </c>
      <c r="AE16" s="10">
        <f t="shared" si="14"/>
        <v>1.1466666666666656E-5</v>
      </c>
      <c r="AL16" s="14">
        <f t="shared" si="29"/>
        <v>1.1989705882352942E-2</v>
      </c>
      <c r="AM16" s="10">
        <f t="shared" si="16"/>
        <v>1.2807000000000001E-2</v>
      </c>
      <c r="AN16" s="10">
        <v>1.035E-2</v>
      </c>
      <c r="AO16" s="10">
        <f t="shared" si="17"/>
        <v>1.5E-3</v>
      </c>
      <c r="AP16" s="10">
        <f t="shared" si="18"/>
        <v>1.9989999999999999E-3</v>
      </c>
      <c r="AQ16" s="10">
        <f t="shared" si="19"/>
        <v>3.4989999999999999E-3</v>
      </c>
      <c r="AR16" s="33">
        <v>0.36</v>
      </c>
      <c r="AS16" s="10">
        <f t="shared" si="20"/>
        <v>2.4663599999999999E-3</v>
      </c>
      <c r="AT16" s="10">
        <f t="shared" si="21"/>
        <v>1.2816359999999999E-2</v>
      </c>
      <c r="AU16" s="10">
        <f t="shared" si="22"/>
        <v>-9.3599999999981892E-6</v>
      </c>
    </row>
    <row r="17" spans="1:47" x14ac:dyDescent="0.3">
      <c r="A17" s="8">
        <v>43708</v>
      </c>
      <c r="B17" s="9">
        <v>1.9E-3</v>
      </c>
      <c r="C17" s="9">
        <v>1.26E-2</v>
      </c>
      <c r="D17" s="10">
        <v>3.3974999999999998E-2</v>
      </c>
      <c r="E17" s="14">
        <f t="shared" si="25"/>
        <v>1.2807000000000001E-2</v>
      </c>
      <c r="F17" s="14">
        <f t="shared" si="26"/>
        <v>1.2593E-2</v>
      </c>
      <c r="G17" s="14">
        <f t="shared" si="27"/>
        <v>2.2109999999999999E-3</v>
      </c>
      <c r="H17" s="7">
        <v>1</v>
      </c>
      <c r="I17" s="15" cm="1">
        <f t="array" ref="I17">C17-MMULT(D17:H17,$AJ$2:$AJ$6)</f>
        <v>2.2983592212048772E-3</v>
      </c>
      <c r="K17" s="11">
        <f t="shared" si="0"/>
        <v>1.3594549872092028E-2</v>
      </c>
      <c r="L17" s="12">
        <f t="shared" si="28"/>
        <v>1.5892909093296905E-2</v>
      </c>
      <c r="N17" s="14">
        <f t="shared" si="3"/>
        <v>1.0999999999999999E-2</v>
      </c>
      <c r="O17" s="14">
        <f t="shared" si="4"/>
        <v>-2.2974999999999999E-2</v>
      </c>
      <c r="Q17" s="46">
        <f t="shared" si="5"/>
        <v>-1.49E-2</v>
      </c>
      <c r="S17" s="14">
        <f t="shared" si="6"/>
        <v>-2.1374999999999998E-2</v>
      </c>
      <c r="U17" s="14">
        <f t="shared" si="7"/>
        <v>-1.8082090906703093E-2</v>
      </c>
      <c r="W17" s="10">
        <f t="shared" si="8"/>
        <v>1.26E-2</v>
      </c>
      <c r="X17" s="10">
        <v>1.0999999999999999E-2</v>
      </c>
      <c r="Y17" s="10">
        <f t="shared" si="9"/>
        <v>1.4583333333333334E-3</v>
      </c>
      <c r="Z17" s="10">
        <f t="shared" si="10"/>
        <v>1.9E-3</v>
      </c>
      <c r="AA17" s="10">
        <f t="shared" si="11"/>
        <v>3.3583333333333334E-3</v>
      </c>
      <c r="AB17" s="33">
        <f t="shared" si="2"/>
        <v>0.2</v>
      </c>
      <c r="AC17" s="10">
        <f t="shared" si="12"/>
        <v>1.5283333333333334E-3</v>
      </c>
      <c r="AD17" s="10">
        <f t="shared" si="13"/>
        <v>1.2528333333333332E-2</v>
      </c>
      <c r="AE17" s="10">
        <f t="shared" si="14"/>
        <v>7.1666666666667794E-5</v>
      </c>
      <c r="AL17" s="14">
        <f t="shared" si="29"/>
        <v>2.7481617647058827E-2</v>
      </c>
      <c r="AM17" s="10">
        <f t="shared" si="16"/>
        <v>3.3974999999999998E-2</v>
      </c>
      <c r="AN17" s="10">
        <v>2.5899999999999999E-2</v>
      </c>
      <c r="AO17" s="10">
        <f t="shared" si="17"/>
        <v>1.5E-3</v>
      </c>
      <c r="AP17" s="10">
        <f t="shared" si="18"/>
        <v>1.9E-3</v>
      </c>
      <c r="AQ17" s="10">
        <f t="shared" si="19"/>
        <v>3.4000000000000002E-3</v>
      </c>
      <c r="AR17" s="33">
        <v>0.36</v>
      </c>
      <c r="AS17" s="10">
        <f t="shared" si="20"/>
        <v>8.0999999999999996E-3</v>
      </c>
      <c r="AT17" s="10">
        <f t="shared" si="21"/>
        <v>3.4000000000000002E-2</v>
      </c>
      <c r="AU17" s="10">
        <f t="shared" si="22"/>
        <v>-2.5000000000004186E-5</v>
      </c>
    </row>
    <row r="18" spans="1:47" x14ac:dyDescent="0.3">
      <c r="A18" s="8">
        <v>43738</v>
      </c>
      <c r="B18" s="9">
        <v>1.7160000000000001E-3</v>
      </c>
      <c r="C18" s="9">
        <v>5.7999999999999996E-3</v>
      </c>
      <c r="D18" s="10">
        <v>2.9349E-2</v>
      </c>
      <c r="E18" s="14">
        <f t="shared" si="25"/>
        <v>3.3974999999999998E-2</v>
      </c>
      <c r="F18" s="14">
        <f t="shared" si="26"/>
        <v>1.2807000000000001E-2</v>
      </c>
      <c r="G18" s="14">
        <f t="shared" si="27"/>
        <v>1.2593E-2</v>
      </c>
      <c r="H18" s="7">
        <v>1</v>
      </c>
      <c r="I18" s="15" cm="1">
        <f t="array" ref="I18">C18-MMULT(D18:H18,$AJ$2:$AJ$6)</f>
        <v>-5.6873111162725649E-3</v>
      </c>
      <c r="K18" s="11">
        <f t="shared" si="0"/>
        <v>1.2609777799540551E-2</v>
      </c>
      <c r="L18" s="12">
        <f t="shared" si="28"/>
        <v>6.922466683267986E-3</v>
      </c>
      <c r="N18" s="14">
        <f t="shared" si="3"/>
        <v>5.3E-3</v>
      </c>
      <c r="O18" s="14">
        <f t="shared" si="4"/>
        <v>-2.4049000000000001E-2</v>
      </c>
      <c r="Q18" s="46">
        <f t="shared" si="5"/>
        <v>-1.7100000000000001E-2</v>
      </c>
      <c r="S18" s="14">
        <f t="shared" si="6"/>
        <v>-2.3549E-2</v>
      </c>
      <c r="U18" s="14">
        <f t="shared" si="7"/>
        <v>-2.2426533316732014E-2</v>
      </c>
      <c r="W18" s="10">
        <f t="shared" si="8"/>
        <v>5.7999999999999996E-3</v>
      </c>
      <c r="X18" s="10">
        <v>5.3E-3</v>
      </c>
      <c r="Y18" s="10">
        <f t="shared" si="9"/>
        <v>1.4583333333333334E-3</v>
      </c>
      <c r="Z18" s="10">
        <f t="shared" si="10"/>
        <v>1.7160000000000001E-3</v>
      </c>
      <c r="AA18" s="10">
        <f t="shared" si="11"/>
        <v>3.1743333333333337E-3</v>
      </c>
      <c r="AB18" s="33">
        <f t="shared" si="2"/>
        <v>0.2</v>
      </c>
      <c r="AC18" s="10">
        <f t="shared" si="12"/>
        <v>4.2513333333333328E-4</v>
      </c>
      <c r="AD18" s="10">
        <f t="shared" si="13"/>
        <v>5.7251333333333335E-3</v>
      </c>
      <c r="AE18" s="10">
        <f t="shared" si="14"/>
        <v>7.4866666666666137E-5</v>
      </c>
      <c r="AL18" s="14">
        <f t="shared" si="29"/>
        <v>2.3944852941176469E-2</v>
      </c>
      <c r="AM18" s="10">
        <f t="shared" si="16"/>
        <v>2.9349E-2</v>
      </c>
      <c r="AN18" s="10">
        <v>2.24E-2</v>
      </c>
      <c r="AO18" s="10">
        <f t="shared" si="17"/>
        <v>1.5E-3</v>
      </c>
      <c r="AP18" s="10">
        <f t="shared" si="18"/>
        <v>1.7160000000000001E-3</v>
      </c>
      <c r="AQ18" s="10">
        <f t="shared" si="19"/>
        <v>3.2160000000000001E-3</v>
      </c>
      <c r="AR18" s="33">
        <v>0.36</v>
      </c>
      <c r="AS18" s="10">
        <f t="shared" si="20"/>
        <v>6.9062399999999993E-3</v>
      </c>
      <c r="AT18" s="10">
        <f t="shared" si="21"/>
        <v>2.9306239999999997E-2</v>
      </c>
      <c r="AU18" s="10">
        <f t="shared" si="22"/>
        <v>4.2760000000002796E-5</v>
      </c>
    </row>
    <row r="19" spans="1:47" x14ac:dyDescent="0.3">
      <c r="A19" s="8">
        <v>43769</v>
      </c>
      <c r="B19" s="9">
        <v>1.6930000000000001E-3</v>
      </c>
      <c r="C19" s="9">
        <v>9.1000000000000004E-3</v>
      </c>
      <c r="D19" s="10">
        <v>1.3653E-2</v>
      </c>
      <c r="E19" s="14">
        <f t="shared" si="25"/>
        <v>2.9349E-2</v>
      </c>
      <c r="F19" s="14">
        <f t="shared" si="26"/>
        <v>3.3974999999999998E-2</v>
      </c>
      <c r="G19" s="14">
        <f t="shared" si="27"/>
        <v>1.2807000000000001E-2</v>
      </c>
      <c r="H19" s="7">
        <v>1</v>
      </c>
      <c r="I19" s="15" cm="1">
        <f t="array" ref="I19">C19-MMULT(D19:H19,$AJ$2:$AJ$6)</f>
        <v>-2.0975691486668988E-3</v>
      </c>
      <c r="K19" s="11">
        <f t="shared" si="0"/>
        <v>9.2684499891713418E-3</v>
      </c>
      <c r="L19" s="12">
        <f t="shared" si="28"/>
        <v>7.1708808405044431E-3</v>
      </c>
      <c r="N19" s="14">
        <f t="shared" si="3"/>
        <v>8.0000000000000002E-3</v>
      </c>
      <c r="O19" s="14">
        <f t="shared" si="4"/>
        <v>-5.653E-3</v>
      </c>
      <c r="Q19" s="46">
        <f t="shared" si="5"/>
        <v>-2.8999999999999998E-3</v>
      </c>
      <c r="S19" s="14">
        <f t="shared" si="6"/>
        <v>-4.5529999999999998E-3</v>
      </c>
      <c r="U19" s="14">
        <f t="shared" si="7"/>
        <v>-6.4821191594955571E-3</v>
      </c>
      <c r="W19" s="10">
        <f t="shared" si="8"/>
        <v>9.1000000000000004E-3</v>
      </c>
      <c r="X19" s="10">
        <v>8.0000000000000002E-3</v>
      </c>
      <c r="Y19" s="10">
        <f t="shared" si="9"/>
        <v>1.4583333333333334E-3</v>
      </c>
      <c r="Z19" s="10">
        <f t="shared" si="10"/>
        <v>1.6930000000000001E-3</v>
      </c>
      <c r="AA19" s="10">
        <f t="shared" si="11"/>
        <v>3.1513333333333332E-3</v>
      </c>
      <c r="AB19" s="33">
        <f t="shared" si="2"/>
        <v>0.2</v>
      </c>
      <c r="AC19" s="10">
        <f t="shared" si="12"/>
        <v>9.6973333333333345E-4</v>
      </c>
      <c r="AD19" s="10">
        <f t="shared" si="13"/>
        <v>8.9697333333333337E-3</v>
      </c>
      <c r="AE19" s="10">
        <f t="shared" si="14"/>
        <v>1.3026666666666673E-4</v>
      </c>
      <c r="AL19" s="14">
        <f t="shared" si="29"/>
        <v>1.2386764705882354E-2</v>
      </c>
      <c r="AM19" s="10">
        <f t="shared" si="16"/>
        <v>1.3653E-2</v>
      </c>
      <c r="AN19" s="10">
        <v>1.09E-2</v>
      </c>
      <c r="AO19" s="10">
        <f t="shared" si="17"/>
        <v>1.5E-3</v>
      </c>
      <c r="AP19" s="10">
        <f t="shared" si="18"/>
        <v>1.6930000000000001E-3</v>
      </c>
      <c r="AQ19" s="10">
        <f t="shared" si="19"/>
        <v>3.1930000000000001E-3</v>
      </c>
      <c r="AR19" s="33">
        <v>0.36</v>
      </c>
      <c r="AS19" s="10">
        <f t="shared" si="20"/>
        <v>2.7745199999999999E-3</v>
      </c>
      <c r="AT19" s="10">
        <f t="shared" si="21"/>
        <v>1.3674519999999999E-2</v>
      </c>
      <c r="AU19" s="10">
        <f t="shared" si="22"/>
        <v>-2.1519999999998832E-5</v>
      </c>
    </row>
    <row r="20" spans="1:47" x14ac:dyDescent="0.3">
      <c r="A20" s="8">
        <v>43799</v>
      </c>
      <c r="B20" s="9">
        <v>1.4890000000000001E-3</v>
      </c>
      <c r="C20" s="9">
        <v>6.7000000000000002E-3</v>
      </c>
      <c r="D20" s="10">
        <v>-1.5056999999999999E-2</v>
      </c>
      <c r="E20" s="14">
        <f t="shared" si="25"/>
        <v>1.3653E-2</v>
      </c>
      <c r="F20" s="14">
        <f t="shared" si="26"/>
        <v>2.9349E-2</v>
      </c>
      <c r="G20" s="14">
        <f t="shared" si="27"/>
        <v>3.3974999999999998E-2</v>
      </c>
      <c r="H20" s="7">
        <v>1</v>
      </c>
      <c r="I20" s="15" cm="1">
        <f t="array" ref="I20">C20-MMULT(D20:H20,$AJ$2:$AJ$6)</f>
        <v>-1.9156318428404278E-3</v>
      </c>
      <c r="K20" s="11">
        <f t="shared" si="0"/>
        <v>3.1567322626359176E-3</v>
      </c>
      <c r="L20" s="12">
        <f t="shared" si="28"/>
        <v>1.2411004197954898E-3</v>
      </c>
      <c r="N20" s="14">
        <f t="shared" si="3"/>
        <v>6.0000000000000001E-3</v>
      </c>
      <c r="O20" s="14">
        <f t="shared" si="4"/>
        <v>2.1056999999999999E-2</v>
      </c>
      <c r="Q20" s="46">
        <f t="shared" si="5"/>
        <v>1.6300000000000002E-2</v>
      </c>
      <c r="S20" s="14">
        <f t="shared" si="6"/>
        <v>2.1756999999999999E-2</v>
      </c>
      <c r="U20" s="14">
        <f t="shared" si="7"/>
        <v>1.6298100419795489E-2</v>
      </c>
      <c r="W20" s="10">
        <f t="shared" si="8"/>
        <v>6.7000000000000002E-3</v>
      </c>
      <c r="X20" s="10">
        <v>6.0000000000000001E-3</v>
      </c>
      <c r="Y20" s="10">
        <f t="shared" si="9"/>
        <v>1.4583333333333334E-3</v>
      </c>
      <c r="Z20" s="10">
        <f t="shared" si="10"/>
        <v>1.4890000000000001E-3</v>
      </c>
      <c r="AA20" s="10">
        <f t="shared" si="11"/>
        <v>2.9473333333333335E-3</v>
      </c>
      <c r="AB20" s="33">
        <f t="shared" si="2"/>
        <v>0.2</v>
      </c>
      <c r="AC20" s="10">
        <f t="shared" si="12"/>
        <v>6.1053333333333339E-4</v>
      </c>
      <c r="AD20" s="10">
        <f t="shared" si="13"/>
        <v>6.6105333333333332E-3</v>
      </c>
      <c r="AE20" s="10">
        <f t="shared" si="14"/>
        <v>8.9466666666667034E-5</v>
      </c>
      <c r="AL20" s="14">
        <f t="shared" si="29"/>
        <v>-8.8735294117647055E-3</v>
      </c>
      <c r="AM20" s="10">
        <f t="shared" si="16"/>
        <v>-1.5056999999999999E-2</v>
      </c>
      <c r="AN20" s="10">
        <v>-1.03E-2</v>
      </c>
      <c r="AO20" s="10">
        <f t="shared" si="17"/>
        <v>1.5E-3</v>
      </c>
      <c r="AP20" s="10">
        <f t="shared" si="18"/>
        <v>1.4890000000000001E-3</v>
      </c>
      <c r="AQ20" s="10">
        <f t="shared" si="19"/>
        <v>2.9890000000000003E-3</v>
      </c>
      <c r="AR20" s="33">
        <v>0.36</v>
      </c>
      <c r="AS20" s="10">
        <f t="shared" si="20"/>
        <v>-4.7840399999999998E-3</v>
      </c>
      <c r="AT20" s="10">
        <f t="shared" si="21"/>
        <v>-1.508404E-2</v>
      </c>
      <c r="AU20" s="10">
        <f t="shared" si="22"/>
        <v>2.7040000000000744E-5</v>
      </c>
    </row>
    <row r="21" spans="1:47" x14ac:dyDescent="0.3">
      <c r="A21" s="8">
        <v>43830</v>
      </c>
      <c r="B21" s="9">
        <v>1.4239999999999999E-3</v>
      </c>
      <c r="C21" s="9">
        <v>1.0999999999999999E-2</v>
      </c>
      <c r="D21" s="10">
        <v>-5.9800000000000001E-3</v>
      </c>
      <c r="E21" s="14">
        <f t="shared" si="25"/>
        <v>-1.5056999999999999E-2</v>
      </c>
      <c r="F21" s="14">
        <f t="shared" si="26"/>
        <v>1.3653E-2</v>
      </c>
      <c r="G21" s="14">
        <f t="shared" si="27"/>
        <v>2.9349E-2</v>
      </c>
      <c r="H21" s="7">
        <v>1</v>
      </c>
      <c r="I21" s="15" cm="1">
        <f t="array" ref="I21">C21-MMULT(D21:H21,$AJ$2:$AJ$6)</f>
        <v>4.3080885503493076E-3</v>
      </c>
      <c r="K21" s="11">
        <f t="shared" si="0"/>
        <v>5.089022816580956E-3</v>
      </c>
      <c r="L21" s="12">
        <f t="shared" si="28"/>
        <v>9.3971113669302636E-3</v>
      </c>
      <c r="N21" s="14">
        <f t="shared" si="3"/>
        <v>9.5999999999999992E-3</v>
      </c>
      <c r="O21" s="14">
        <f t="shared" si="4"/>
        <v>1.558E-2</v>
      </c>
      <c r="Q21" s="46">
        <f t="shared" si="5"/>
        <v>1.325E-2</v>
      </c>
      <c r="S21" s="14">
        <f t="shared" si="6"/>
        <v>1.6979999999999999E-2</v>
      </c>
      <c r="U21" s="14">
        <f t="shared" si="7"/>
        <v>1.5377111366930263E-2</v>
      </c>
      <c r="W21" s="10">
        <f t="shared" si="8"/>
        <v>1.0999999999999999E-2</v>
      </c>
      <c r="X21" s="10">
        <v>9.5999999999999992E-3</v>
      </c>
      <c r="Y21" s="10">
        <f t="shared" si="9"/>
        <v>1.4583333333333334E-3</v>
      </c>
      <c r="Z21" s="10">
        <f t="shared" si="10"/>
        <v>1.4239999999999999E-3</v>
      </c>
      <c r="AA21" s="10">
        <f t="shared" si="11"/>
        <v>2.8823333333333331E-3</v>
      </c>
      <c r="AB21" s="33">
        <f t="shared" si="2"/>
        <v>0.2</v>
      </c>
      <c r="AC21" s="10">
        <f t="shared" si="12"/>
        <v>1.3435333333333332E-3</v>
      </c>
      <c r="AD21" s="10">
        <f t="shared" si="13"/>
        <v>1.0943533333333332E-2</v>
      </c>
      <c r="AE21" s="10">
        <f t="shared" si="14"/>
        <v>5.6466666666667858E-5</v>
      </c>
      <c r="AL21" s="14">
        <f t="shared" si="29"/>
        <v>-2.2470588235294119E-3</v>
      </c>
      <c r="AM21" s="10">
        <f t="shared" si="16"/>
        <v>-5.9800000000000001E-3</v>
      </c>
      <c r="AN21" s="10">
        <v>-3.65E-3</v>
      </c>
      <c r="AO21" s="10">
        <f t="shared" si="17"/>
        <v>1.5E-3</v>
      </c>
      <c r="AP21" s="10">
        <f t="shared" si="18"/>
        <v>1.4239999999999999E-3</v>
      </c>
      <c r="AQ21" s="10">
        <f t="shared" si="19"/>
        <v>2.9239999999999999E-3</v>
      </c>
      <c r="AR21" s="33">
        <v>0.36</v>
      </c>
      <c r="AS21" s="10">
        <f t="shared" si="20"/>
        <v>-2.3666399999999997E-3</v>
      </c>
      <c r="AT21" s="10">
        <f t="shared" si="21"/>
        <v>-6.0166400000000002E-3</v>
      </c>
      <c r="AU21" s="10">
        <f t="shared" si="22"/>
        <v>3.664000000000011E-5</v>
      </c>
    </row>
    <row r="22" spans="1:47" x14ac:dyDescent="0.3">
      <c r="A22" s="8">
        <v>43861</v>
      </c>
      <c r="B22" s="9">
        <v>1.3470000000000001E-3</v>
      </c>
      <c r="C22" s="9">
        <v>5.1000000000000004E-3</v>
      </c>
      <c r="D22" s="10">
        <v>1.2075000000000001E-2</v>
      </c>
      <c r="E22" s="14">
        <f t="shared" si="25"/>
        <v>-5.9800000000000001E-3</v>
      </c>
      <c r="F22" s="14">
        <f t="shared" si="26"/>
        <v>-1.5056999999999999E-2</v>
      </c>
      <c r="G22" s="14">
        <f t="shared" si="27"/>
        <v>1.3653E-2</v>
      </c>
      <c r="H22" s="7">
        <v>1</v>
      </c>
      <c r="I22" s="15" cm="1">
        <f t="array" ref="I22">C22-MMULT(D22:H22,$AJ$2:$AJ$6)</f>
        <v>-1.4344366403689062E-3</v>
      </c>
      <c r="K22" s="11">
        <f t="shared" si="0"/>
        <v>8.9325290357588419E-3</v>
      </c>
      <c r="L22" s="12">
        <f t="shared" si="28"/>
        <v>7.4980923953899357E-3</v>
      </c>
      <c r="N22" s="14">
        <f t="shared" si="3"/>
        <v>4.5999999999999999E-3</v>
      </c>
      <c r="O22" s="14">
        <f t="shared" si="4"/>
        <v>-7.4750000000000007E-3</v>
      </c>
      <c r="Q22" s="46">
        <f t="shared" si="5"/>
        <v>-5.0500000000000007E-3</v>
      </c>
      <c r="S22" s="14">
        <f t="shared" si="6"/>
        <v>-6.9750000000000003E-3</v>
      </c>
      <c r="U22" s="14">
        <f t="shared" si="7"/>
        <v>-4.576907604610065E-3</v>
      </c>
      <c r="W22" s="10">
        <f t="shared" si="8"/>
        <v>5.1000000000000004E-3</v>
      </c>
      <c r="X22" s="10">
        <v>4.5999999999999999E-3</v>
      </c>
      <c r="Y22" s="10">
        <f t="shared" si="9"/>
        <v>1.4583333333333334E-3</v>
      </c>
      <c r="Z22" s="10">
        <f t="shared" si="10"/>
        <v>1.3470000000000001E-3</v>
      </c>
      <c r="AA22" s="10">
        <f t="shared" si="11"/>
        <v>2.8053333333333333E-3</v>
      </c>
      <c r="AB22" s="33">
        <f t="shared" si="2"/>
        <v>0.2</v>
      </c>
      <c r="AC22" s="10">
        <f t="shared" si="12"/>
        <v>3.5893333333333335E-4</v>
      </c>
      <c r="AD22" s="10">
        <f t="shared" si="13"/>
        <v>4.9589333333333336E-3</v>
      </c>
      <c r="AE22" s="10">
        <f t="shared" si="14"/>
        <v>1.4106666666666677E-4</v>
      </c>
      <c r="AL22" s="14">
        <f t="shared" si="29"/>
        <v>1.0972058823529413E-2</v>
      </c>
      <c r="AM22" s="10">
        <f t="shared" si="16"/>
        <v>1.2075000000000001E-2</v>
      </c>
      <c r="AN22" s="10">
        <v>9.6500000000000006E-3</v>
      </c>
      <c r="AO22" s="10">
        <f t="shared" si="17"/>
        <v>1.5E-3</v>
      </c>
      <c r="AP22" s="10">
        <f t="shared" si="18"/>
        <v>1.3470000000000001E-3</v>
      </c>
      <c r="AQ22" s="10">
        <f t="shared" si="19"/>
        <v>2.8470000000000001E-3</v>
      </c>
      <c r="AR22" s="33">
        <v>0.36</v>
      </c>
      <c r="AS22" s="10">
        <f t="shared" si="20"/>
        <v>2.4490799999999997E-3</v>
      </c>
      <c r="AT22" s="10">
        <f t="shared" si="21"/>
        <v>1.209908E-2</v>
      </c>
      <c r="AU22" s="10">
        <f t="shared" si="22"/>
        <v>-2.4079999999999241E-5</v>
      </c>
    </row>
    <row r="23" spans="1:47" x14ac:dyDescent="0.3">
      <c r="A23" s="8">
        <v>43890</v>
      </c>
      <c r="B23" s="9">
        <v>1.263E-3</v>
      </c>
      <c r="C23" s="9">
        <v>-1.2999999999999999E-3</v>
      </c>
      <c r="D23" s="10">
        <v>-8.0063999999999996E-2</v>
      </c>
      <c r="E23" s="14">
        <f t="shared" si="25"/>
        <v>1.2075000000000001E-2</v>
      </c>
      <c r="F23" s="14">
        <f t="shared" si="26"/>
        <v>-5.9800000000000001E-3</v>
      </c>
      <c r="G23" s="14">
        <f t="shared" si="27"/>
        <v>-1.5056999999999999E-2</v>
      </c>
      <c r="H23" s="7">
        <v>1</v>
      </c>
      <c r="I23" s="15" cm="1">
        <f t="array" ref="I23">C23-MMULT(D23:H23,$AJ$2:$AJ$6)</f>
        <v>-1.708163368834544E-3</v>
      </c>
      <c r="K23" s="11">
        <f t="shared" si="0"/>
        <v>-1.0681806025378306E-2</v>
      </c>
      <c r="L23" s="12">
        <f t="shared" si="28"/>
        <v>-1.2389969394212851E-2</v>
      </c>
      <c r="N23" s="14">
        <f t="shared" si="3"/>
        <v>-5.9999999999999995E-4</v>
      </c>
      <c r="O23" s="14">
        <f t="shared" si="4"/>
        <v>7.9463999999999993E-2</v>
      </c>
      <c r="Q23" s="46">
        <f t="shared" si="5"/>
        <v>5.7499999999999996E-2</v>
      </c>
      <c r="S23" s="14">
        <f t="shared" si="6"/>
        <v>7.8764000000000001E-2</v>
      </c>
      <c r="U23" s="14">
        <f t="shared" si="7"/>
        <v>6.7674030605787139E-2</v>
      </c>
      <c r="W23" s="10">
        <f t="shared" si="8"/>
        <v>-1.2999999999999999E-3</v>
      </c>
      <c r="X23" s="10">
        <v>-5.9999999999999995E-4</v>
      </c>
      <c r="Y23" s="10">
        <f t="shared" si="9"/>
        <v>1.4583333333333334E-3</v>
      </c>
      <c r="Z23" s="10">
        <f t="shared" si="10"/>
        <v>1.263E-3</v>
      </c>
      <c r="AA23" s="10">
        <f t="shared" si="11"/>
        <v>2.7213333333333334E-3</v>
      </c>
      <c r="AB23" s="33">
        <f t="shared" si="2"/>
        <v>0.2</v>
      </c>
      <c r="AC23" s="10">
        <f t="shared" si="12"/>
        <v>-6.6426666666666669E-4</v>
      </c>
      <c r="AD23" s="10">
        <f t="shared" si="13"/>
        <v>-1.2642666666666668E-3</v>
      </c>
      <c r="AE23" s="10">
        <f t="shared" si="14"/>
        <v>-3.573333333333319E-5</v>
      </c>
      <c r="AL23" s="14">
        <f t="shared" si="29"/>
        <v>-5.6838970588235296E-2</v>
      </c>
      <c r="AM23" s="10">
        <f t="shared" si="16"/>
        <v>-8.0063999999999996E-2</v>
      </c>
      <c r="AN23" s="10">
        <v>-5.8099999999999999E-2</v>
      </c>
      <c r="AO23" s="10">
        <f t="shared" si="17"/>
        <v>1.5E-3</v>
      </c>
      <c r="AP23" s="10">
        <f t="shared" si="18"/>
        <v>1.263E-3</v>
      </c>
      <c r="AQ23" s="10">
        <f t="shared" si="19"/>
        <v>2.7629999999999998E-3</v>
      </c>
      <c r="AR23" s="33">
        <v>0.36</v>
      </c>
      <c r="AS23" s="10">
        <f t="shared" si="20"/>
        <v>-2.1910679999999998E-2</v>
      </c>
      <c r="AT23" s="10">
        <f t="shared" si="21"/>
        <v>-8.0010680000000001E-2</v>
      </c>
      <c r="AU23" s="10">
        <f t="shared" si="22"/>
        <v>-5.3319999999995593E-5</v>
      </c>
    </row>
    <row r="24" spans="1:47" x14ac:dyDescent="0.3">
      <c r="A24" s="8">
        <v>43921</v>
      </c>
      <c r="B24" s="9">
        <v>1.263E-3</v>
      </c>
      <c r="C24" s="9">
        <v>-6.6E-3</v>
      </c>
      <c r="D24" s="10">
        <v>-0.21920200000000001</v>
      </c>
      <c r="E24" s="14">
        <f t="shared" si="25"/>
        <v>-8.0063999999999996E-2</v>
      </c>
      <c r="F24" s="14">
        <f t="shared" si="26"/>
        <v>1.2075000000000001E-2</v>
      </c>
      <c r="G24" s="14">
        <f t="shared" si="27"/>
        <v>-5.9800000000000001E-3</v>
      </c>
      <c r="H24" s="7">
        <v>1</v>
      </c>
      <c r="I24" s="15" cm="1">
        <f t="array" ref="I24">C24-MMULT(D24:H24,$AJ$2:$AJ$6)</f>
        <v>7.1478433947427932E-3</v>
      </c>
      <c r="K24" s="11">
        <f t="shared" si="0"/>
        <v>-4.0301178405548491E-2</v>
      </c>
      <c r="L24" s="12">
        <f t="shared" si="28"/>
        <v>-3.3153335010805696E-2</v>
      </c>
      <c r="N24" s="14">
        <f t="shared" si="3"/>
        <v>-5.0000000000000001E-3</v>
      </c>
      <c r="O24" s="14">
        <f t="shared" si="4"/>
        <v>0.214202</v>
      </c>
      <c r="Q24" s="46">
        <f t="shared" si="5"/>
        <v>0.15539999999999998</v>
      </c>
      <c r="S24" s="14">
        <f t="shared" si="6"/>
        <v>0.21260200000000001</v>
      </c>
      <c r="U24" s="14">
        <f t="shared" si="7"/>
        <v>0.18604866498919431</v>
      </c>
      <c r="W24" s="10">
        <f t="shared" si="8"/>
        <v>-6.6E-3</v>
      </c>
      <c r="X24" s="10">
        <v>-5.0000000000000001E-3</v>
      </c>
      <c r="Y24" s="10">
        <f t="shared" si="9"/>
        <v>1.4583333333333334E-3</v>
      </c>
      <c r="Z24" s="10">
        <f t="shared" si="10"/>
        <v>1.263E-3</v>
      </c>
      <c r="AA24" s="10">
        <f t="shared" si="11"/>
        <v>2.7213333333333334E-3</v>
      </c>
      <c r="AB24" s="33">
        <f t="shared" si="2"/>
        <v>0.2</v>
      </c>
      <c r="AC24" s="10">
        <f t="shared" si="12"/>
        <v>-1.5442666666666668E-3</v>
      </c>
      <c r="AD24" s="10">
        <f t="shared" si="13"/>
        <v>-6.5442666666666672E-3</v>
      </c>
      <c r="AE24" s="10">
        <f t="shared" si="14"/>
        <v>-5.5733333333332809E-5</v>
      </c>
      <c r="AL24" s="14">
        <f t="shared" si="29"/>
        <v>-0.1591463235294118</v>
      </c>
      <c r="AM24" s="10">
        <f t="shared" si="16"/>
        <v>-0.21920200000000001</v>
      </c>
      <c r="AN24" s="10">
        <v>-0.16039999999999999</v>
      </c>
      <c r="AO24" s="10">
        <f t="shared" si="17"/>
        <v>1.5E-3</v>
      </c>
      <c r="AP24" s="10">
        <f t="shared" si="18"/>
        <v>1.263E-3</v>
      </c>
      <c r="AQ24" s="10">
        <f t="shared" si="19"/>
        <v>2.7629999999999998E-3</v>
      </c>
      <c r="AR24" s="33">
        <v>0.36</v>
      </c>
      <c r="AS24" s="10">
        <f t="shared" si="20"/>
        <v>-5.8738679999999988E-2</v>
      </c>
      <c r="AT24" s="10">
        <f t="shared" si="21"/>
        <v>-0.21913867999999997</v>
      </c>
      <c r="AU24" s="10">
        <f t="shared" si="22"/>
        <v>-6.332000000003335E-5</v>
      </c>
    </row>
    <row r="25" spans="1:47" x14ac:dyDescent="0.3">
      <c r="A25" s="8">
        <v>43951</v>
      </c>
      <c r="B25" s="9">
        <v>8.1999999999999998E-4</v>
      </c>
      <c r="C25" s="9">
        <v>-1.66E-2</v>
      </c>
      <c r="D25" s="10">
        <v>8.3027000000000004E-2</v>
      </c>
      <c r="E25" s="14">
        <f t="shared" si="25"/>
        <v>-0.21920200000000001</v>
      </c>
      <c r="F25" s="14">
        <f t="shared" si="26"/>
        <v>-8.0063999999999996E-2</v>
      </c>
      <c r="G25" s="14">
        <f t="shared" si="27"/>
        <v>1.2075000000000001E-2</v>
      </c>
      <c r="H25" s="7">
        <v>1</v>
      </c>
      <c r="I25" s="15" cm="1">
        <f t="array" ref="I25">C25-MMULT(D25:H25,$AJ$2:$AJ$6)</f>
        <v>-1.2823284778771361E-2</v>
      </c>
      <c r="K25" s="11">
        <f t="shared" si="0"/>
        <v>2.4036625034823331E-2</v>
      </c>
      <c r="L25" s="12">
        <f t="shared" si="28"/>
        <v>1.121334025605197E-2</v>
      </c>
      <c r="N25" s="14">
        <f t="shared" si="3"/>
        <v>-1.34E-2</v>
      </c>
      <c r="O25" s="14">
        <f t="shared" si="4"/>
        <v>-9.6426999999999999E-2</v>
      </c>
      <c r="Q25" s="46">
        <f t="shared" si="5"/>
        <v>-7.5050000000000006E-2</v>
      </c>
      <c r="S25" s="14">
        <f t="shared" si="6"/>
        <v>-9.9627000000000007E-2</v>
      </c>
      <c r="U25" s="14">
        <f t="shared" si="7"/>
        <v>-7.181365974394803E-2</v>
      </c>
      <c r="W25" s="10">
        <f t="shared" si="8"/>
        <v>-1.66E-2</v>
      </c>
      <c r="X25" s="10">
        <v>-1.34E-2</v>
      </c>
      <c r="Y25" s="10">
        <f t="shared" si="9"/>
        <v>1.4583333333333334E-3</v>
      </c>
      <c r="Z25" s="10">
        <f t="shared" si="10"/>
        <v>8.1999999999999998E-4</v>
      </c>
      <c r="AA25" s="10">
        <f t="shared" si="11"/>
        <v>2.2783333333333336E-3</v>
      </c>
      <c r="AB25" s="33">
        <f t="shared" si="2"/>
        <v>0.2</v>
      </c>
      <c r="AC25" s="10">
        <f t="shared" si="12"/>
        <v>-3.1356666666666672E-3</v>
      </c>
      <c r="AD25" s="10">
        <f t="shared" si="13"/>
        <v>-1.6535666666666667E-2</v>
      </c>
      <c r="AE25" s="10">
        <f t="shared" si="14"/>
        <v>-6.4333333333332909E-5</v>
      </c>
      <c r="AL25" s="14">
        <f t="shared" si="29"/>
        <v>6.275514705882354E-2</v>
      </c>
      <c r="AM25" s="10">
        <f t="shared" si="16"/>
        <v>8.3027000000000004E-2</v>
      </c>
      <c r="AN25" s="10">
        <v>6.1650000000000003E-2</v>
      </c>
      <c r="AO25" s="10">
        <f t="shared" si="17"/>
        <v>1.5E-3</v>
      </c>
      <c r="AP25" s="10">
        <f t="shared" si="18"/>
        <v>8.1999999999999998E-4</v>
      </c>
      <c r="AQ25" s="10">
        <f t="shared" si="19"/>
        <v>2.32E-3</v>
      </c>
      <c r="AR25" s="33">
        <v>0.36</v>
      </c>
      <c r="AS25" s="10">
        <f t="shared" si="20"/>
        <v>2.1358800000000001E-2</v>
      </c>
      <c r="AT25" s="10">
        <f t="shared" si="21"/>
        <v>8.3008800000000008E-2</v>
      </c>
      <c r="AU25" s="10">
        <f t="shared" si="22"/>
        <v>1.8199999999995997E-5</v>
      </c>
    </row>
    <row r="26" spans="1:47" x14ac:dyDescent="0.3">
      <c r="A26" s="8">
        <v>43982</v>
      </c>
      <c r="B26" s="9">
        <v>4.3100000000000001E-4</v>
      </c>
      <c r="C26" s="9">
        <v>2.9999999999999997E-4</v>
      </c>
      <c r="D26" s="10">
        <v>1.9090000000000001E-3</v>
      </c>
      <c r="E26" s="14">
        <f t="shared" si="25"/>
        <v>8.3027000000000004E-2</v>
      </c>
      <c r="F26" s="14">
        <f t="shared" si="26"/>
        <v>-0.21920200000000001</v>
      </c>
      <c r="G26" s="14">
        <f t="shared" si="27"/>
        <v>-8.0063999999999996E-2</v>
      </c>
      <c r="H26" s="7">
        <v>1</v>
      </c>
      <c r="I26" s="15" cm="1">
        <f t="array" ref="I26">C26-MMULT(D26:H26,$AJ$2:$AJ$6)</f>
        <v>3.0959325086450332E-3</v>
      </c>
      <c r="K26" s="11">
        <f t="shared" si="0"/>
        <v>6.7684147059797004E-3</v>
      </c>
      <c r="L26" s="12">
        <f t="shared" si="28"/>
        <v>9.8643472146247337E-3</v>
      </c>
      <c r="N26" s="14">
        <f t="shared" si="3"/>
        <v>5.9999999999999995E-4</v>
      </c>
      <c r="O26" s="14">
        <f t="shared" si="4"/>
        <v>-1.3090000000000003E-3</v>
      </c>
      <c r="Q26" s="46">
        <f t="shared" si="5"/>
        <v>-1.2999999999999999E-3</v>
      </c>
      <c r="S26" s="14">
        <f t="shared" si="6"/>
        <v>-1.6090000000000002E-3</v>
      </c>
      <c r="U26" s="14">
        <f t="shared" si="7"/>
        <v>7.9553472146247327E-3</v>
      </c>
      <c r="W26" s="10">
        <f t="shared" si="8"/>
        <v>2.9999999999999997E-4</v>
      </c>
      <c r="X26" s="10">
        <v>5.9999999999999995E-4</v>
      </c>
      <c r="Y26" s="10">
        <f t="shared" si="9"/>
        <v>1.4583333333333334E-3</v>
      </c>
      <c r="Z26" s="10">
        <f t="shared" si="10"/>
        <v>4.3100000000000001E-4</v>
      </c>
      <c r="AA26" s="10">
        <f t="shared" si="11"/>
        <v>1.8893333333333334E-3</v>
      </c>
      <c r="AB26" s="33">
        <f t="shared" si="2"/>
        <v>0.2</v>
      </c>
      <c r="AC26" s="10">
        <f t="shared" si="12"/>
        <v>-2.5786666666666668E-4</v>
      </c>
      <c r="AD26" s="10">
        <f t="shared" si="13"/>
        <v>3.4213333333333327E-4</v>
      </c>
      <c r="AE26" s="10">
        <f t="shared" si="14"/>
        <v>-4.2133333333333291E-5</v>
      </c>
      <c r="AL26" s="14">
        <f t="shared" si="29"/>
        <v>2.8235294117647061E-3</v>
      </c>
      <c r="AM26" s="10">
        <f t="shared" si="16"/>
        <v>1.9090000000000001E-3</v>
      </c>
      <c r="AN26" s="10">
        <v>1.9E-3</v>
      </c>
      <c r="AO26" s="10">
        <f t="shared" si="17"/>
        <v>1.5E-3</v>
      </c>
      <c r="AP26" s="10">
        <f t="shared" si="18"/>
        <v>4.3100000000000001E-4</v>
      </c>
      <c r="AQ26" s="10">
        <f t="shared" si="19"/>
        <v>1.931E-3</v>
      </c>
      <c r="AR26" s="33">
        <v>0.36</v>
      </c>
      <c r="AS26" s="10">
        <f t="shared" si="20"/>
        <v>-1.1159999999999998E-5</v>
      </c>
      <c r="AT26" s="10">
        <f t="shared" si="21"/>
        <v>1.8888399999999999E-3</v>
      </c>
      <c r="AU26" s="10">
        <f t="shared" si="22"/>
        <v>2.0160000000000186E-5</v>
      </c>
    </row>
    <row r="27" spans="1:47" x14ac:dyDescent="0.3">
      <c r="A27" s="8">
        <v>44012</v>
      </c>
      <c r="B27" s="9">
        <v>9.8999999999999994E-5</v>
      </c>
      <c r="C27" s="9">
        <v>6.4999999999999997E-3</v>
      </c>
      <c r="D27" s="10">
        <v>3.0551999999999999E-2</v>
      </c>
      <c r="E27" s="14">
        <f t="shared" si="25"/>
        <v>1.9090000000000001E-3</v>
      </c>
      <c r="F27" s="14">
        <f t="shared" si="26"/>
        <v>8.3027000000000004E-2</v>
      </c>
      <c r="G27" s="14">
        <f t="shared" si="27"/>
        <v>-0.21920200000000001</v>
      </c>
      <c r="H27" s="7">
        <v>1</v>
      </c>
      <c r="I27" s="15" cm="1">
        <f t="array" ref="I27">C27-MMULT(D27:H27,$AJ$2:$AJ$6)</f>
        <v>1.427823455749334E-4</v>
      </c>
      <c r="K27" s="11">
        <f t="shared" si="0"/>
        <v>1.2865869629043238E-2</v>
      </c>
      <c r="L27" s="12">
        <f t="shared" si="28"/>
        <v>1.300865197461817E-2</v>
      </c>
      <c r="N27" s="14">
        <f t="shared" si="3"/>
        <v>5.7000000000000002E-3</v>
      </c>
      <c r="O27" s="14">
        <f t="shared" si="4"/>
        <v>-2.4851999999999999E-2</v>
      </c>
      <c r="Q27" s="46">
        <f t="shared" si="5"/>
        <v>-1.72E-2</v>
      </c>
      <c r="S27" s="14">
        <f t="shared" si="6"/>
        <v>-2.4052E-2</v>
      </c>
      <c r="U27" s="14">
        <f t="shared" si="7"/>
        <v>-1.7543348025381829E-2</v>
      </c>
      <c r="W27" s="10">
        <f t="shared" si="8"/>
        <v>6.4999999999999997E-3</v>
      </c>
      <c r="X27" s="10">
        <v>5.7000000000000002E-3</v>
      </c>
      <c r="Y27" s="10">
        <f t="shared" si="9"/>
        <v>1.4583333333333334E-3</v>
      </c>
      <c r="Z27" s="10">
        <f t="shared" si="10"/>
        <v>9.8999999999999994E-5</v>
      </c>
      <c r="AA27" s="10">
        <f t="shared" si="11"/>
        <v>1.5573333333333333E-3</v>
      </c>
      <c r="AB27" s="33">
        <f t="shared" si="2"/>
        <v>0.2</v>
      </c>
      <c r="AC27" s="10">
        <f t="shared" si="12"/>
        <v>8.2853333333333338E-4</v>
      </c>
      <c r="AD27" s="10">
        <f t="shared" si="13"/>
        <v>6.5285333333333336E-3</v>
      </c>
      <c r="AE27" s="10">
        <f t="shared" si="14"/>
        <v>-2.8533333333333882E-5</v>
      </c>
      <c r="AL27" s="14">
        <f t="shared" si="29"/>
        <v>2.364044117647059E-2</v>
      </c>
      <c r="AM27" s="10">
        <f t="shared" si="16"/>
        <v>3.0551999999999999E-2</v>
      </c>
      <c r="AN27" s="10">
        <v>2.29E-2</v>
      </c>
      <c r="AO27" s="10">
        <f t="shared" si="17"/>
        <v>1.5E-3</v>
      </c>
      <c r="AP27" s="10">
        <f t="shared" si="18"/>
        <v>9.8999999999999994E-5</v>
      </c>
      <c r="AQ27" s="10">
        <f t="shared" si="19"/>
        <v>1.5989999999999999E-3</v>
      </c>
      <c r="AR27" s="33">
        <v>0.36</v>
      </c>
      <c r="AS27" s="10">
        <f t="shared" si="20"/>
        <v>7.6683599999999999E-3</v>
      </c>
      <c r="AT27" s="10">
        <f t="shared" si="21"/>
        <v>3.0568359999999999E-2</v>
      </c>
      <c r="AU27" s="10">
        <f t="shared" si="22"/>
        <v>-1.6359999999999986E-5</v>
      </c>
    </row>
    <row r="28" spans="1:47" x14ac:dyDescent="0.3">
      <c r="A28" s="8">
        <v>44043</v>
      </c>
      <c r="B28" s="9">
        <v>1.1400000000000001E-4</v>
      </c>
      <c r="C28" s="9">
        <v>9.7000000000000003E-3</v>
      </c>
      <c r="D28" s="10">
        <v>4.0478E-2</v>
      </c>
      <c r="E28" s="14">
        <f t="shared" si="25"/>
        <v>3.0551999999999999E-2</v>
      </c>
      <c r="F28" s="14">
        <f t="shared" si="26"/>
        <v>1.9090000000000001E-3</v>
      </c>
      <c r="G28" s="14">
        <f t="shared" si="27"/>
        <v>8.3027000000000004E-2</v>
      </c>
      <c r="H28" s="7">
        <v>1</v>
      </c>
      <c r="I28" s="15" cm="1">
        <f t="array" ref="I28">C28-MMULT(D28:H28,$AJ$2:$AJ$6)</f>
        <v>-3.9933373723463669E-3</v>
      </c>
      <c r="K28" s="11">
        <f t="shared" si="0"/>
        <v>1.4978893319520098E-2</v>
      </c>
      <c r="L28" s="12">
        <f t="shared" si="28"/>
        <v>1.0985555947173731E-2</v>
      </c>
      <c r="N28" s="14">
        <f t="shared" si="3"/>
        <v>8.3000000000000001E-3</v>
      </c>
      <c r="O28" s="14">
        <f t="shared" si="4"/>
        <v>-3.2177999999999998E-2</v>
      </c>
      <c r="Q28" s="46">
        <f t="shared" si="5"/>
        <v>-2.1900000000000003E-2</v>
      </c>
      <c r="S28" s="14">
        <f t="shared" si="6"/>
        <v>-3.0778E-2</v>
      </c>
      <c r="U28" s="14">
        <f t="shared" si="7"/>
        <v>-2.9492444052826271E-2</v>
      </c>
      <c r="W28" s="10">
        <f t="shared" si="8"/>
        <v>9.7000000000000003E-3</v>
      </c>
      <c r="X28" s="10">
        <v>8.3000000000000001E-3</v>
      </c>
      <c r="Y28" s="10">
        <f t="shared" si="9"/>
        <v>1.4583333333333334E-3</v>
      </c>
      <c r="Z28" s="10">
        <f t="shared" si="10"/>
        <v>1.1400000000000001E-4</v>
      </c>
      <c r="AA28" s="10">
        <f t="shared" si="11"/>
        <v>1.5723333333333334E-3</v>
      </c>
      <c r="AB28" s="33">
        <f t="shared" si="2"/>
        <v>0.2</v>
      </c>
      <c r="AC28" s="10">
        <f t="shared" si="12"/>
        <v>1.3455333333333335E-3</v>
      </c>
      <c r="AD28" s="10">
        <f t="shared" si="13"/>
        <v>9.6455333333333344E-3</v>
      </c>
      <c r="AE28" s="10">
        <f t="shared" si="14"/>
        <v>5.4466666666665858E-5</v>
      </c>
      <c r="AL28" s="14">
        <f t="shared" si="29"/>
        <v>3.0950000000000002E-2</v>
      </c>
      <c r="AM28" s="10">
        <f t="shared" si="16"/>
        <v>4.0478E-2</v>
      </c>
      <c r="AN28" s="10">
        <v>3.0200000000000001E-2</v>
      </c>
      <c r="AO28" s="10">
        <f t="shared" si="17"/>
        <v>1.5E-3</v>
      </c>
      <c r="AP28" s="10">
        <f t="shared" si="18"/>
        <v>1.1400000000000001E-4</v>
      </c>
      <c r="AQ28" s="10">
        <f t="shared" si="19"/>
        <v>1.614E-3</v>
      </c>
      <c r="AR28" s="33">
        <v>0.36</v>
      </c>
      <c r="AS28" s="10">
        <f t="shared" si="20"/>
        <v>1.029096E-2</v>
      </c>
      <c r="AT28" s="10">
        <f t="shared" si="21"/>
        <v>4.0490959999999999E-2</v>
      </c>
      <c r="AU28" s="10">
        <f t="shared" si="22"/>
        <v>-1.2959999999999361E-5</v>
      </c>
    </row>
    <row r="29" spans="1:47" x14ac:dyDescent="0.3">
      <c r="A29" s="8">
        <v>44074</v>
      </c>
      <c r="B29" s="9">
        <v>1.11E-4</v>
      </c>
      <c r="C29" s="9">
        <v>6.1000000000000004E-3</v>
      </c>
      <c r="D29" s="10">
        <v>7.8169999999999993E-3</v>
      </c>
      <c r="E29" s="14">
        <f t="shared" si="25"/>
        <v>4.0478E-2</v>
      </c>
      <c r="F29" s="14">
        <f t="shared" si="26"/>
        <v>3.0551999999999999E-2</v>
      </c>
      <c r="G29" s="14">
        <f t="shared" si="27"/>
        <v>1.9090000000000001E-3</v>
      </c>
      <c r="H29" s="7">
        <v>1</v>
      </c>
      <c r="I29" s="15" cm="1">
        <f t="array" ref="I29">C29-MMULT(D29:H29,$AJ$2:$AJ$6)</f>
        <v>-4.7846806989623484E-3</v>
      </c>
      <c r="K29" s="11">
        <f t="shared" si="0"/>
        <v>8.0260959434708627E-3</v>
      </c>
      <c r="L29" s="12">
        <f t="shared" si="28"/>
        <v>3.2414152445085142E-3</v>
      </c>
      <c r="N29" s="14">
        <f t="shared" si="3"/>
        <v>5.3E-3</v>
      </c>
      <c r="O29" s="14">
        <f t="shared" si="4"/>
        <v>-2.5169999999999993E-3</v>
      </c>
      <c r="Q29" s="46">
        <f t="shared" si="5"/>
        <v>-8.5000000000000006E-4</v>
      </c>
      <c r="S29" s="14">
        <f t="shared" si="6"/>
        <v>-1.7169999999999989E-3</v>
      </c>
      <c r="U29" s="14">
        <f t="shared" si="7"/>
        <v>-4.5755847554914851E-3</v>
      </c>
      <c r="W29" s="10">
        <f t="shared" si="8"/>
        <v>6.1000000000000004E-3</v>
      </c>
      <c r="X29" s="10">
        <v>5.3E-3</v>
      </c>
      <c r="Y29" s="10">
        <f t="shared" si="9"/>
        <v>1.4583333333333334E-3</v>
      </c>
      <c r="Z29" s="10">
        <f t="shared" si="10"/>
        <v>1.11E-4</v>
      </c>
      <c r="AA29" s="10">
        <f t="shared" si="11"/>
        <v>1.5693333333333334E-3</v>
      </c>
      <c r="AB29" s="33">
        <f t="shared" si="2"/>
        <v>0.2</v>
      </c>
      <c r="AC29" s="10">
        <f t="shared" si="12"/>
        <v>7.4613333333333344E-4</v>
      </c>
      <c r="AD29" s="10">
        <f t="shared" si="13"/>
        <v>6.0461333333333336E-3</v>
      </c>
      <c r="AE29" s="10">
        <f t="shared" si="14"/>
        <v>5.386666666666682E-5</v>
      </c>
      <c r="AL29" s="14">
        <f t="shared" si="29"/>
        <v>6.9323529411764702E-3</v>
      </c>
      <c r="AM29" s="10">
        <f t="shared" si="16"/>
        <v>7.8169999999999993E-3</v>
      </c>
      <c r="AN29" s="10">
        <v>6.1500000000000001E-3</v>
      </c>
      <c r="AO29" s="10">
        <f t="shared" si="17"/>
        <v>1.5E-3</v>
      </c>
      <c r="AP29" s="10">
        <f t="shared" si="18"/>
        <v>1.11E-4</v>
      </c>
      <c r="AQ29" s="10">
        <f t="shared" si="19"/>
        <v>1.611E-3</v>
      </c>
      <c r="AR29" s="33">
        <v>0.36</v>
      </c>
      <c r="AS29" s="10">
        <f t="shared" si="20"/>
        <v>1.6340399999999998E-3</v>
      </c>
      <c r="AT29" s="10">
        <f t="shared" si="21"/>
        <v>7.7840399999999999E-3</v>
      </c>
      <c r="AU29" s="10">
        <f t="shared" si="22"/>
        <v>3.2959999999999413E-5</v>
      </c>
    </row>
    <row r="30" spans="1:47" x14ac:dyDescent="0.3">
      <c r="A30" s="8">
        <v>44104</v>
      </c>
      <c r="B30" s="9">
        <v>9.7E-5</v>
      </c>
      <c r="C30" s="9">
        <v>2.5999999999999999E-3</v>
      </c>
      <c r="D30" s="10">
        <v>-3.2648999999999997E-2</v>
      </c>
      <c r="E30" s="14">
        <f t="shared" si="25"/>
        <v>7.8169999999999993E-3</v>
      </c>
      <c r="F30" s="14">
        <f t="shared" si="26"/>
        <v>4.0478E-2</v>
      </c>
      <c r="G30" s="14">
        <f t="shared" si="27"/>
        <v>3.0551999999999999E-2</v>
      </c>
      <c r="H30" s="7">
        <v>1</v>
      </c>
      <c r="I30" s="15" cm="1">
        <f t="array" ref="I30">C30-MMULT(D30:H30,$AJ$2:$AJ$6)</f>
        <v>-4.8792879656599057E-3</v>
      </c>
      <c r="K30" s="11">
        <f t="shared" si="0"/>
        <v>-5.8821159822131618E-4</v>
      </c>
      <c r="L30" s="12">
        <f t="shared" si="28"/>
        <v>-5.4674995638812219E-3</v>
      </c>
      <c r="N30" s="14">
        <f t="shared" si="3"/>
        <v>2.5000000000000001E-3</v>
      </c>
      <c r="O30" s="14">
        <f t="shared" si="4"/>
        <v>3.5149E-2</v>
      </c>
      <c r="Q30" s="46">
        <f t="shared" si="5"/>
        <v>2.5999999999999999E-2</v>
      </c>
      <c r="S30" s="14">
        <f t="shared" si="6"/>
        <v>3.5248999999999996E-2</v>
      </c>
      <c r="U30" s="14">
        <f t="shared" si="7"/>
        <v>2.7181500436118777E-2</v>
      </c>
      <c r="W30" s="10">
        <f t="shared" si="8"/>
        <v>2.5999999999999999E-3</v>
      </c>
      <c r="X30" s="10">
        <v>2.5000000000000001E-3</v>
      </c>
      <c r="Y30" s="10">
        <f t="shared" si="9"/>
        <v>1.4583333333333334E-3</v>
      </c>
      <c r="Z30" s="10">
        <f t="shared" si="10"/>
        <v>9.7E-5</v>
      </c>
      <c r="AA30" s="10">
        <f t="shared" si="11"/>
        <v>1.5553333333333335E-3</v>
      </c>
      <c r="AB30" s="33">
        <f t="shared" si="2"/>
        <v>0.2</v>
      </c>
      <c r="AC30" s="10">
        <f t="shared" si="12"/>
        <v>1.8893333333333334E-4</v>
      </c>
      <c r="AD30" s="10">
        <f t="shared" si="13"/>
        <v>2.6889333333333333E-3</v>
      </c>
      <c r="AE30" s="10">
        <f t="shared" si="14"/>
        <v>-8.8933333333333399E-5</v>
      </c>
      <c r="AL30" s="14">
        <f t="shared" si="29"/>
        <v>-2.283235294117647E-2</v>
      </c>
      <c r="AM30" s="10">
        <f t="shared" si="16"/>
        <v>-3.2648999999999997E-2</v>
      </c>
      <c r="AN30" s="10">
        <v>-2.35E-2</v>
      </c>
      <c r="AO30" s="10">
        <f t="shared" si="17"/>
        <v>1.5E-3</v>
      </c>
      <c r="AP30" s="10">
        <f t="shared" si="18"/>
        <v>9.7E-5</v>
      </c>
      <c r="AQ30" s="10">
        <f t="shared" si="19"/>
        <v>1.5970000000000001E-3</v>
      </c>
      <c r="AR30" s="33">
        <v>0.36</v>
      </c>
      <c r="AS30" s="10">
        <f t="shared" si="20"/>
        <v>-9.0349200000000001E-3</v>
      </c>
      <c r="AT30" s="10">
        <f t="shared" si="21"/>
        <v>-3.2534920000000002E-2</v>
      </c>
      <c r="AU30" s="10">
        <f t="shared" si="22"/>
        <v>-1.1407999999999557E-4</v>
      </c>
    </row>
    <row r="31" spans="1:47" x14ac:dyDescent="0.3">
      <c r="A31" s="8">
        <v>44135</v>
      </c>
      <c r="B31" s="9">
        <v>8.6000000000000003E-5</v>
      </c>
      <c r="C31" s="9">
        <v>4.0000000000000001E-3</v>
      </c>
      <c r="D31" s="10">
        <v>-2.6134000000000001E-2</v>
      </c>
      <c r="E31" s="14">
        <f t="shared" si="25"/>
        <v>-3.2648999999999997E-2</v>
      </c>
      <c r="F31" s="14">
        <f t="shared" si="26"/>
        <v>7.8169999999999993E-3</v>
      </c>
      <c r="G31" s="14">
        <f t="shared" si="27"/>
        <v>4.0478E-2</v>
      </c>
      <c r="H31" s="7">
        <v>1</v>
      </c>
      <c r="I31" s="15" cm="1">
        <f t="array" ref="I31">C31-MMULT(D31:H31,$AJ$2:$AJ$6)</f>
        <v>-2.5788727345522292E-4</v>
      </c>
      <c r="K31" s="11">
        <f t="shared" si="0"/>
        <v>7.9868638117186648E-4</v>
      </c>
      <c r="L31" s="12">
        <f t="shared" si="28"/>
        <v>5.4079910771664356E-4</v>
      </c>
      <c r="N31" s="14">
        <f t="shared" si="3"/>
        <v>3.5000000000000001E-3</v>
      </c>
      <c r="O31" s="14">
        <f t="shared" si="4"/>
        <v>2.9634000000000001E-2</v>
      </c>
      <c r="Q31" s="46">
        <f t="shared" si="5"/>
        <v>2.23E-2</v>
      </c>
      <c r="S31" s="14">
        <f t="shared" si="6"/>
        <v>3.0134000000000001E-2</v>
      </c>
      <c r="U31" s="14">
        <f t="shared" si="7"/>
        <v>2.6674799107716644E-2</v>
      </c>
      <c r="W31" s="10">
        <f t="shared" si="8"/>
        <v>4.0000000000000001E-3</v>
      </c>
      <c r="X31" s="10">
        <v>3.5000000000000001E-3</v>
      </c>
      <c r="Y31" s="10">
        <f t="shared" si="9"/>
        <v>1.4583333333333334E-3</v>
      </c>
      <c r="Z31" s="10">
        <f t="shared" si="10"/>
        <v>8.6000000000000003E-5</v>
      </c>
      <c r="AA31" s="10">
        <f t="shared" si="11"/>
        <v>1.5443333333333333E-3</v>
      </c>
      <c r="AB31" s="33">
        <f t="shared" si="2"/>
        <v>0.2</v>
      </c>
      <c r="AC31" s="10">
        <f t="shared" si="12"/>
        <v>3.9113333333333337E-4</v>
      </c>
      <c r="AD31" s="10">
        <f t="shared" si="13"/>
        <v>3.8911333333333333E-3</v>
      </c>
      <c r="AE31" s="10">
        <f t="shared" si="14"/>
        <v>1.0886666666666675E-4</v>
      </c>
      <c r="AL31" s="14">
        <f t="shared" si="29"/>
        <v>-1.8050000000000004E-2</v>
      </c>
      <c r="AM31" s="10">
        <f t="shared" si="16"/>
        <v>-2.6134000000000001E-2</v>
      </c>
      <c r="AN31" s="10">
        <v>-1.8800000000000001E-2</v>
      </c>
      <c r="AO31" s="10">
        <f t="shared" si="17"/>
        <v>1.5E-3</v>
      </c>
      <c r="AP31" s="10">
        <f t="shared" si="18"/>
        <v>8.6000000000000003E-5</v>
      </c>
      <c r="AQ31" s="10">
        <f t="shared" si="19"/>
        <v>1.586E-3</v>
      </c>
      <c r="AR31" s="33">
        <v>0.36</v>
      </c>
      <c r="AS31" s="10">
        <f t="shared" si="20"/>
        <v>-7.3389600000000003E-3</v>
      </c>
      <c r="AT31" s="10">
        <f t="shared" si="21"/>
        <v>-2.6138960000000003E-2</v>
      </c>
      <c r="AU31" s="10">
        <f t="shared" si="22"/>
        <v>4.9600000000017685E-6</v>
      </c>
    </row>
    <row r="32" spans="1:47" x14ac:dyDescent="0.3">
      <c r="A32" s="8">
        <v>44165</v>
      </c>
      <c r="B32" s="9">
        <v>8.2000000000000001E-5</v>
      </c>
      <c r="C32" s="9">
        <v>1.3100000000000001E-2</v>
      </c>
      <c r="D32" s="10">
        <v>0.109166</v>
      </c>
      <c r="E32" s="14">
        <f t="shared" si="25"/>
        <v>-2.6134000000000001E-2</v>
      </c>
      <c r="F32" s="14">
        <f t="shared" si="26"/>
        <v>-3.2648999999999997E-2</v>
      </c>
      <c r="G32" s="14">
        <f t="shared" si="27"/>
        <v>7.8169999999999993E-3</v>
      </c>
      <c r="H32" s="7">
        <v>1</v>
      </c>
      <c r="I32" s="15" cm="1">
        <f t="array" ref="I32">C32-MMULT(D32:H32,$AJ$2:$AJ$6)</f>
        <v>1.7017584660633488E-3</v>
      </c>
      <c r="K32" s="11">
        <f t="shared" si="0"/>
        <v>2.9601034287833065E-2</v>
      </c>
      <c r="L32" s="12">
        <f t="shared" si="28"/>
        <v>3.1302792753896413E-2</v>
      </c>
      <c r="N32" s="14">
        <f t="shared" si="3"/>
        <v>1.11E-2</v>
      </c>
      <c r="O32" s="14">
        <f t="shared" si="4"/>
        <v>-9.8066E-2</v>
      </c>
      <c r="Q32" s="46">
        <f t="shared" si="5"/>
        <v>-6.9500000000000006E-2</v>
      </c>
      <c r="S32" s="14">
        <f t="shared" si="6"/>
        <v>-9.6065999999999999E-2</v>
      </c>
      <c r="U32" s="14">
        <f t="shared" si="7"/>
        <v>-7.7863207246103586E-2</v>
      </c>
      <c r="W32" s="10">
        <f t="shared" si="8"/>
        <v>1.3100000000000001E-2</v>
      </c>
      <c r="X32" s="10">
        <v>1.11E-2</v>
      </c>
      <c r="Y32" s="10">
        <f t="shared" si="9"/>
        <v>1.4583333333333334E-3</v>
      </c>
      <c r="Z32" s="10">
        <f t="shared" si="10"/>
        <v>8.2000000000000001E-5</v>
      </c>
      <c r="AA32" s="10">
        <f t="shared" si="11"/>
        <v>1.5403333333333334E-3</v>
      </c>
      <c r="AB32" s="33">
        <f t="shared" si="2"/>
        <v>0.2</v>
      </c>
      <c r="AC32" s="10">
        <f t="shared" si="12"/>
        <v>1.9119333333333336E-3</v>
      </c>
      <c r="AD32" s="10">
        <f t="shared" si="13"/>
        <v>1.3011933333333335E-2</v>
      </c>
      <c r="AE32" s="10">
        <f t="shared" si="14"/>
        <v>8.8066666666665808E-5</v>
      </c>
      <c r="AL32" s="14">
        <f t="shared" si="29"/>
        <v>8.1432352941176483E-2</v>
      </c>
      <c r="AM32" s="10">
        <f t="shared" si="16"/>
        <v>0.109166</v>
      </c>
      <c r="AN32" s="10">
        <v>8.0600000000000005E-2</v>
      </c>
      <c r="AO32" s="10">
        <f t="shared" si="17"/>
        <v>1.5E-3</v>
      </c>
      <c r="AP32" s="10">
        <f t="shared" si="18"/>
        <v>8.2000000000000001E-5</v>
      </c>
      <c r="AQ32" s="10">
        <f t="shared" si="19"/>
        <v>1.5820000000000001E-3</v>
      </c>
      <c r="AR32" s="33">
        <v>0.36</v>
      </c>
      <c r="AS32" s="10">
        <f t="shared" si="20"/>
        <v>2.844648E-2</v>
      </c>
      <c r="AT32" s="10">
        <f t="shared" si="21"/>
        <v>0.10904648</v>
      </c>
      <c r="AU32" s="10">
        <f t="shared" si="22"/>
        <v>1.1951999999999796E-4</v>
      </c>
    </row>
    <row r="33" spans="1:47" x14ac:dyDescent="0.3">
      <c r="A33" s="8">
        <v>44196</v>
      </c>
      <c r="B33" s="9">
        <v>7.7000000000000001E-5</v>
      </c>
      <c r="C33" s="9">
        <v>1.29E-2</v>
      </c>
      <c r="D33" s="10">
        <v>3.2867E-2</v>
      </c>
      <c r="E33" s="14">
        <f t="shared" si="25"/>
        <v>0.109166</v>
      </c>
      <c r="F33" s="14">
        <f t="shared" si="26"/>
        <v>-2.6134000000000001E-2</v>
      </c>
      <c r="G33" s="14">
        <f t="shared" si="27"/>
        <v>-3.2648999999999997E-2</v>
      </c>
      <c r="H33" s="7">
        <v>1</v>
      </c>
      <c r="I33" s="15" cm="1">
        <f t="array" ref="I33">C33-MMULT(D33:H33,$AJ$2:$AJ$6)</f>
        <v>3.4559748230555444E-4</v>
      </c>
      <c r="K33" s="11">
        <f t="shared" si="0"/>
        <v>1.3358681420646494E-2</v>
      </c>
      <c r="L33" s="12">
        <f t="shared" si="28"/>
        <v>1.3704278902952048E-2</v>
      </c>
      <c r="N33" s="14">
        <f t="shared" si="3"/>
        <v>1.0999999999999999E-2</v>
      </c>
      <c r="O33" s="14">
        <f t="shared" si="4"/>
        <v>-2.1867000000000001E-2</v>
      </c>
      <c r="Q33" s="46">
        <f t="shared" si="5"/>
        <v>-1.3649999999999999E-2</v>
      </c>
      <c r="S33" s="14">
        <f t="shared" si="6"/>
        <v>-1.9966999999999999E-2</v>
      </c>
      <c r="U33" s="14">
        <f t="shared" si="7"/>
        <v>-1.9162721097047954E-2</v>
      </c>
      <c r="W33" s="10">
        <f t="shared" si="8"/>
        <v>1.29E-2</v>
      </c>
      <c r="X33" s="10">
        <v>1.0999999999999999E-2</v>
      </c>
      <c r="Y33" s="10">
        <f t="shared" si="9"/>
        <v>1.4583333333333334E-3</v>
      </c>
      <c r="Z33" s="10">
        <f t="shared" si="10"/>
        <v>7.7000000000000001E-5</v>
      </c>
      <c r="AA33" s="10">
        <f t="shared" si="11"/>
        <v>1.5353333333333334E-3</v>
      </c>
      <c r="AB33" s="33">
        <f t="shared" si="2"/>
        <v>0.2</v>
      </c>
      <c r="AC33" s="10">
        <f t="shared" si="12"/>
        <v>1.8929333333333334E-3</v>
      </c>
      <c r="AD33" s="10">
        <f t="shared" si="13"/>
        <v>1.2892933333333332E-2</v>
      </c>
      <c r="AE33" s="10">
        <f t="shared" si="14"/>
        <v>7.0666666666680672E-6</v>
      </c>
      <c r="AL33" s="14">
        <f t="shared" si="29"/>
        <v>2.5326470588235298E-2</v>
      </c>
      <c r="AM33" s="10">
        <f t="shared" si="16"/>
        <v>3.2867E-2</v>
      </c>
      <c r="AN33" s="10">
        <v>2.4649999999999998E-2</v>
      </c>
      <c r="AO33" s="10">
        <f t="shared" si="17"/>
        <v>1.5E-3</v>
      </c>
      <c r="AP33" s="10">
        <f t="shared" si="18"/>
        <v>7.7000000000000001E-5</v>
      </c>
      <c r="AQ33" s="10">
        <f t="shared" si="19"/>
        <v>1.5770000000000001E-3</v>
      </c>
      <c r="AR33" s="33">
        <v>0.36</v>
      </c>
      <c r="AS33" s="10">
        <f t="shared" si="20"/>
        <v>8.3062799999999992E-3</v>
      </c>
      <c r="AT33" s="10">
        <f t="shared" si="21"/>
        <v>3.2956279999999998E-2</v>
      </c>
      <c r="AU33" s="10">
        <f t="shared" si="22"/>
        <v>-8.9279999999997139E-5</v>
      </c>
    </row>
    <row r="34" spans="1:47" x14ac:dyDescent="0.3">
      <c r="A34" s="8">
        <v>44227</v>
      </c>
      <c r="B34" s="9">
        <v>7.2999999999999999E-5</v>
      </c>
      <c r="C34" s="9">
        <v>1.5299999999999999E-2</v>
      </c>
      <c r="D34" s="10">
        <v>1.034E-3</v>
      </c>
      <c r="E34" s="14">
        <f t="shared" si="25"/>
        <v>3.2867E-2</v>
      </c>
      <c r="F34" s="14">
        <f t="shared" si="26"/>
        <v>0.109166</v>
      </c>
      <c r="G34" s="14">
        <f t="shared" si="27"/>
        <v>-2.6134000000000001E-2</v>
      </c>
      <c r="H34" s="7">
        <v>1</v>
      </c>
      <c r="I34" s="15" cm="1">
        <f t="array" ref="I34">C34-MMULT(D34:H34,$AJ$2:$AJ$6)</f>
        <v>2.0650596128079842E-3</v>
      </c>
      <c r="K34" s="11">
        <f t="shared" si="0"/>
        <v>6.5821467501901328E-3</v>
      </c>
      <c r="L34" s="12">
        <f t="shared" si="28"/>
        <v>8.647206362998117E-3</v>
      </c>
      <c r="N34" s="14">
        <f t="shared" si="3"/>
        <v>1.2999999999999999E-2</v>
      </c>
      <c r="O34" s="14">
        <f t="shared" si="4"/>
        <v>1.1965999999999999E-2</v>
      </c>
      <c r="Q34" s="46">
        <f t="shared" si="5"/>
        <v>1.18E-2</v>
      </c>
      <c r="S34" s="14">
        <f t="shared" si="6"/>
        <v>1.4265999999999999E-2</v>
      </c>
      <c r="U34" s="14">
        <f t="shared" si="7"/>
        <v>7.6132063629981168E-3</v>
      </c>
      <c r="W34" s="10">
        <f t="shared" si="8"/>
        <v>1.5299999999999999E-2</v>
      </c>
      <c r="X34" s="10">
        <v>1.2999999999999999E-2</v>
      </c>
      <c r="Y34" s="10">
        <f t="shared" si="9"/>
        <v>1.4583333333333334E-3</v>
      </c>
      <c r="Z34" s="10">
        <f t="shared" si="10"/>
        <v>7.2999999999999999E-5</v>
      </c>
      <c r="AA34" s="10">
        <f t="shared" si="11"/>
        <v>1.5313333333333333E-3</v>
      </c>
      <c r="AB34" s="33">
        <f t="shared" ref="AB34:AB66" si="30">$O$75</f>
        <v>0.2</v>
      </c>
      <c r="AC34" s="10">
        <f t="shared" si="12"/>
        <v>2.2937333333333332E-3</v>
      </c>
      <c r="AD34" s="10">
        <f t="shared" si="13"/>
        <v>1.5293733333333333E-2</v>
      </c>
      <c r="AE34" s="10">
        <f t="shared" si="14"/>
        <v>6.2666666666658793E-6</v>
      </c>
      <c r="AL34" s="14">
        <f t="shared" si="29"/>
        <v>1.9169117647058825E-3</v>
      </c>
      <c r="AM34" s="10">
        <f t="shared" si="16"/>
        <v>1.034E-3</v>
      </c>
      <c r="AN34" s="10">
        <v>1.1999999999999999E-3</v>
      </c>
      <c r="AO34" s="10">
        <f t="shared" si="17"/>
        <v>1.5E-3</v>
      </c>
      <c r="AP34" s="10">
        <f t="shared" si="18"/>
        <v>7.2999999999999999E-5</v>
      </c>
      <c r="AQ34" s="10">
        <f t="shared" si="19"/>
        <v>1.573E-3</v>
      </c>
      <c r="AR34" s="33">
        <v>0.36</v>
      </c>
      <c r="AS34" s="10">
        <f t="shared" si="20"/>
        <v>-1.3428000000000002E-4</v>
      </c>
      <c r="AT34" s="10">
        <f t="shared" si="21"/>
        <v>1.0657199999999998E-3</v>
      </c>
      <c r="AU34" s="10">
        <f t="shared" si="22"/>
        <v>-3.1719999999999839E-5</v>
      </c>
    </row>
    <row r="35" spans="1:47" x14ac:dyDescent="0.3">
      <c r="A35" s="8">
        <v>44255</v>
      </c>
      <c r="B35" s="9">
        <v>5.7000000000000003E-5</v>
      </c>
      <c r="C35" s="9">
        <v>1.21E-2</v>
      </c>
      <c r="D35" s="10">
        <v>4.0080999999999999E-2</v>
      </c>
      <c r="E35" s="14">
        <f t="shared" si="25"/>
        <v>1.034E-3</v>
      </c>
      <c r="F35" s="14">
        <f t="shared" si="26"/>
        <v>3.2867E-2</v>
      </c>
      <c r="G35" s="14">
        <f t="shared" si="27"/>
        <v>0.109166</v>
      </c>
      <c r="H35" s="7">
        <v>1</v>
      </c>
      <c r="I35" s="15" cm="1">
        <f t="array" ref="I35">C35-MMULT(D35:H35,$AJ$2:$AJ$6)</f>
        <v>-2.3275156983287911E-3</v>
      </c>
      <c r="K35" s="11">
        <f t="shared" si="0"/>
        <v>1.4894380887007574E-2</v>
      </c>
      <c r="L35" s="12">
        <f t="shared" si="28"/>
        <v>1.2566865188678783E-2</v>
      </c>
      <c r="N35" s="14">
        <f t="shared" si="3"/>
        <v>1.04E-2</v>
      </c>
      <c r="O35" s="14">
        <f t="shared" si="4"/>
        <v>-2.9680999999999999E-2</v>
      </c>
      <c r="Q35" s="46">
        <f t="shared" si="5"/>
        <v>-1.9400000000000001E-2</v>
      </c>
      <c r="S35" s="14">
        <f t="shared" si="6"/>
        <v>-2.7980999999999999E-2</v>
      </c>
      <c r="U35" s="14">
        <f t="shared" si="7"/>
        <v>-2.7514134811321214E-2</v>
      </c>
      <c r="W35" s="10">
        <f t="shared" si="8"/>
        <v>1.21E-2</v>
      </c>
      <c r="X35" s="10">
        <v>1.04E-2</v>
      </c>
      <c r="Y35" s="10">
        <f t="shared" si="9"/>
        <v>1.4583333333333334E-3</v>
      </c>
      <c r="Z35" s="10">
        <f t="shared" si="10"/>
        <v>5.7000000000000003E-5</v>
      </c>
      <c r="AA35" s="10">
        <f t="shared" si="11"/>
        <v>1.5153333333333334E-3</v>
      </c>
      <c r="AB35" s="33">
        <f t="shared" si="30"/>
        <v>0.2</v>
      </c>
      <c r="AC35" s="10">
        <f t="shared" si="12"/>
        <v>1.7769333333333332E-3</v>
      </c>
      <c r="AD35" s="10">
        <f t="shared" si="13"/>
        <v>1.2176933333333332E-2</v>
      </c>
      <c r="AE35" s="10">
        <f t="shared" si="14"/>
        <v>-7.6933333333332674E-5</v>
      </c>
      <c r="AL35" s="14">
        <f t="shared" si="29"/>
        <v>3.061617647058824E-2</v>
      </c>
      <c r="AM35" s="10">
        <f t="shared" si="16"/>
        <v>4.0080999999999999E-2</v>
      </c>
      <c r="AN35" s="10">
        <v>2.98E-2</v>
      </c>
      <c r="AO35" s="10">
        <f t="shared" si="17"/>
        <v>1.5E-3</v>
      </c>
      <c r="AP35" s="10">
        <f t="shared" si="18"/>
        <v>5.7000000000000003E-5</v>
      </c>
      <c r="AQ35" s="10">
        <f t="shared" si="19"/>
        <v>1.557E-3</v>
      </c>
      <c r="AR35" s="33">
        <v>0.36</v>
      </c>
      <c r="AS35" s="10">
        <f t="shared" si="20"/>
        <v>1.016748E-2</v>
      </c>
      <c r="AT35" s="10">
        <f t="shared" si="21"/>
        <v>3.996748E-2</v>
      </c>
      <c r="AU35" s="10">
        <f t="shared" si="22"/>
        <v>1.135199999999989E-4</v>
      </c>
    </row>
    <row r="36" spans="1:47" x14ac:dyDescent="0.3">
      <c r="A36" s="8">
        <v>44286</v>
      </c>
      <c r="B36" s="9">
        <v>5.1E-5</v>
      </c>
      <c r="C36" s="9">
        <v>1.21E-2</v>
      </c>
      <c r="D36" s="10">
        <v>4.5687999999999999E-2</v>
      </c>
      <c r="E36" s="14">
        <f t="shared" si="25"/>
        <v>4.0080999999999999E-2</v>
      </c>
      <c r="F36" s="14">
        <f t="shared" si="26"/>
        <v>1.034E-3</v>
      </c>
      <c r="G36" s="14">
        <f t="shared" si="27"/>
        <v>3.2867E-2</v>
      </c>
      <c r="H36" s="7">
        <v>1</v>
      </c>
      <c r="I36" s="15" cm="1">
        <f t="array" ref="I36">C36-MMULT(D36:H36,$AJ$2:$AJ$6)</f>
        <v>-9.2961993419710467E-4</v>
      </c>
      <c r="K36" s="11">
        <f t="shared" si="0"/>
        <v>1.6087985947707127E-2</v>
      </c>
      <c r="L36" s="12">
        <f t="shared" si="28"/>
        <v>1.5158366013510022E-2</v>
      </c>
      <c r="N36" s="14">
        <f t="shared" si="3"/>
        <v>1.03E-2</v>
      </c>
      <c r="O36" s="14">
        <f t="shared" si="4"/>
        <v>-3.5388000000000003E-2</v>
      </c>
      <c r="Q36" s="46">
        <f t="shared" si="5"/>
        <v>-2.3700000000000002E-2</v>
      </c>
      <c r="S36" s="14">
        <f t="shared" si="6"/>
        <v>-3.3588E-2</v>
      </c>
      <c r="U36" s="14">
        <f t="shared" si="7"/>
        <v>-3.0529633986489977E-2</v>
      </c>
      <c r="W36" s="10">
        <f t="shared" si="8"/>
        <v>1.21E-2</v>
      </c>
      <c r="X36" s="10">
        <v>1.03E-2</v>
      </c>
      <c r="Y36" s="10">
        <f t="shared" si="9"/>
        <v>1.4583333333333334E-3</v>
      </c>
      <c r="Z36" s="10">
        <f t="shared" si="10"/>
        <v>5.1E-5</v>
      </c>
      <c r="AA36" s="10">
        <f t="shared" si="11"/>
        <v>1.5093333333333334E-3</v>
      </c>
      <c r="AB36" s="33">
        <f t="shared" si="30"/>
        <v>0.2</v>
      </c>
      <c r="AC36" s="10">
        <f t="shared" si="12"/>
        <v>1.7581333333333334E-3</v>
      </c>
      <c r="AD36" s="10">
        <f t="shared" si="13"/>
        <v>1.2058133333333334E-2</v>
      </c>
      <c r="AE36" s="10">
        <f t="shared" si="14"/>
        <v>4.1866666666666094E-5</v>
      </c>
      <c r="AL36" s="14">
        <f t="shared" si="29"/>
        <v>3.473455882352941E-2</v>
      </c>
      <c r="AM36" s="10">
        <f t="shared" si="16"/>
        <v>4.5687999999999999E-2</v>
      </c>
      <c r="AN36" s="10">
        <v>3.4000000000000002E-2</v>
      </c>
      <c r="AO36" s="10">
        <f t="shared" si="17"/>
        <v>1.5E-3</v>
      </c>
      <c r="AP36" s="10">
        <f t="shared" si="18"/>
        <v>5.1E-5</v>
      </c>
      <c r="AQ36" s="10">
        <f t="shared" si="19"/>
        <v>1.5510000000000001E-3</v>
      </c>
      <c r="AR36" s="33">
        <v>0.36</v>
      </c>
      <c r="AS36" s="10">
        <f t="shared" si="20"/>
        <v>1.1681640000000002E-2</v>
      </c>
      <c r="AT36" s="10">
        <f t="shared" si="21"/>
        <v>4.5681640000000003E-2</v>
      </c>
      <c r="AU36" s="10">
        <f t="shared" si="22"/>
        <v>6.3599999999969237E-6</v>
      </c>
    </row>
    <row r="37" spans="1:47" x14ac:dyDescent="0.3">
      <c r="A37" s="8">
        <v>44316</v>
      </c>
      <c r="B37" s="9">
        <v>3.4E-5</v>
      </c>
      <c r="C37" s="9">
        <v>1.9300000000000001E-2</v>
      </c>
      <c r="D37" s="10">
        <v>8.0563999999999997E-2</v>
      </c>
      <c r="E37" s="14">
        <f t="shared" si="25"/>
        <v>4.5687999999999999E-2</v>
      </c>
      <c r="F37" s="14">
        <f t="shared" si="26"/>
        <v>4.0080999999999999E-2</v>
      </c>
      <c r="G37" s="14">
        <f t="shared" si="27"/>
        <v>1.034E-3</v>
      </c>
      <c r="H37" s="7">
        <v>1</v>
      </c>
      <c r="I37" s="15" cm="1">
        <f t="array" ref="I37">C37-MMULT(D37:H37,$AJ$2:$AJ$6)</f>
        <v>2.3227136177232655E-3</v>
      </c>
      <c r="K37" s="11">
        <f t="shared" si="0"/>
        <v>2.3512307348983665E-2</v>
      </c>
      <c r="L37" s="12">
        <f t="shared" si="28"/>
        <v>2.583502096670693E-2</v>
      </c>
      <c r="N37" s="14">
        <f t="shared" si="3"/>
        <v>1.6400000000000001E-2</v>
      </c>
      <c r="O37" s="14">
        <f t="shared" si="4"/>
        <v>-6.4163999999999999E-2</v>
      </c>
      <c r="Q37" s="46">
        <f t="shared" si="5"/>
        <v>-4.3249999999999997E-2</v>
      </c>
      <c r="S37" s="14">
        <f t="shared" si="6"/>
        <v>-6.1263999999999999E-2</v>
      </c>
      <c r="U37" s="14">
        <f t="shared" si="7"/>
        <v>-5.4728979033293067E-2</v>
      </c>
      <c r="W37" s="10">
        <f t="shared" si="8"/>
        <v>1.9300000000000001E-2</v>
      </c>
      <c r="X37" s="10">
        <v>1.6400000000000001E-2</v>
      </c>
      <c r="Y37" s="10">
        <f t="shared" si="9"/>
        <v>1.4583333333333334E-3</v>
      </c>
      <c r="Z37" s="10">
        <f t="shared" si="10"/>
        <v>3.4E-5</v>
      </c>
      <c r="AA37" s="10">
        <f t="shared" si="11"/>
        <v>1.4923333333333334E-3</v>
      </c>
      <c r="AB37" s="33">
        <f t="shared" si="30"/>
        <v>0.2</v>
      </c>
      <c r="AC37" s="10">
        <f t="shared" si="12"/>
        <v>2.9815333333333338E-3</v>
      </c>
      <c r="AD37" s="10">
        <f t="shared" si="13"/>
        <v>1.9381533333333336E-2</v>
      </c>
      <c r="AE37" s="10">
        <f t="shared" si="14"/>
        <v>-8.1533333333334845E-5</v>
      </c>
      <c r="AL37" s="14">
        <f t="shared" si="29"/>
        <v>6.0366176470588236E-2</v>
      </c>
      <c r="AM37" s="10">
        <f t="shared" si="16"/>
        <v>8.0563999999999997E-2</v>
      </c>
      <c r="AN37" s="10">
        <v>5.9650000000000002E-2</v>
      </c>
      <c r="AO37" s="10">
        <f t="shared" si="17"/>
        <v>1.5E-3</v>
      </c>
      <c r="AP37" s="10">
        <f t="shared" si="18"/>
        <v>3.4E-5</v>
      </c>
      <c r="AQ37" s="10">
        <f t="shared" si="19"/>
        <v>1.534E-3</v>
      </c>
      <c r="AR37" s="33">
        <v>0.36</v>
      </c>
      <c r="AS37" s="10">
        <f t="shared" si="20"/>
        <v>2.0921760000000001E-2</v>
      </c>
      <c r="AT37" s="10">
        <f t="shared" si="21"/>
        <v>8.0571760000000006E-2</v>
      </c>
      <c r="AU37" s="10">
        <f t="shared" si="22"/>
        <v>-7.760000000009426E-6</v>
      </c>
    </row>
    <row r="38" spans="1:47" x14ac:dyDescent="0.3">
      <c r="A38" s="8">
        <v>44347</v>
      </c>
      <c r="B38" s="9">
        <v>2.3E-5</v>
      </c>
      <c r="C38" s="9">
        <v>1.7899999999999999E-2</v>
      </c>
      <c r="D38" s="10">
        <v>1.0236E-2</v>
      </c>
      <c r="E38" s="14">
        <f t="shared" si="25"/>
        <v>8.0563999999999997E-2</v>
      </c>
      <c r="F38" s="14">
        <f t="shared" si="26"/>
        <v>4.5687999999999999E-2</v>
      </c>
      <c r="G38" s="14">
        <f t="shared" si="27"/>
        <v>4.0080999999999999E-2</v>
      </c>
      <c r="H38" s="7">
        <v>1</v>
      </c>
      <c r="I38" s="15" cm="1">
        <f t="array" ref="I38">C38-MMULT(D38:H38,$AJ$2:$AJ$6)</f>
        <v>2.6097432041652796E-3</v>
      </c>
      <c r="K38" s="11">
        <f t="shared" si="0"/>
        <v>8.5410470121051081E-3</v>
      </c>
      <c r="L38" s="12">
        <f t="shared" si="28"/>
        <v>1.1150790216270388E-2</v>
      </c>
      <c r="N38" s="14">
        <f t="shared" si="3"/>
        <v>1.52E-2</v>
      </c>
      <c r="O38" s="14">
        <f t="shared" si="4"/>
        <v>4.9639999999999997E-3</v>
      </c>
      <c r="Q38" s="46">
        <f t="shared" si="5"/>
        <v>7.1999999999999998E-3</v>
      </c>
      <c r="S38" s="14">
        <f t="shared" si="6"/>
        <v>7.6639999999999989E-3</v>
      </c>
      <c r="U38" s="14">
        <f t="shared" si="7"/>
        <v>9.1479021627038741E-4</v>
      </c>
      <c r="W38" s="10">
        <f t="shared" si="8"/>
        <v>1.7899999999999999E-2</v>
      </c>
      <c r="X38" s="10">
        <v>1.52E-2</v>
      </c>
      <c r="Y38" s="10">
        <f t="shared" si="9"/>
        <v>1.4583333333333334E-3</v>
      </c>
      <c r="Z38" s="10">
        <f t="shared" si="10"/>
        <v>2.3E-5</v>
      </c>
      <c r="AA38" s="10">
        <f t="shared" si="11"/>
        <v>1.4813333333333334E-3</v>
      </c>
      <c r="AB38" s="33">
        <f t="shared" si="30"/>
        <v>0.2</v>
      </c>
      <c r="AC38" s="10">
        <f t="shared" si="12"/>
        <v>2.7437333333333335E-3</v>
      </c>
      <c r="AD38" s="10">
        <f t="shared" si="13"/>
        <v>1.7943733333333333E-2</v>
      </c>
      <c r="AE38" s="10">
        <f t="shared" si="14"/>
        <v>-4.3733333333333818E-5</v>
      </c>
      <c r="AL38" s="14">
        <f t="shared" si="29"/>
        <v>8.6463235294117653E-3</v>
      </c>
      <c r="AM38" s="10">
        <f t="shared" si="16"/>
        <v>1.0236E-2</v>
      </c>
      <c r="AN38" s="10">
        <v>8.0000000000000002E-3</v>
      </c>
      <c r="AO38" s="10">
        <f t="shared" si="17"/>
        <v>1.5E-3</v>
      </c>
      <c r="AP38" s="10">
        <f t="shared" si="18"/>
        <v>2.3E-5</v>
      </c>
      <c r="AQ38" s="10">
        <f t="shared" si="19"/>
        <v>1.523E-3</v>
      </c>
      <c r="AR38" s="33">
        <v>0.36</v>
      </c>
      <c r="AS38" s="10">
        <f t="shared" si="20"/>
        <v>2.3317199999999998E-3</v>
      </c>
      <c r="AT38" s="10">
        <f t="shared" si="21"/>
        <v>1.0331719999999999E-2</v>
      </c>
      <c r="AU38" s="10">
        <f t="shared" si="22"/>
        <v>-9.5719999999998792E-5</v>
      </c>
    </row>
    <row r="39" spans="1:47" x14ac:dyDescent="0.3">
      <c r="A39" s="8">
        <v>44377</v>
      </c>
      <c r="B39" s="9">
        <v>1.5E-5</v>
      </c>
      <c r="C39" s="9">
        <v>1.9199999999999998E-2</v>
      </c>
      <c r="D39" s="10">
        <v>2.6144000000000001E-2</v>
      </c>
      <c r="E39" s="14">
        <f t="shared" si="25"/>
        <v>1.0236E-2</v>
      </c>
      <c r="F39" s="14">
        <f t="shared" si="26"/>
        <v>8.0563999999999997E-2</v>
      </c>
      <c r="G39" s="14">
        <f t="shared" si="27"/>
        <v>4.5687999999999999E-2</v>
      </c>
      <c r="H39" s="7">
        <v>1</v>
      </c>
      <c r="I39" s="15" cm="1">
        <f t="array" ref="I39">C39-MMULT(D39:H39,$AJ$2:$AJ$6)</f>
        <v>4.7088564061427331E-3</v>
      </c>
      <c r="K39" s="11">
        <f t="shared" si="0"/>
        <v>1.1927504887191335E-2</v>
      </c>
      <c r="L39" s="12">
        <f t="shared" si="28"/>
        <v>1.6636361293334068E-2</v>
      </c>
      <c r="N39" s="14">
        <f t="shared" si="3"/>
        <v>1.6199999999999999E-2</v>
      </c>
      <c r="O39" s="14">
        <f t="shared" si="4"/>
        <v>-9.9440000000000014E-3</v>
      </c>
      <c r="Q39" s="46">
        <f t="shared" si="5"/>
        <v>-3.4000000000000002E-3</v>
      </c>
      <c r="S39" s="14">
        <f t="shared" si="6"/>
        <v>-6.9440000000000023E-3</v>
      </c>
      <c r="U39" s="14">
        <f t="shared" si="7"/>
        <v>-9.5076387066659329E-3</v>
      </c>
      <c r="W39" s="10">
        <f t="shared" si="8"/>
        <v>1.9199999999999998E-2</v>
      </c>
      <c r="X39" s="10">
        <v>1.6199999999999999E-2</v>
      </c>
      <c r="Y39" s="10">
        <f t="shared" si="9"/>
        <v>1.4583333333333334E-3</v>
      </c>
      <c r="Z39" s="10">
        <f t="shared" si="10"/>
        <v>1.5E-5</v>
      </c>
      <c r="AA39" s="10">
        <f t="shared" si="11"/>
        <v>1.4733333333333334E-3</v>
      </c>
      <c r="AB39" s="33">
        <f t="shared" si="30"/>
        <v>0.2</v>
      </c>
      <c r="AC39" s="10">
        <f t="shared" si="12"/>
        <v>2.9453333333333332E-3</v>
      </c>
      <c r="AD39" s="10">
        <f t="shared" si="13"/>
        <v>1.9145333333333334E-2</v>
      </c>
      <c r="AE39" s="10">
        <f t="shared" si="14"/>
        <v>5.4666666666664671E-5</v>
      </c>
      <c r="AL39" s="14">
        <f t="shared" si="29"/>
        <v>2.0337500000000001E-2</v>
      </c>
      <c r="AM39" s="10">
        <f t="shared" si="16"/>
        <v>2.6144000000000001E-2</v>
      </c>
      <c r="AN39" s="10">
        <v>1.9599999999999999E-2</v>
      </c>
      <c r="AO39" s="10">
        <f t="shared" si="17"/>
        <v>1.5E-3</v>
      </c>
      <c r="AP39" s="10">
        <f t="shared" si="18"/>
        <v>1.5E-5</v>
      </c>
      <c r="AQ39" s="10">
        <f t="shared" si="19"/>
        <v>1.5150000000000001E-3</v>
      </c>
      <c r="AR39" s="33">
        <v>0.36</v>
      </c>
      <c r="AS39" s="10">
        <f t="shared" si="20"/>
        <v>6.5106000000000001E-3</v>
      </c>
      <c r="AT39" s="10">
        <f t="shared" si="21"/>
        <v>2.6110599999999998E-2</v>
      </c>
      <c r="AU39" s="10">
        <f t="shared" si="22"/>
        <v>3.3400000000002872E-5</v>
      </c>
    </row>
    <row r="40" spans="1:47" x14ac:dyDescent="0.3">
      <c r="A40" s="8">
        <v>44408</v>
      </c>
      <c r="B40" s="9">
        <v>2.1999999999999999E-5</v>
      </c>
      <c r="C40" s="9">
        <v>2.2200000000000001E-2</v>
      </c>
      <c r="D40" s="10">
        <v>4.8086999999999998E-2</v>
      </c>
      <c r="E40" s="14">
        <f t="shared" si="25"/>
        <v>2.6144000000000001E-2</v>
      </c>
      <c r="F40" s="14">
        <f t="shared" si="26"/>
        <v>1.0236E-2</v>
      </c>
      <c r="G40" s="14">
        <f t="shared" si="27"/>
        <v>8.0563999999999997E-2</v>
      </c>
      <c r="H40" s="7">
        <v>1</v>
      </c>
      <c r="I40" s="15" cm="1">
        <f t="array" ref="I40">C40-MMULT(D40:H40,$AJ$2:$AJ$6)</f>
        <v>7.8360304913518888E-3</v>
      </c>
      <c r="K40" s="11">
        <f t="shared" si="0"/>
        <v>1.6598679463066181E-2</v>
      </c>
      <c r="L40" s="12">
        <f t="shared" si="28"/>
        <v>2.4434709954418071E-2</v>
      </c>
      <c r="N40" s="14">
        <f t="shared" si="3"/>
        <v>1.8700000000000001E-2</v>
      </c>
      <c r="O40" s="14">
        <f t="shared" si="4"/>
        <v>-2.9386999999999996E-2</v>
      </c>
      <c r="Q40" s="46">
        <f t="shared" si="5"/>
        <v>-1.7049999999999996E-2</v>
      </c>
      <c r="S40" s="14">
        <f t="shared" si="6"/>
        <v>-2.5886999999999997E-2</v>
      </c>
      <c r="U40" s="14">
        <f t="shared" si="7"/>
        <v>-2.3652290045581927E-2</v>
      </c>
      <c r="W40" s="10">
        <f t="shared" si="8"/>
        <v>2.2200000000000001E-2</v>
      </c>
      <c r="X40" s="10">
        <v>1.8700000000000001E-2</v>
      </c>
      <c r="Y40" s="10">
        <f t="shared" si="9"/>
        <v>1.4583333333333334E-3</v>
      </c>
      <c r="Z40" s="10">
        <f t="shared" si="10"/>
        <v>2.1999999999999999E-5</v>
      </c>
      <c r="AA40" s="10">
        <f t="shared" si="11"/>
        <v>1.4803333333333335E-3</v>
      </c>
      <c r="AB40" s="33">
        <f t="shared" si="30"/>
        <v>0.2</v>
      </c>
      <c r="AC40" s="10">
        <f t="shared" si="12"/>
        <v>3.4439333333333337E-3</v>
      </c>
      <c r="AD40" s="10">
        <f t="shared" si="13"/>
        <v>2.2143933333333334E-2</v>
      </c>
      <c r="AE40" s="10">
        <f t="shared" si="14"/>
        <v>5.6066666666666765E-5</v>
      </c>
      <c r="AL40" s="14">
        <f t="shared" si="29"/>
        <v>3.6477205882352946E-2</v>
      </c>
      <c r="AM40" s="10">
        <f t="shared" si="16"/>
        <v>4.8086999999999998E-2</v>
      </c>
      <c r="AN40" s="10">
        <v>3.5749999999999997E-2</v>
      </c>
      <c r="AO40" s="10">
        <f t="shared" si="17"/>
        <v>1.5E-3</v>
      </c>
      <c r="AP40" s="10">
        <f t="shared" si="18"/>
        <v>2.1999999999999999E-5</v>
      </c>
      <c r="AQ40" s="10">
        <f t="shared" si="19"/>
        <v>1.5220000000000001E-3</v>
      </c>
      <c r="AR40" s="33">
        <v>0.36</v>
      </c>
      <c r="AS40" s="10">
        <f t="shared" si="20"/>
        <v>1.2322079999999997E-2</v>
      </c>
      <c r="AT40" s="10">
        <f t="shared" si="21"/>
        <v>4.8072079999999996E-2</v>
      </c>
      <c r="AU40" s="10">
        <f t="shared" si="22"/>
        <v>1.4920000000001599E-5</v>
      </c>
    </row>
    <row r="41" spans="1:47" x14ac:dyDescent="0.3">
      <c r="A41" s="8">
        <v>44439</v>
      </c>
      <c r="B41" s="9">
        <v>3.1000000000000001E-5</v>
      </c>
      <c r="C41" s="9">
        <v>2.3400000000000001E-2</v>
      </c>
      <c r="D41" s="10">
        <v>1.8415000000000001E-2</v>
      </c>
      <c r="E41" s="14">
        <f t="shared" si="25"/>
        <v>4.8086999999999998E-2</v>
      </c>
      <c r="F41" s="14">
        <f t="shared" si="26"/>
        <v>2.6144000000000001E-2</v>
      </c>
      <c r="G41" s="14">
        <f t="shared" si="27"/>
        <v>1.0236E-2</v>
      </c>
      <c r="H41" s="7">
        <v>1</v>
      </c>
      <c r="I41" s="15" cm="1">
        <f t="array" ref="I41">C41-MMULT(D41:H41,$AJ$2:$AJ$6)</f>
        <v>1.1286940280263658E-2</v>
      </c>
      <c r="K41" s="11">
        <f t="shared" si="0"/>
        <v>1.0282173423994111E-2</v>
      </c>
      <c r="L41" s="12">
        <f t="shared" si="28"/>
        <v>2.1569113704257771E-2</v>
      </c>
      <c r="N41" s="14">
        <f t="shared" si="3"/>
        <v>1.9800000000000002E-2</v>
      </c>
      <c r="O41" s="14">
        <f t="shared" si="4"/>
        <v>1.3850000000000008E-3</v>
      </c>
      <c r="Q41" s="46">
        <f t="shared" si="5"/>
        <v>5.8000000000000013E-3</v>
      </c>
      <c r="S41" s="14">
        <f t="shared" si="6"/>
        <v>4.9849999999999998E-3</v>
      </c>
      <c r="U41" s="14">
        <f t="shared" si="7"/>
        <v>3.1541137042577702E-3</v>
      </c>
      <c r="W41" s="10">
        <f t="shared" si="8"/>
        <v>2.3400000000000001E-2</v>
      </c>
      <c r="X41" s="10">
        <v>1.9800000000000002E-2</v>
      </c>
      <c r="Y41" s="10">
        <f t="shared" si="9"/>
        <v>1.4583333333333334E-3</v>
      </c>
      <c r="Z41" s="10">
        <f t="shared" si="10"/>
        <v>3.1000000000000001E-5</v>
      </c>
      <c r="AA41" s="10">
        <f t="shared" si="11"/>
        <v>1.4893333333333334E-3</v>
      </c>
      <c r="AB41" s="33">
        <f t="shared" si="30"/>
        <v>0.2</v>
      </c>
      <c r="AC41" s="10">
        <f t="shared" si="12"/>
        <v>3.6621333333333342E-3</v>
      </c>
      <c r="AD41" s="10">
        <f t="shared" si="13"/>
        <v>2.3462133333333336E-2</v>
      </c>
      <c r="AE41" s="10">
        <f t="shared" si="14"/>
        <v>-6.2133333333335566E-5</v>
      </c>
      <c r="AL41" s="14">
        <f t="shared" si="29"/>
        <v>1.4666176470588238E-2</v>
      </c>
      <c r="AM41" s="10">
        <f t="shared" si="16"/>
        <v>1.8415000000000001E-2</v>
      </c>
      <c r="AN41" s="10">
        <v>1.4E-2</v>
      </c>
      <c r="AO41" s="10">
        <f t="shared" si="17"/>
        <v>1.5E-3</v>
      </c>
      <c r="AP41" s="10">
        <f t="shared" si="18"/>
        <v>3.1000000000000001E-5</v>
      </c>
      <c r="AQ41" s="10">
        <f t="shared" si="19"/>
        <v>1.531E-3</v>
      </c>
      <c r="AR41" s="33">
        <v>0.36</v>
      </c>
      <c r="AS41" s="10">
        <f t="shared" si="20"/>
        <v>4.48884E-3</v>
      </c>
      <c r="AT41" s="10">
        <f t="shared" si="21"/>
        <v>1.8488839999999999E-2</v>
      </c>
      <c r="AU41" s="10">
        <f t="shared" si="22"/>
        <v>-7.3839999999998629E-5</v>
      </c>
    </row>
    <row r="42" spans="1:47" x14ac:dyDescent="0.3">
      <c r="A42" s="8">
        <v>44469</v>
      </c>
      <c r="B42" s="9">
        <v>3.8000000000000002E-5</v>
      </c>
      <c r="C42" s="9">
        <v>3.2199999999999999E-2</v>
      </c>
      <c r="D42" s="10">
        <v>-5.3987E-2</v>
      </c>
      <c r="E42" s="14">
        <f t="shared" si="25"/>
        <v>1.8415000000000001E-2</v>
      </c>
      <c r="F42" s="14">
        <f t="shared" si="26"/>
        <v>4.8086999999999998E-2</v>
      </c>
      <c r="G42" s="14">
        <f t="shared" si="27"/>
        <v>2.6144000000000001E-2</v>
      </c>
      <c r="H42" s="7">
        <v>1</v>
      </c>
      <c r="I42" s="15" cm="1">
        <f t="array" ref="I42">C42-MMULT(D42:H42,$AJ$2:$AJ$6)</f>
        <v>2.5418908751476045E-2</v>
      </c>
      <c r="K42" s="11">
        <f t="shared" si="0"/>
        <v>-5.1305951875216613E-3</v>
      </c>
      <c r="L42" s="12">
        <f t="shared" si="28"/>
        <v>2.0288313563954385E-2</v>
      </c>
      <c r="N42" s="14">
        <f t="shared" si="3"/>
        <v>2.7E-2</v>
      </c>
      <c r="O42" s="14">
        <f t="shared" si="4"/>
        <v>8.0987000000000003E-2</v>
      </c>
      <c r="Q42" s="46">
        <f t="shared" si="5"/>
        <v>6.6299999999999998E-2</v>
      </c>
      <c r="S42" s="14">
        <f t="shared" si="6"/>
        <v>8.6187E-2</v>
      </c>
      <c r="U42" s="14">
        <f t="shared" si="7"/>
        <v>7.4275313563954393E-2</v>
      </c>
      <c r="W42" s="10">
        <f t="shared" si="8"/>
        <v>3.2199999999999999E-2</v>
      </c>
      <c r="X42" s="10">
        <v>2.7E-2</v>
      </c>
      <c r="Y42" s="10">
        <f t="shared" si="9"/>
        <v>1.4583333333333334E-3</v>
      </c>
      <c r="Z42" s="10">
        <f t="shared" si="10"/>
        <v>3.8000000000000002E-5</v>
      </c>
      <c r="AA42" s="10">
        <f t="shared" si="11"/>
        <v>1.4963333333333335E-3</v>
      </c>
      <c r="AB42" s="33">
        <f t="shared" si="30"/>
        <v>0.2</v>
      </c>
      <c r="AC42" s="10">
        <f t="shared" si="12"/>
        <v>5.1007333333333337E-3</v>
      </c>
      <c r="AD42" s="10">
        <f t="shared" si="13"/>
        <v>3.2100733333333333E-2</v>
      </c>
      <c r="AE42" s="10">
        <f t="shared" si="14"/>
        <v>9.9266666666666947E-5</v>
      </c>
      <c r="AL42" s="14">
        <f t="shared" si="29"/>
        <v>-3.8565441176470594E-2</v>
      </c>
      <c r="AM42" s="10">
        <f t="shared" si="16"/>
        <v>-5.3987E-2</v>
      </c>
      <c r="AN42" s="10">
        <v>-3.9300000000000002E-2</v>
      </c>
      <c r="AO42" s="10">
        <f t="shared" si="17"/>
        <v>1.5E-3</v>
      </c>
      <c r="AP42" s="10">
        <f t="shared" si="18"/>
        <v>3.8000000000000002E-5</v>
      </c>
      <c r="AQ42" s="10">
        <f t="shared" si="19"/>
        <v>1.5380000000000001E-3</v>
      </c>
      <c r="AR42" s="33">
        <v>0.36</v>
      </c>
      <c r="AS42" s="10">
        <f t="shared" si="20"/>
        <v>-1.470168E-2</v>
      </c>
      <c r="AT42" s="10">
        <f t="shared" si="21"/>
        <v>-5.4001680000000003E-2</v>
      </c>
      <c r="AU42" s="10">
        <f t="shared" si="22"/>
        <v>1.4680000000003024E-5</v>
      </c>
    </row>
    <row r="43" spans="1:47" x14ac:dyDescent="0.3">
      <c r="A43" s="8">
        <v>44500</v>
      </c>
      <c r="B43" s="9">
        <v>3.6000000000000001E-5</v>
      </c>
      <c r="C43" s="9">
        <v>2.4899999999999999E-2</v>
      </c>
      <c r="D43" s="10">
        <v>7.6011999999999996E-2</v>
      </c>
      <c r="E43" s="14">
        <f t="shared" si="25"/>
        <v>-5.3987E-2</v>
      </c>
      <c r="F43" s="14">
        <f t="shared" si="26"/>
        <v>1.8415000000000001E-2</v>
      </c>
      <c r="G43" s="14">
        <f t="shared" si="27"/>
        <v>4.8086999999999998E-2</v>
      </c>
      <c r="H43" s="7">
        <v>1</v>
      </c>
      <c r="I43" s="15" cm="1">
        <f t="array" ref="I43">C43-MMULT(D43:H43,$AJ$2:$AJ$6)</f>
        <v>1.3580295529166141E-2</v>
      </c>
      <c r="K43" s="11">
        <f t="shared" si="0"/>
        <v>2.2543288223550392E-2</v>
      </c>
      <c r="L43" s="12">
        <f t="shared" si="28"/>
        <v>3.6123583752716529E-2</v>
      </c>
      <c r="N43" s="14">
        <f t="shared" si="3"/>
        <v>2.1000000000000001E-2</v>
      </c>
      <c r="O43" s="14">
        <f t="shared" si="4"/>
        <v>-5.5011999999999991E-2</v>
      </c>
      <c r="Q43" s="46">
        <f t="shared" si="5"/>
        <v>-3.5299999999999998E-2</v>
      </c>
      <c r="S43" s="14">
        <f t="shared" si="6"/>
        <v>-5.1111999999999998E-2</v>
      </c>
      <c r="U43" s="14">
        <f t="shared" si="7"/>
        <v>-3.9888416247283467E-2</v>
      </c>
      <c r="W43" s="10">
        <f t="shared" si="8"/>
        <v>2.4899999999999999E-2</v>
      </c>
      <c r="X43" s="10">
        <v>2.1000000000000001E-2</v>
      </c>
      <c r="Y43" s="10">
        <f t="shared" si="9"/>
        <v>1.4583333333333334E-3</v>
      </c>
      <c r="Z43" s="10">
        <f t="shared" si="10"/>
        <v>3.6000000000000001E-5</v>
      </c>
      <c r="AA43" s="10">
        <f t="shared" si="11"/>
        <v>1.4943333333333334E-3</v>
      </c>
      <c r="AB43" s="33">
        <f t="shared" si="30"/>
        <v>0.2</v>
      </c>
      <c r="AC43" s="10">
        <f t="shared" si="12"/>
        <v>3.9011333333333338E-3</v>
      </c>
      <c r="AD43" s="10">
        <f t="shared" si="13"/>
        <v>2.4901133333333336E-2</v>
      </c>
      <c r="AE43" s="10">
        <f t="shared" si="14"/>
        <v>-1.133333333337011E-6</v>
      </c>
      <c r="AL43" s="14">
        <f t="shared" si="29"/>
        <v>5.7020588235294115E-2</v>
      </c>
      <c r="AM43" s="10">
        <f t="shared" si="16"/>
        <v>7.6011999999999996E-2</v>
      </c>
      <c r="AN43" s="10">
        <v>5.6300000000000003E-2</v>
      </c>
      <c r="AO43" s="10">
        <f t="shared" si="17"/>
        <v>1.5E-3</v>
      </c>
      <c r="AP43" s="10">
        <f t="shared" si="18"/>
        <v>3.6000000000000001E-5</v>
      </c>
      <c r="AQ43" s="10">
        <f t="shared" si="19"/>
        <v>1.536E-3</v>
      </c>
      <c r="AR43" s="33">
        <v>0.36</v>
      </c>
      <c r="AS43" s="10">
        <f t="shared" si="20"/>
        <v>1.971504E-2</v>
      </c>
      <c r="AT43" s="10">
        <f t="shared" si="21"/>
        <v>7.6015040000000006E-2</v>
      </c>
      <c r="AU43" s="10">
        <f t="shared" si="22"/>
        <v>-3.0400000000097016E-6</v>
      </c>
    </row>
    <row r="44" spans="1:47" x14ac:dyDescent="0.3">
      <c r="A44" s="8">
        <v>44530</v>
      </c>
      <c r="B44" s="9">
        <v>3.8000000000000002E-5</v>
      </c>
      <c r="C44" s="9">
        <v>1.18E-2</v>
      </c>
      <c r="D44" s="10">
        <v>-6.7470000000000004E-3</v>
      </c>
      <c r="E44" s="14">
        <f t="shared" si="25"/>
        <v>7.6011999999999996E-2</v>
      </c>
      <c r="F44" s="14">
        <f t="shared" si="26"/>
        <v>-5.3987E-2</v>
      </c>
      <c r="G44" s="14">
        <f t="shared" si="27"/>
        <v>1.8415000000000001E-2</v>
      </c>
      <c r="H44" s="7">
        <v>1</v>
      </c>
      <c r="I44" s="15" cm="1">
        <f t="array" ref="I44">C44-MMULT(D44:H44,$AJ$2:$AJ$6)</f>
        <v>3.9168770660013476E-3</v>
      </c>
      <c r="K44" s="11">
        <f t="shared" si="0"/>
        <v>4.9257456484774146E-3</v>
      </c>
      <c r="L44" s="12">
        <f t="shared" si="28"/>
        <v>8.8426227144787622E-3</v>
      </c>
      <c r="N44" s="14">
        <f t="shared" si="3"/>
        <v>0.01</v>
      </c>
      <c r="O44" s="14">
        <f t="shared" si="4"/>
        <v>1.6747000000000001E-2</v>
      </c>
      <c r="Q44" s="46">
        <f t="shared" si="5"/>
        <v>1.4499999999999999E-2</v>
      </c>
      <c r="S44" s="14">
        <f t="shared" si="6"/>
        <v>1.8547000000000001E-2</v>
      </c>
      <c r="U44" s="14">
        <f t="shared" si="7"/>
        <v>1.5589622714478762E-2</v>
      </c>
      <c r="W44" s="10">
        <f t="shared" si="8"/>
        <v>1.18E-2</v>
      </c>
      <c r="X44" s="10">
        <v>0.01</v>
      </c>
      <c r="Y44" s="10">
        <f t="shared" si="9"/>
        <v>1.4583333333333334E-3</v>
      </c>
      <c r="Z44" s="10">
        <f t="shared" si="10"/>
        <v>3.8000000000000002E-5</v>
      </c>
      <c r="AA44" s="10">
        <f t="shared" si="11"/>
        <v>1.4963333333333335E-3</v>
      </c>
      <c r="AB44" s="33">
        <f t="shared" si="30"/>
        <v>0.2</v>
      </c>
      <c r="AC44" s="10">
        <f t="shared" si="12"/>
        <v>1.7007333333333334E-3</v>
      </c>
      <c r="AD44" s="10">
        <f t="shared" si="13"/>
        <v>1.1700733333333335E-2</v>
      </c>
      <c r="AE44" s="10">
        <f t="shared" si="14"/>
        <v>9.9266666666665213E-5</v>
      </c>
      <c r="AL44" s="14">
        <f t="shared" si="29"/>
        <v>-3.8301470588235297E-3</v>
      </c>
      <c r="AM44" s="10">
        <f t="shared" si="16"/>
        <v>-6.7470000000000004E-3</v>
      </c>
      <c r="AN44" s="10">
        <v>-4.4999999999999997E-3</v>
      </c>
      <c r="AO44" s="10">
        <f t="shared" si="17"/>
        <v>1.5E-3</v>
      </c>
      <c r="AP44" s="10">
        <f t="shared" si="18"/>
        <v>3.8000000000000002E-5</v>
      </c>
      <c r="AQ44" s="10">
        <f t="shared" si="19"/>
        <v>1.5380000000000001E-3</v>
      </c>
      <c r="AR44" s="33">
        <v>0.36</v>
      </c>
      <c r="AS44" s="10">
        <f t="shared" si="20"/>
        <v>-2.1736799999999999E-3</v>
      </c>
      <c r="AT44" s="10">
        <f t="shared" si="21"/>
        <v>-6.6736799999999995E-3</v>
      </c>
      <c r="AU44" s="10">
        <f t="shared" si="22"/>
        <v>-7.332000000000085E-5</v>
      </c>
    </row>
    <row r="45" spans="1:47" x14ac:dyDescent="0.3">
      <c r="A45" s="8">
        <v>44561</v>
      </c>
      <c r="B45" s="9">
        <v>4.1999999999999998E-5</v>
      </c>
      <c r="C45" s="9">
        <v>3.5200000000000002E-2</v>
      </c>
      <c r="D45" s="10">
        <v>8.8317999999999994E-2</v>
      </c>
      <c r="E45" s="14">
        <f t="shared" si="25"/>
        <v>-6.7470000000000004E-3</v>
      </c>
      <c r="F45" s="14">
        <f t="shared" si="26"/>
        <v>7.6011999999999996E-2</v>
      </c>
      <c r="G45" s="14">
        <f t="shared" si="27"/>
        <v>-5.3987E-2</v>
      </c>
      <c r="H45" s="7">
        <v>1</v>
      </c>
      <c r="I45" s="15" cm="1">
        <f t="array" ref="I45">C45-MMULT(D45:H45,$AJ$2:$AJ$6)</f>
        <v>2.041068044934639E-2</v>
      </c>
      <c r="K45" s="11">
        <f t="shared" si="0"/>
        <v>2.5162960753774874E-2</v>
      </c>
      <c r="L45" s="12">
        <f t="shared" si="28"/>
        <v>4.5573641203121268E-2</v>
      </c>
      <c r="N45" s="14">
        <f t="shared" si="3"/>
        <v>2.9499999999999998E-2</v>
      </c>
      <c r="O45" s="14">
        <f t="shared" si="4"/>
        <v>-5.8817999999999995E-2</v>
      </c>
      <c r="Q45" s="46">
        <f t="shared" si="5"/>
        <v>-3.5799999999999998E-2</v>
      </c>
      <c r="S45" s="14">
        <f t="shared" si="6"/>
        <v>-5.3117999999999992E-2</v>
      </c>
      <c r="U45" s="14">
        <f t="shared" si="7"/>
        <v>-4.2744358796878726E-2</v>
      </c>
      <c r="W45" s="10">
        <f t="shared" si="8"/>
        <v>3.5200000000000002E-2</v>
      </c>
      <c r="X45" s="10">
        <v>2.9499999999999998E-2</v>
      </c>
      <c r="Y45" s="10">
        <f t="shared" si="9"/>
        <v>1.4583333333333334E-3</v>
      </c>
      <c r="Z45" s="10">
        <f t="shared" si="10"/>
        <v>4.1999999999999998E-5</v>
      </c>
      <c r="AA45" s="10">
        <f t="shared" si="11"/>
        <v>1.5003333333333333E-3</v>
      </c>
      <c r="AB45" s="33">
        <f t="shared" si="30"/>
        <v>0.2</v>
      </c>
      <c r="AC45" s="10">
        <f t="shared" si="12"/>
        <v>5.5999333333333337E-3</v>
      </c>
      <c r="AD45" s="10">
        <f t="shared" si="13"/>
        <v>3.5099933333333333E-2</v>
      </c>
      <c r="AE45" s="10">
        <f t="shared" si="14"/>
        <v>1.0006666666666914E-4</v>
      </c>
      <c r="AL45" s="14">
        <f t="shared" si="29"/>
        <v>6.6073529411764712E-2</v>
      </c>
      <c r="AM45" s="10">
        <f t="shared" si="16"/>
        <v>8.8317999999999994E-2</v>
      </c>
      <c r="AN45" s="10">
        <v>6.5299999999999997E-2</v>
      </c>
      <c r="AO45" s="10">
        <f t="shared" si="17"/>
        <v>1.5E-3</v>
      </c>
      <c r="AP45" s="10">
        <f t="shared" si="18"/>
        <v>4.1999999999999998E-5</v>
      </c>
      <c r="AQ45" s="10">
        <f t="shared" si="19"/>
        <v>1.542E-3</v>
      </c>
      <c r="AR45" s="33">
        <v>0.36</v>
      </c>
      <c r="AS45" s="10">
        <f t="shared" si="20"/>
        <v>2.2952879999999998E-2</v>
      </c>
      <c r="AT45" s="10">
        <f t="shared" si="21"/>
        <v>8.8252879999999992E-2</v>
      </c>
      <c r="AU45" s="10">
        <f t="shared" si="22"/>
        <v>6.5120000000001843E-5</v>
      </c>
    </row>
    <row r="46" spans="1:47" x14ac:dyDescent="0.3">
      <c r="A46" s="8">
        <v>44592</v>
      </c>
      <c r="B46" s="9">
        <v>4.6999999999999997E-5</v>
      </c>
      <c r="C46" s="9">
        <v>1.3299999999999999E-2</v>
      </c>
      <c r="D46" s="10">
        <v>-6.8473000000000006E-2</v>
      </c>
      <c r="E46" s="14">
        <f t="shared" si="25"/>
        <v>8.8317999999999994E-2</v>
      </c>
      <c r="F46" s="14">
        <f t="shared" si="26"/>
        <v>-6.7470000000000004E-3</v>
      </c>
      <c r="G46" s="14">
        <f t="shared" si="27"/>
        <v>7.6011999999999996E-2</v>
      </c>
      <c r="H46" s="7">
        <v>1</v>
      </c>
      <c r="I46" s="15" cm="1">
        <f t="array" ref="I46">C46-MMULT(D46:H46,$AJ$2:$AJ$6)</f>
        <v>4.9898944378440752E-3</v>
      </c>
      <c r="K46" s="11">
        <f t="shared" si="0"/>
        <v>-8.21434102474187E-3</v>
      </c>
      <c r="L46" s="12">
        <f t="shared" si="28"/>
        <v>-3.2244465868977949E-3</v>
      </c>
      <c r="N46" s="14">
        <f t="shared" si="3"/>
        <v>1.14E-2</v>
      </c>
      <c r="O46" s="14">
        <f t="shared" si="4"/>
        <v>7.9873E-2</v>
      </c>
      <c r="Q46" s="46">
        <f t="shared" si="5"/>
        <v>6.13E-2</v>
      </c>
      <c r="S46" s="14">
        <f t="shared" si="6"/>
        <v>8.1773000000000012E-2</v>
      </c>
      <c r="U46" s="14">
        <f t="shared" si="7"/>
        <v>6.5248553413102206E-2</v>
      </c>
      <c r="W46" s="10">
        <f t="shared" si="8"/>
        <v>1.3299999999999999E-2</v>
      </c>
      <c r="X46" s="10">
        <v>1.14E-2</v>
      </c>
      <c r="Y46" s="10">
        <f t="shared" si="9"/>
        <v>1.4583333333333334E-3</v>
      </c>
      <c r="Z46" s="10">
        <f t="shared" si="10"/>
        <v>4.6999999999999997E-5</v>
      </c>
      <c r="AA46" s="10">
        <f t="shared" si="11"/>
        <v>1.5053333333333333E-3</v>
      </c>
      <c r="AB46" s="33">
        <f t="shared" si="30"/>
        <v>0.2</v>
      </c>
      <c r="AC46" s="10">
        <f t="shared" si="12"/>
        <v>1.9789333333333332E-3</v>
      </c>
      <c r="AD46" s="10">
        <f t="shared" si="13"/>
        <v>1.3378933333333334E-2</v>
      </c>
      <c r="AE46" s="10">
        <f t="shared" si="14"/>
        <v>-7.8933333333334674E-5</v>
      </c>
      <c r="AL46" s="14">
        <f t="shared" si="29"/>
        <v>-4.921029411764706E-2</v>
      </c>
      <c r="AM46" s="10">
        <f t="shared" si="16"/>
        <v>-6.8473000000000006E-2</v>
      </c>
      <c r="AN46" s="10">
        <v>-4.99E-2</v>
      </c>
      <c r="AO46" s="10">
        <f t="shared" si="17"/>
        <v>1.5E-3</v>
      </c>
      <c r="AP46" s="10">
        <f t="shared" si="18"/>
        <v>4.6999999999999997E-5</v>
      </c>
      <c r="AQ46" s="10">
        <f t="shared" si="19"/>
        <v>1.547E-3</v>
      </c>
      <c r="AR46" s="33">
        <v>0.36</v>
      </c>
      <c r="AS46" s="10">
        <f t="shared" si="20"/>
        <v>-1.852092E-2</v>
      </c>
      <c r="AT46" s="10">
        <f t="shared" si="21"/>
        <v>-6.8420919999999996E-2</v>
      </c>
      <c r="AU46" s="10">
        <f t="shared" si="22"/>
        <v>-5.2080000000009896E-5</v>
      </c>
    </row>
    <row r="47" spans="1:47" x14ac:dyDescent="0.3">
      <c r="A47" s="8">
        <v>44620</v>
      </c>
      <c r="B47" s="9">
        <v>7.4999999999999993E-5</v>
      </c>
      <c r="C47" s="9">
        <v>1.2E-2</v>
      </c>
      <c r="D47" s="10">
        <v>-3.1301000000000002E-2</v>
      </c>
      <c r="E47" s="14">
        <f t="shared" si="25"/>
        <v>-6.8473000000000006E-2</v>
      </c>
      <c r="F47" s="14">
        <f t="shared" si="26"/>
        <v>8.8317999999999994E-2</v>
      </c>
      <c r="G47" s="14">
        <f t="shared" si="27"/>
        <v>-6.7470000000000004E-3</v>
      </c>
      <c r="H47" s="7">
        <v>1</v>
      </c>
      <c r="I47" s="15" cm="1">
        <f t="array" ref="I47">C47-MMULT(D47:H47,$AJ$2:$AJ$6)</f>
        <v>7.3545851720793528E-3</v>
      </c>
      <c r="K47" s="11">
        <f t="shared" si="0"/>
        <v>-3.0125250747350257E-4</v>
      </c>
      <c r="L47" s="12">
        <f t="shared" si="28"/>
        <v>7.0533326646058502E-3</v>
      </c>
      <c r="N47" s="14">
        <f t="shared" si="3"/>
        <v>1.0200000000000001E-2</v>
      </c>
      <c r="O47" s="14">
        <f t="shared" si="4"/>
        <v>4.1501000000000003E-2</v>
      </c>
      <c r="Q47" s="46">
        <f t="shared" si="5"/>
        <v>3.2799999999999996E-2</v>
      </c>
      <c r="S47" s="14">
        <f t="shared" si="6"/>
        <v>4.3301000000000006E-2</v>
      </c>
      <c r="U47" s="14">
        <f t="shared" si="7"/>
        <v>3.8354332664605854E-2</v>
      </c>
      <c r="W47" s="10">
        <f t="shared" si="8"/>
        <v>1.2E-2</v>
      </c>
      <c r="X47" s="10">
        <v>1.0200000000000001E-2</v>
      </c>
      <c r="Y47" s="10">
        <f t="shared" si="9"/>
        <v>1.4583333333333334E-3</v>
      </c>
      <c r="Z47" s="10">
        <f t="shared" si="10"/>
        <v>7.4999999999999993E-5</v>
      </c>
      <c r="AA47" s="10">
        <f t="shared" si="11"/>
        <v>1.5333333333333334E-3</v>
      </c>
      <c r="AB47" s="33">
        <f t="shared" si="30"/>
        <v>0.2</v>
      </c>
      <c r="AC47" s="10">
        <f t="shared" si="12"/>
        <v>1.7333333333333337E-3</v>
      </c>
      <c r="AD47" s="10">
        <f t="shared" si="13"/>
        <v>1.1933333333333334E-2</v>
      </c>
      <c r="AE47" s="10">
        <f t="shared" si="14"/>
        <v>6.6666666666666263E-5</v>
      </c>
      <c r="AL47" s="14">
        <f t="shared" si="29"/>
        <v>-2.1857352941176474E-2</v>
      </c>
      <c r="AM47" s="10">
        <f t="shared" si="16"/>
        <v>-3.1301000000000002E-2</v>
      </c>
      <c r="AN47" s="10">
        <v>-2.2599999999999999E-2</v>
      </c>
      <c r="AO47" s="10">
        <f t="shared" si="17"/>
        <v>1.5E-3</v>
      </c>
      <c r="AP47" s="10">
        <f t="shared" si="18"/>
        <v>7.4999999999999993E-5</v>
      </c>
      <c r="AQ47" s="10">
        <f t="shared" si="19"/>
        <v>1.575E-3</v>
      </c>
      <c r="AR47" s="33">
        <v>0.36</v>
      </c>
      <c r="AS47" s="10">
        <f t="shared" si="20"/>
        <v>-8.7029999999999989E-3</v>
      </c>
      <c r="AT47" s="10">
        <f t="shared" si="21"/>
        <v>-3.1302999999999997E-2</v>
      </c>
      <c r="AU47" s="10">
        <f t="shared" si="22"/>
        <v>1.9999999999950613E-6</v>
      </c>
    </row>
    <row r="48" spans="1:47" x14ac:dyDescent="0.3">
      <c r="A48" s="8">
        <v>44651</v>
      </c>
      <c r="B48" s="9">
        <v>1.5899999999999999E-4</v>
      </c>
      <c r="C48" s="9">
        <v>2.0199999999999999E-2</v>
      </c>
      <c r="D48" s="10">
        <v>6.5084000000000003E-2</v>
      </c>
      <c r="E48" s="14">
        <f t="shared" si="25"/>
        <v>-3.1301000000000002E-2</v>
      </c>
      <c r="F48" s="14">
        <f t="shared" si="26"/>
        <v>-6.8473000000000006E-2</v>
      </c>
      <c r="G48" s="14">
        <f t="shared" si="27"/>
        <v>8.8317999999999994E-2</v>
      </c>
      <c r="H48" s="7">
        <v>1</v>
      </c>
      <c r="I48" s="15" cm="1">
        <f t="array" ref="I48">C48-MMULT(D48:H48,$AJ$2:$AJ$6)</f>
        <v>1.1737633277978311E-2</v>
      </c>
      <c r="K48" s="11">
        <f t="shared" si="0"/>
        <v>2.021696111398651E-2</v>
      </c>
      <c r="L48" s="12">
        <f t="shared" si="28"/>
        <v>3.1954594391964825E-2</v>
      </c>
      <c r="N48" s="14">
        <f t="shared" si="3"/>
        <v>1.7000000000000001E-2</v>
      </c>
      <c r="O48" s="14">
        <f t="shared" si="4"/>
        <v>-4.8084000000000002E-2</v>
      </c>
      <c r="Q48" s="46">
        <f t="shared" si="5"/>
        <v>-3.1300000000000001E-2</v>
      </c>
      <c r="S48" s="14">
        <f t="shared" si="6"/>
        <v>-4.4884000000000007E-2</v>
      </c>
      <c r="U48" s="14">
        <f t="shared" si="7"/>
        <v>-3.3129405608035178E-2</v>
      </c>
      <c r="W48" s="10">
        <f t="shared" si="8"/>
        <v>2.0199999999999999E-2</v>
      </c>
      <c r="X48" s="10">
        <v>1.7000000000000001E-2</v>
      </c>
      <c r="Y48" s="10">
        <f t="shared" si="9"/>
        <v>1.4583333333333334E-3</v>
      </c>
      <c r="Z48" s="10">
        <f t="shared" si="10"/>
        <v>1.5899999999999999E-4</v>
      </c>
      <c r="AA48" s="10">
        <f t="shared" si="11"/>
        <v>1.6173333333333335E-3</v>
      </c>
      <c r="AB48" s="33">
        <f t="shared" si="30"/>
        <v>0.2</v>
      </c>
      <c r="AC48" s="10">
        <f t="shared" si="12"/>
        <v>3.0765333333333338E-3</v>
      </c>
      <c r="AD48" s="10">
        <f t="shared" si="13"/>
        <v>2.0076533333333334E-2</v>
      </c>
      <c r="AE48" s="10">
        <f t="shared" si="14"/>
        <v>1.2346666666666548E-4</v>
      </c>
      <c r="AL48" s="14">
        <f t="shared" si="29"/>
        <v>4.9075735294117649E-2</v>
      </c>
      <c r="AM48" s="10">
        <f t="shared" si="16"/>
        <v>6.5084000000000003E-2</v>
      </c>
      <c r="AN48" s="10">
        <v>4.8300000000000003E-2</v>
      </c>
      <c r="AO48" s="10">
        <f t="shared" si="17"/>
        <v>1.5E-3</v>
      </c>
      <c r="AP48" s="10">
        <f t="shared" si="18"/>
        <v>1.5899999999999999E-4</v>
      </c>
      <c r="AQ48" s="10">
        <f t="shared" si="19"/>
        <v>1.6590000000000001E-3</v>
      </c>
      <c r="AR48" s="33">
        <v>0.36</v>
      </c>
      <c r="AS48" s="10">
        <f t="shared" si="20"/>
        <v>1.6790760000000002E-2</v>
      </c>
      <c r="AT48" s="10">
        <f t="shared" si="21"/>
        <v>6.5090759999999998E-2</v>
      </c>
      <c r="AU48" s="10">
        <f t="shared" si="22"/>
        <v>-6.7599999999945481E-6</v>
      </c>
    </row>
    <row r="49" spans="1:47" x14ac:dyDescent="0.3">
      <c r="A49" s="8">
        <v>44681</v>
      </c>
      <c r="B49" s="9">
        <v>2.8299999999999999E-4</v>
      </c>
      <c r="C49" s="9">
        <v>1.78E-2</v>
      </c>
      <c r="D49" s="10">
        <v>-4.3583999999999998E-2</v>
      </c>
      <c r="E49" s="14">
        <f t="shared" si="25"/>
        <v>6.5084000000000003E-2</v>
      </c>
      <c r="F49" s="14">
        <f t="shared" si="26"/>
        <v>-3.1301000000000002E-2</v>
      </c>
      <c r="G49" s="14">
        <f t="shared" si="27"/>
        <v>-6.8473000000000006E-2</v>
      </c>
      <c r="H49" s="7">
        <v>1</v>
      </c>
      <c r="I49" s="15" cm="1">
        <f t="array" ref="I49">C49-MMULT(D49:H49,$AJ$2:$AJ$6)</f>
        <v>1.4698465150907584E-2</v>
      </c>
      <c r="K49" s="11">
        <f t="shared" si="0"/>
        <v>-2.9160288514315166E-3</v>
      </c>
      <c r="L49" s="12">
        <f t="shared" si="28"/>
        <v>1.1782436299476068E-2</v>
      </c>
      <c r="N49" s="14">
        <f t="shared" si="3"/>
        <v>1.4999999999999999E-2</v>
      </c>
      <c r="O49" s="14">
        <f t="shared" si="4"/>
        <v>5.8583999999999997E-2</v>
      </c>
      <c r="Q49" s="46">
        <f t="shared" si="5"/>
        <v>4.6649999999999997E-2</v>
      </c>
      <c r="S49" s="14">
        <f t="shared" si="6"/>
        <v>6.1383999999999994E-2</v>
      </c>
      <c r="U49" s="14">
        <f t="shared" si="7"/>
        <v>5.5366436299476067E-2</v>
      </c>
      <c r="W49" s="10">
        <f t="shared" si="8"/>
        <v>1.78E-2</v>
      </c>
      <c r="X49" s="10">
        <v>1.4999999999999999E-2</v>
      </c>
      <c r="Y49" s="10">
        <f t="shared" si="9"/>
        <v>1.4583333333333334E-3</v>
      </c>
      <c r="Z49" s="10">
        <f t="shared" si="10"/>
        <v>2.8299999999999999E-4</v>
      </c>
      <c r="AA49" s="10">
        <f t="shared" si="11"/>
        <v>1.7413333333333334E-3</v>
      </c>
      <c r="AB49" s="33">
        <f t="shared" si="30"/>
        <v>0.2</v>
      </c>
      <c r="AC49" s="10">
        <f t="shared" si="12"/>
        <v>2.651733333333333E-3</v>
      </c>
      <c r="AD49" s="10">
        <f t="shared" si="13"/>
        <v>1.7651733333333332E-2</v>
      </c>
      <c r="AE49" s="10">
        <f t="shared" si="14"/>
        <v>1.4826666666666738E-4</v>
      </c>
      <c r="AL49" s="14">
        <f t="shared" si="29"/>
        <v>-3.0736029411764707E-2</v>
      </c>
      <c r="AM49" s="10">
        <f t="shared" si="16"/>
        <v>-4.3583999999999998E-2</v>
      </c>
      <c r="AN49" s="10">
        <v>-3.1649999999999998E-2</v>
      </c>
      <c r="AO49" s="10">
        <f t="shared" si="17"/>
        <v>1.5E-3</v>
      </c>
      <c r="AP49" s="10">
        <f t="shared" si="18"/>
        <v>2.8299999999999999E-4</v>
      </c>
      <c r="AQ49" s="10">
        <f t="shared" si="19"/>
        <v>1.7830000000000001E-3</v>
      </c>
      <c r="AR49" s="33">
        <v>0.36</v>
      </c>
      <c r="AS49" s="10">
        <f t="shared" si="20"/>
        <v>-1.2035879999999999E-2</v>
      </c>
      <c r="AT49" s="10">
        <f t="shared" si="21"/>
        <v>-4.3685879999999996E-2</v>
      </c>
      <c r="AU49" s="10">
        <f t="shared" si="22"/>
        <v>1.0187999999999864E-4</v>
      </c>
    </row>
    <row r="50" spans="1:47" x14ac:dyDescent="0.3">
      <c r="A50" s="8">
        <v>44712</v>
      </c>
      <c r="B50" s="9">
        <v>4.8299999999999998E-4</v>
      </c>
      <c r="C50" s="9">
        <v>9.4000000000000004E-3</v>
      </c>
      <c r="D50" s="10">
        <v>-6.2349000000000002E-2</v>
      </c>
      <c r="E50" s="14">
        <f t="shared" si="25"/>
        <v>-4.3583999999999998E-2</v>
      </c>
      <c r="F50" s="14">
        <f t="shared" si="26"/>
        <v>6.5084000000000003E-2</v>
      </c>
      <c r="G50" s="14">
        <f t="shared" si="27"/>
        <v>-3.1301000000000002E-2</v>
      </c>
      <c r="H50" s="7">
        <v>1</v>
      </c>
      <c r="I50" s="15" cm="1">
        <f t="array" ref="I50">C50-MMULT(D50:H50,$AJ$2:$AJ$6)</f>
        <v>7.5964982542197938E-3</v>
      </c>
      <c r="K50" s="11">
        <f t="shared" si="0"/>
        <v>-6.9106782118786535E-3</v>
      </c>
      <c r="L50" s="12">
        <f t="shared" si="28"/>
        <v>6.8582004234114032E-4</v>
      </c>
      <c r="N50" s="14">
        <f t="shared" si="3"/>
        <v>8.2000000000000007E-3</v>
      </c>
      <c r="O50" s="14">
        <f t="shared" si="4"/>
        <v>7.0549000000000001E-2</v>
      </c>
      <c r="Q50" s="46">
        <f t="shared" si="5"/>
        <v>5.3499999999999999E-2</v>
      </c>
      <c r="S50" s="14">
        <f t="shared" si="6"/>
        <v>7.1749000000000007E-2</v>
      </c>
      <c r="U50" s="14">
        <f t="shared" si="7"/>
        <v>6.3034820042341136E-2</v>
      </c>
      <c r="W50" s="10">
        <f t="shared" si="8"/>
        <v>9.4000000000000004E-3</v>
      </c>
      <c r="X50" s="10">
        <v>8.2000000000000007E-3</v>
      </c>
      <c r="Y50" s="10">
        <f t="shared" si="9"/>
        <v>1.4583333333333334E-3</v>
      </c>
      <c r="Z50" s="10">
        <f t="shared" si="10"/>
        <v>4.8299999999999998E-4</v>
      </c>
      <c r="AA50" s="10">
        <f t="shared" si="11"/>
        <v>1.9413333333333333E-3</v>
      </c>
      <c r="AB50" s="33">
        <f t="shared" si="30"/>
        <v>0.2</v>
      </c>
      <c r="AC50" s="10">
        <f t="shared" si="12"/>
        <v>1.2517333333333337E-3</v>
      </c>
      <c r="AD50" s="10">
        <f t="shared" si="13"/>
        <v>9.4517333333333335E-3</v>
      </c>
      <c r="AE50" s="10">
        <f t="shared" si="14"/>
        <v>-5.1733333333333145E-5</v>
      </c>
      <c r="AL50" s="14">
        <f t="shared" si="29"/>
        <v>-4.4386764705882362E-2</v>
      </c>
      <c r="AM50" s="10">
        <f t="shared" si="16"/>
        <v>-6.2349000000000002E-2</v>
      </c>
      <c r="AN50" s="10">
        <v>-4.53E-2</v>
      </c>
      <c r="AO50" s="10">
        <f t="shared" si="17"/>
        <v>1.5E-3</v>
      </c>
      <c r="AP50" s="10">
        <f t="shared" si="18"/>
        <v>4.8299999999999998E-4</v>
      </c>
      <c r="AQ50" s="10">
        <f t="shared" si="19"/>
        <v>1.983E-3</v>
      </c>
      <c r="AR50" s="33">
        <v>0.36</v>
      </c>
      <c r="AS50" s="10">
        <f t="shared" si="20"/>
        <v>-1.702188E-2</v>
      </c>
      <c r="AT50" s="10">
        <f t="shared" si="21"/>
        <v>-6.2321879999999996E-2</v>
      </c>
      <c r="AU50" s="10">
        <f t="shared" si="22"/>
        <v>-2.7120000000005473E-5</v>
      </c>
    </row>
    <row r="51" spans="1:47" x14ac:dyDescent="0.3">
      <c r="A51" s="8">
        <v>44742</v>
      </c>
      <c r="B51" s="9">
        <v>6.7500000000000004E-4</v>
      </c>
      <c r="C51" s="9">
        <v>2.5000000000000001E-3</v>
      </c>
      <c r="D51" s="10">
        <v>-7.4125999999999997E-2</v>
      </c>
      <c r="E51" s="14">
        <f t="shared" si="25"/>
        <v>-6.2349000000000002E-2</v>
      </c>
      <c r="F51" s="14">
        <f t="shared" si="26"/>
        <v>-4.3583999999999998E-2</v>
      </c>
      <c r="G51" s="14">
        <f t="shared" si="27"/>
        <v>6.5084000000000003E-2</v>
      </c>
      <c r="H51" s="7">
        <v>1</v>
      </c>
      <c r="I51" s="15" cm="1">
        <f t="array" ref="I51">C51-MMULT(D51:H51,$AJ$2:$AJ$6)</f>
        <v>5.380982107161052E-3</v>
      </c>
      <c r="K51" s="11">
        <f t="shared" si="0"/>
        <v>-9.4177384579743582E-3</v>
      </c>
      <c r="L51" s="12">
        <f t="shared" si="28"/>
        <v>-4.0367563508133062E-3</v>
      </c>
      <c r="N51" s="14">
        <f t="shared" si="3"/>
        <v>2.5000000000000001E-3</v>
      </c>
      <c r="O51" s="14">
        <f t="shared" si="4"/>
        <v>7.6626E-2</v>
      </c>
      <c r="Q51" s="46">
        <f t="shared" si="5"/>
        <v>5.6400000000000006E-2</v>
      </c>
      <c r="S51" s="14">
        <f t="shared" si="6"/>
        <v>7.6626E-2</v>
      </c>
      <c r="U51" s="14">
        <f t="shared" si="7"/>
        <v>7.0089243649186686E-2</v>
      </c>
      <c r="W51" s="10">
        <f t="shared" si="8"/>
        <v>2.5000000000000001E-3</v>
      </c>
      <c r="X51" s="10">
        <v>2.5000000000000001E-3</v>
      </c>
      <c r="Y51" s="10">
        <f t="shared" si="9"/>
        <v>1.4583333333333334E-3</v>
      </c>
      <c r="Z51" s="10">
        <f t="shared" si="10"/>
        <v>6.7500000000000004E-4</v>
      </c>
      <c r="AA51" s="10">
        <f t="shared" si="11"/>
        <v>2.1333333333333334E-3</v>
      </c>
      <c r="AB51" s="33">
        <f t="shared" si="30"/>
        <v>0.2</v>
      </c>
      <c r="AC51" s="10">
        <f t="shared" si="12"/>
        <v>7.3333333333333331E-5</v>
      </c>
      <c r="AD51" s="10">
        <f t="shared" si="13"/>
        <v>2.5733333333333333E-3</v>
      </c>
      <c r="AE51" s="10">
        <f t="shared" si="14"/>
        <v>-7.3333333333333237E-5</v>
      </c>
      <c r="AL51" s="14">
        <f t="shared" si="29"/>
        <v>-5.2905147058823536E-2</v>
      </c>
      <c r="AM51" s="10">
        <f t="shared" si="16"/>
        <v>-7.4125999999999997E-2</v>
      </c>
      <c r="AN51" s="10">
        <v>-5.3900000000000003E-2</v>
      </c>
      <c r="AO51" s="10">
        <f t="shared" si="17"/>
        <v>1.5E-3</v>
      </c>
      <c r="AP51" s="10">
        <f t="shared" si="18"/>
        <v>6.7500000000000004E-4</v>
      </c>
      <c r="AQ51" s="10">
        <f t="shared" si="19"/>
        <v>2.1749999999999999E-3</v>
      </c>
      <c r="AR51" s="33">
        <v>0.36</v>
      </c>
      <c r="AS51" s="10">
        <f t="shared" si="20"/>
        <v>-2.0187E-2</v>
      </c>
      <c r="AT51" s="10">
        <f t="shared" si="21"/>
        <v>-7.4087E-2</v>
      </c>
      <c r="AU51" s="10">
        <f t="shared" si="22"/>
        <v>-3.899999999999737E-5</v>
      </c>
    </row>
    <row r="52" spans="1:47" x14ac:dyDescent="0.3">
      <c r="A52" s="8">
        <v>44773</v>
      </c>
      <c r="B52" s="9">
        <v>1.0369999999999999E-3</v>
      </c>
      <c r="C52" s="9">
        <v>1.14E-2</v>
      </c>
      <c r="D52" s="10">
        <v>9.0574000000000002E-2</v>
      </c>
      <c r="E52" s="14">
        <f t="shared" si="25"/>
        <v>-7.4125999999999997E-2</v>
      </c>
      <c r="F52" s="14">
        <f t="shared" si="26"/>
        <v>-6.2349000000000002E-2</v>
      </c>
      <c r="G52" s="14">
        <f t="shared" si="27"/>
        <v>-4.3583999999999998E-2</v>
      </c>
      <c r="H52" s="7">
        <v>1</v>
      </c>
      <c r="I52" s="15" cm="1">
        <f t="array" ref="I52">C52-MMULT(D52:H52,$AJ$2:$AJ$6)</f>
        <v>7.2087124031911583E-3</v>
      </c>
      <c r="K52" s="11">
        <f t="shared" si="0"/>
        <v>2.5643212763216322E-2</v>
      </c>
      <c r="L52" s="12">
        <f t="shared" si="28"/>
        <v>3.2851925166407482E-2</v>
      </c>
      <c r="N52" s="14">
        <f t="shared" si="3"/>
        <v>0.01</v>
      </c>
      <c r="O52" s="14">
        <f t="shared" si="4"/>
        <v>-8.0574000000000007E-2</v>
      </c>
      <c r="Q52" s="46">
        <f t="shared" si="5"/>
        <v>-5.7299999999999997E-2</v>
      </c>
      <c r="S52" s="14">
        <f t="shared" si="6"/>
        <v>-7.9173999999999994E-2</v>
      </c>
      <c r="U52" s="14">
        <f t="shared" si="7"/>
        <v>-5.772207483359252E-2</v>
      </c>
      <c r="W52" s="10">
        <f t="shared" si="8"/>
        <v>1.14E-2</v>
      </c>
      <c r="X52" s="10">
        <v>0.01</v>
      </c>
      <c r="Y52" s="10">
        <f t="shared" si="9"/>
        <v>1.4583333333333334E-3</v>
      </c>
      <c r="Z52" s="10">
        <f t="shared" si="10"/>
        <v>1.0369999999999999E-3</v>
      </c>
      <c r="AA52" s="10">
        <f t="shared" si="11"/>
        <v>2.4953333333333333E-3</v>
      </c>
      <c r="AB52" s="33">
        <f t="shared" si="30"/>
        <v>0.2</v>
      </c>
      <c r="AC52" s="10">
        <f t="shared" si="12"/>
        <v>1.5009333333333335E-3</v>
      </c>
      <c r="AD52" s="10">
        <f t="shared" si="13"/>
        <v>1.1500933333333335E-2</v>
      </c>
      <c r="AE52" s="10">
        <f t="shared" si="14"/>
        <v>-1.0093333333333412E-4</v>
      </c>
      <c r="AL52" s="14">
        <f t="shared" si="29"/>
        <v>6.8463970588235307E-2</v>
      </c>
      <c r="AM52" s="10">
        <f t="shared" si="16"/>
        <v>9.0574000000000002E-2</v>
      </c>
      <c r="AN52" s="10">
        <v>6.7299999999999999E-2</v>
      </c>
      <c r="AO52" s="10">
        <f t="shared" si="17"/>
        <v>1.5E-3</v>
      </c>
      <c r="AP52" s="10">
        <f t="shared" si="18"/>
        <v>1.0369999999999999E-3</v>
      </c>
      <c r="AQ52" s="10">
        <f t="shared" si="19"/>
        <v>2.5370000000000002E-3</v>
      </c>
      <c r="AR52" s="33">
        <v>0.36</v>
      </c>
      <c r="AS52" s="10">
        <f t="shared" si="20"/>
        <v>2.3314680000000001E-2</v>
      </c>
      <c r="AT52" s="10">
        <f t="shared" si="21"/>
        <v>9.0614680000000003E-2</v>
      </c>
      <c r="AU52" s="10">
        <f t="shared" si="22"/>
        <v>-4.0680000000001271E-5</v>
      </c>
    </row>
    <row r="53" spans="1:47" x14ac:dyDescent="0.3">
      <c r="A53" s="8">
        <v>44804</v>
      </c>
      <c r="B53" s="9">
        <v>1.487E-3</v>
      </c>
      <c r="C53" s="9">
        <v>8.0000000000000004E-4</v>
      </c>
      <c r="D53" s="10">
        <v>-5.9727000000000002E-2</v>
      </c>
      <c r="E53" s="14">
        <f t="shared" si="25"/>
        <v>9.0574000000000002E-2</v>
      </c>
      <c r="F53" s="14">
        <f t="shared" si="26"/>
        <v>-7.4125999999999997E-2</v>
      </c>
      <c r="G53" s="14">
        <f t="shared" si="27"/>
        <v>-6.2349000000000002E-2</v>
      </c>
      <c r="H53" s="7">
        <v>1</v>
      </c>
      <c r="I53" s="15" cm="1">
        <f t="array" ref="I53">C53-MMULT(D53:H53,$AJ$2:$AJ$6)</f>
        <v>-4.9374396847421136E-4</v>
      </c>
      <c r="K53" s="11">
        <f t="shared" si="0"/>
        <v>-6.3525129775012287E-3</v>
      </c>
      <c r="L53" s="12">
        <f t="shared" si="28"/>
        <v>-6.8462569459754397E-3</v>
      </c>
      <c r="N53" s="14">
        <f t="shared" si="3"/>
        <v>1.1999999999999999E-3</v>
      </c>
      <c r="O53" s="14">
        <f t="shared" si="4"/>
        <v>6.0927000000000002E-2</v>
      </c>
      <c r="Q53" s="46">
        <f t="shared" si="5"/>
        <v>4.4400000000000002E-2</v>
      </c>
      <c r="S53" s="14">
        <f t="shared" si="6"/>
        <v>6.0527000000000004E-2</v>
      </c>
      <c r="U53" s="14">
        <f t="shared" si="7"/>
        <v>5.2880743054024563E-2</v>
      </c>
      <c r="W53" s="10">
        <f t="shared" si="8"/>
        <v>8.0000000000000004E-4</v>
      </c>
      <c r="X53" s="10">
        <v>1.1999999999999999E-3</v>
      </c>
      <c r="Y53" s="10">
        <f t="shared" si="9"/>
        <v>1.4583333333333334E-3</v>
      </c>
      <c r="Z53" s="10">
        <f t="shared" si="10"/>
        <v>1.487E-3</v>
      </c>
      <c r="AA53" s="10">
        <f t="shared" si="11"/>
        <v>2.9453333333333337E-3</v>
      </c>
      <c r="AB53" s="33">
        <f t="shared" si="30"/>
        <v>0.2</v>
      </c>
      <c r="AC53" s="10">
        <f t="shared" si="12"/>
        <v>-3.4906666666666678E-4</v>
      </c>
      <c r="AD53" s="10">
        <f t="shared" si="13"/>
        <v>8.5093333333333306E-4</v>
      </c>
      <c r="AE53" s="10">
        <f t="shared" si="14"/>
        <v>-5.0933333333333017E-5</v>
      </c>
      <c r="AL53" s="14">
        <f t="shared" si="29"/>
        <v>-4.172058823529412E-2</v>
      </c>
      <c r="AM53" s="10">
        <f t="shared" si="16"/>
        <v>-5.9727000000000002E-2</v>
      </c>
      <c r="AN53" s="10">
        <v>-4.3200000000000002E-2</v>
      </c>
      <c r="AO53" s="10">
        <f t="shared" si="17"/>
        <v>1.5E-3</v>
      </c>
      <c r="AP53" s="10">
        <f t="shared" si="18"/>
        <v>1.487E-3</v>
      </c>
      <c r="AQ53" s="10">
        <f t="shared" si="19"/>
        <v>2.9870000000000001E-3</v>
      </c>
      <c r="AR53" s="33">
        <v>0.36</v>
      </c>
      <c r="AS53" s="10">
        <f t="shared" si="20"/>
        <v>-1.6627320000000001E-2</v>
      </c>
      <c r="AT53" s="10">
        <f t="shared" si="21"/>
        <v>-5.9827320000000003E-2</v>
      </c>
      <c r="AU53" s="10">
        <f t="shared" si="22"/>
        <v>1.0032000000000096E-4</v>
      </c>
    </row>
    <row r="54" spans="1:47" x14ac:dyDescent="0.3">
      <c r="A54" s="8">
        <v>44834</v>
      </c>
      <c r="B54" s="9">
        <v>1.9589999999999998E-3</v>
      </c>
      <c r="C54" s="9">
        <v>-2.5999999999999999E-3</v>
      </c>
      <c r="D54" s="10">
        <v>-0.121754</v>
      </c>
      <c r="E54" s="14">
        <f t="shared" si="25"/>
        <v>-5.9727000000000002E-2</v>
      </c>
      <c r="F54" s="14">
        <f t="shared" si="26"/>
        <v>9.0574000000000002E-2</v>
      </c>
      <c r="G54" s="14">
        <f t="shared" si="27"/>
        <v>-7.4125999999999997E-2</v>
      </c>
      <c r="H54" s="7">
        <v>1</v>
      </c>
      <c r="I54" s="15" cm="1">
        <f t="array" ref="I54">C54-MMULT(D54:H54,$AJ$2:$AJ$6)</f>
        <v>8.265480428968873E-4</v>
      </c>
      <c r="K54" s="11">
        <f t="shared" si="0"/>
        <v>-1.9556675827512124E-2</v>
      </c>
      <c r="L54" s="12">
        <f t="shared" si="28"/>
        <v>-1.8730127784615237E-2</v>
      </c>
      <c r="N54" s="14">
        <f t="shared" si="3"/>
        <v>-1.5E-3</v>
      </c>
      <c r="O54" s="14">
        <f t="shared" si="4"/>
        <v>0.120254</v>
      </c>
      <c r="Q54" s="46">
        <f t="shared" si="5"/>
        <v>8.7099999999999997E-2</v>
      </c>
      <c r="S54" s="14">
        <f t="shared" si="6"/>
        <v>0.119154</v>
      </c>
      <c r="U54" s="14">
        <f t="shared" si="7"/>
        <v>0.10302387221538477</v>
      </c>
      <c r="W54" s="10">
        <f t="shared" si="8"/>
        <v>-2.5999999999999999E-3</v>
      </c>
      <c r="X54" s="10">
        <v>-1.5E-3</v>
      </c>
      <c r="Y54" s="10">
        <f t="shared" si="9"/>
        <v>1.4583333333333334E-3</v>
      </c>
      <c r="Z54" s="10">
        <f t="shared" si="10"/>
        <v>1.9589999999999998E-3</v>
      </c>
      <c r="AA54" s="10">
        <f t="shared" si="11"/>
        <v>3.417333333333333E-3</v>
      </c>
      <c r="AB54" s="33">
        <f t="shared" si="30"/>
        <v>0.2</v>
      </c>
      <c r="AC54" s="10">
        <f t="shared" si="12"/>
        <v>-9.8346666666666665E-4</v>
      </c>
      <c r="AD54" s="10">
        <f t="shared" si="13"/>
        <v>-2.4834666666666665E-3</v>
      </c>
      <c r="AE54" s="10">
        <f t="shared" si="14"/>
        <v>-1.1653333333333342E-4</v>
      </c>
      <c r="AL54" s="14">
        <f t="shared" si="29"/>
        <v>-8.6981617647058834E-2</v>
      </c>
      <c r="AM54" s="10">
        <f t="shared" si="16"/>
        <v>-0.121754</v>
      </c>
      <c r="AN54" s="10">
        <v>-8.8599999999999998E-2</v>
      </c>
      <c r="AO54" s="10">
        <f t="shared" si="17"/>
        <v>1.5E-3</v>
      </c>
      <c r="AP54" s="10">
        <f t="shared" si="18"/>
        <v>1.9589999999999998E-3</v>
      </c>
      <c r="AQ54" s="10">
        <f t="shared" si="19"/>
        <v>3.4589999999999998E-3</v>
      </c>
      <c r="AR54" s="33">
        <v>0.36</v>
      </c>
      <c r="AS54" s="10">
        <f t="shared" si="20"/>
        <v>-3.3141240000000002E-2</v>
      </c>
      <c r="AT54" s="10">
        <f t="shared" si="21"/>
        <v>-0.12174124</v>
      </c>
      <c r="AU54" s="10">
        <f t="shared" si="22"/>
        <v>-1.2760000000000549E-5</v>
      </c>
    </row>
    <row r="55" spans="1:47" x14ac:dyDescent="0.3">
      <c r="A55" s="8">
        <v>44865</v>
      </c>
      <c r="B55" s="9">
        <v>2.477E-3</v>
      </c>
      <c r="C55" s="9">
        <v>8.9999999999999998E-4</v>
      </c>
      <c r="D55" s="10">
        <v>4.8944000000000001E-2</v>
      </c>
      <c r="E55" s="14">
        <f t="shared" si="25"/>
        <v>-0.121754</v>
      </c>
      <c r="F55" s="14">
        <f t="shared" si="26"/>
        <v>-5.9727000000000002E-2</v>
      </c>
      <c r="G55" s="14">
        <f t="shared" si="27"/>
        <v>9.0574000000000002E-2</v>
      </c>
      <c r="H55" s="7">
        <v>1</v>
      </c>
      <c r="I55" s="15" cm="1">
        <f t="array" ref="I55">C55-MMULT(D55:H55,$AJ$2:$AJ$6)</f>
        <v>-1.8045454413402084E-3</v>
      </c>
      <c r="K55" s="11">
        <f t="shared" si="0"/>
        <v>1.6781115620908078E-2</v>
      </c>
      <c r="L55" s="12">
        <f t="shared" si="28"/>
        <v>1.4976570179567869E-2</v>
      </c>
      <c r="N55" s="14">
        <f t="shared" si="3"/>
        <v>1.5E-3</v>
      </c>
      <c r="O55" s="14">
        <f t="shared" si="4"/>
        <v>-4.7444E-2</v>
      </c>
      <c r="Q55" s="46">
        <f t="shared" si="5"/>
        <v>-3.5499999999999997E-2</v>
      </c>
      <c r="S55" s="14">
        <f t="shared" si="6"/>
        <v>-4.8044000000000003E-2</v>
      </c>
      <c r="U55" s="14">
        <f t="shared" si="7"/>
        <v>-3.3967429820432132E-2</v>
      </c>
      <c r="W55" s="10">
        <f t="shared" si="8"/>
        <v>8.9999999999999998E-4</v>
      </c>
      <c r="X55" s="10">
        <v>1.5E-3</v>
      </c>
      <c r="Y55" s="10">
        <f t="shared" si="9"/>
        <v>1.4583333333333334E-3</v>
      </c>
      <c r="Z55" s="10">
        <f t="shared" si="10"/>
        <v>2.477E-3</v>
      </c>
      <c r="AA55" s="10">
        <f t="shared" si="11"/>
        <v>3.9353333333333332E-3</v>
      </c>
      <c r="AB55" s="33">
        <f t="shared" si="30"/>
        <v>0.2</v>
      </c>
      <c r="AC55" s="10">
        <f t="shared" si="12"/>
        <v>-4.8706666666666667E-4</v>
      </c>
      <c r="AD55" s="10">
        <f t="shared" si="13"/>
        <v>1.0129333333333333E-3</v>
      </c>
      <c r="AE55" s="10">
        <f t="shared" si="14"/>
        <v>-1.1293333333333333E-4</v>
      </c>
      <c r="AL55" s="14">
        <f t="shared" si="29"/>
        <v>3.8912500000000003E-2</v>
      </c>
      <c r="AM55" s="10">
        <f t="shared" si="16"/>
        <v>4.8944000000000001E-2</v>
      </c>
      <c r="AN55" s="10">
        <v>3.6999999999999998E-2</v>
      </c>
      <c r="AO55" s="10">
        <f t="shared" si="17"/>
        <v>1.5E-3</v>
      </c>
      <c r="AP55" s="10">
        <f t="shared" si="18"/>
        <v>2.477E-3</v>
      </c>
      <c r="AQ55" s="10">
        <f t="shared" si="19"/>
        <v>3.9769999999999996E-3</v>
      </c>
      <c r="AR55" s="33">
        <v>0.36</v>
      </c>
      <c r="AS55" s="10">
        <f t="shared" si="20"/>
        <v>1.1888279999999998E-2</v>
      </c>
      <c r="AT55" s="10">
        <f t="shared" si="21"/>
        <v>4.8888279999999992E-2</v>
      </c>
      <c r="AU55" s="10">
        <f t="shared" si="22"/>
        <v>5.5720000000009096E-5</v>
      </c>
    </row>
    <row r="56" spans="1:47" x14ac:dyDescent="0.3">
      <c r="A56" s="8">
        <v>44895</v>
      </c>
      <c r="B56" s="9">
        <v>2.8660000000000001E-3</v>
      </c>
      <c r="C56" s="9">
        <v>4.4000000000000003E-3</v>
      </c>
      <c r="D56" s="10">
        <v>5.7671E-2</v>
      </c>
      <c r="E56" s="14">
        <f t="shared" si="25"/>
        <v>4.8944000000000001E-2</v>
      </c>
      <c r="F56" s="14">
        <f t="shared" si="26"/>
        <v>-0.121754</v>
      </c>
      <c r="G56" s="14">
        <f t="shared" si="27"/>
        <v>-5.9727000000000002E-2</v>
      </c>
      <c r="H56" s="7">
        <v>1</v>
      </c>
      <c r="I56" s="15" cm="1">
        <f t="array" ref="I56">C56-MMULT(D56:H56,$AJ$2:$AJ$6)</f>
        <v>-7.1056827444088665E-4</v>
      </c>
      <c r="K56" s="11">
        <f t="shared" si="0"/>
        <v>1.8638898992537289E-2</v>
      </c>
      <c r="L56" s="12">
        <f t="shared" si="28"/>
        <v>1.7928330718096401E-2</v>
      </c>
      <c r="N56" s="14">
        <f t="shared" si="3"/>
        <v>4.3E-3</v>
      </c>
      <c r="O56" s="14">
        <f t="shared" si="4"/>
        <v>-5.3371000000000002E-2</v>
      </c>
      <c r="Q56" s="46">
        <f t="shared" si="5"/>
        <v>-3.9199999999999999E-2</v>
      </c>
      <c r="S56" s="14">
        <f t="shared" si="6"/>
        <v>-5.3270999999999999E-2</v>
      </c>
      <c r="U56" s="14">
        <f t="shared" si="7"/>
        <v>-3.9742669281903599E-2</v>
      </c>
      <c r="W56" s="10">
        <f t="shared" si="8"/>
        <v>4.4000000000000003E-3</v>
      </c>
      <c r="X56" s="10">
        <v>4.3E-3</v>
      </c>
      <c r="Y56" s="10">
        <f t="shared" si="9"/>
        <v>1.4583333333333334E-3</v>
      </c>
      <c r="Z56" s="10">
        <f t="shared" si="10"/>
        <v>2.8660000000000001E-3</v>
      </c>
      <c r="AA56" s="10">
        <f t="shared" si="11"/>
        <v>4.3243333333333337E-3</v>
      </c>
      <c r="AB56" s="33">
        <f t="shared" si="30"/>
        <v>0.2</v>
      </c>
      <c r="AC56" s="10">
        <f t="shared" si="12"/>
        <v>-4.8666666666667347E-6</v>
      </c>
      <c r="AD56" s="10">
        <f t="shared" si="13"/>
        <v>4.2951333333333336E-3</v>
      </c>
      <c r="AE56" s="10">
        <f t="shared" si="14"/>
        <v>1.0486666666666665E-4</v>
      </c>
      <c r="AL56" s="14">
        <f t="shared" si="29"/>
        <v>4.5615441176470595E-2</v>
      </c>
      <c r="AM56" s="10">
        <f t="shared" si="16"/>
        <v>5.7671E-2</v>
      </c>
      <c r="AN56" s="10">
        <v>4.3499999999999997E-2</v>
      </c>
      <c r="AO56" s="10">
        <f t="shared" si="17"/>
        <v>1.5E-3</v>
      </c>
      <c r="AP56" s="10">
        <f t="shared" si="18"/>
        <v>2.8660000000000001E-3</v>
      </c>
      <c r="AQ56" s="10">
        <f t="shared" si="19"/>
        <v>4.3660000000000001E-3</v>
      </c>
      <c r="AR56" s="33">
        <v>0.36</v>
      </c>
      <c r="AS56" s="10">
        <f t="shared" si="20"/>
        <v>1.4088239999999998E-2</v>
      </c>
      <c r="AT56" s="10">
        <f t="shared" si="21"/>
        <v>5.7588239999999999E-2</v>
      </c>
      <c r="AU56" s="10">
        <f t="shared" si="22"/>
        <v>8.2760000000001166E-5</v>
      </c>
    </row>
    <row r="57" spans="1:47" x14ac:dyDescent="0.3">
      <c r="A57" s="8">
        <v>44926</v>
      </c>
      <c r="B57" s="9">
        <v>3.375E-3</v>
      </c>
      <c r="C57" s="9">
        <v>-1.34E-2</v>
      </c>
      <c r="D57" s="10">
        <v>-5.1395000000000003E-2</v>
      </c>
      <c r="E57" s="14">
        <f t="shared" si="25"/>
        <v>5.7671E-2</v>
      </c>
      <c r="F57" s="14">
        <f t="shared" si="26"/>
        <v>4.8944000000000001E-2</v>
      </c>
      <c r="G57" s="14">
        <f t="shared" si="27"/>
        <v>-0.121754</v>
      </c>
      <c r="H57" s="7">
        <v>1</v>
      </c>
      <c r="I57" s="15" cm="1">
        <f t="array" ref="I57">C57-MMULT(D57:H57,$AJ$2:$AJ$6)</f>
        <v>-1.8100259132355495E-2</v>
      </c>
      <c r="K57" s="11">
        <f t="shared" si="0"/>
        <v>-4.5788162830570217E-3</v>
      </c>
      <c r="L57" s="12">
        <f t="shared" si="28"/>
        <v>-2.2679075415412517E-2</v>
      </c>
      <c r="N57" s="14">
        <f t="shared" si="3"/>
        <v>-1.04E-2</v>
      </c>
      <c r="O57" s="14">
        <f t="shared" si="4"/>
        <v>4.0995000000000004E-2</v>
      </c>
      <c r="Q57" s="46">
        <f t="shared" si="5"/>
        <v>2.6099999999999998E-2</v>
      </c>
      <c r="S57" s="14">
        <f t="shared" si="6"/>
        <v>3.7995000000000001E-2</v>
      </c>
      <c r="U57" s="14">
        <f t="shared" si="7"/>
        <v>2.8715924584587486E-2</v>
      </c>
      <c r="W57" s="10">
        <f t="shared" si="8"/>
        <v>-1.34E-2</v>
      </c>
      <c r="X57" s="10">
        <v>-1.04E-2</v>
      </c>
      <c r="Y57" s="10">
        <f t="shared" si="9"/>
        <v>1.4583333333333334E-3</v>
      </c>
      <c r="Z57" s="10">
        <f t="shared" si="10"/>
        <v>3.375E-3</v>
      </c>
      <c r="AA57" s="10">
        <f t="shared" si="11"/>
        <v>4.8333333333333336E-3</v>
      </c>
      <c r="AB57" s="33">
        <f t="shared" si="30"/>
        <v>0.2</v>
      </c>
      <c r="AC57" s="10">
        <f t="shared" si="12"/>
        <v>-3.0466666666666667E-3</v>
      </c>
      <c r="AD57" s="10">
        <f t="shared" si="13"/>
        <v>-1.3446666666666666E-2</v>
      </c>
      <c r="AE57" s="10">
        <f t="shared" si="14"/>
        <v>4.6666666666665343E-5</v>
      </c>
      <c r="AL57" s="14">
        <f t="shared" si="29"/>
        <v>-3.4205882352941183E-2</v>
      </c>
      <c r="AM57" s="10">
        <f t="shared" si="16"/>
        <v>-5.1395000000000003E-2</v>
      </c>
      <c r="AN57" s="10">
        <v>-3.6499999999999998E-2</v>
      </c>
      <c r="AO57" s="10">
        <f t="shared" si="17"/>
        <v>1.5E-3</v>
      </c>
      <c r="AP57" s="10">
        <f t="shared" si="18"/>
        <v>3.375E-3</v>
      </c>
      <c r="AQ57" s="10">
        <f t="shared" si="19"/>
        <v>4.875E-3</v>
      </c>
      <c r="AR57" s="33">
        <v>0.36</v>
      </c>
      <c r="AS57" s="10">
        <f t="shared" si="20"/>
        <v>-1.4894999999999999E-2</v>
      </c>
      <c r="AT57" s="10">
        <f t="shared" si="21"/>
        <v>-5.1394999999999996E-2</v>
      </c>
      <c r="AU57" s="10">
        <f t="shared" si="22"/>
        <v>0</v>
      </c>
    </row>
    <row r="58" spans="1:47" x14ac:dyDescent="0.3">
      <c r="A58" s="8">
        <v>44957</v>
      </c>
      <c r="B58" s="9">
        <v>3.6909999999999998E-3</v>
      </c>
      <c r="C58" s="9">
        <v>5.3E-3</v>
      </c>
      <c r="D58" s="10">
        <v>0.106711</v>
      </c>
      <c r="E58" s="14">
        <f t="shared" si="25"/>
        <v>-5.1395000000000003E-2</v>
      </c>
      <c r="F58" s="14">
        <f t="shared" si="26"/>
        <v>5.7671E-2</v>
      </c>
      <c r="G58" s="14">
        <f t="shared" si="27"/>
        <v>4.8944000000000001E-2</v>
      </c>
      <c r="H58" s="7">
        <v>1</v>
      </c>
      <c r="I58" s="15" cm="1">
        <f t="array" ref="I58">C58-MMULT(D58:H58,$AJ$2:$AJ$6)</f>
        <v>-1.0504080980108316E-2</v>
      </c>
      <c r="K58" s="11">
        <f t="shared" si="0"/>
        <v>2.9078419623303476E-2</v>
      </c>
      <c r="L58" s="12">
        <f t="shared" si="28"/>
        <v>1.857433864319516E-2</v>
      </c>
      <c r="N58" s="14">
        <f t="shared" si="3"/>
        <v>5.4999999999999997E-3</v>
      </c>
      <c r="O58" s="14">
        <f t="shared" si="4"/>
        <v>-0.101211</v>
      </c>
      <c r="Q58" s="46">
        <f t="shared" si="5"/>
        <v>-7.4399999999999994E-2</v>
      </c>
      <c r="S58" s="14">
        <f t="shared" si="6"/>
        <v>-0.101411</v>
      </c>
      <c r="U58" s="14">
        <f t="shared" si="7"/>
        <v>-8.8136661356804841E-2</v>
      </c>
      <c r="W58" s="10">
        <f t="shared" si="8"/>
        <v>5.3E-3</v>
      </c>
      <c r="X58" s="10">
        <v>5.4999999999999997E-3</v>
      </c>
      <c r="Y58" s="10">
        <f>$P$72/12</f>
        <v>2.0833333333333333E-3</v>
      </c>
      <c r="Z58" s="10">
        <f t="shared" si="10"/>
        <v>3.6909999999999998E-3</v>
      </c>
      <c r="AA58" s="10">
        <f t="shared" si="11"/>
        <v>5.7743333333333327E-3</v>
      </c>
      <c r="AB58" s="33">
        <f t="shared" si="30"/>
        <v>0.2</v>
      </c>
      <c r="AC58" s="10">
        <f t="shared" si="12"/>
        <v>-5.4866666666666607E-5</v>
      </c>
      <c r="AD58" s="10">
        <f t="shared" si="13"/>
        <v>5.4451333333333327E-3</v>
      </c>
      <c r="AE58" s="10">
        <f t="shared" si="14"/>
        <v>-1.451333333333327E-4</v>
      </c>
      <c r="AL58" s="14">
        <f t="shared" si="29"/>
        <v>8.2722058823529426E-2</v>
      </c>
      <c r="AM58" s="10">
        <f t="shared" si="16"/>
        <v>0.106711</v>
      </c>
      <c r="AN58" s="10">
        <v>7.9899999999999999E-2</v>
      </c>
      <c r="AO58" s="10">
        <f>ROUND($P$72/12,4)</f>
        <v>2.0999999999999999E-3</v>
      </c>
      <c r="AP58" s="10">
        <f t="shared" si="18"/>
        <v>3.6909999999999998E-3</v>
      </c>
      <c r="AQ58" s="10">
        <f t="shared" si="19"/>
        <v>5.7909999999999993E-3</v>
      </c>
      <c r="AR58" s="33">
        <v>0.36</v>
      </c>
      <c r="AS58" s="10">
        <f t="shared" si="20"/>
        <v>2.6679239999999996E-2</v>
      </c>
      <c r="AT58" s="10">
        <f t="shared" si="21"/>
        <v>0.10657923999999999</v>
      </c>
      <c r="AU58" s="10">
        <f t="shared" si="22"/>
        <v>1.3176000000000854E-4</v>
      </c>
    </row>
    <row r="59" spans="1:47" x14ac:dyDescent="0.3">
      <c r="A59" s="8">
        <v>44985</v>
      </c>
      <c r="B59" s="9">
        <v>3.4880000000000002E-3</v>
      </c>
      <c r="C59" s="9">
        <v>-7.1000000000000004E-3</v>
      </c>
      <c r="D59" s="10">
        <v>-4.7994000000000002E-2</v>
      </c>
      <c r="E59" s="14">
        <f t="shared" si="25"/>
        <v>0.106711</v>
      </c>
      <c r="F59" s="14">
        <f t="shared" si="26"/>
        <v>-5.1395000000000003E-2</v>
      </c>
      <c r="G59" s="14">
        <f t="shared" si="27"/>
        <v>5.7671E-2</v>
      </c>
      <c r="H59" s="7">
        <v>1</v>
      </c>
      <c r="I59" s="15" cm="1">
        <f t="array" ref="I59">C59-MMULT(D59:H59,$AJ$2:$AJ$6)</f>
        <v>-1.5036429172959449E-2</v>
      </c>
      <c r="K59" s="11">
        <f t="shared" si="0"/>
        <v>-3.8548193486109411E-3</v>
      </c>
      <c r="L59" s="12">
        <f t="shared" si="28"/>
        <v>-1.889124852157039E-2</v>
      </c>
      <c r="N59" s="14">
        <f t="shared" si="3"/>
        <v>-5.0000000000000001E-3</v>
      </c>
      <c r="O59" s="14">
        <f t="shared" si="4"/>
        <v>4.2994000000000004E-2</v>
      </c>
      <c r="Q59" s="46">
        <f t="shared" si="5"/>
        <v>2.8899999999999999E-2</v>
      </c>
      <c r="S59" s="14">
        <f t="shared" si="6"/>
        <v>4.0894E-2</v>
      </c>
      <c r="U59" s="14">
        <f t="shared" si="7"/>
        <v>2.9102751478429612E-2</v>
      </c>
      <c r="W59" s="10">
        <f t="shared" si="8"/>
        <v>-7.1000000000000004E-3</v>
      </c>
      <c r="X59" s="10">
        <v>-5.0000000000000001E-3</v>
      </c>
      <c r="Y59" s="10">
        <f t="shared" ref="Y59:Y66" si="31">$P$72/12</f>
        <v>2.0833333333333333E-3</v>
      </c>
      <c r="Z59" s="10">
        <f t="shared" si="10"/>
        <v>3.4880000000000002E-3</v>
      </c>
      <c r="AA59" s="10">
        <f t="shared" si="11"/>
        <v>5.5713333333333335E-3</v>
      </c>
      <c r="AB59" s="33">
        <f t="shared" si="30"/>
        <v>0.2</v>
      </c>
      <c r="AC59" s="10">
        <f t="shared" si="12"/>
        <v>-2.1142666666666668E-3</v>
      </c>
      <c r="AD59" s="10">
        <f t="shared" si="13"/>
        <v>-7.1142666666666673E-3</v>
      </c>
      <c r="AE59" s="10">
        <f t="shared" si="14"/>
        <v>1.4266666666666941E-5</v>
      </c>
      <c r="AL59" s="14">
        <f t="shared" si="29"/>
        <v>-3.118088235294118E-2</v>
      </c>
      <c r="AM59" s="10">
        <f t="shared" si="16"/>
        <v>-4.7994000000000002E-2</v>
      </c>
      <c r="AN59" s="10">
        <v>-3.39E-2</v>
      </c>
      <c r="AO59" s="10">
        <f t="shared" ref="AO59:AO66" si="32">ROUND($P$72/12,4)</f>
        <v>2.0999999999999999E-3</v>
      </c>
      <c r="AP59" s="10">
        <f t="shared" si="18"/>
        <v>3.4880000000000002E-3</v>
      </c>
      <c r="AQ59" s="10">
        <f t="shared" si="19"/>
        <v>5.5880000000000001E-3</v>
      </c>
      <c r="AR59" s="33">
        <v>0.36</v>
      </c>
      <c r="AS59" s="10">
        <f t="shared" si="20"/>
        <v>-1.421568E-2</v>
      </c>
      <c r="AT59" s="10">
        <f t="shared" si="21"/>
        <v>-4.8115680000000001E-2</v>
      </c>
      <c r="AU59" s="10">
        <f t="shared" si="22"/>
        <v>1.2167999999999901E-4</v>
      </c>
    </row>
    <row r="60" spans="1:47" x14ac:dyDescent="0.3">
      <c r="A60" s="8">
        <v>45016</v>
      </c>
      <c r="B60" s="9">
        <v>3.9979999999999998E-3</v>
      </c>
      <c r="C60" s="9">
        <v>-1.32E-2</v>
      </c>
      <c r="D60" s="10">
        <v>-2.5392999999999999E-2</v>
      </c>
      <c r="E60" s="14">
        <f t="shared" si="25"/>
        <v>-4.7994000000000002E-2</v>
      </c>
      <c r="F60" s="14">
        <f t="shared" si="26"/>
        <v>0.106711</v>
      </c>
      <c r="G60" s="14">
        <f t="shared" si="27"/>
        <v>-5.1395000000000003E-2</v>
      </c>
      <c r="H60" s="7">
        <v>1</v>
      </c>
      <c r="I60" s="15" cm="1">
        <f t="array" ref="I60">C60-MMULT(D60:H60,$AJ$2:$AJ$6)</f>
        <v>-1.9033361265147979E-2</v>
      </c>
      <c r="K60" s="11">
        <f t="shared" si="0"/>
        <v>9.5642873001766052E-4</v>
      </c>
      <c r="L60" s="12">
        <f t="shared" si="28"/>
        <v>-1.8076932535130319E-2</v>
      </c>
      <c r="N60" s="14">
        <f t="shared" si="3"/>
        <v>-0.01</v>
      </c>
      <c r="O60" s="14">
        <f t="shared" si="4"/>
        <v>1.5392999999999999E-2</v>
      </c>
      <c r="Q60" s="46">
        <f t="shared" si="5"/>
        <v>7.000000000000001E-3</v>
      </c>
      <c r="S60" s="14">
        <f t="shared" si="6"/>
        <v>1.2192999999999999E-2</v>
      </c>
      <c r="U60" s="14">
        <f t="shared" si="7"/>
        <v>7.31606746486968E-3</v>
      </c>
      <c r="W60" s="10">
        <f t="shared" ref="W60:W66" si="33">C60</f>
        <v>-1.32E-2</v>
      </c>
      <c r="X60" s="10">
        <v>-0.01</v>
      </c>
      <c r="Y60" s="10">
        <f t="shared" si="31"/>
        <v>2.0833333333333333E-3</v>
      </c>
      <c r="Z60" s="10">
        <f t="shared" ref="Z60:Z66" si="34">B60</f>
        <v>3.9979999999999998E-3</v>
      </c>
      <c r="AA60" s="10">
        <f t="shared" ref="AA60:AA66" si="35">SUM(Y60:Z60)</f>
        <v>6.0813333333333327E-3</v>
      </c>
      <c r="AB60" s="33">
        <f t="shared" si="30"/>
        <v>0.2</v>
      </c>
      <c r="AC60" s="10">
        <f t="shared" ref="AC60:AC66" si="36">(X60-AA60)*AB60</f>
        <v>-3.2162666666666669E-3</v>
      </c>
      <c r="AD60" s="10">
        <f t="shared" ref="AD60:AD66" si="37">SUM(AC60,X60)</f>
        <v>-1.3216266666666667E-2</v>
      </c>
      <c r="AE60" s="10">
        <f t="shared" ref="AE60:AE66" si="38">W60-AD60</f>
        <v>1.6266666666667207E-5</v>
      </c>
      <c r="AL60" s="14">
        <f t="shared" si="29"/>
        <v>-1.41875E-2</v>
      </c>
      <c r="AM60" s="10">
        <f t="shared" si="16"/>
        <v>-2.5392999999999999E-2</v>
      </c>
      <c r="AN60" s="10">
        <v>-1.7000000000000001E-2</v>
      </c>
      <c r="AO60" s="10">
        <f t="shared" si="32"/>
        <v>2.0999999999999999E-3</v>
      </c>
      <c r="AP60" s="10">
        <f t="shared" si="18"/>
        <v>3.9979999999999998E-3</v>
      </c>
      <c r="AQ60" s="10">
        <f t="shared" si="19"/>
        <v>6.0979999999999993E-3</v>
      </c>
      <c r="AR60" s="33">
        <v>0.36</v>
      </c>
      <c r="AS60" s="10">
        <f t="shared" si="20"/>
        <v>-8.3152799999999995E-3</v>
      </c>
      <c r="AT60" s="10">
        <f t="shared" si="21"/>
        <v>-2.5315280000000003E-2</v>
      </c>
      <c r="AU60" s="10">
        <f t="shared" si="22"/>
        <v>-7.7719999999996403E-5</v>
      </c>
    </row>
    <row r="61" spans="1:47" x14ac:dyDescent="0.3">
      <c r="A61" s="8">
        <v>45046</v>
      </c>
      <c r="B61" s="9">
        <v>3.98E-3</v>
      </c>
      <c r="C61" s="9">
        <v>2.8E-3</v>
      </c>
      <c r="D61" s="10">
        <v>8.3370000000000007E-3</v>
      </c>
      <c r="E61" s="14">
        <f t="shared" si="25"/>
        <v>-2.5392999999999999E-2</v>
      </c>
      <c r="F61" s="14">
        <f t="shared" si="26"/>
        <v>-4.7994000000000002E-2</v>
      </c>
      <c r="G61" s="14">
        <f t="shared" si="27"/>
        <v>0.106711</v>
      </c>
      <c r="H61" s="7">
        <v>1</v>
      </c>
      <c r="I61" s="15" cm="1">
        <f t="array" ref="I61">C61-MMULT(D61:H61,$AJ$2:$AJ$6)</f>
        <v>-3.4836352806808181E-3</v>
      </c>
      <c r="K61" s="11">
        <f t="shared" si="0"/>
        <v>8.1367923286258075E-3</v>
      </c>
      <c r="L61" s="12">
        <f t="shared" si="28"/>
        <v>4.6531570479449898E-3</v>
      </c>
      <c r="N61" s="14">
        <f t="shared" si="3"/>
        <v>3.3999999999999998E-3</v>
      </c>
      <c r="O61" s="14">
        <f t="shared" si="4"/>
        <v>-4.9370000000000004E-3</v>
      </c>
      <c r="Q61" s="46">
        <f t="shared" si="5"/>
        <v>-4.3999999999999994E-3</v>
      </c>
      <c r="S61" s="14">
        <f t="shared" si="6"/>
        <v>-5.5370000000000003E-3</v>
      </c>
      <c r="U61" s="14">
        <f t="shared" si="7"/>
        <v>-3.6838429520550109E-3</v>
      </c>
      <c r="W61" s="10">
        <f t="shared" si="33"/>
        <v>2.8E-3</v>
      </c>
      <c r="X61" s="10">
        <v>3.3999999999999998E-3</v>
      </c>
      <c r="Y61" s="10">
        <f t="shared" si="31"/>
        <v>2.0833333333333333E-3</v>
      </c>
      <c r="Z61" s="10">
        <f t="shared" si="34"/>
        <v>3.98E-3</v>
      </c>
      <c r="AA61" s="10">
        <f t="shared" si="35"/>
        <v>6.0633333333333338E-3</v>
      </c>
      <c r="AB61" s="33">
        <f t="shared" si="30"/>
        <v>0.2</v>
      </c>
      <c r="AC61" s="10">
        <f t="shared" si="36"/>
        <v>-5.3266666666666686E-4</v>
      </c>
      <c r="AD61" s="10">
        <f t="shared" si="37"/>
        <v>2.8673333333333328E-3</v>
      </c>
      <c r="AE61" s="10">
        <f t="shared" si="38"/>
        <v>-6.7333333333332874E-5</v>
      </c>
      <c r="AL61" s="14">
        <f t="shared" si="29"/>
        <v>1.0600735294117649E-2</v>
      </c>
      <c r="AM61" s="10">
        <f t="shared" si="16"/>
        <v>8.3370000000000007E-3</v>
      </c>
      <c r="AN61" s="10">
        <v>7.7999999999999996E-3</v>
      </c>
      <c r="AO61" s="10">
        <f t="shared" si="32"/>
        <v>2.0999999999999999E-3</v>
      </c>
      <c r="AP61" s="10">
        <f t="shared" si="18"/>
        <v>3.98E-3</v>
      </c>
      <c r="AQ61" s="10">
        <f t="shared" si="19"/>
        <v>6.0800000000000003E-3</v>
      </c>
      <c r="AR61" s="33">
        <v>0.36</v>
      </c>
      <c r="AS61" s="10">
        <f t="shared" si="20"/>
        <v>6.1919999999999976E-4</v>
      </c>
      <c r="AT61" s="10">
        <f t="shared" si="21"/>
        <v>8.4191999999999999E-3</v>
      </c>
      <c r="AU61" s="10">
        <f t="shared" si="22"/>
        <v>-8.2199999999999288E-5</v>
      </c>
    </row>
    <row r="62" spans="1:47" x14ac:dyDescent="0.3">
      <c r="A62" s="8">
        <v>45077</v>
      </c>
      <c r="B62" s="9">
        <v>4.2319999999999997E-3</v>
      </c>
      <c r="C62" s="9">
        <v>-2.5000000000000001E-3</v>
      </c>
      <c r="D62" s="10">
        <v>-3.2199999999999999E-2</v>
      </c>
      <c r="E62" s="14">
        <f t="shared" si="25"/>
        <v>8.3370000000000007E-3</v>
      </c>
      <c r="F62" s="14">
        <f t="shared" si="26"/>
        <v>-2.5392999999999999E-2</v>
      </c>
      <c r="G62" s="14">
        <f t="shared" si="27"/>
        <v>-4.7994000000000002E-2</v>
      </c>
      <c r="H62" s="7">
        <v>1</v>
      </c>
      <c r="I62" s="15" cm="1">
        <f t="array" ref="I62">C62-MMULT(D62:H62,$AJ$2:$AJ$6)</f>
        <v>-4.1697337876838662E-3</v>
      </c>
      <c r="K62" s="11">
        <f t="shared" ref="K62" si="39">$AG$2*D62+$AJ$6</f>
        <v>-4.926295271932982E-4</v>
      </c>
      <c r="L62" s="12">
        <f t="shared" ref="L62" si="40">K62+I62</f>
        <v>-4.6623633148771644E-3</v>
      </c>
      <c r="N62" s="14">
        <f t="shared" si="3"/>
        <v>-1E-3</v>
      </c>
      <c r="O62" s="14">
        <f t="shared" si="4"/>
        <v>3.1199999999999999E-2</v>
      </c>
      <c r="Q62" s="46">
        <f t="shared" si="5"/>
        <v>2.0999999999999998E-2</v>
      </c>
      <c r="S62" s="14">
        <f t="shared" si="6"/>
        <v>2.9700000000000001E-2</v>
      </c>
      <c r="U62" s="14">
        <f t="shared" si="7"/>
        <v>2.7537636685122834E-2</v>
      </c>
      <c r="W62" s="10">
        <f t="shared" si="33"/>
        <v>-2.5000000000000001E-3</v>
      </c>
      <c r="X62" s="10">
        <v>-1E-3</v>
      </c>
      <c r="Y62" s="10">
        <f t="shared" si="31"/>
        <v>2.0833333333333333E-3</v>
      </c>
      <c r="Z62" s="10">
        <f t="shared" si="34"/>
        <v>4.2319999999999997E-3</v>
      </c>
      <c r="AA62" s="10">
        <f t="shared" si="35"/>
        <v>6.3153333333333325E-3</v>
      </c>
      <c r="AB62" s="33">
        <f t="shared" si="30"/>
        <v>0.2</v>
      </c>
      <c r="AC62" s="10">
        <f t="shared" si="36"/>
        <v>-1.4630666666666666E-3</v>
      </c>
      <c r="AD62" s="10">
        <f t="shared" si="37"/>
        <v>-2.4630666666666666E-3</v>
      </c>
      <c r="AE62" s="10">
        <f t="shared" si="38"/>
        <v>-3.6933333333333436E-5</v>
      </c>
      <c r="AL62" s="14">
        <f t="shared" si="29"/>
        <v>-1.9020588235294122E-2</v>
      </c>
      <c r="AM62" s="10">
        <f t="shared" si="16"/>
        <v>-3.2199999999999999E-2</v>
      </c>
      <c r="AN62" s="10">
        <v>-2.1999999999999999E-2</v>
      </c>
      <c r="AO62" s="10">
        <f t="shared" si="32"/>
        <v>2.0999999999999999E-3</v>
      </c>
      <c r="AP62" s="10">
        <f t="shared" si="18"/>
        <v>4.2319999999999997E-3</v>
      </c>
      <c r="AQ62" s="10">
        <f t="shared" si="19"/>
        <v>6.3319999999999991E-3</v>
      </c>
      <c r="AR62" s="33">
        <v>0.36</v>
      </c>
      <c r="AS62" s="10">
        <f t="shared" si="20"/>
        <v>-1.0199519999999998E-2</v>
      </c>
      <c r="AT62" s="10">
        <f t="shared" si="21"/>
        <v>-3.2199519999999995E-2</v>
      </c>
      <c r="AU62" s="10">
        <f t="shared" si="22"/>
        <v>-4.8000000000408827E-7</v>
      </c>
    </row>
    <row r="63" spans="1:47" x14ac:dyDescent="0.3">
      <c r="A63" s="8">
        <v>45107</v>
      </c>
      <c r="B63" s="9">
        <v>4.3E-3</v>
      </c>
      <c r="C63" s="9">
        <v>2.8999999999999998E-3</v>
      </c>
      <c r="D63" s="10">
        <v>5.1528999999999998E-2</v>
      </c>
      <c r="E63" s="14">
        <f t="shared" ref="E63:E66" si="41">D62</f>
        <v>-3.2199999999999999E-2</v>
      </c>
      <c r="F63" s="14">
        <f t="shared" ref="F63:F66" si="42">D61</f>
        <v>8.3370000000000007E-3</v>
      </c>
      <c r="G63" s="14">
        <f t="shared" ref="G63:G66" si="43">D60</f>
        <v>-2.5392999999999999E-2</v>
      </c>
      <c r="H63" s="7">
        <v>1</v>
      </c>
      <c r="I63" s="15" cm="1">
        <f t="array" ref="I63">C63-MMULT(D63:H63,$AJ$2:$AJ$6)</f>
        <v>-5.0761720089892333E-3</v>
      </c>
      <c r="K63" s="11">
        <f t="shared" ref="K63:K66" si="44">$AG$2*D63+$AJ$6</f>
        <v>1.7331404381726402E-2</v>
      </c>
      <c r="L63" s="12">
        <f t="shared" ref="L63:L66" si="45">K63+I63</f>
        <v>1.2255232372737169E-2</v>
      </c>
      <c r="N63" s="14">
        <f t="shared" ref="N63:N66" si="46">X63</f>
        <v>3.5000000000000001E-3</v>
      </c>
      <c r="O63" s="14">
        <f t="shared" ref="O63:O66" si="47">N63-D63</f>
        <v>-4.8028999999999995E-2</v>
      </c>
      <c r="Q63" s="46">
        <f t="shared" si="5"/>
        <v>-3.6049999999999999E-2</v>
      </c>
      <c r="S63" s="14">
        <f t="shared" si="6"/>
        <v>-4.8628999999999999E-2</v>
      </c>
      <c r="U63" s="14">
        <f t="shared" si="7"/>
        <v>-3.9273767627262826E-2</v>
      </c>
      <c r="W63" s="10">
        <f t="shared" ref="W63" si="48">C63</f>
        <v>2.8999999999999998E-3</v>
      </c>
      <c r="X63" s="10">
        <v>3.5000000000000001E-3</v>
      </c>
      <c r="Y63" s="10">
        <f t="shared" si="31"/>
        <v>2.0833333333333333E-3</v>
      </c>
      <c r="Z63" s="10">
        <f t="shared" ref="Z63" si="49">B63</f>
        <v>4.3E-3</v>
      </c>
      <c r="AA63" s="10">
        <f t="shared" ref="AA63" si="50">SUM(Y63:Z63)</f>
        <v>6.3833333333333329E-3</v>
      </c>
      <c r="AB63" s="33">
        <f t="shared" si="30"/>
        <v>0.2</v>
      </c>
      <c r="AC63" s="10">
        <f t="shared" ref="AC63" si="51">(X63-AA63)*AB63</f>
        <v>-5.7666666666666663E-4</v>
      </c>
      <c r="AD63" s="10">
        <f t="shared" ref="AD63" si="52">SUM(AC63,X63)</f>
        <v>2.9233333333333333E-3</v>
      </c>
      <c r="AE63" s="10">
        <f t="shared" ref="AE63" si="53">W63-AD63</f>
        <v>-2.3333333333333539E-5</v>
      </c>
      <c r="AL63" s="14">
        <f t="shared" si="29"/>
        <v>4.2594852941176473E-2</v>
      </c>
      <c r="AM63" s="10">
        <f t="shared" si="16"/>
        <v>5.1528999999999998E-2</v>
      </c>
      <c r="AN63" s="10">
        <v>3.9550000000000002E-2</v>
      </c>
      <c r="AO63" s="10">
        <f t="shared" si="32"/>
        <v>2.0999999999999999E-3</v>
      </c>
      <c r="AP63" s="10">
        <f t="shared" si="18"/>
        <v>4.3E-3</v>
      </c>
      <c r="AQ63" s="10">
        <f t="shared" si="19"/>
        <v>6.3999999999999994E-3</v>
      </c>
      <c r="AR63" s="33">
        <v>0.36</v>
      </c>
      <c r="AS63" s="10">
        <f t="shared" si="20"/>
        <v>1.1933999999999998E-2</v>
      </c>
      <c r="AT63" s="10">
        <f t="shared" si="21"/>
        <v>5.1484000000000002E-2</v>
      </c>
      <c r="AU63" s="10">
        <f t="shared" si="22"/>
        <v>4.4999999999996432E-5</v>
      </c>
    </row>
    <row r="64" spans="1:47" x14ac:dyDescent="0.3">
      <c r="A64" s="8">
        <v>45138</v>
      </c>
      <c r="B64" s="9">
        <v>4.5999999999999999E-3</v>
      </c>
      <c r="C64" s="9">
        <v>4.0000000000000001E-3</v>
      </c>
      <c r="D64" s="10">
        <v>2.8506E-2</v>
      </c>
      <c r="E64" s="14">
        <f t="shared" si="41"/>
        <v>5.1528999999999998E-2</v>
      </c>
      <c r="F64" s="14">
        <f t="shared" si="42"/>
        <v>-3.2199999999999999E-2</v>
      </c>
      <c r="G64" s="14">
        <f t="shared" si="43"/>
        <v>8.3370000000000007E-3</v>
      </c>
      <c r="H64" s="7">
        <v>1</v>
      </c>
      <c r="I64" s="15" cm="1">
        <f t="array" ref="I64">C64-MMULT(D64:H64,$AJ$2:$AJ$6)</f>
        <v>-5.9184775536660558E-3</v>
      </c>
      <c r="K64" s="11">
        <f t="shared" si="44"/>
        <v>1.2430321928991288E-2</v>
      </c>
      <c r="L64" s="12">
        <f t="shared" si="45"/>
        <v>6.511844375325232E-3</v>
      </c>
      <c r="N64" s="14">
        <f t="shared" si="46"/>
        <v>4.4999999999999997E-3</v>
      </c>
      <c r="O64" s="14">
        <f t="shared" si="47"/>
        <v>-2.4006E-2</v>
      </c>
      <c r="Q64" s="46">
        <f t="shared" si="5"/>
        <v>-1.8200000000000001E-2</v>
      </c>
      <c r="S64" s="14">
        <f t="shared" si="6"/>
        <v>-2.4506E-2</v>
      </c>
      <c r="U64" s="14">
        <f t="shared" si="7"/>
        <v>-2.1994155624674768E-2</v>
      </c>
      <c r="W64" s="10">
        <f t="shared" ref="W64:W65" si="54">C64</f>
        <v>4.0000000000000001E-3</v>
      </c>
      <c r="X64" s="10">
        <v>4.4999999999999997E-3</v>
      </c>
      <c r="Y64" s="10">
        <f t="shared" si="31"/>
        <v>2.0833333333333333E-3</v>
      </c>
      <c r="Z64" s="10">
        <f t="shared" ref="Z64:Z65" si="55">B64</f>
        <v>4.5999999999999999E-3</v>
      </c>
      <c r="AA64" s="10">
        <f t="shared" ref="AA64:AA65" si="56">SUM(Y64:Z64)</f>
        <v>6.6833333333333328E-3</v>
      </c>
      <c r="AB64" s="33">
        <f t="shared" si="30"/>
        <v>0.2</v>
      </c>
      <c r="AC64" s="10">
        <f t="shared" ref="AC64:AC65" si="57">(X64-AA64)*AB64</f>
        <v>-4.3666666666666664E-4</v>
      </c>
      <c r="AD64" s="10">
        <f t="shared" ref="AD64:AD65" si="58">SUM(AC64,X64)</f>
        <v>4.0633333333333329E-3</v>
      </c>
      <c r="AE64" s="10">
        <f t="shared" ref="AE64:AE65" si="59">W64-AD64</f>
        <v>-6.3333333333332777E-5</v>
      </c>
      <c r="AL64" s="14">
        <f t="shared" si="29"/>
        <v>2.5886764705882356E-2</v>
      </c>
      <c r="AM64" s="10">
        <f t="shared" si="16"/>
        <v>2.8506E-2</v>
      </c>
      <c r="AN64" s="10">
        <v>2.2700000000000001E-2</v>
      </c>
      <c r="AO64" s="10">
        <f t="shared" si="32"/>
        <v>2.0999999999999999E-3</v>
      </c>
      <c r="AP64" s="10">
        <f t="shared" si="18"/>
        <v>4.5999999999999999E-3</v>
      </c>
      <c r="AQ64" s="10">
        <f t="shared" si="19"/>
        <v>6.6999999999999994E-3</v>
      </c>
      <c r="AR64" s="33">
        <v>0.36</v>
      </c>
      <c r="AS64" s="10">
        <f t="shared" si="20"/>
        <v>5.7599999999999995E-3</v>
      </c>
      <c r="AT64" s="10">
        <f t="shared" si="21"/>
        <v>2.8459999999999999E-2</v>
      </c>
      <c r="AU64" s="10">
        <f t="shared" si="22"/>
        <v>4.6000000000000901E-5</v>
      </c>
    </row>
    <row r="65" spans="1:47" x14ac:dyDescent="0.3">
      <c r="A65" s="8">
        <v>45169</v>
      </c>
      <c r="B65" s="9">
        <v>4.7000000000000002E-3</v>
      </c>
      <c r="C65" s="9">
        <v>-1.5E-3</v>
      </c>
      <c r="D65" s="10">
        <v>-3.1111E-2</v>
      </c>
      <c r="E65" s="14">
        <f t="shared" si="41"/>
        <v>2.8506E-2</v>
      </c>
      <c r="F65" s="14">
        <f t="shared" si="42"/>
        <v>5.1528999999999998E-2</v>
      </c>
      <c r="G65" s="14">
        <f t="shared" si="43"/>
        <v>-3.2199999999999999E-2</v>
      </c>
      <c r="H65" s="7">
        <v>1</v>
      </c>
      <c r="I65" s="15" cm="1">
        <f t="array" ref="I65">C65-MMULT(D65:H65,$AJ$2:$AJ$6)</f>
        <v>-8.9183426568905412E-3</v>
      </c>
      <c r="K65" s="11">
        <f t="shared" si="44"/>
        <v>-2.6080575135919645E-4</v>
      </c>
      <c r="L65" s="12">
        <f t="shared" si="45"/>
        <v>-9.1791484082497377E-3</v>
      </c>
      <c r="N65" s="14">
        <f t="shared" si="46"/>
        <v>0</v>
      </c>
      <c r="O65" s="14">
        <f t="shared" si="47"/>
        <v>3.1111E-2</v>
      </c>
      <c r="Q65" s="46">
        <f t="shared" si="5"/>
        <v>2.1100000000000001E-2</v>
      </c>
      <c r="S65" s="14">
        <f t="shared" si="6"/>
        <v>2.9610999999999998E-2</v>
      </c>
      <c r="U65" s="14">
        <f t="shared" si="7"/>
        <v>2.1931851591750262E-2</v>
      </c>
      <c r="W65" s="10">
        <f t="shared" si="54"/>
        <v>-1.5E-3</v>
      </c>
      <c r="X65" s="10">
        <v>0</v>
      </c>
      <c r="Y65" s="10">
        <f t="shared" si="31"/>
        <v>2.0833333333333333E-3</v>
      </c>
      <c r="Z65" s="10">
        <f t="shared" si="55"/>
        <v>4.7000000000000002E-3</v>
      </c>
      <c r="AA65" s="10">
        <f t="shared" si="56"/>
        <v>6.7833333333333339E-3</v>
      </c>
      <c r="AB65" s="33">
        <f t="shared" si="30"/>
        <v>0.2</v>
      </c>
      <c r="AC65" s="10">
        <f t="shared" si="57"/>
        <v>-1.3566666666666668E-3</v>
      </c>
      <c r="AD65" s="10">
        <f t="shared" si="58"/>
        <v>-1.3566666666666668E-3</v>
      </c>
      <c r="AE65" s="10">
        <f t="shared" si="59"/>
        <v>-1.433333333333332E-4</v>
      </c>
      <c r="AL65" s="14">
        <f t="shared" si="29"/>
        <v>-1.7875735294117647E-2</v>
      </c>
      <c r="AM65" s="10">
        <f t="shared" si="16"/>
        <v>-3.1111E-2</v>
      </c>
      <c r="AN65" s="10">
        <v>-2.1100000000000001E-2</v>
      </c>
      <c r="AO65" s="10">
        <f t="shared" si="32"/>
        <v>2.0999999999999999E-3</v>
      </c>
      <c r="AP65" s="10">
        <f t="shared" si="18"/>
        <v>4.7000000000000002E-3</v>
      </c>
      <c r="AQ65" s="10">
        <f t="shared" si="19"/>
        <v>6.8000000000000005E-3</v>
      </c>
      <c r="AR65" s="33">
        <v>0.36</v>
      </c>
      <c r="AS65" s="10">
        <f t="shared" si="20"/>
        <v>-1.0044000000000001E-2</v>
      </c>
      <c r="AT65" s="10">
        <f t="shared" si="21"/>
        <v>-3.1144000000000002E-2</v>
      </c>
      <c r="AU65" s="10">
        <f t="shared" si="22"/>
        <v>3.3000000000001778E-5</v>
      </c>
    </row>
    <row r="66" spans="1:47" x14ac:dyDescent="0.3">
      <c r="A66" s="8">
        <v>45199</v>
      </c>
      <c r="B66" s="9">
        <v>4.4999999999999997E-3</v>
      </c>
      <c r="C66" s="9">
        <v>-2.8E-3</v>
      </c>
      <c r="D66" s="10">
        <v>-6.8041000000000004E-2</v>
      </c>
      <c r="E66" s="14">
        <f t="shared" si="41"/>
        <v>-3.1111E-2</v>
      </c>
      <c r="F66" s="14">
        <f t="shared" si="42"/>
        <v>2.8506E-2</v>
      </c>
      <c r="G66" s="14">
        <f t="shared" si="43"/>
        <v>5.1528999999999998E-2</v>
      </c>
      <c r="H66" s="7">
        <v>1</v>
      </c>
      <c r="I66" s="15" cm="1">
        <f t="array" ref="I66">C66-MMULT(D66:H66,$AJ$2:$AJ$6)</f>
        <v>-5.5046524928660384E-3</v>
      </c>
      <c r="K66" s="11">
        <f t="shared" si="44"/>
        <v>-8.1223778739977631E-3</v>
      </c>
      <c r="L66" s="12">
        <f t="shared" si="45"/>
        <v>-1.3627030366863802E-2</v>
      </c>
      <c r="N66" s="14">
        <f t="shared" si="46"/>
        <v>-1.1999999999999999E-3</v>
      </c>
      <c r="O66" s="14">
        <f t="shared" si="47"/>
        <v>6.6840999999999998E-2</v>
      </c>
      <c r="Q66" s="46">
        <f t="shared" si="5"/>
        <v>4.7050000000000002E-2</v>
      </c>
      <c r="S66" s="14">
        <f t="shared" si="6"/>
        <v>6.5241000000000007E-2</v>
      </c>
      <c r="U66" s="14">
        <f t="shared" si="7"/>
        <v>5.4413969633136203E-2</v>
      </c>
      <c r="W66" s="10">
        <f t="shared" si="33"/>
        <v>-2.8E-3</v>
      </c>
      <c r="X66" s="10">
        <v>-1.1999999999999999E-3</v>
      </c>
      <c r="Y66" s="10">
        <f t="shared" si="31"/>
        <v>2.0833333333333333E-3</v>
      </c>
      <c r="Z66" s="10">
        <f t="shared" si="34"/>
        <v>4.4999999999999997E-3</v>
      </c>
      <c r="AA66" s="10">
        <f t="shared" si="35"/>
        <v>6.5833333333333334E-3</v>
      </c>
      <c r="AB66" s="33">
        <f t="shared" si="30"/>
        <v>0.2</v>
      </c>
      <c r="AC66" s="10">
        <f t="shared" si="36"/>
        <v>-1.5566666666666667E-3</v>
      </c>
      <c r="AD66" s="10">
        <f t="shared" si="37"/>
        <v>-2.7566666666666668E-3</v>
      </c>
      <c r="AE66" s="10">
        <f t="shared" si="38"/>
        <v>-4.3333333333333158E-5</v>
      </c>
      <c r="AL66" s="14">
        <f t="shared" si="29"/>
        <v>-4.5177205882352946E-2</v>
      </c>
      <c r="AM66" s="10">
        <f t="shared" si="16"/>
        <v>-6.8041000000000004E-2</v>
      </c>
      <c r="AN66" s="10">
        <v>-4.8250000000000001E-2</v>
      </c>
      <c r="AO66" s="10">
        <f t="shared" si="32"/>
        <v>2.0999999999999999E-3</v>
      </c>
      <c r="AP66" s="10">
        <f t="shared" si="18"/>
        <v>4.4999999999999997E-3</v>
      </c>
      <c r="AQ66" s="10">
        <f t="shared" si="19"/>
        <v>6.6E-3</v>
      </c>
      <c r="AR66" s="33">
        <v>0.36</v>
      </c>
      <c r="AS66" s="10">
        <f t="shared" si="20"/>
        <v>-1.9746E-2</v>
      </c>
      <c r="AT66" s="10">
        <f t="shared" si="21"/>
        <v>-6.7996000000000001E-2</v>
      </c>
      <c r="AU66" s="10">
        <f t="shared" si="22"/>
        <v>-4.5000000000003371E-5</v>
      </c>
    </row>
    <row r="67" spans="1:47" x14ac:dyDescent="0.3">
      <c r="Q67" s="14"/>
      <c r="AL67" s="14"/>
      <c r="AM67" s="10"/>
      <c r="AN67" s="10"/>
      <c r="AO67" s="10"/>
      <c r="AP67" s="10"/>
      <c r="AQ67" s="10"/>
      <c r="AR67" s="33"/>
      <c r="AS67" s="10"/>
      <c r="AT67" s="10"/>
      <c r="AU67" s="10"/>
    </row>
    <row r="68" spans="1:47" x14ac:dyDescent="0.3">
      <c r="Q68" s="14"/>
      <c r="AL68" s="14"/>
      <c r="AM68" s="10"/>
      <c r="AN68" s="10"/>
      <c r="AO68" s="10"/>
      <c r="AP68" s="10"/>
      <c r="AQ68" s="10"/>
      <c r="AR68" s="33"/>
      <c r="AS68" s="10"/>
      <c r="AT68" s="10"/>
      <c r="AU68" s="10"/>
    </row>
    <row r="69" spans="1:47" x14ac:dyDescent="0.3">
      <c r="A69" s="16" t="s">
        <v>7</v>
      </c>
      <c r="B69" s="17" cm="1">
        <f t="array" ref="B69">GEOMEAN(1+B2:B66)^12-1</f>
        <v>1.7593778119176395E-2</v>
      </c>
      <c r="C69" s="17" cm="1">
        <f t="array" ref="C69">GEOMEAN(1+C2:C66)^12-1</f>
        <v>9.1890360299665907E-2</v>
      </c>
      <c r="D69" s="17" cm="1">
        <f t="array" ref="D69">GEOMEAN(1+D2:D66)^12-1</f>
        <v>4.3399013561013167E-2</v>
      </c>
      <c r="E69" s="17"/>
      <c r="F69" s="18"/>
      <c r="G69" s="18"/>
      <c r="H69" s="18"/>
      <c r="I69" s="18"/>
      <c r="J69" s="18"/>
      <c r="K69" s="17" cm="1">
        <f t="array" ref="K69">GEOMEAN(1+K2:K66)^12-1</f>
        <v>9.2686276583776595E-2</v>
      </c>
      <c r="L69" s="12" cm="1">
        <f t="array" ref="L69">GEOMEAN(1+L2:L66)^12-1</f>
        <v>9.229907996230069E-2</v>
      </c>
      <c r="M69" s="17"/>
      <c r="N69" s="17"/>
      <c r="O69" s="17">
        <f>AVERAGE(O2:O66)</f>
        <v>1.3574923076923088E-3</v>
      </c>
      <c r="P69" s="32">
        <f>(1+O69)^12-1</f>
        <v>1.6412083555762846E-2</v>
      </c>
      <c r="Q69" s="17">
        <f>AVERAGE(Q2:Q66)</f>
        <v>1.9599999999999991E-3</v>
      </c>
      <c r="R69" s="32">
        <f>(1+Q69)^12-1</f>
        <v>2.3775209426037502E-2</v>
      </c>
      <c r="S69" s="17">
        <f>AVERAGE(S2:S66)</f>
        <v>2.095953846153846E-3</v>
      </c>
      <c r="T69" s="32">
        <f>(1+S69)^12-1</f>
        <v>2.544342089139473E-2</v>
      </c>
      <c r="U69" s="17">
        <f>AVERAGE(U2:U66)</f>
        <v>2.1883090031603837E-3</v>
      </c>
      <c r="V69" s="32">
        <f>(1+U69)^12-1</f>
        <v>2.6578078796664073E-2</v>
      </c>
      <c r="AL69" s="14"/>
      <c r="AM69" s="10"/>
      <c r="AN69" s="10"/>
      <c r="AO69" s="10"/>
      <c r="AP69" s="10"/>
      <c r="AQ69" s="10"/>
      <c r="AR69" s="33"/>
      <c r="AS69" s="10"/>
      <c r="AT69" s="10"/>
      <c r="AU69" s="10"/>
    </row>
    <row r="70" spans="1:47" x14ac:dyDescent="0.3">
      <c r="A70" s="19" t="s">
        <v>8</v>
      </c>
      <c r="B70" s="15"/>
      <c r="C70" s="15">
        <f>STDEV(C2:C66)*SQRT(12)</f>
        <v>3.351985376092572E-2</v>
      </c>
      <c r="D70" s="15">
        <f>STDEV(D2:D66)*SQRT(12)</f>
        <v>0.20339101998809131</v>
      </c>
      <c r="E70" s="5"/>
      <c r="F70" s="5"/>
      <c r="G70" s="5"/>
      <c r="H70" s="5"/>
      <c r="I70" s="5"/>
      <c r="J70" s="5"/>
      <c r="K70" s="15">
        <f>STDEV(K2:K66)*SQRT(12)</f>
        <v>4.3297405164727902E-2</v>
      </c>
      <c r="L70" s="12">
        <f>STDEV(L2:L66)*SQRT(12)</f>
        <v>5.1130010397849909E-2</v>
      </c>
      <c r="M70" s="15"/>
      <c r="N70" s="15" t="s">
        <v>50</v>
      </c>
      <c r="O70" s="15">
        <f>C69</f>
        <v>9.1890360299665907E-2</v>
      </c>
      <c r="Q70" s="14"/>
      <c r="AL70" s="14"/>
      <c r="AM70" s="10"/>
      <c r="AN70" s="10"/>
      <c r="AO70" s="10"/>
      <c r="AP70" s="10"/>
      <c r="AQ70" s="10"/>
      <c r="AR70" s="33"/>
      <c r="AS70" s="10"/>
      <c r="AT70" s="10"/>
      <c r="AU70" s="10"/>
    </row>
    <row r="71" spans="1:47" x14ac:dyDescent="0.3">
      <c r="A71" s="5" t="s">
        <v>9</v>
      </c>
      <c r="B71" s="20"/>
      <c r="C71" s="20">
        <f>(C69-$B69)/C70</f>
        <v>2.2164948185751769</v>
      </c>
      <c r="D71" s="20">
        <f>(D69-$B69)/D70</f>
        <v>0.12687499892250742</v>
      </c>
      <c r="E71" s="5"/>
      <c r="F71" s="5"/>
      <c r="G71" s="5"/>
      <c r="H71" s="5"/>
      <c r="I71" s="5"/>
      <c r="J71" s="5"/>
      <c r="K71" s="20">
        <f>(K69-$B69)/K70</f>
        <v>1.7343417735752458</v>
      </c>
      <c r="L71" s="21">
        <f>(L69-$B69)/L70</f>
        <v>1.4610852073338472</v>
      </c>
      <c r="M71" s="5"/>
      <c r="N71" s="15" t="s">
        <v>45</v>
      </c>
      <c r="O71" s="15">
        <v>8.2500000000000004E-2</v>
      </c>
      <c r="P71" s="32">
        <f>O71-D69</f>
        <v>3.9100986438986837E-2</v>
      </c>
      <c r="Q71" s="14"/>
      <c r="R71" s="32"/>
      <c r="S71" s="32"/>
      <c r="AL71" s="14"/>
      <c r="AM71" s="10"/>
      <c r="AN71" s="10"/>
      <c r="AO71" s="10"/>
      <c r="AP71" s="10"/>
      <c r="AQ71" s="10"/>
      <c r="AR71" s="33"/>
      <c r="AS71" s="10"/>
      <c r="AT71" s="10"/>
      <c r="AU71" s="10"/>
    </row>
    <row r="72" spans="1:47" x14ac:dyDescent="0.3">
      <c r="N72" s="30" t="s">
        <v>53</v>
      </c>
      <c r="O72" s="15">
        <v>1.7500000000000002E-2</v>
      </c>
      <c r="P72" s="15">
        <v>2.5000000000000001E-2</v>
      </c>
      <c r="Q72" s="14"/>
      <c r="R72" s="15"/>
      <c r="S72" s="15"/>
      <c r="AL72" s="14"/>
      <c r="AM72" s="10"/>
      <c r="AN72" s="10"/>
      <c r="AO72" s="10"/>
      <c r="AP72" s="10"/>
      <c r="AQ72" s="10"/>
      <c r="AR72" s="33"/>
      <c r="AS72" s="10"/>
      <c r="AT72" s="10"/>
      <c r="AU72" s="10"/>
    </row>
    <row r="73" spans="1:47" x14ac:dyDescent="0.3">
      <c r="N73" s="30" t="s">
        <v>52</v>
      </c>
      <c r="O73" s="15">
        <f>B69</f>
        <v>1.7593778119176395E-2</v>
      </c>
      <c r="Q73" s="14"/>
      <c r="AL73" s="14"/>
      <c r="AM73" s="10"/>
      <c r="AN73" s="10"/>
      <c r="AO73" s="10"/>
      <c r="AP73" s="10"/>
      <c r="AQ73" s="10"/>
      <c r="AR73" s="33"/>
      <c r="AS73" s="10"/>
      <c r="AT73" s="10"/>
      <c r="AU73" s="10"/>
    </row>
    <row r="74" spans="1:47" x14ac:dyDescent="0.3">
      <c r="N74" s="30" t="s">
        <v>46</v>
      </c>
      <c r="O74" s="15">
        <f>SUM(O72:O73)</f>
        <v>3.5093778119176397E-2</v>
      </c>
      <c r="Q74" s="14"/>
      <c r="AL74" s="14"/>
      <c r="AM74" s="10"/>
      <c r="AN74" s="10"/>
      <c r="AO74" s="10"/>
      <c r="AP74" s="10"/>
      <c r="AQ74" s="10"/>
      <c r="AR74" s="33"/>
      <c r="AS74" s="10"/>
      <c r="AT74" s="10"/>
      <c r="AU74" s="10"/>
    </row>
    <row r="75" spans="1:47" x14ac:dyDescent="0.3">
      <c r="N75" s="30" t="s">
        <v>47</v>
      </c>
      <c r="O75" s="31">
        <v>0.2</v>
      </c>
      <c r="Q75" s="14"/>
      <c r="AL75" s="14"/>
      <c r="AM75" s="10"/>
      <c r="AN75" s="10"/>
      <c r="AO75" s="10"/>
      <c r="AP75" s="10"/>
      <c r="AQ75" s="10"/>
      <c r="AR75" s="33"/>
      <c r="AS75" s="10"/>
      <c r="AT75" s="10"/>
      <c r="AU75" s="10"/>
    </row>
    <row r="76" spans="1:47" x14ac:dyDescent="0.3">
      <c r="N76" s="15" t="s">
        <v>48</v>
      </c>
      <c r="O76" s="15">
        <f>(O71-O74)*O75</f>
        <v>9.4812443761647224E-3</v>
      </c>
      <c r="Q76" s="14"/>
      <c r="AL76" s="14"/>
      <c r="AM76" s="10"/>
      <c r="AN76" s="10"/>
      <c r="AO76" s="10"/>
      <c r="AP76" s="10"/>
      <c r="AQ76" s="10"/>
      <c r="AR76" s="33"/>
      <c r="AS76" s="10"/>
      <c r="AT76" s="10"/>
      <c r="AU76" s="10"/>
    </row>
    <row r="77" spans="1:47" x14ac:dyDescent="0.3">
      <c r="N77" s="15" t="s">
        <v>49</v>
      </c>
      <c r="O77" s="15">
        <f>SUM(O71,O76)</f>
        <v>9.1981244376164728E-2</v>
      </c>
      <c r="P77" s="10">
        <f>O70-O77</f>
        <v>-9.0884076498820576E-5</v>
      </c>
      <c r="Q77" s="10"/>
      <c r="R77" s="10"/>
      <c r="S77" s="10"/>
      <c r="AL77" s="14"/>
      <c r="AM77" s="10"/>
      <c r="AN77" s="10"/>
      <c r="AO77" s="10"/>
      <c r="AP77" s="10"/>
      <c r="AQ77" s="10"/>
      <c r="AR77" s="33"/>
      <c r="AS77" s="10"/>
      <c r="AT77" s="10"/>
      <c r="AU77" s="10"/>
    </row>
    <row r="78" spans="1:47" x14ac:dyDescent="0.3">
      <c r="Q78" s="14"/>
      <c r="AL78" s="14"/>
      <c r="AM78" s="10"/>
      <c r="AN78" s="10"/>
      <c r="AO78" s="10"/>
      <c r="AP78" s="10"/>
      <c r="AQ78" s="10"/>
      <c r="AR78" s="33"/>
      <c r="AS78" s="10"/>
      <c r="AT78" s="10"/>
      <c r="AU78" s="10"/>
    </row>
    <row r="79" spans="1:47" x14ac:dyDescent="0.3">
      <c r="Q79" s="14"/>
      <c r="AL79" s="14"/>
      <c r="AM79" s="10"/>
      <c r="AN79" s="10"/>
      <c r="AO79" s="10"/>
      <c r="AP79" s="10"/>
      <c r="AQ79" s="10"/>
      <c r="AR79" s="33"/>
      <c r="AS79" s="10"/>
      <c r="AT79" s="10"/>
      <c r="AU79" s="10"/>
    </row>
    <row r="80" spans="1:47" x14ac:dyDescent="0.3">
      <c r="Q80" s="14"/>
      <c r="AL80" s="14"/>
      <c r="AM80" s="10"/>
      <c r="AN80" s="10"/>
      <c r="AO80" s="10"/>
      <c r="AP80" s="10"/>
      <c r="AQ80" s="10"/>
      <c r="AR80" s="33"/>
      <c r="AS80" s="10"/>
      <c r="AT80" s="10"/>
      <c r="AU80" s="10"/>
    </row>
    <row r="81" spans="17:47" x14ac:dyDescent="0.3">
      <c r="Q81" s="14"/>
      <c r="AL81" s="14"/>
      <c r="AM81" s="10"/>
      <c r="AN81" s="10"/>
      <c r="AO81" s="10"/>
      <c r="AP81" s="10"/>
      <c r="AQ81" s="10"/>
      <c r="AR81" s="33"/>
      <c r="AS81" s="10"/>
      <c r="AT81" s="10"/>
      <c r="AU81" s="10"/>
    </row>
    <row r="82" spans="17:47" x14ac:dyDescent="0.3">
      <c r="Q82" s="14"/>
      <c r="AL82" s="14"/>
      <c r="AM82" s="10"/>
      <c r="AN82" s="10"/>
      <c r="AO82" s="10"/>
      <c r="AP82" s="10"/>
      <c r="AQ82" s="10"/>
      <c r="AR82" s="33"/>
      <c r="AS82" s="10"/>
      <c r="AT82" s="10"/>
      <c r="AU82" s="10"/>
    </row>
    <row r="83" spans="17:47" x14ac:dyDescent="0.3">
      <c r="AT83" s="10"/>
      <c r="AU83" s="10"/>
    </row>
  </sheetData>
  <conditionalFormatting sqref="P77:S77">
    <cfRule type="cellIs" dxfId="7" priority="2" operator="between">
      <formula>-0.00015</formula>
      <formula>0.00015</formula>
    </cfRule>
  </conditionalFormatting>
  <conditionalFormatting sqref="AE2:AE66">
    <cfRule type="cellIs" dxfId="6" priority="3" operator="between">
      <formula>-0.00015</formula>
      <formula>0.00015</formula>
    </cfRule>
  </conditionalFormatting>
  <conditionalFormatting sqref="AU2:AU66">
    <cfRule type="cellIs" dxfId="5" priority="1" operator="between">
      <formula>-0.00015</formula>
      <formula>0.00015</formula>
    </cfRule>
  </conditionalFormatting>
  <pageMargins left="0.7" right="0.7" top="0.75" bottom="0.75" header="0.3" footer="0.3"/>
  <pageSetup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689A-25A9-4B77-B60A-CF2C1E854EF9}">
  <sheetPr>
    <tabColor theme="4"/>
  </sheetPr>
  <dimension ref="A1:AH98"/>
  <sheetViews>
    <sheetView zoomScale="85" zoomScaleNormal="85" workbookViewId="0">
      <selection activeCell="O72" sqref="O72"/>
    </sheetView>
  </sheetViews>
  <sheetFormatPr defaultColWidth="8.7265625" defaultRowHeight="13" outlineLevelCol="1" x14ac:dyDescent="0.3"/>
  <cols>
    <col min="1" max="1" width="15.1796875" style="7" bestFit="1" customWidth="1"/>
    <col min="2" max="2" width="12.453125" style="7" bestFit="1" customWidth="1"/>
    <col min="3" max="3" width="8.1796875" style="7" bestFit="1" customWidth="1"/>
    <col min="4" max="4" width="18.54296875" style="7" bestFit="1" customWidth="1"/>
    <col min="5" max="8" width="8.1796875" style="7" bestFit="1" customWidth="1"/>
    <col min="9" max="9" width="7.81640625" style="7" bestFit="1" customWidth="1"/>
    <col min="10" max="10" width="8.7265625" style="7"/>
    <col min="11" max="11" width="11.7265625" style="7" bestFit="1" customWidth="1"/>
    <col min="12" max="12" width="16.81640625" style="7" bestFit="1" customWidth="1"/>
    <col min="13" max="13" width="8.7265625" style="7"/>
    <col min="14" max="14" width="13.26953125" style="7" customWidth="1"/>
    <col min="15" max="15" width="12.81640625" style="7" bestFit="1" customWidth="1"/>
    <col min="16" max="16" width="9.453125" style="7" bestFit="1" customWidth="1"/>
    <col min="17" max="17" width="9.453125" style="7" customWidth="1"/>
    <col min="18" max="20" width="8.7265625" style="7"/>
    <col min="21" max="21" width="7.81640625" style="7" customWidth="1" outlineLevel="1"/>
    <col min="22" max="22" width="9.7265625" style="7" customWidth="1" outlineLevel="1"/>
    <col min="23" max="23" width="7.1796875" style="7" customWidth="1" outlineLevel="1"/>
    <col min="24" max="24" width="6.453125" style="7" customWidth="1" outlineLevel="1"/>
    <col min="25" max="25" width="11.7265625" style="7" customWidth="1" outlineLevel="1"/>
    <col min="26" max="26" width="6" style="7" customWidth="1" outlineLevel="1"/>
    <col min="27" max="27" width="8.81640625" style="7" customWidth="1" outlineLevel="1"/>
    <col min="28" max="28" width="7" style="7" customWidth="1" outlineLevel="1"/>
    <col min="29" max="29" width="6.54296875" style="7" bestFit="1" customWidth="1" outlineLevel="1"/>
    <col min="30" max="30" width="11.54296875" style="7" bestFit="1" customWidth="1"/>
    <col min="31" max="31" width="4.453125" style="7" bestFit="1" customWidth="1"/>
    <col min="32" max="32" width="8.7265625" style="7"/>
    <col min="33" max="33" width="14.7265625" style="7" bestFit="1" customWidth="1"/>
    <col min="34" max="34" width="12.54296875" style="7" bestFit="1" customWidth="1"/>
    <col min="35" max="16384" width="8.7265625" style="7"/>
  </cols>
  <sheetData>
    <row r="1" spans="1:34" ht="13.5" x14ac:dyDescent="0.35">
      <c r="A1" s="1" t="s">
        <v>0</v>
      </c>
      <c r="B1" s="2" t="s">
        <v>1</v>
      </c>
      <c r="C1" s="3" t="s">
        <v>42</v>
      </c>
      <c r="D1" s="4" t="s">
        <v>22</v>
      </c>
      <c r="E1" s="5" t="s">
        <v>23</v>
      </c>
      <c r="F1" s="5" t="s">
        <v>24</v>
      </c>
      <c r="G1" s="5" t="s">
        <v>25</v>
      </c>
      <c r="H1" s="5" t="s">
        <v>3</v>
      </c>
      <c r="I1" s="5" t="s">
        <v>4</v>
      </c>
      <c r="J1" s="5"/>
      <c r="K1" s="3" t="str">
        <f>C1&amp;" "&amp;"contrib"</f>
        <v>BCRED contrib</v>
      </c>
      <c r="L1" s="6" t="str">
        <f>C1&amp;" "&amp;"contrib+residual"</f>
        <v>BCRED contrib+residual</v>
      </c>
      <c r="N1" s="7" t="str">
        <f>V1</f>
        <v>Unlevered</v>
      </c>
      <c r="O1" s="7" t="s">
        <v>74</v>
      </c>
      <c r="Q1" s="7" t="s">
        <v>71</v>
      </c>
      <c r="S1" s="7" t="s">
        <v>71</v>
      </c>
      <c r="U1" s="7" t="s">
        <v>54</v>
      </c>
      <c r="V1" s="7" t="s">
        <v>45</v>
      </c>
      <c r="W1" s="7" t="s">
        <v>53</v>
      </c>
      <c r="X1" s="7" t="s">
        <v>52</v>
      </c>
      <c r="Y1" s="7" t="s">
        <v>46</v>
      </c>
      <c r="Z1" s="7" t="s">
        <v>47</v>
      </c>
      <c r="AA1" s="7" t="s">
        <v>48</v>
      </c>
      <c r="AB1" s="7" t="s">
        <v>49</v>
      </c>
      <c r="AC1" s="7" t="s">
        <v>55</v>
      </c>
      <c r="AD1" s="5"/>
      <c r="AE1" s="5"/>
      <c r="AF1" s="5"/>
      <c r="AG1" s="5"/>
      <c r="AH1" s="5" t="s">
        <v>5</v>
      </c>
    </row>
    <row r="2" spans="1:34" x14ac:dyDescent="0.3">
      <c r="A2" s="8">
        <v>44227</v>
      </c>
      <c r="B2" s="9">
        <v>7.2999999999999999E-5</v>
      </c>
      <c r="C2" s="9">
        <v>1.4999999999999999E-2</v>
      </c>
      <c r="D2" s="10">
        <v>0.01</v>
      </c>
      <c r="E2" s="14"/>
      <c r="F2" s="14"/>
      <c r="G2" s="14"/>
      <c r="I2" s="15"/>
      <c r="K2" s="11">
        <f t="shared" ref="K2:K29" si="0">$AE$2*D2+$AH$6</f>
        <v>1.1726289490318124E-2</v>
      </c>
      <c r="L2" s="12">
        <f t="shared" ref="L2:L29" si="1">K2+I2</f>
        <v>1.1726289490318124E-2</v>
      </c>
      <c r="N2" s="14">
        <f>V2</f>
        <v>8.2000000000000007E-3</v>
      </c>
      <c r="O2" s="46">
        <f>N2-D2</f>
        <v>-1.7999999999999995E-3</v>
      </c>
      <c r="Q2" s="14">
        <f>C2-D2</f>
        <v>4.9999999999999992E-3</v>
      </c>
      <c r="S2" s="14">
        <f>L2-D2</f>
        <v>1.7262894903181236E-3</v>
      </c>
      <c r="U2" s="10">
        <f>C2</f>
        <v>1.4999999999999999E-2</v>
      </c>
      <c r="V2" s="10">
        <v>8.2000000000000007E-3</v>
      </c>
      <c r="W2" s="10">
        <f>$O$40/12</f>
        <v>1.4583333333333334E-3</v>
      </c>
      <c r="X2" s="10">
        <f>B2</f>
        <v>7.2999999999999999E-5</v>
      </c>
      <c r="Y2" s="10">
        <f>SUM(W2:X2)</f>
        <v>1.5313333333333333E-3</v>
      </c>
      <c r="Z2" s="33">
        <f t="shared" ref="Z2:Z34" si="2">$O$43</f>
        <v>1</v>
      </c>
      <c r="AA2" s="10">
        <f>(V2-Y2)*Z2</f>
        <v>6.6686666666666674E-3</v>
      </c>
      <c r="AB2" s="10">
        <f>SUM(AA2,V2)</f>
        <v>1.4868666666666669E-2</v>
      </c>
      <c r="AC2" s="10">
        <f>U2-AB2</f>
        <v>1.3133333333333053E-4</v>
      </c>
      <c r="AD2" s="5" t="s">
        <v>6</v>
      </c>
      <c r="AE2" s="13">
        <f>SUM(AH2:AH5)</f>
        <v>0.67720782918828748</v>
      </c>
      <c r="AF2" s="5"/>
      <c r="AG2" s="5" t="str">
        <f>D1</f>
        <v>Morningstar LSTA 100</v>
      </c>
      <c r="AH2" s="5" cm="1">
        <f t="array" ref="AH2:AH6">MMULT(MINVERSE(MMULT(TRANSPOSE(D5:H34),D5:H34)),MMULT(TRANSPOSE(D5:H34),C5:C34))</f>
        <v>0.46213734410704677</v>
      </c>
    </row>
    <row r="3" spans="1:34" x14ac:dyDescent="0.3">
      <c r="A3" s="8">
        <v>44255</v>
      </c>
      <c r="B3" s="9">
        <v>5.7000000000000003E-5</v>
      </c>
      <c r="C3" s="9">
        <v>0.01</v>
      </c>
      <c r="D3" s="10">
        <v>3.3E-3</v>
      </c>
      <c r="E3" s="14">
        <f t="shared" ref="E3:E29" si="3">D2</f>
        <v>0.01</v>
      </c>
      <c r="F3" s="14"/>
      <c r="G3" s="14"/>
      <c r="I3" s="15"/>
      <c r="K3" s="11">
        <f t="shared" si="0"/>
        <v>7.1889970347565968E-3</v>
      </c>
      <c r="L3" s="12">
        <f t="shared" si="1"/>
        <v>7.1889970347565968E-3</v>
      </c>
      <c r="N3" s="14">
        <f t="shared" ref="N3:N28" si="4">V3</f>
        <v>5.7000000000000002E-3</v>
      </c>
      <c r="O3" s="46">
        <f t="shared" ref="O3:O28" si="5">N3-D3</f>
        <v>2.4000000000000002E-3</v>
      </c>
      <c r="Q3" s="14">
        <f t="shared" ref="Q3:Q34" si="6">C3-D3</f>
        <v>6.7000000000000002E-3</v>
      </c>
      <c r="S3" s="14">
        <f t="shared" ref="S3:S34" si="7">L3-D3</f>
        <v>3.8889970347565968E-3</v>
      </c>
      <c r="U3" s="10">
        <f t="shared" ref="U3:U34" si="8">C3</f>
        <v>0.01</v>
      </c>
      <c r="V3" s="10">
        <v>5.7000000000000002E-3</v>
      </c>
      <c r="W3" s="10">
        <f t="shared" ref="W3:W25" si="9">$O$40/12</f>
        <v>1.4583333333333334E-3</v>
      </c>
      <c r="X3" s="10">
        <f t="shared" ref="X3:X34" si="10">B3</f>
        <v>5.7000000000000003E-5</v>
      </c>
      <c r="Y3" s="10">
        <f t="shared" ref="Y3:Y34" si="11">SUM(W3:X3)</f>
        <v>1.5153333333333334E-3</v>
      </c>
      <c r="Z3" s="33">
        <f t="shared" si="2"/>
        <v>1</v>
      </c>
      <c r="AA3" s="10">
        <f t="shared" ref="AA3:AA34" si="12">(V3-Y3)*Z3</f>
        <v>4.1846666666666664E-3</v>
      </c>
      <c r="AB3" s="10">
        <f t="shared" ref="AB3:AB34" si="13">SUM(AA3,V3)</f>
        <v>9.8846666666666666E-3</v>
      </c>
      <c r="AC3" s="10">
        <f t="shared" ref="AC3:AC34" si="14">U3-AB3</f>
        <v>1.1533333333333361E-4</v>
      </c>
      <c r="AD3" s="5"/>
      <c r="AE3" s="5"/>
      <c r="AF3" s="5"/>
      <c r="AG3" s="5" t="str">
        <f>E1</f>
        <v>LSTA 100 t-1</v>
      </c>
      <c r="AH3" s="5">
        <v>0.14300087242540999</v>
      </c>
    </row>
    <row r="4" spans="1:34" x14ac:dyDescent="0.3">
      <c r="A4" s="8">
        <v>44286</v>
      </c>
      <c r="B4" s="9">
        <v>5.1E-5</v>
      </c>
      <c r="C4" s="9">
        <v>1.0999999999999999E-2</v>
      </c>
      <c r="D4" s="10">
        <v>-3.0620000000000001E-3</v>
      </c>
      <c r="E4" s="14">
        <f t="shared" si="3"/>
        <v>3.3E-3</v>
      </c>
      <c r="F4" s="14">
        <f t="shared" ref="F4:F29" si="15">D2</f>
        <v>0.01</v>
      </c>
      <c r="G4" s="14"/>
      <c r="I4" s="15"/>
      <c r="K4" s="11">
        <f t="shared" si="0"/>
        <v>2.880600825460712E-3</v>
      </c>
      <c r="L4" s="12">
        <f t="shared" si="1"/>
        <v>2.880600825460712E-3</v>
      </c>
      <c r="N4" s="14">
        <f t="shared" si="4"/>
        <v>6.1999999999999998E-3</v>
      </c>
      <c r="O4" s="46">
        <f t="shared" si="5"/>
        <v>9.2619999999999994E-3</v>
      </c>
      <c r="Q4" s="14">
        <f t="shared" si="6"/>
        <v>1.4062E-2</v>
      </c>
      <c r="S4" s="14">
        <f t="shared" si="7"/>
        <v>5.9426008254607121E-3</v>
      </c>
      <c r="U4" s="10">
        <f t="shared" si="8"/>
        <v>1.0999999999999999E-2</v>
      </c>
      <c r="V4" s="10">
        <v>6.1999999999999998E-3</v>
      </c>
      <c r="W4" s="10">
        <f t="shared" si="9"/>
        <v>1.4583333333333334E-3</v>
      </c>
      <c r="X4" s="10">
        <f t="shared" si="10"/>
        <v>5.1E-5</v>
      </c>
      <c r="Y4" s="10">
        <f t="shared" si="11"/>
        <v>1.5093333333333334E-3</v>
      </c>
      <c r="Z4" s="33">
        <f t="shared" si="2"/>
        <v>1</v>
      </c>
      <c r="AA4" s="10">
        <f t="shared" si="12"/>
        <v>4.6906666666666659E-3</v>
      </c>
      <c r="AB4" s="10">
        <f t="shared" si="13"/>
        <v>1.0890666666666667E-2</v>
      </c>
      <c r="AC4" s="10">
        <f t="shared" si="14"/>
        <v>1.0933333333333281E-4</v>
      </c>
      <c r="AD4" s="5"/>
      <c r="AE4" s="5"/>
      <c r="AF4" s="5"/>
      <c r="AG4" s="5" t="str">
        <f>F1</f>
        <v>LSTA 100t-2</v>
      </c>
      <c r="AH4" s="5">
        <v>-3.3346174933942097E-2</v>
      </c>
    </row>
    <row r="5" spans="1:34" x14ac:dyDescent="0.3">
      <c r="A5" s="8">
        <v>44316</v>
      </c>
      <c r="B5" s="9">
        <v>3.4E-5</v>
      </c>
      <c r="C5" s="9">
        <v>0.01</v>
      </c>
      <c r="D5" s="10">
        <v>4.5069999999999997E-3</v>
      </c>
      <c r="E5" s="14">
        <f t="shared" si="3"/>
        <v>-3.0620000000000001E-3</v>
      </c>
      <c r="F5" s="14">
        <f t="shared" si="15"/>
        <v>3.3E-3</v>
      </c>
      <c r="G5" s="14">
        <f t="shared" ref="G5:G29" si="16">D2</f>
        <v>0.01</v>
      </c>
      <c r="H5" s="7">
        <v>1</v>
      </c>
      <c r="I5" s="15" cm="1">
        <f t="array" ref="I5">C5-MMULT(D5:H5,$AH$2:$AH$6)</f>
        <v>2.4566889644251797E-3</v>
      </c>
      <c r="K5" s="11">
        <f t="shared" si="0"/>
        <v>8.0063868845868594E-3</v>
      </c>
      <c r="L5" s="12">
        <f t="shared" si="1"/>
        <v>1.046307584901204E-2</v>
      </c>
      <c r="N5" s="14">
        <f t="shared" si="4"/>
        <v>5.7000000000000002E-3</v>
      </c>
      <c r="O5" s="46">
        <f t="shared" si="5"/>
        <v>1.1930000000000005E-3</v>
      </c>
      <c r="Q5" s="14">
        <f t="shared" si="6"/>
        <v>5.4930000000000005E-3</v>
      </c>
      <c r="S5" s="14">
        <f t="shared" si="7"/>
        <v>5.9560758490120403E-3</v>
      </c>
      <c r="U5" s="10">
        <f t="shared" si="8"/>
        <v>0.01</v>
      </c>
      <c r="V5" s="10">
        <v>5.7000000000000002E-3</v>
      </c>
      <c r="W5" s="10">
        <f t="shared" si="9"/>
        <v>1.4583333333333334E-3</v>
      </c>
      <c r="X5" s="10">
        <f t="shared" si="10"/>
        <v>3.4E-5</v>
      </c>
      <c r="Y5" s="10">
        <f t="shared" si="11"/>
        <v>1.4923333333333334E-3</v>
      </c>
      <c r="Z5" s="33">
        <f t="shared" si="2"/>
        <v>1</v>
      </c>
      <c r="AA5" s="10">
        <f t="shared" si="12"/>
        <v>4.2076666666666668E-3</v>
      </c>
      <c r="AB5" s="10">
        <f t="shared" si="13"/>
        <v>9.9076666666666671E-3</v>
      </c>
      <c r="AC5" s="10">
        <f t="shared" si="14"/>
        <v>9.2333333333333156E-5</v>
      </c>
      <c r="AD5" s="5"/>
      <c r="AE5" s="5"/>
      <c r="AF5" s="5"/>
      <c r="AG5" s="5" t="str">
        <f>G1</f>
        <v>LSTA 100t-3</v>
      </c>
      <c r="AH5" s="5">
        <v>0.10541578758977271</v>
      </c>
    </row>
    <row r="6" spans="1:34" x14ac:dyDescent="0.3">
      <c r="A6" s="8">
        <v>44347</v>
      </c>
      <c r="B6" s="9">
        <v>2.3E-5</v>
      </c>
      <c r="C6" s="9">
        <v>1.4E-2</v>
      </c>
      <c r="D6" s="10">
        <v>5.5560000000000002E-3</v>
      </c>
      <c r="E6" s="14">
        <f t="shared" si="3"/>
        <v>4.5069999999999997E-3</v>
      </c>
      <c r="F6" s="14">
        <f t="shared" si="15"/>
        <v>-3.0620000000000001E-3</v>
      </c>
      <c r="G6" s="14">
        <f t="shared" si="16"/>
        <v>3.3E-3</v>
      </c>
      <c r="H6" s="7">
        <v>1</v>
      </c>
      <c r="I6" s="15" cm="1">
        <f t="array" ref="I6">C6-MMULT(D6:H6,$AH$2:$AH$6)</f>
        <v>5.383670698990697E-3</v>
      </c>
      <c r="K6" s="11">
        <f t="shared" si="0"/>
        <v>8.7167778974053742E-3</v>
      </c>
      <c r="L6" s="12">
        <f t="shared" si="1"/>
        <v>1.4100448596396071E-2</v>
      </c>
      <c r="N6" s="14">
        <f t="shared" si="4"/>
        <v>7.7000000000000002E-3</v>
      </c>
      <c r="O6" s="46">
        <f t="shared" si="5"/>
        <v>2.1440000000000001E-3</v>
      </c>
      <c r="Q6" s="14">
        <f t="shared" si="6"/>
        <v>8.4440000000000001E-3</v>
      </c>
      <c r="S6" s="14">
        <f t="shared" si="7"/>
        <v>8.544448596396071E-3</v>
      </c>
      <c r="U6" s="10">
        <f t="shared" si="8"/>
        <v>1.4E-2</v>
      </c>
      <c r="V6" s="10">
        <v>7.7000000000000002E-3</v>
      </c>
      <c r="W6" s="10">
        <f t="shared" si="9"/>
        <v>1.4583333333333334E-3</v>
      </c>
      <c r="X6" s="10">
        <f t="shared" si="10"/>
        <v>2.3E-5</v>
      </c>
      <c r="Y6" s="10">
        <f t="shared" si="11"/>
        <v>1.4813333333333334E-3</v>
      </c>
      <c r="Z6" s="33">
        <f t="shared" si="2"/>
        <v>1</v>
      </c>
      <c r="AA6" s="10">
        <f t="shared" si="12"/>
        <v>6.2186666666666666E-3</v>
      </c>
      <c r="AB6" s="10">
        <f t="shared" si="13"/>
        <v>1.3918666666666666E-2</v>
      </c>
      <c r="AC6" s="10">
        <f t="shared" si="14"/>
        <v>8.1333333333334298E-5</v>
      </c>
      <c r="AD6" s="5"/>
      <c r="AE6" s="5"/>
      <c r="AF6" s="5"/>
      <c r="AG6" s="5" t="s">
        <v>3</v>
      </c>
      <c r="AH6" s="5">
        <v>4.9542111984352483E-3</v>
      </c>
    </row>
    <row r="7" spans="1:34" x14ac:dyDescent="0.3">
      <c r="A7" s="8">
        <v>44377</v>
      </c>
      <c r="B7" s="9">
        <v>1.5E-5</v>
      </c>
      <c r="C7" s="9">
        <v>1.2E-2</v>
      </c>
      <c r="D7" s="10">
        <v>1.2160000000000001E-3</v>
      </c>
      <c r="E7" s="14">
        <f t="shared" si="3"/>
        <v>5.5560000000000002E-3</v>
      </c>
      <c r="F7" s="14">
        <f t="shared" si="15"/>
        <v>4.5069999999999997E-3</v>
      </c>
      <c r="G7" s="14">
        <f t="shared" si="16"/>
        <v>-3.0620000000000001E-3</v>
      </c>
      <c r="H7" s="7">
        <v>1</v>
      </c>
      <c r="I7" s="15" cm="1">
        <f t="array" ref="I7">C7-MMULT(D7:H7,$AH$2:$AH$6)</f>
        <v>6.1623912959621659E-3</v>
      </c>
      <c r="K7" s="11">
        <f t="shared" si="0"/>
        <v>5.7776959187282057E-3</v>
      </c>
      <c r="L7" s="12">
        <f t="shared" si="1"/>
        <v>1.1940087214690372E-2</v>
      </c>
      <c r="N7" s="14">
        <f t="shared" si="4"/>
        <v>6.7000000000000002E-3</v>
      </c>
      <c r="O7" s="46">
        <f t="shared" si="5"/>
        <v>5.4840000000000002E-3</v>
      </c>
      <c r="Q7" s="14">
        <f t="shared" si="6"/>
        <v>1.0784E-2</v>
      </c>
      <c r="S7" s="14">
        <f t="shared" si="7"/>
        <v>1.0724087214690372E-2</v>
      </c>
      <c r="U7" s="10">
        <f t="shared" si="8"/>
        <v>1.2E-2</v>
      </c>
      <c r="V7" s="10">
        <v>6.7000000000000002E-3</v>
      </c>
      <c r="W7" s="10">
        <f t="shared" si="9"/>
        <v>1.4583333333333334E-3</v>
      </c>
      <c r="X7" s="10">
        <f t="shared" si="10"/>
        <v>1.5E-5</v>
      </c>
      <c r="Y7" s="10">
        <f t="shared" si="11"/>
        <v>1.4733333333333334E-3</v>
      </c>
      <c r="Z7" s="33">
        <f t="shared" si="2"/>
        <v>1</v>
      </c>
      <c r="AA7" s="10">
        <f t="shared" si="12"/>
        <v>5.2266666666666668E-3</v>
      </c>
      <c r="AB7" s="10">
        <f t="shared" si="13"/>
        <v>1.1926666666666667E-2</v>
      </c>
      <c r="AC7" s="10">
        <f t="shared" si="14"/>
        <v>7.3333333333333237E-5</v>
      </c>
    </row>
    <row r="8" spans="1:34" x14ac:dyDescent="0.3">
      <c r="A8" s="8">
        <v>44408</v>
      </c>
      <c r="B8" s="9">
        <v>2.1999999999999999E-5</v>
      </c>
      <c r="C8" s="9">
        <v>6.0000000000000001E-3</v>
      </c>
      <c r="D8" s="10">
        <v>-2.4160000000000002E-3</v>
      </c>
      <c r="E8" s="14">
        <f t="shared" si="3"/>
        <v>1.2160000000000001E-3</v>
      </c>
      <c r="F8" s="14">
        <f t="shared" si="15"/>
        <v>5.5560000000000002E-3</v>
      </c>
      <c r="G8" s="14">
        <f t="shared" si="16"/>
        <v>4.5069999999999997E-3</v>
      </c>
      <c r="H8" s="7">
        <v>1</v>
      </c>
      <c r="I8" s="15" cm="1">
        <f t="array" ref="I8">C8-MMULT(D8:H8,$AH$2:$AH$6)</f>
        <v>1.6985859573239552E-3</v>
      </c>
      <c r="K8" s="11">
        <f t="shared" si="0"/>
        <v>3.3180770831163454E-3</v>
      </c>
      <c r="L8" s="12">
        <f t="shared" si="1"/>
        <v>5.0166630404403006E-3</v>
      </c>
      <c r="N8" s="14">
        <f t="shared" si="4"/>
        <v>3.7000000000000002E-3</v>
      </c>
      <c r="O8" s="46">
        <f t="shared" si="5"/>
        <v>6.1159999999999999E-3</v>
      </c>
      <c r="Q8" s="14">
        <f t="shared" si="6"/>
        <v>8.4159999999999999E-3</v>
      </c>
      <c r="S8" s="14">
        <f t="shared" si="7"/>
        <v>7.4326630404403012E-3</v>
      </c>
      <c r="U8" s="10">
        <f t="shared" si="8"/>
        <v>6.0000000000000001E-3</v>
      </c>
      <c r="V8" s="10">
        <v>3.7000000000000002E-3</v>
      </c>
      <c r="W8" s="10">
        <f t="shared" si="9"/>
        <v>1.4583333333333334E-3</v>
      </c>
      <c r="X8" s="10">
        <f t="shared" si="10"/>
        <v>2.1999999999999999E-5</v>
      </c>
      <c r="Y8" s="10">
        <f t="shared" si="11"/>
        <v>1.4803333333333335E-3</v>
      </c>
      <c r="Z8" s="33">
        <f t="shared" si="2"/>
        <v>1</v>
      </c>
      <c r="AA8" s="10">
        <f t="shared" si="12"/>
        <v>2.2196666666666667E-3</v>
      </c>
      <c r="AB8" s="10">
        <f t="shared" si="13"/>
        <v>5.9196666666666668E-3</v>
      </c>
      <c r="AC8" s="10">
        <f t="shared" si="14"/>
        <v>8.0333333333333298E-5</v>
      </c>
    </row>
    <row r="9" spans="1:34" x14ac:dyDescent="0.3">
      <c r="A9" s="8">
        <v>44439</v>
      </c>
      <c r="B9" s="9">
        <v>3.1000000000000001E-5</v>
      </c>
      <c r="C9" s="9">
        <v>8.0000000000000002E-3</v>
      </c>
      <c r="D9" s="10">
        <v>5.8539999999999998E-3</v>
      </c>
      <c r="E9" s="14">
        <f t="shared" si="3"/>
        <v>-2.4160000000000002E-3</v>
      </c>
      <c r="F9" s="14">
        <f t="shared" si="15"/>
        <v>1.2160000000000001E-3</v>
      </c>
      <c r="G9" s="14">
        <f t="shared" si="16"/>
        <v>5.5560000000000002E-3</v>
      </c>
      <c r="H9" s="7">
        <v>1</v>
      </c>
      <c r="I9" s="15" cm="1">
        <f t="array" ref="I9">C9-MMULT(D9:H9,$AH$2:$AH$6)</f>
        <v>1.407857298127875E-4</v>
      </c>
      <c r="K9" s="11">
        <f t="shared" si="0"/>
        <v>8.9185858305034834E-3</v>
      </c>
      <c r="L9" s="12">
        <f t="shared" si="1"/>
        <v>9.0593715603162709E-3</v>
      </c>
      <c r="N9" s="14">
        <f t="shared" si="4"/>
        <v>4.7000000000000002E-3</v>
      </c>
      <c r="O9" s="46">
        <f t="shared" si="5"/>
        <v>-1.1539999999999996E-3</v>
      </c>
      <c r="Q9" s="14">
        <f t="shared" si="6"/>
        <v>2.1460000000000003E-3</v>
      </c>
      <c r="S9" s="14">
        <f t="shared" si="7"/>
        <v>3.2053715603162711E-3</v>
      </c>
      <c r="U9" s="10">
        <f t="shared" si="8"/>
        <v>8.0000000000000002E-3</v>
      </c>
      <c r="V9" s="10">
        <v>4.7000000000000002E-3</v>
      </c>
      <c r="W9" s="10">
        <f t="shared" si="9"/>
        <v>1.4583333333333334E-3</v>
      </c>
      <c r="X9" s="10">
        <f t="shared" si="10"/>
        <v>3.1000000000000001E-5</v>
      </c>
      <c r="Y9" s="10">
        <f t="shared" si="11"/>
        <v>1.4893333333333334E-3</v>
      </c>
      <c r="Z9" s="33">
        <f t="shared" si="2"/>
        <v>1</v>
      </c>
      <c r="AA9" s="10">
        <f t="shared" si="12"/>
        <v>3.2106666666666668E-3</v>
      </c>
      <c r="AB9" s="10">
        <f t="shared" si="13"/>
        <v>7.9106666666666665E-3</v>
      </c>
      <c r="AC9" s="10">
        <f t="shared" si="14"/>
        <v>8.9333333333333625E-5</v>
      </c>
    </row>
    <row r="10" spans="1:34" x14ac:dyDescent="0.3">
      <c r="A10" s="8">
        <v>44469</v>
      </c>
      <c r="B10" s="9">
        <v>3.8000000000000002E-5</v>
      </c>
      <c r="C10" s="9">
        <v>8.9999999999999993E-3</v>
      </c>
      <c r="D10" s="10">
        <v>6.3470000000000002E-3</v>
      </c>
      <c r="E10" s="14">
        <f t="shared" si="3"/>
        <v>5.8539999999999998E-3</v>
      </c>
      <c r="F10" s="14">
        <f t="shared" si="15"/>
        <v>-2.4160000000000002E-3</v>
      </c>
      <c r="G10" s="14">
        <f t="shared" si="16"/>
        <v>1.2160000000000001E-3</v>
      </c>
      <c r="H10" s="7">
        <v>1</v>
      </c>
      <c r="I10" s="15" cm="1">
        <f t="array" ref="I10">C10-MMULT(D10:H10,$AH$2:$AH$6)</f>
        <v>6.6726014989406876E-5</v>
      </c>
      <c r="K10" s="11">
        <f t="shared" si="0"/>
        <v>9.2524492902933096E-3</v>
      </c>
      <c r="L10" s="12">
        <f t="shared" si="1"/>
        <v>9.3191753052827165E-3</v>
      </c>
      <c r="N10" s="14">
        <f t="shared" si="4"/>
        <v>5.1999999999999998E-3</v>
      </c>
      <c r="O10" s="46">
        <f t="shared" si="5"/>
        <v>-1.1470000000000004E-3</v>
      </c>
      <c r="Q10" s="14">
        <f t="shared" si="6"/>
        <v>2.6529999999999991E-3</v>
      </c>
      <c r="S10" s="14">
        <f t="shared" si="7"/>
        <v>2.9721753052827163E-3</v>
      </c>
      <c r="U10" s="10">
        <f t="shared" si="8"/>
        <v>8.9999999999999993E-3</v>
      </c>
      <c r="V10" s="10">
        <v>5.1999999999999998E-3</v>
      </c>
      <c r="W10" s="10">
        <f t="shared" si="9"/>
        <v>1.4583333333333334E-3</v>
      </c>
      <c r="X10" s="10">
        <f t="shared" si="10"/>
        <v>3.8000000000000002E-5</v>
      </c>
      <c r="Y10" s="10">
        <f t="shared" si="11"/>
        <v>1.4963333333333335E-3</v>
      </c>
      <c r="Z10" s="33">
        <f t="shared" si="2"/>
        <v>1</v>
      </c>
      <c r="AA10" s="10">
        <f t="shared" si="12"/>
        <v>3.7036666666666663E-3</v>
      </c>
      <c r="AB10" s="10">
        <f t="shared" si="13"/>
        <v>8.9036666666666656E-3</v>
      </c>
      <c r="AC10" s="10">
        <f t="shared" si="14"/>
        <v>9.6333333333333687E-5</v>
      </c>
    </row>
    <row r="11" spans="1:34" x14ac:dyDescent="0.3">
      <c r="A11" s="8">
        <v>44500</v>
      </c>
      <c r="B11" s="9">
        <v>3.6000000000000001E-5</v>
      </c>
      <c r="C11" s="9">
        <v>8.0000000000000002E-3</v>
      </c>
      <c r="D11" s="10">
        <v>1.56E-4</v>
      </c>
      <c r="E11" s="14">
        <f t="shared" si="3"/>
        <v>6.3470000000000002E-3</v>
      </c>
      <c r="F11" s="14">
        <f t="shared" si="15"/>
        <v>5.8539999999999998E-3</v>
      </c>
      <c r="G11" s="14">
        <f t="shared" si="16"/>
        <v>-2.4160000000000002E-3</v>
      </c>
      <c r="H11" s="7">
        <v>1</v>
      </c>
      <c r="I11" s="15" cm="1">
        <f t="array" ref="I11">C11-MMULT(D11:H11,$AH$2:$AH$6)</f>
        <v>2.5159618894801637E-3</v>
      </c>
      <c r="K11" s="11">
        <f t="shared" si="0"/>
        <v>5.0598556197886209E-3</v>
      </c>
      <c r="L11" s="12">
        <f t="shared" si="1"/>
        <v>7.5758175092687846E-3</v>
      </c>
      <c r="N11" s="14">
        <f t="shared" si="4"/>
        <v>4.7000000000000002E-3</v>
      </c>
      <c r="O11" s="46">
        <f t="shared" si="5"/>
        <v>4.5440000000000003E-3</v>
      </c>
      <c r="Q11" s="14">
        <f t="shared" si="6"/>
        <v>7.8440000000000003E-3</v>
      </c>
      <c r="S11" s="14">
        <f t="shared" si="7"/>
        <v>7.4198175092687847E-3</v>
      </c>
      <c r="U11" s="10">
        <f t="shared" si="8"/>
        <v>8.0000000000000002E-3</v>
      </c>
      <c r="V11" s="10">
        <v>4.7000000000000002E-3</v>
      </c>
      <c r="W11" s="10">
        <f t="shared" si="9"/>
        <v>1.4583333333333334E-3</v>
      </c>
      <c r="X11" s="10">
        <f t="shared" si="10"/>
        <v>3.6000000000000001E-5</v>
      </c>
      <c r="Y11" s="10">
        <f t="shared" si="11"/>
        <v>1.4943333333333334E-3</v>
      </c>
      <c r="Z11" s="33">
        <f t="shared" si="2"/>
        <v>1</v>
      </c>
      <c r="AA11" s="10">
        <f t="shared" si="12"/>
        <v>3.2056666666666666E-3</v>
      </c>
      <c r="AB11" s="10">
        <f t="shared" si="13"/>
        <v>7.9056666666666667E-3</v>
      </c>
      <c r="AC11" s="10">
        <f t="shared" si="14"/>
        <v>9.4333333333333422E-5</v>
      </c>
    </row>
    <row r="12" spans="1:34" x14ac:dyDescent="0.3">
      <c r="A12" s="8">
        <v>44530</v>
      </c>
      <c r="B12" s="9">
        <v>3.8000000000000002E-5</v>
      </c>
      <c r="C12" s="9">
        <v>6.0000000000000001E-3</v>
      </c>
      <c r="D12" s="10">
        <v>-4.8560000000000001E-3</v>
      </c>
      <c r="E12" s="14">
        <f t="shared" si="3"/>
        <v>1.56E-4</v>
      </c>
      <c r="F12" s="14">
        <f t="shared" si="15"/>
        <v>6.3470000000000002E-3</v>
      </c>
      <c r="G12" s="14">
        <f t="shared" si="16"/>
        <v>5.8539999999999998E-3</v>
      </c>
      <c r="H12" s="7">
        <v>1</v>
      </c>
      <c r="I12" s="15" cm="1">
        <f t="array" ref="I12">C12-MMULT(D12:H12,$AH$2:$AH$6)</f>
        <v>2.8621637602054082E-3</v>
      </c>
      <c r="K12" s="11">
        <f t="shared" si="0"/>
        <v>1.6656899798969242E-3</v>
      </c>
      <c r="L12" s="12">
        <f t="shared" si="1"/>
        <v>4.5278537401023319E-3</v>
      </c>
      <c r="N12" s="14">
        <f t="shared" si="4"/>
        <v>3.7000000000000002E-3</v>
      </c>
      <c r="O12" s="46">
        <f t="shared" si="5"/>
        <v>8.5560000000000011E-3</v>
      </c>
      <c r="Q12" s="14">
        <f t="shared" si="6"/>
        <v>1.0856000000000001E-2</v>
      </c>
      <c r="S12" s="14">
        <f t="shared" si="7"/>
        <v>9.3838537401023311E-3</v>
      </c>
      <c r="U12" s="10">
        <f t="shared" si="8"/>
        <v>6.0000000000000001E-3</v>
      </c>
      <c r="V12" s="10">
        <v>3.7000000000000002E-3</v>
      </c>
      <c r="W12" s="10">
        <f t="shared" si="9"/>
        <v>1.4583333333333334E-3</v>
      </c>
      <c r="X12" s="10">
        <f t="shared" si="10"/>
        <v>3.8000000000000002E-5</v>
      </c>
      <c r="Y12" s="10">
        <f t="shared" si="11"/>
        <v>1.4963333333333335E-3</v>
      </c>
      <c r="Z12" s="33">
        <f t="shared" si="2"/>
        <v>1</v>
      </c>
      <c r="AA12" s="10">
        <f t="shared" si="12"/>
        <v>2.2036666666666667E-3</v>
      </c>
      <c r="AB12" s="10">
        <f t="shared" si="13"/>
        <v>5.9036666666666664E-3</v>
      </c>
      <c r="AC12" s="10">
        <f t="shared" si="14"/>
        <v>9.6333333333333687E-5</v>
      </c>
    </row>
    <row r="13" spans="1:34" x14ac:dyDescent="0.3">
      <c r="A13" s="8">
        <v>44561</v>
      </c>
      <c r="B13" s="9">
        <v>4.1999999999999998E-5</v>
      </c>
      <c r="C13" s="9">
        <v>0.01</v>
      </c>
      <c r="D13" s="10">
        <v>8.2959999999999996E-3</v>
      </c>
      <c r="E13" s="14">
        <f t="shared" si="3"/>
        <v>-4.8560000000000001E-3</v>
      </c>
      <c r="F13" s="14">
        <f t="shared" si="15"/>
        <v>1.56E-4</v>
      </c>
      <c r="G13" s="14">
        <f t="shared" si="16"/>
        <v>6.3470000000000002E-3</v>
      </c>
      <c r="H13" s="7">
        <v>1</v>
      </c>
      <c r="I13" s="15" cm="1">
        <f t="array" ref="I13">C13-MMULT(D13:H13,$AH$2:$AH$6)</f>
        <v>1.242437630807891E-3</v>
      </c>
      <c r="K13" s="11">
        <f t="shared" si="0"/>
        <v>1.057232734938128E-2</v>
      </c>
      <c r="L13" s="12">
        <f t="shared" si="1"/>
        <v>1.1814764980189171E-2</v>
      </c>
      <c r="N13" s="14">
        <f t="shared" si="4"/>
        <v>5.7000000000000002E-3</v>
      </c>
      <c r="O13" s="46">
        <f t="shared" si="5"/>
        <v>-2.5959999999999993E-3</v>
      </c>
      <c r="Q13" s="14">
        <f t="shared" si="6"/>
        <v>1.7040000000000007E-3</v>
      </c>
      <c r="S13" s="14">
        <f t="shared" si="7"/>
        <v>3.5187649801891718E-3</v>
      </c>
      <c r="U13" s="10">
        <f t="shared" si="8"/>
        <v>0.01</v>
      </c>
      <c r="V13" s="10">
        <v>5.7000000000000002E-3</v>
      </c>
      <c r="W13" s="10">
        <f t="shared" si="9"/>
        <v>1.4583333333333334E-3</v>
      </c>
      <c r="X13" s="10">
        <f t="shared" si="10"/>
        <v>4.1999999999999998E-5</v>
      </c>
      <c r="Y13" s="10">
        <f t="shared" si="11"/>
        <v>1.5003333333333333E-3</v>
      </c>
      <c r="Z13" s="33">
        <f t="shared" si="2"/>
        <v>1</v>
      </c>
      <c r="AA13" s="10">
        <f t="shared" si="12"/>
        <v>4.1996666666666667E-3</v>
      </c>
      <c r="AB13" s="10">
        <f t="shared" si="13"/>
        <v>9.8996666666666677E-3</v>
      </c>
      <c r="AC13" s="10">
        <f t="shared" si="14"/>
        <v>1.0033333333333248E-4</v>
      </c>
    </row>
    <row r="14" spans="1:34" x14ac:dyDescent="0.3">
      <c r="A14" s="8">
        <v>44592</v>
      </c>
      <c r="B14" s="9">
        <v>4.6999999999999997E-5</v>
      </c>
      <c r="C14" s="9">
        <v>7.0000000000000001E-3</v>
      </c>
      <c r="D14" s="10">
        <v>1.3910000000000001E-3</v>
      </c>
      <c r="E14" s="14">
        <f t="shared" si="3"/>
        <v>8.2959999999999996E-3</v>
      </c>
      <c r="F14" s="14">
        <f t="shared" si="15"/>
        <v>-4.8560000000000001E-3</v>
      </c>
      <c r="G14" s="14">
        <f t="shared" si="16"/>
        <v>1.56E-4</v>
      </c>
      <c r="H14" s="7">
        <v>1</v>
      </c>
      <c r="I14" s="15" cm="1">
        <f t="array" ref="I14">C14-MMULT(D14:H14,$AH$2:$AH$6)</f>
        <v>3.8246629927420582E-5</v>
      </c>
      <c r="K14" s="11">
        <f t="shared" si="0"/>
        <v>5.896207288836156E-3</v>
      </c>
      <c r="L14" s="12">
        <f t="shared" si="1"/>
        <v>5.9344539187635766E-3</v>
      </c>
      <c r="N14" s="14">
        <f t="shared" si="4"/>
        <v>4.1999999999999997E-3</v>
      </c>
      <c r="O14" s="46">
        <f t="shared" si="5"/>
        <v>2.8089999999999999E-3</v>
      </c>
      <c r="Q14" s="14">
        <f t="shared" si="6"/>
        <v>5.6090000000000003E-3</v>
      </c>
      <c r="S14" s="14">
        <f t="shared" si="7"/>
        <v>4.5434539187635768E-3</v>
      </c>
      <c r="U14" s="10">
        <f t="shared" si="8"/>
        <v>7.0000000000000001E-3</v>
      </c>
      <c r="V14" s="10">
        <v>4.1999999999999997E-3</v>
      </c>
      <c r="W14" s="10">
        <f t="shared" si="9"/>
        <v>1.4583333333333334E-3</v>
      </c>
      <c r="X14" s="10">
        <f t="shared" si="10"/>
        <v>4.6999999999999997E-5</v>
      </c>
      <c r="Y14" s="10">
        <f t="shared" si="11"/>
        <v>1.5053333333333333E-3</v>
      </c>
      <c r="Z14" s="33">
        <f t="shared" si="2"/>
        <v>1</v>
      </c>
      <c r="AA14" s="10">
        <f t="shared" si="12"/>
        <v>2.6946666666666664E-3</v>
      </c>
      <c r="AB14" s="10">
        <f t="shared" si="13"/>
        <v>6.8946666666666661E-3</v>
      </c>
      <c r="AC14" s="10">
        <f t="shared" si="14"/>
        <v>1.0533333333333401E-4</v>
      </c>
    </row>
    <row r="15" spans="1:34" x14ac:dyDescent="0.3">
      <c r="A15" s="8">
        <v>44620</v>
      </c>
      <c r="B15" s="9">
        <v>7.4999999999999993E-5</v>
      </c>
      <c r="C15" s="9">
        <v>2E-3</v>
      </c>
      <c r="D15" s="10">
        <v>-5.4310000000000001E-3</v>
      </c>
      <c r="E15" s="14">
        <f t="shared" si="3"/>
        <v>1.3910000000000001E-3</v>
      </c>
      <c r="F15" s="14">
        <f t="shared" si="15"/>
        <v>8.2959999999999996E-3</v>
      </c>
      <c r="G15" s="14">
        <f t="shared" si="16"/>
        <v>-4.8560000000000001E-3</v>
      </c>
      <c r="H15" s="7">
        <v>1</v>
      </c>
      <c r="I15" s="15" cm="1">
        <f t="array" ref="I15">C15-MMULT(D15:H15,$AH$2:$AH$6)</f>
        <v>1.452814356542975E-4</v>
      </c>
      <c r="K15" s="11">
        <f t="shared" si="0"/>
        <v>1.2762954781136591E-3</v>
      </c>
      <c r="L15" s="12">
        <f t="shared" si="1"/>
        <v>1.4215769137679566E-3</v>
      </c>
      <c r="N15" s="14">
        <f t="shared" si="4"/>
        <v>1.6999999999999999E-3</v>
      </c>
      <c r="O15" s="46">
        <f t="shared" si="5"/>
        <v>7.1310000000000002E-3</v>
      </c>
      <c r="Q15" s="14">
        <f t="shared" si="6"/>
        <v>7.4310000000000001E-3</v>
      </c>
      <c r="S15" s="14">
        <f t="shared" si="7"/>
        <v>6.8525769137679562E-3</v>
      </c>
      <c r="U15" s="10">
        <f t="shared" si="8"/>
        <v>2E-3</v>
      </c>
      <c r="V15" s="10">
        <v>1.6999999999999999E-3</v>
      </c>
      <c r="W15" s="10">
        <f t="shared" si="9"/>
        <v>1.4583333333333334E-3</v>
      </c>
      <c r="X15" s="10">
        <f t="shared" si="10"/>
        <v>7.4999999999999993E-5</v>
      </c>
      <c r="Y15" s="10">
        <f t="shared" si="11"/>
        <v>1.5333333333333334E-3</v>
      </c>
      <c r="Z15" s="33">
        <f t="shared" si="2"/>
        <v>1</v>
      </c>
      <c r="AA15" s="10">
        <f t="shared" si="12"/>
        <v>1.6666666666666653E-4</v>
      </c>
      <c r="AB15" s="10">
        <f t="shared" si="13"/>
        <v>1.8666666666666664E-3</v>
      </c>
      <c r="AC15" s="10">
        <f t="shared" si="14"/>
        <v>1.3333333333333361E-4</v>
      </c>
    </row>
    <row r="16" spans="1:34" x14ac:dyDescent="0.3">
      <c r="A16" s="8">
        <v>44651</v>
      </c>
      <c r="B16" s="9">
        <v>1.5899999999999999E-4</v>
      </c>
      <c r="C16" s="9">
        <v>8.0000000000000002E-3</v>
      </c>
      <c r="D16" s="10">
        <v>2.225E-3</v>
      </c>
      <c r="E16" s="14">
        <f t="shared" si="3"/>
        <v>-5.4310000000000001E-3</v>
      </c>
      <c r="F16" s="14">
        <f t="shared" si="15"/>
        <v>1.3910000000000001E-3</v>
      </c>
      <c r="G16" s="14">
        <f t="shared" si="16"/>
        <v>8.2959999999999996E-3</v>
      </c>
      <c r="H16" s="7">
        <v>1</v>
      </c>
      <c r="I16" s="15" cm="1">
        <f t="array" ref="I16">C16-MMULT(D16:H16,$AH$2:$AH$6)</f>
        <v>1.9660261045573333E-3</v>
      </c>
      <c r="K16" s="11">
        <f t="shared" si="0"/>
        <v>6.460998618379188E-3</v>
      </c>
      <c r="L16" s="12">
        <f t="shared" si="1"/>
        <v>8.4270247229365214E-3</v>
      </c>
      <c r="N16" s="14">
        <f t="shared" si="4"/>
        <v>4.7999999999999996E-3</v>
      </c>
      <c r="O16" s="46">
        <f t="shared" si="5"/>
        <v>2.5749999999999996E-3</v>
      </c>
      <c r="Q16" s="14">
        <f t="shared" si="6"/>
        <v>5.7750000000000006E-3</v>
      </c>
      <c r="S16" s="14">
        <f t="shared" si="7"/>
        <v>6.2020247229365218E-3</v>
      </c>
      <c r="U16" s="10">
        <f t="shared" si="8"/>
        <v>8.0000000000000002E-3</v>
      </c>
      <c r="V16" s="10">
        <v>4.7999999999999996E-3</v>
      </c>
      <c r="W16" s="10">
        <f t="shared" si="9"/>
        <v>1.4583333333333334E-3</v>
      </c>
      <c r="X16" s="10">
        <f t="shared" si="10"/>
        <v>1.5899999999999999E-4</v>
      </c>
      <c r="Y16" s="10">
        <f t="shared" si="11"/>
        <v>1.6173333333333335E-3</v>
      </c>
      <c r="Z16" s="33">
        <f t="shared" si="2"/>
        <v>1</v>
      </c>
      <c r="AA16" s="10">
        <f t="shared" si="12"/>
        <v>3.1826666666666661E-3</v>
      </c>
      <c r="AB16" s="10">
        <f t="shared" si="13"/>
        <v>7.9826666666666657E-3</v>
      </c>
      <c r="AC16" s="10">
        <f t="shared" si="14"/>
        <v>1.7333333333334477E-5</v>
      </c>
    </row>
    <row r="17" spans="1:29" x14ac:dyDescent="0.3">
      <c r="A17" s="8">
        <v>44681</v>
      </c>
      <c r="B17" s="9">
        <v>2.8299999999999999E-4</v>
      </c>
      <c r="C17" s="9">
        <v>4.0000000000000001E-3</v>
      </c>
      <c r="D17" s="10">
        <v>-1.1689999999999999E-3</v>
      </c>
      <c r="E17" s="14">
        <f t="shared" si="3"/>
        <v>2.225E-3</v>
      </c>
      <c r="F17" s="14">
        <f t="shared" si="15"/>
        <v>-5.4310000000000001E-3</v>
      </c>
      <c r="G17" s="14">
        <f t="shared" si="16"/>
        <v>1.3910000000000001E-3</v>
      </c>
      <c r="H17" s="7">
        <v>1</v>
      </c>
      <c r="I17" s="15" cm="1">
        <f t="array" ref="I17">C17-MMULT(D17:H17,$AH$2:$AH$6)</f>
        <v>-1.0598860209242609E-3</v>
      </c>
      <c r="K17" s="11">
        <f t="shared" si="0"/>
        <v>4.1625552461141404E-3</v>
      </c>
      <c r="L17" s="12">
        <f t="shared" si="1"/>
        <v>3.1026692251898795E-3</v>
      </c>
      <c r="N17" s="14">
        <f t="shared" si="4"/>
        <v>2.8E-3</v>
      </c>
      <c r="O17" s="46">
        <f t="shared" si="5"/>
        <v>3.9690000000000003E-3</v>
      </c>
      <c r="Q17" s="14">
        <f t="shared" si="6"/>
        <v>5.169E-3</v>
      </c>
      <c r="S17" s="14">
        <f t="shared" si="7"/>
        <v>4.2716692251898794E-3</v>
      </c>
      <c r="U17" s="10">
        <f t="shared" si="8"/>
        <v>4.0000000000000001E-3</v>
      </c>
      <c r="V17" s="10">
        <v>2.8E-3</v>
      </c>
      <c r="W17" s="10">
        <f t="shared" si="9"/>
        <v>1.4583333333333334E-3</v>
      </c>
      <c r="X17" s="10">
        <f t="shared" si="10"/>
        <v>2.8299999999999999E-4</v>
      </c>
      <c r="Y17" s="10">
        <f t="shared" si="11"/>
        <v>1.7413333333333334E-3</v>
      </c>
      <c r="Z17" s="33">
        <f t="shared" si="2"/>
        <v>1</v>
      </c>
      <c r="AA17" s="10">
        <f t="shared" si="12"/>
        <v>1.0586666666666665E-3</v>
      </c>
      <c r="AB17" s="10">
        <f t="shared" si="13"/>
        <v>3.8586666666666665E-3</v>
      </c>
      <c r="AC17" s="10">
        <f t="shared" si="14"/>
        <v>1.4133333333333359E-4</v>
      </c>
    </row>
    <row r="18" spans="1:29" x14ac:dyDescent="0.3">
      <c r="A18" s="8">
        <v>44712</v>
      </c>
      <c r="B18" s="9">
        <v>4.8299999999999998E-4</v>
      </c>
      <c r="C18" s="9">
        <v>-1.2E-2</v>
      </c>
      <c r="D18" s="10">
        <v>-2.5038000000000001E-2</v>
      </c>
      <c r="E18" s="14">
        <f t="shared" si="3"/>
        <v>-1.1689999999999999E-3</v>
      </c>
      <c r="F18" s="14">
        <f t="shared" si="15"/>
        <v>2.225E-3</v>
      </c>
      <c r="G18" s="14">
        <f t="shared" si="16"/>
        <v>-5.4310000000000001E-3</v>
      </c>
      <c r="H18" s="7">
        <v>1</v>
      </c>
      <c r="I18" s="15" cm="1">
        <f t="array" ref="I18">C18-MMULT(D18:H18,$AH$2:$AH$6)</f>
        <v>-4.56933997518963E-3</v>
      </c>
      <c r="K18" s="11">
        <f t="shared" si="0"/>
        <v>-1.2001718428781095E-2</v>
      </c>
      <c r="L18" s="12">
        <f t="shared" si="1"/>
        <v>-1.6571058403970725E-2</v>
      </c>
      <c r="N18" s="14">
        <f t="shared" si="4"/>
        <v>-5.1000000000000004E-3</v>
      </c>
      <c r="O18" s="46">
        <f t="shared" si="5"/>
        <v>1.9938000000000001E-2</v>
      </c>
      <c r="Q18" s="14">
        <f t="shared" si="6"/>
        <v>1.3038000000000001E-2</v>
      </c>
      <c r="S18" s="14">
        <f t="shared" si="7"/>
        <v>8.4669415960292767E-3</v>
      </c>
      <c r="U18" s="10">
        <f t="shared" si="8"/>
        <v>-1.2E-2</v>
      </c>
      <c r="V18" s="10">
        <v>-5.1000000000000004E-3</v>
      </c>
      <c r="W18" s="10">
        <f t="shared" si="9"/>
        <v>1.4583333333333334E-3</v>
      </c>
      <c r="X18" s="10">
        <f t="shared" si="10"/>
        <v>4.8299999999999998E-4</v>
      </c>
      <c r="Y18" s="10">
        <f t="shared" si="11"/>
        <v>1.9413333333333333E-3</v>
      </c>
      <c r="Z18" s="33">
        <f t="shared" si="2"/>
        <v>1</v>
      </c>
      <c r="AA18" s="10">
        <f t="shared" si="12"/>
        <v>-7.0413333333333335E-3</v>
      </c>
      <c r="AB18" s="10">
        <f t="shared" si="13"/>
        <v>-1.2141333333333334E-2</v>
      </c>
      <c r="AC18" s="10">
        <f t="shared" si="14"/>
        <v>1.4133333333333359E-4</v>
      </c>
    </row>
    <row r="19" spans="1:29" x14ac:dyDescent="0.3">
      <c r="A19" s="8">
        <v>44742</v>
      </c>
      <c r="B19" s="9">
        <v>6.7500000000000004E-4</v>
      </c>
      <c r="C19" s="9">
        <v>-1.2E-2</v>
      </c>
      <c r="D19" s="10">
        <v>-2.7694E-2</v>
      </c>
      <c r="E19" s="14">
        <f t="shared" si="3"/>
        <v>-2.5038000000000001E-2</v>
      </c>
      <c r="F19" s="14">
        <f t="shared" si="15"/>
        <v>-1.1689999999999999E-3</v>
      </c>
      <c r="G19" s="14">
        <f t="shared" si="16"/>
        <v>2.225E-3</v>
      </c>
      <c r="H19" s="7">
        <v>1</v>
      </c>
      <c r="I19" s="15" cm="1">
        <f t="array" ref="I19">C19-MMULT(D19:H19,$AH$2:$AH$6)</f>
        <v>-8.4885555283229983E-4</v>
      </c>
      <c r="K19" s="11">
        <f t="shared" si="0"/>
        <v>-1.3800382423105186E-2</v>
      </c>
      <c r="L19" s="12">
        <f t="shared" si="1"/>
        <v>-1.4649237975937486E-2</v>
      </c>
      <c r="N19" s="14">
        <f t="shared" si="4"/>
        <v>-5.0000000000000001E-3</v>
      </c>
      <c r="O19" s="46">
        <f t="shared" si="5"/>
        <v>2.2693999999999999E-2</v>
      </c>
      <c r="Q19" s="14">
        <f t="shared" si="6"/>
        <v>1.5694E-2</v>
      </c>
      <c r="S19" s="14">
        <f t="shared" si="7"/>
        <v>1.3044762024062514E-2</v>
      </c>
      <c r="U19" s="10">
        <f t="shared" si="8"/>
        <v>-1.2E-2</v>
      </c>
      <c r="V19" s="10">
        <v>-5.0000000000000001E-3</v>
      </c>
      <c r="W19" s="10">
        <f t="shared" si="9"/>
        <v>1.4583333333333334E-3</v>
      </c>
      <c r="X19" s="10">
        <f t="shared" si="10"/>
        <v>6.7500000000000004E-4</v>
      </c>
      <c r="Y19" s="10">
        <f t="shared" si="11"/>
        <v>2.1333333333333334E-3</v>
      </c>
      <c r="Z19" s="33">
        <f t="shared" si="2"/>
        <v>1</v>
      </c>
      <c r="AA19" s="10">
        <f t="shared" si="12"/>
        <v>-7.1333333333333335E-3</v>
      </c>
      <c r="AB19" s="10">
        <f t="shared" si="13"/>
        <v>-1.2133333333333333E-2</v>
      </c>
      <c r="AC19" s="10">
        <f t="shared" si="14"/>
        <v>1.3333333333333253E-4</v>
      </c>
    </row>
    <row r="20" spans="1:29" x14ac:dyDescent="0.3">
      <c r="A20" s="8">
        <v>44773</v>
      </c>
      <c r="B20" s="9">
        <v>1.0369999999999999E-3</v>
      </c>
      <c r="C20" s="9">
        <v>1.6E-2</v>
      </c>
      <c r="D20" s="10">
        <v>3.0974999999999999E-2</v>
      </c>
      <c r="E20" s="14">
        <f t="shared" si="3"/>
        <v>-2.7694E-2</v>
      </c>
      <c r="F20" s="14">
        <f t="shared" si="15"/>
        <v>-2.5038000000000001E-2</v>
      </c>
      <c r="G20" s="14">
        <f t="shared" si="16"/>
        <v>-1.1689999999999999E-3</v>
      </c>
      <c r="H20" s="7">
        <v>1</v>
      </c>
      <c r="I20" s="15" cm="1">
        <f t="array" ref="I20">C20-MMULT(D20:H20,$AH$2:$AH$6)</f>
        <v>-2.0339743505314034E-5</v>
      </c>
      <c r="K20" s="11">
        <f t="shared" si="0"/>
        <v>2.5930723707542451E-2</v>
      </c>
      <c r="L20" s="12">
        <f t="shared" si="1"/>
        <v>2.5910383964037137E-2</v>
      </c>
      <c r="N20" s="14">
        <f t="shared" si="4"/>
        <v>9.1999999999999998E-3</v>
      </c>
      <c r="O20" s="46">
        <f t="shared" si="5"/>
        <v>-2.1774999999999999E-2</v>
      </c>
      <c r="Q20" s="14">
        <f t="shared" si="6"/>
        <v>-1.4974999999999999E-2</v>
      </c>
      <c r="S20" s="14">
        <f t="shared" si="7"/>
        <v>-5.0646160359628621E-3</v>
      </c>
      <c r="U20" s="10">
        <f t="shared" si="8"/>
        <v>1.6E-2</v>
      </c>
      <c r="V20" s="10">
        <v>9.1999999999999998E-3</v>
      </c>
      <c r="W20" s="10">
        <f t="shared" si="9"/>
        <v>1.4583333333333334E-3</v>
      </c>
      <c r="X20" s="10">
        <f t="shared" si="10"/>
        <v>1.0369999999999999E-3</v>
      </c>
      <c r="Y20" s="10">
        <f t="shared" si="11"/>
        <v>2.4953333333333333E-3</v>
      </c>
      <c r="Z20" s="33">
        <f t="shared" si="2"/>
        <v>1</v>
      </c>
      <c r="AA20" s="10">
        <f t="shared" si="12"/>
        <v>6.7046666666666661E-3</v>
      </c>
      <c r="AB20" s="10">
        <f t="shared" si="13"/>
        <v>1.5904666666666664E-2</v>
      </c>
      <c r="AC20" s="10">
        <f t="shared" si="14"/>
        <v>9.5333333333336157E-5</v>
      </c>
    </row>
    <row r="21" spans="1:29" x14ac:dyDescent="0.3">
      <c r="A21" s="8">
        <v>44804</v>
      </c>
      <c r="B21" s="9">
        <v>1.487E-3</v>
      </c>
      <c r="C21" s="9">
        <v>1.4E-2</v>
      </c>
      <c r="D21" s="10">
        <v>1.1304E-2</v>
      </c>
      <c r="E21" s="14">
        <f t="shared" si="3"/>
        <v>3.0974999999999999E-2</v>
      </c>
      <c r="F21" s="14">
        <f t="shared" si="15"/>
        <v>-2.7694E-2</v>
      </c>
      <c r="G21" s="14">
        <f t="shared" si="16"/>
        <v>-2.5038000000000001E-2</v>
      </c>
      <c r="H21" s="7">
        <v>1</v>
      </c>
      <c r="I21" s="15" cm="1">
        <f t="array" ref="I21">C21-MMULT(D21:H21,$AH$2:$AH$6)</f>
        <v>1.1082477614537591E-3</v>
      </c>
      <c r="K21" s="11">
        <f t="shared" si="0"/>
        <v>1.2609368499579649E-2</v>
      </c>
      <c r="L21" s="12">
        <f t="shared" si="1"/>
        <v>1.3717616261033409E-2</v>
      </c>
      <c r="N21" s="14">
        <f t="shared" si="4"/>
        <v>8.3999999999999995E-3</v>
      </c>
      <c r="O21" s="46">
        <f t="shared" si="5"/>
        <v>-2.9040000000000003E-3</v>
      </c>
      <c r="Q21" s="14">
        <f t="shared" si="6"/>
        <v>2.6960000000000005E-3</v>
      </c>
      <c r="S21" s="14">
        <f t="shared" si="7"/>
        <v>2.4136162610334088E-3</v>
      </c>
      <c r="U21" s="10">
        <f t="shared" si="8"/>
        <v>1.4E-2</v>
      </c>
      <c r="V21" s="10">
        <v>8.3999999999999995E-3</v>
      </c>
      <c r="W21" s="10">
        <f t="shared" si="9"/>
        <v>1.4583333333333334E-3</v>
      </c>
      <c r="X21" s="10">
        <f t="shared" si="10"/>
        <v>1.487E-3</v>
      </c>
      <c r="Y21" s="10">
        <f t="shared" si="11"/>
        <v>2.9453333333333337E-3</v>
      </c>
      <c r="Z21" s="33">
        <f t="shared" si="2"/>
        <v>1</v>
      </c>
      <c r="AA21" s="10">
        <f t="shared" si="12"/>
        <v>5.4546666666666658E-3</v>
      </c>
      <c r="AB21" s="10">
        <f t="shared" si="13"/>
        <v>1.3854666666666664E-2</v>
      </c>
      <c r="AC21" s="10">
        <f t="shared" si="14"/>
        <v>1.4533333333333585E-4</v>
      </c>
    </row>
    <row r="22" spans="1:29" x14ac:dyDescent="0.3">
      <c r="A22" s="8">
        <v>44834</v>
      </c>
      <c r="B22" s="9">
        <v>1.9589999999999998E-3</v>
      </c>
      <c r="C22" s="9">
        <v>-1.2999999999999999E-2</v>
      </c>
      <c r="D22" s="10">
        <v>-2.8538000000000001E-2</v>
      </c>
      <c r="E22" s="14">
        <f t="shared" si="3"/>
        <v>1.1304E-2</v>
      </c>
      <c r="F22" s="14">
        <f t="shared" si="15"/>
        <v>3.0974999999999999E-2</v>
      </c>
      <c r="G22" s="14">
        <f t="shared" si="16"/>
        <v>-2.7694E-2</v>
      </c>
      <c r="H22" s="7">
        <v>1</v>
      </c>
      <c r="I22" s="15" cm="1">
        <f t="array" ref="I22">C22-MMULT(D22:H22,$AH$2:$AH$6)</f>
        <v>-2.429934944115161E-3</v>
      </c>
      <c r="K22" s="11">
        <f t="shared" si="0"/>
        <v>-1.4371945830940102E-2</v>
      </c>
      <c r="L22" s="12">
        <f t="shared" si="1"/>
        <v>-1.6801880775055261E-2</v>
      </c>
      <c r="N22" s="14">
        <f t="shared" si="4"/>
        <v>-4.7999999999999996E-3</v>
      </c>
      <c r="O22" s="46">
        <f t="shared" si="5"/>
        <v>2.3738000000000002E-2</v>
      </c>
      <c r="Q22" s="14">
        <f t="shared" si="6"/>
        <v>1.5538000000000001E-2</v>
      </c>
      <c r="S22" s="14">
        <f t="shared" si="7"/>
        <v>1.173611922494474E-2</v>
      </c>
      <c r="U22" s="10">
        <f t="shared" si="8"/>
        <v>-1.2999999999999999E-2</v>
      </c>
      <c r="V22" s="10">
        <v>-4.7999999999999996E-3</v>
      </c>
      <c r="W22" s="10">
        <f t="shared" si="9"/>
        <v>1.4583333333333334E-3</v>
      </c>
      <c r="X22" s="10">
        <f t="shared" si="10"/>
        <v>1.9589999999999998E-3</v>
      </c>
      <c r="Y22" s="10">
        <f t="shared" si="11"/>
        <v>3.417333333333333E-3</v>
      </c>
      <c r="Z22" s="33">
        <f t="shared" si="2"/>
        <v>1</v>
      </c>
      <c r="AA22" s="10">
        <f t="shared" si="12"/>
        <v>-8.2173333333333334E-3</v>
      </c>
      <c r="AB22" s="10">
        <f t="shared" si="13"/>
        <v>-1.3017333333333332E-2</v>
      </c>
      <c r="AC22" s="10">
        <f t="shared" si="14"/>
        <v>1.7333333333332743E-5</v>
      </c>
    </row>
    <row r="23" spans="1:29" x14ac:dyDescent="0.3">
      <c r="A23" s="8">
        <v>44865</v>
      </c>
      <c r="B23" s="9">
        <v>2.477E-3</v>
      </c>
      <c r="C23" s="9">
        <v>7.0000000000000001E-3</v>
      </c>
      <c r="D23" s="10">
        <v>1.6147000000000002E-2</v>
      </c>
      <c r="E23" s="14">
        <f t="shared" si="3"/>
        <v>-2.8538000000000001E-2</v>
      </c>
      <c r="F23" s="14">
        <f t="shared" si="15"/>
        <v>1.1304E-2</v>
      </c>
      <c r="G23" s="14">
        <f t="shared" si="16"/>
        <v>3.0974999999999999E-2</v>
      </c>
      <c r="H23" s="7">
        <v>1</v>
      </c>
      <c r="I23" s="15" cm="1">
        <f t="array" ref="I23">C23-MMULT(D23:H23,$AH$2:$AH$6)</f>
        <v>-4.2236928555953101E-3</v>
      </c>
      <c r="K23" s="11">
        <f t="shared" si="0"/>
        <v>1.5889086016338528E-2</v>
      </c>
      <c r="L23" s="12">
        <f t="shared" si="1"/>
        <v>1.1665393160743217E-2</v>
      </c>
      <c r="N23" s="14">
        <f t="shared" si="4"/>
        <v>5.4000000000000003E-3</v>
      </c>
      <c r="O23" s="46">
        <f t="shared" si="5"/>
        <v>-1.0747000000000001E-2</v>
      </c>
      <c r="Q23" s="14">
        <f t="shared" si="6"/>
        <v>-9.1470000000000024E-3</v>
      </c>
      <c r="S23" s="14">
        <f t="shared" si="7"/>
        <v>-4.4816068392567847E-3</v>
      </c>
      <c r="U23" s="10">
        <f t="shared" si="8"/>
        <v>7.0000000000000001E-3</v>
      </c>
      <c r="V23" s="10">
        <v>5.4000000000000003E-3</v>
      </c>
      <c r="W23" s="10">
        <f t="shared" si="9"/>
        <v>1.4583333333333334E-3</v>
      </c>
      <c r="X23" s="10">
        <f t="shared" si="10"/>
        <v>2.477E-3</v>
      </c>
      <c r="Y23" s="10">
        <f t="shared" si="11"/>
        <v>3.9353333333333332E-3</v>
      </c>
      <c r="Z23" s="33">
        <f t="shared" si="2"/>
        <v>1</v>
      </c>
      <c r="AA23" s="10">
        <f t="shared" si="12"/>
        <v>1.4646666666666671E-3</v>
      </c>
      <c r="AB23" s="10">
        <f t="shared" si="13"/>
        <v>6.8646666666666674E-3</v>
      </c>
      <c r="AC23" s="10">
        <f t="shared" si="14"/>
        <v>1.3533333333333279E-4</v>
      </c>
    </row>
    <row r="24" spans="1:29" x14ac:dyDescent="0.3">
      <c r="A24" s="8">
        <v>44895</v>
      </c>
      <c r="B24" s="9">
        <v>2.8660000000000001E-3</v>
      </c>
      <c r="C24" s="9">
        <v>1.2999999999999999E-2</v>
      </c>
      <c r="D24" s="10">
        <v>1.5776999999999999E-2</v>
      </c>
      <c r="E24" s="14">
        <f t="shared" si="3"/>
        <v>1.6147000000000002E-2</v>
      </c>
      <c r="F24" s="14">
        <f t="shared" si="15"/>
        <v>-2.8538000000000001E-2</v>
      </c>
      <c r="G24" s="14">
        <f t="shared" si="16"/>
        <v>1.1304E-2</v>
      </c>
      <c r="H24" s="7">
        <v>1</v>
      </c>
      <c r="I24" s="15" cm="1">
        <f t="array" ref="I24">C24-MMULT(D24:H24,$AH$2:$AH$6)</f>
        <v>-3.6976403666448502E-3</v>
      </c>
      <c r="K24" s="11">
        <f t="shared" si="0"/>
        <v>1.5638519119538858E-2</v>
      </c>
      <c r="L24" s="12">
        <f t="shared" si="1"/>
        <v>1.1940878752894008E-2</v>
      </c>
      <c r="N24" s="14">
        <f t="shared" si="4"/>
        <v>8.6E-3</v>
      </c>
      <c r="O24" s="46">
        <f t="shared" si="5"/>
        <v>-7.1769999999999994E-3</v>
      </c>
      <c r="Q24" s="14">
        <f t="shared" si="6"/>
        <v>-2.777E-3</v>
      </c>
      <c r="S24" s="14">
        <f t="shared" si="7"/>
        <v>-3.8361212471059915E-3</v>
      </c>
      <c r="U24" s="10">
        <f t="shared" si="8"/>
        <v>1.2999999999999999E-2</v>
      </c>
      <c r="V24" s="10">
        <v>8.6E-3</v>
      </c>
      <c r="W24" s="10">
        <f t="shared" si="9"/>
        <v>1.4583333333333334E-3</v>
      </c>
      <c r="X24" s="10">
        <f t="shared" si="10"/>
        <v>2.8660000000000001E-3</v>
      </c>
      <c r="Y24" s="10">
        <f t="shared" si="11"/>
        <v>4.3243333333333337E-3</v>
      </c>
      <c r="Z24" s="33">
        <f t="shared" si="2"/>
        <v>1</v>
      </c>
      <c r="AA24" s="10">
        <f t="shared" si="12"/>
        <v>4.2756666666666663E-3</v>
      </c>
      <c r="AB24" s="10">
        <f t="shared" si="13"/>
        <v>1.2875666666666667E-2</v>
      </c>
      <c r="AC24" s="10">
        <f t="shared" si="14"/>
        <v>1.243333333333322E-4</v>
      </c>
    </row>
    <row r="25" spans="1:29" x14ac:dyDescent="0.3">
      <c r="A25" s="8">
        <v>44926</v>
      </c>
      <c r="B25" s="9">
        <v>3.375E-3</v>
      </c>
      <c r="C25" s="9">
        <v>3.0000000000000001E-3</v>
      </c>
      <c r="D25" s="10">
        <v>5.1289999999999999E-3</v>
      </c>
      <c r="E25" s="14">
        <f t="shared" si="3"/>
        <v>1.5776999999999999E-2</v>
      </c>
      <c r="F25" s="14">
        <f t="shared" si="15"/>
        <v>1.6147000000000002E-2</v>
      </c>
      <c r="G25" s="14">
        <f t="shared" si="16"/>
        <v>-2.8538000000000001E-2</v>
      </c>
      <c r="H25" s="7">
        <v>1</v>
      </c>
      <c r="I25" s="15" cm="1">
        <f t="array" ref="I25">C25-MMULT(D25:H25,$AH$2:$AH$6)</f>
        <v>-3.0338419677206881E-3</v>
      </c>
      <c r="K25" s="11">
        <f t="shared" si="0"/>
        <v>8.4276101543419753E-3</v>
      </c>
      <c r="L25" s="12">
        <f t="shared" si="1"/>
        <v>5.3937681866212872E-3</v>
      </c>
      <c r="N25" s="14">
        <f t="shared" si="4"/>
        <v>3.8999999999999998E-3</v>
      </c>
      <c r="O25" s="46">
        <f t="shared" si="5"/>
        <v>-1.2290000000000001E-3</v>
      </c>
      <c r="Q25" s="14">
        <f t="shared" si="6"/>
        <v>-2.1289999999999998E-3</v>
      </c>
      <c r="S25" s="14">
        <f t="shared" si="7"/>
        <v>2.647681866212873E-4</v>
      </c>
      <c r="U25" s="10">
        <f t="shared" si="8"/>
        <v>3.0000000000000001E-3</v>
      </c>
      <c r="V25" s="10">
        <v>3.8999999999999998E-3</v>
      </c>
      <c r="W25" s="10">
        <f t="shared" si="9"/>
        <v>1.4583333333333334E-3</v>
      </c>
      <c r="X25" s="10">
        <f t="shared" si="10"/>
        <v>3.375E-3</v>
      </c>
      <c r="Y25" s="10">
        <f t="shared" si="11"/>
        <v>4.8333333333333336E-3</v>
      </c>
      <c r="Z25" s="33">
        <f t="shared" si="2"/>
        <v>1</v>
      </c>
      <c r="AA25" s="10">
        <f t="shared" si="12"/>
        <v>-9.3333333333333376E-4</v>
      </c>
      <c r="AB25" s="10">
        <f t="shared" si="13"/>
        <v>2.9666666666666661E-3</v>
      </c>
      <c r="AC25" s="10">
        <f t="shared" si="14"/>
        <v>3.3333333333333999E-5</v>
      </c>
    </row>
    <row r="26" spans="1:29" x14ac:dyDescent="0.3">
      <c r="A26" s="8">
        <v>44957</v>
      </c>
      <c r="B26" s="9">
        <v>3.6909999999999998E-3</v>
      </c>
      <c r="C26" s="9">
        <v>1.9E-2</v>
      </c>
      <c r="D26" s="10">
        <v>2.8986999999999999E-2</v>
      </c>
      <c r="E26" s="14">
        <f t="shared" si="3"/>
        <v>5.1289999999999999E-3</v>
      </c>
      <c r="F26" s="14">
        <f t="shared" si="15"/>
        <v>1.5776999999999999E-2</v>
      </c>
      <c r="G26" s="14">
        <f t="shared" si="16"/>
        <v>1.6147000000000002E-2</v>
      </c>
      <c r="H26" s="7">
        <v>1</v>
      </c>
      <c r="I26" s="15" cm="1">
        <f t="array" ref="I26">C26-MMULT(D26:H26,$AH$2:$AH$6)</f>
        <v>-1.2596839870153975E-3</v>
      </c>
      <c r="K26" s="11">
        <f t="shared" si="0"/>
        <v>2.4584434543116134E-2</v>
      </c>
      <c r="L26" s="12">
        <f t="shared" si="1"/>
        <v>2.3324750556100737E-2</v>
      </c>
      <c r="N26" s="14">
        <f t="shared" si="4"/>
        <v>1.24E-2</v>
      </c>
      <c r="O26" s="46">
        <f t="shared" si="5"/>
        <v>-1.6586999999999998E-2</v>
      </c>
      <c r="Q26" s="14">
        <f t="shared" si="6"/>
        <v>-9.9869999999999994E-3</v>
      </c>
      <c r="S26" s="14">
        <f t="shared" si="7"/>
        <v>-5.6622494438992622E-3</v>
      </c>
      <c r="U26" s="10">
        <f t="shared" si="8"/>
        <v>1.9E-2</v>
      </c>
      <c r="V26" s="10">
        <v>1.24E-2</v>
      </c>
      <c r="W26" s="10">
        <f t="shared" ref="W26:W34" si="17">$P$40/12</f>
        <v>2.0833333333333333E-3</v>
      </c>
      <c r="X26" s="10">
        <f t="shared" si="10"/>
        <v>3.6909999999999998E-3</v>
      </c>
      <c r="Y26" s="10">
        <f t="shared" si="11"/>
        <v>5.7743333333333327E-3</v>
      </c>
      <c r="Z26" s="33">
        <f t="shared" si="2"/>
        <v>1</v>
      </c>
      <c r="AA26" s="10">
        <f t="shared" si="12"/>
        <v>6.6256666666666669E-3</v>
      </c>
      <c r="AB26" s="10">
        <f t="shared" si="13"/>
        <v>1.9025666666666666E-2</v>
      </c>
      <c r="AC26" s="10">
        <f t="shared" si="14"/>
        <v>-2.5666666666666893E-5</v>
      </c>
    </row>
    <row r="27" spans="1:29" x14ac:dyDescent="0.3">
      <c r="A27" s="8">
        <v>44985</v>
      </c>
      <c r="B27" s="9">
        <v>3.4880000000000002E-3</v>
      </c>
      <c r="C27" s="9">
        <v>8.0000000000000002E-3</v>
      </c>
      <c r="D27" s="10">
        <v>1.24E-3</v>
      </c>
      <c r="E27" s="14">
        <f t="shared" si="3"/>
        <v>2.8986999999999999E-2</v>
      </c>
      <c r="F27" s="14">
        <f t="shared" si="15"/>
        <v>5.1289999999999999E-3</v>
      </c>
      <c r="G27" s="14">
        <f t="shared" si="16"/>
        <v>1.5776999999999999E-2</v>
      </c>
      <c r="H27" s="7">
        <v>1</v>
      </c>
      <c r="I27" s="15" cm="1">
        <f t="array" ref="I27">C27-MMULT(D27:H27,$AH$2:$AH$6)</f>
        <v>-3.1645401436910005E-3</v>
      </c>
      <c r="K27" s="11">
        <f t="shared" si="0"/>
        <v>5.7939489066287245E-3</v>
      </c>
      <c r="L27" s="12">
        <f t="shared" si="1"/>
        <v>2.629408762937724E-3</v>
      </c>
      <c r="N27" s="14">
        <f t="shared" si="4"/>
        <v>6.7999999999999996E-3</v>
      </c>
      <c r="O27" s="46">
        <f t="shared" si="5"/>
        <v>5.5599999999999998E-3</v>
      </c>
      <c r="Q27" s="14">
        <f t="shared" si="6"/>
        <v>6.7600000000000004E-3</v>
      </c>
      <c r="S27" s="14">
        <f t="shared" si="7"/>
        <v>1.389408762937724E-3</v>
      </c>
      <c r="U27" s="10">
        <f t="shared" si="8"/>
        <v>8.0000000000000002E-3</v>
      </c>
      <c r="V27" s="10">
        <v>6.7999999999999996E-3</v>
      </c>
      <c r="W27" s="10">
        <f t="shared" si="17"/>
        <v>2.0833333333333333E-3</v>
      </c>
      <c r="X27" s="10">
        <f t="shared" si="10"/>
        <v>3.4880000000000002E-3</v>
      </c>
      <c r="Y27" s="10">
        <f t="shared" si="11"/>
        <v>5.5713333333333335E-3</v>
      </c>
      <c r="Z27" s="33">
        <f t="shared" si="2"/>
        <v>1</v>
      </c>
      <c r="AA27" s="10">
        <f t="shared" si="12"/>
        <v>1.2286666666666661E-3</v>
      </c>
      <c r="AB27" s="10">
        <f t="shared" si="13"/>
        <v>8.0286666666666666E-3</v>
      </c>
      <c r="AC27" s="10">
        <f t="shared" si="14"/>
        <v>-2.8666666666666424E-5</v>
      </c>
    </row>
    <row r="28" spans="1:29" x14ac:dyDescent="0.3">
      <c r="A28" s="8">
        <v>45016</v>
      </c>
      <c r="B28" s="9">
        <v>3.9979999999999998E-3</v>
      </c>
      <c r="C28" s="9">
        <v>6.0000000000000001E-3</v>
      </c>
      <c r="D28" s="10">
        <v>-8.5999999999999998E-4</v>
      </c>
      <c r="E28" s="14">
        <f t="shared" si="3"/>
        <v>1.24E-3</v>
      </c>
      <c r="F28" s="14">
        <f t="shared" si="15"/>
        <v>2.8986999999999999E-2</v>
      </c>
      <c r="G28" s="14">
        <f t="shared" si="16"/>
        <v>5.1289999999999999E-3</v>
      </c>
      <c r="H28" s="7">
        <v>1</v>
      </c>
      <c r="I28" s="15" cm="1">
        <f t="array" ref="I28">C28-MMULT(D28:H28,$AH$2:$AH$6)</f>
        <v>1.6918338339515391E-3</v>
      </c>
      <c r="K28" s="11">
        <f t="shared" si="0"/>
        <v>4.3718124653333214E-3</v>
      </c>
      <c r="L28" s="12">
        <f t="shared" si="1"/>
        <v>6.0636462992848606E-3</v>
      </c>
      <c r="N28" s="14">
        <f t="shared" si="4"/>
        <v>6.1000000000000004E-3</v>
      </c>
      <c r="O28" s="46">
        <f t="shared" si="5"/>
        <v>6.96E-3</v>
      </c>
      <c r="Q28" s="14">
        <f t="shared" si="6"/>
        <v>6.8599999999999998E-3</v>
      </c>
      <c r="S28" s="14">
        <f t="shared" si="7"/>
        <v>6.9236462992848602E-3</v>
      </c>
      <c r="U28" s="10">
        <f t="shared" si="8"/>
        <v>6.0000000000000001E-3</v>
      </c>
      <c r="V28" s="10">
        <v>6.1000000000000004E-3</v>
      </c>
      <c r="W28" s="10">
        <f t="shared" si="17"/>
        <v>2.0833333333333333E-3</v>
      </c>
      <c r="X28" s="10">
        <f t="shared" si="10"/>
        <v>3.9979999999999998E-3</v>
      </c>
      <c r="Y28" s="10">
        <f t="shared" si="11"/>
        <v>6.0813333333333327E-3</v>
      </c>
      <c r="Z28" s="33">
        <f t="shared" si="2"/>
        <v>1</v>
      </c>
      <c r="AA28" s="10">
        <f t="shared" si="12"/>
        <v>1.8666666666667699E-5</v>
      </c>
      <c r="AB28" s="10">
        <f t="shared" si="13"/>
        <v>6.1186666666666681E-3</v>
      </c>
      <c r="AC28" s="10">
        <f t="shared" si="14"/>
        <v>-1.1866666666666796E-4</v>
      </c>
    </row>
    <row r="29" spans="1:29" x14ac:dyDescent="0.3">
      <c r="A29" s="8">
        <v>45046</v>
      </c>
      <c r="B29" s="9">
        <v>3.98E-3</v>
      </c>
      <c r="C29" s="9">
        <v>1.2E-2</v>
      </c>
      <c r="D29" s="10">
        <v>1.1931000000000001E-2</v>
      </c>
      <c r="E29" s="14">
        <f t="shared" si="3"/>
        <v>-8.5999999999999998E-4</v>
      </c>
      <c r="F29" s="14">
        <f t="shared" si="15"/>
        <v>1.24E-3</v>
      </c>
      <c r="G29" s="14">
        <f t="shared" si="16"/>
        <v>2.8986999999999999E-2</v>
      </c>
      <c r="H29" s="7">
        <v>1</v>
      </c>
      <c r="I29" s="15" cm="1">
        <f t="array" ref="I29">C29-MMULT(D29:H29,$AH$2:$AH$6)</f>
        <v>-1.3593292786372238E-3</v>
      </c>
      <c r="K29" s="11">
        <f t="shared" si="0"/>
        <v>1.3033977808480708E-2</v>
      </c>
      <c r="L29" s="12">
        <f t="shared" si="1"/>
        <v>1.1674648529843484E-2</v>
      </c>
      <c r="N29" s="14">
        <f t="shared" ref="N29:N34" si="18">V29</f>
        <v>8.9999999999999993E-3</v>
      </c>
      <c r="O29" s="46">
        <f t="shared" ref="O29:O34" si="19">N29-D29</f>
        <v>-2.9310000000000013E-3</v>
      </c>
      <c r="Q29" s="14">
        <f t="shared" si="6"/>
        <v>6.8999999999999617E-5</v>
      </c>
      <c r="S29" s="14">
        <f t="shared" si="7"/>
        <v>-2.563514701565163E-4</v>
      </c>
      <c r="U29" s="10">
        <f t="shared" si="8"/>
        <v>1.2E-2</v>
      </c>
      <c r="V29" s="10">
        <v>8.9999999999999993E-3</v>
      </c>
      <c r="W29" s="10">
        <f t="shared" si="17"/>
        <v>2.0833333333333333E-3</v>
      </c>
      <c r="X29" s="10">
        <f t="shared" si="10"/>
        <v>3.98E-3</v>
      </c>
      <c r="Y29" s="10">
        <f t="shared" si="11"/>
        <v>6.0633333333333338E-3</v>
      </c>
      <c r="Z29" s="33">
        <f t="shared" si="2"/>
        <v>1</v>
      </c>
      <c r="AA29" s="10">
        <f t="shared" si="12"/>
        <v>2.9366666666666656E-3</v>
      </c>
      <c r="AB29" s="10">
        <f t="shared" si="13"/>
        <v>1.1936666666666665E-2</v>
      </c>
      <c r="AC29" s="10">
        <f t="shared" si="14"/>
        <v>6.3333333333335379E-5</v>
      </c>
    </row>
    <row r="30" spans="1:29" x14ac:dyDescent="0.3">
      <c r="A30" s="8">
        <v>45077</v>
      </c>
      <c r="B30" s="9">
        <v>4.2319999999999997E-3</v>
      </c>
      <c r="C30" s="9">
        <v>4.0000000000000001E-3</v>
      </c>
      <c r="D30" s="10">
        <v>-5.0639999999999999E-3</v>
      </c>
      <c r="E30" s="14">
        <f t="shared" ref="E30:E34" si="20">D29</f>
        <v>1.1931000000000001E-2</v>
      </c>
      <c r="F30" s="14">
        <f t="shared" ref="F30:F34" si="21">D28</f>
        <v>-8.5999999999999998E-4</v>
      </c>
      <c r="G30" s="14">
        <f t="shared" ref="G30:G34" si="22">D27</f>
        <v>1.24E-3</v>
      </c>
      <c r="H30" s="7">
        <v>1</v>
      </c>
      <c r="I30" s="15" cm="1">
        <f t="array" ref="I30">C30-MMULT(D30:H30,$AH$2:$AH$6)</f>
        <v>-4.7948438383923868E-4</v>
      </c>
      <c r="K30" s="11">
        <f t="shared" ref="K30:K34" si="23">$AE$2*D30+$AH$6</f>
        <v>1.5248307514257606E-3</v>
      </c>
      <c r="L30" s="12">
        <f t="shared" ref="L30:L34" si="24">K30+I30</f>
        <v>1.0453463675865219E-3</v>
      </c>
      <c r="N30" s="14">
        <f t="shared" si="18"/>
        <v>5.1999999999999998E-3</v>
      </c>
      <c r="O30" s="46">
        <f t="shared" si="19"/>
        <v>1.0263999999999999E-2</v>
      </c>
      <c r="Q30" s="14">
        <f t="shared" si="6"/>
        <v>9.0639999999999991E-3</v>
      </c>
      <c r="S30" s="14">
        <f t="shared" si="7"/>
        <v>6.1093463675865219E-3</v>
      </c>
      <c r="U30" s="10">
        <f t="shared" si="8"/>
        <v>4.0000000000000001E-3</v>
      </c>
      <c r="V30" s="10">
        <v>5.1999999999999998E-3</v>
      </c>
      <c r="W30" s="10">
        <f t="shared" si="17"/>
        <v>2.0833333333333333E-3</v>
      </c>
      <c r="X30" s="10">
        <f t="shared" si="10"/>
        <v>4.2319999999999997E-3</v>
      </c>
      <c r="Y30" s="10">
        <f t="shared" si="11"/>
        <v>6.3153333333333325E-3</v>
      </c>
      <c r="Z30" s="33">
        <f t="shared" si="2"/>
        <v>1</v>
      </c>
      <c r="AA30" s="10">
        <f t="shared" si="12"/>
        <v>-1.1153333333333328E-3</v>
      </c>
      <c r="AB30" s="10">
        <f t="shared" si="13"/>
        <v>4.084666666666667E-3</v>
      </c>
      <c r="AC30" s="10">
        <f t="shared" si="14"/>
        <v>-8.4666666666666918E-5</v>
      </c>
    </row>
    <row r="31" spans="1:29" x14ac:dyDescent="0.3">
      <c r="A31" s="8">
        <v>45107</v>
      </c>
      <c r="B31" s="9">
        <v>4.3E-3</v>
      </c>
      <c r="C31" s="9">
        <v>1.2999999999999999E-2</v>
      </c>
      <c r="D31" s="10">
        <v>2.6401999999999998E-2</v>
      </c>
      <c r="E31" s="14">
        <f t="shared" si="20"/>
        <v>-5.0639999999999999E-3</v>
      </c>
      <c r="F31" s="14">
        <f t="shared" si="21"/>
        <v>1.1931000000000001E-2</v>
      </c>
      <c r="G31" s="14">
        <f t="shared" si="22"/>
        <v>-8.5999999999999998E-4</v>
      </c>
      <c r="H31" s="7">
        <v>1</v>
      </c>
      <c r="I31" s="15" cm="1">
        <f t="array" ref="I31">C31-MMULT(D31:H31,$AH$2:$AH$6)</f>
        <v>-2.9428941491231545E-3</v>
      </c>
      <c r="K31" s="11">
        <f t="shared" si="23"/>
        <v>2.2833852304664413E-2</v>
      </c>
      <c r="L31" s="12">
        <f t="shared" si="24"/>
        <v>1.9890958155541261E-2</v>
      </c>
      <c r="N31" s="14">
        <f t="shared" si="18"/>
        <v>9.7000000000000003E-3</v>
      </c>
      <c r="O31" s="46">
        <f t="shared" si="19"/>
        <v>-1.6701999999999998E-2</v>
      </c>
      <c r="Q31" s="14">
        <f t="shared" si="6"/>
        <v>-1.3401999999999999E-2</v>
      </c>
      <c r="S31" s="14">
        <f t="shared" si="7"/>
        <v>-6.5110418444587377E-3</v>
      </c>
      <c r="U31" s="10">
        <f t="shared" ref="U31:U33" si="25">C31</f>
        <v>1.2999999999999999E-2</v>
      </c>
      <c r="V31" s="10">
        <v>9.7000000000000003E-3</v>
      </c>
      <c r="W31" s="10">
        <f t="shared" si="17"/>
        <v>2.0833333333333333E-3</v>
      </c>
      <c r="X31" s="10">
        <f t="shared" ref="X31:X33" si="26">B31</f>
        <v>4.3E-3</v>
      </c>
      <c r="Y31" s="10">
        <f t="shared" ref="Y31:Y33" si="27">SUM(W31:X31)</f>
        <v>6.3833333333333329E-3</v>
      </c>
      <c r="Z31" s="33">
        <f t="shared" si="2"/>
        <v>1</v>
      </c>
      <c r="AA31" s="10">
        <f t="shared" ref="AA31:AA33" si="28">(V31-Y31)*Z31</f>
        <v>3.3166666666666674E-3</v>
      </c>
      <c r="AB31" s="10">
        <f t="shared" ref="AB31:AB33" si="29">SUM(AA31,V31)</f>
        <v>1.3016666666666668E-2</v>
      </c>
      <c r="AC31" s="10">
        <f t="shared" ref="AC31:AC33" si="30">U31-AB31</f>
        <v>-1.6666666666668301E-5</v>
      </c>
    </row>
    <row r="32" spans="1:29" x14ac:dyDescent="0.3">
      <c r="A32" s="8">
        <v>45138</v>
      </c>
      <c r="B32" s="9">
        <v>4.5999999999999999E-3</v>
      </c>
      <c r="C32" s="9">
        <v>1.2999999999999999E-2</v>
      </c>
      <c r="D32" s="10">
        <v>1.0699999999999999E-2</v>
      </c>
      <c r="E32" s="14">
        <f t="shared" si="20"/>
        <v>2.6401999999999998E-2</v>
      </c>
      <c r="F32" s="14">
        <f t="shared" si="21"/>
        <v>-5.0639999999999999E-3</v>
      </c>
      <c r="G32" s="14">
        <f t="shared" si="22"/>
        <v>1.1931000000000001E-2</v>
      </c>
      <c r="H32" s="7">
        <v>1</v>
      </c>
      <c r="I32" s="15" cm="1">
        <f t="array" ref="I32">C32-MMULT(D32:H32,$AH$2:$AH$6)</f>
        <v>-2.1011706057553845E-3</v>
      </c>
      <c r="K32" s="11">
        <f t="shared" si="23"/>
        <v>1.2200334970749925E-2</v>
      </c>
      <c r="L32" s="12">
        <f t="shared" si="24"/>
        <v>1.0099164364994541E-2</v>
      </c>
      <c r="N32" s="14">
        <f t="shared" si="18"/>
        <v>9.7999999999999997E-3</v>
      </c>
      <c r="O32" s="46">
        <f t="shared" si="19"/>
        <v>-8.9999999999999976E-4</v>
      </c>
      <c r="Q32" s="14">
        <f t="shared" si="6"/>
        <v>2.3E-3</v>
      </c>
      <c r="S32" s="14">
        <f t="shared" si="7"/>
        <v>-6.0083563500545889E-4</v>
      </c>
      <c r="U32" s="10">
        <f t="shared" si="25"/>
        <v>1.2999999999999999E-2</v>
      </c>
      <c r="V32" s="10">
        <v>9.7999999999999997E-3</v>
      </c>
      <c r="W32" s="10">
        <f t="shared" si="17"/>
        <v>2.0833333333333333E-3</v>
      </c>
      <c r="X32" s="10">
        <f t="shared" si="26"/>
        <v>4.5999999999999999E-3</v>
      </c>
      <c r="Y32" s="10">
        <f t="shared" si="27"/>
        <v>6.6833333333333328E-3</v>
      </c>
      <c r="Z32" s="33">
        <f t="shared" si="2"/>
        <v>1</v>
      </c>
      <c r="AA32" s="10">
        <f t="shared" si="28"/>
        <v>3.1166666666666669E-3</v>
      </c>
      <c r="AB32" s="10">
        <f t="shared" si="29"/>
        <v>1.2916666666666667E-2</v>
      </c>
      <c r="AC32" s="10">
        <f t="shared" si="30"/>
        <v>8.3333333333332829E-5</v>
      </c>
    </row>
    <row r="33" spans="1:30" x14ac:dyDescent="0.3">
      <c r="A33" s="8">
        <v>45169</v>
      </c>
      <c r="B33" s="9">
        <v>4.7000000000000002E-3</v>
      </c>
      <c r="C33" s="9">
        <v>1.0999999999999999E-2</v>
      </c>
      <c r="D33" s="10">
        <v>1.18E-2</v>
      </c>
      <c r="E33" s="14">
        <f t="shared" si="20"/>
        <v>1.0699999999999999E-2</v>
      </c>
      <c r="F33" s="14">
        <f t="shared" si="21"/>
        <v>2.6401999999999998E-2</v>
      </c>
      <c r="G33" s="14">
        <f t="shared" si="22"/>
        <v>-5.0639999999999999E-3</v>
      </c>
      <c r="H33" s="7">
        <v>1</v>
      </c>
      <c r="I33" s="15" cm="1">
        <f t="array" ref="I33">C33-MMULT(D33:H33,$AH$2:$AH$6)</f>
        <v>4.7669006511026103E-4</v>
      </c>
      <c r="K33" s="11">
        <f t="shared" si="23"/>
        <v>1.2945263582857039E-2</v>
      </c>
      <c r="L33" s="12">
        <f t="shared" si="24"/>
        <v>1.34219536479673E-2</v>
      </c>
      <c r="N33" s="14">
        <f t="shared" si="18"/>
        <v>8.8999999999999999E-3</v>
      </c>
      <c r="O33" s="46">
        <f t="shared" si="19"/>
        <v>-2.8999999999999998E-3</v>
      </c>
      <c r="Q33" s="14">
        <f t="shared" si="6"/>
        <v>-8.0000000000000036E-4</v>
      </c>
      <c r="S33" s="14">
        <f t="shared" si="7"/>
        <v>1.6219536479673002E-3</v>
      </c>
      <c r="U33" s="10">
        <f t="shared" si="25"/>
        <v>1.0999999999999999E-2</v>
      </c>
      <c r="V33" s="10">
        <v>8.8999999999999999E-3</v>
      </c>
      <c r="W33" s="10">
        <f t="shared" si="17"/>
        <v>2.0833333333333333E-3</v>
      </c>
      <c r="X33" s="10">
        <f t="shared" si="26"/>
        <v>4.7000000000000002E-3</v>
      </c>
      <c r="Y33" s="10">
        <f t="shared" si="27"/>
        <v>6.7833333333333339E-3</v>
      </c>
      <c r="Z33" s="33">
        <f t="shared" si="2"/>
        <v>1</v>
      </c>
      <c r="AA33" s="10">
        <f t="shared" si="28"/>
        <v>2.116666666666666E-3</v>
      </c>
      <c r="AB33" s="10">
        <f t="shared" si="29"/>
        <v>1.1016666666666666E-2</v>
      </c>
      <c r="AC33" s="10">
        <f t="shared" si="30"/>
        <v>-1.6666666666666566E-5</v>
      </c>
    </row>
    <row r="34" spans="1:30" x14ac:dyDescent="0.3">
      <c r="A34" s="8">
        <v>45199</v>
      </c>
      <c r="B34" s="9">
        <v>4.4999999999999997E-3</v>
      </c>
      <c r="C34" s="9">
        <v>1.6E-2</v>
      </c>
      <c r="D34" s="10">
        <v>8.0000000000000002E-3</v>
      </c>
      <c r="E34" s="14">
        <f t="shared" si="20"/>
        <v>1.18E-2</v>
      </c>
      <c r="F34" s="14">
        <f t="shared" si="21"/>
        <v>1.0699999999999999E-2</v>
      </c>
      <c r="G34" s="14">
        <f t="shared" si="22"/>
        <v>2.6401999999999998E-2</v>
      </c>
      <c r="H34" s="7">
        <v>1</v>
      </c>
      <c r="I34" s="15" cm="1">
        <f t="array" ref="I34">C34-MMULT(D34:H34,$AH$2:$AH$6)</f>
        <v>3.2348962019365414E-3</v>
      </c>
      <c r="K34" s="11">
        <f t="shared" si="23"/>
        <v>1.0371873831941547E-2</v>
      </c>
      <c r="L34" s="12">
        <f t="shared" si="24"/>
        <v>1.3606770033878089E-2</v>
      </c>
      <c r="N34" s="14">
        <f t="shared" si="18"/>
        <v>1.1299999999999999E-2</v>
      </c>
      <c r="O34" s="46">
        <f t="shared" si="19"/>
        <v>3.2999999999999991E-3</v>
      </c>
      <c r="Q34" s="14">
        <f t="shared" si="6"/>
        <v>8.0000000000000002E-3</v>
      </c>
      <c r="S34" s="14">
        <f t="shared" si="7"/>
        <v>5.6067700338780883E-3</v>
      </c>
      <c r="U34" s="10">
        <f t="shared" si="8"/>
        <v>1.6E-2</v>
      </c>
      <c r="V34" s="10">
        <v>1.1299999999999999E-2</v>
      </c>
      <c r="W34" s="10">
        <f t="shared" si="17"/>
        <v>2.0833333333333333E-3</v>
      </c>
      <c r="X34" s="10">
        <f t="shared" si="10"/>
        <v>4.4999999999999997E-3</v>
      </c>
      <c r="Y34" s="10">
        <f t="shared" si="11"/>
        <v>6.5833333333333334E-3</v>
      </c>
      <c r="Z34" s="33">
        <f t="shared" si="2"/>
        <v>1</v>
      </c>
      <c r="AA34" s="10">
        <f t="shared" si="12"/>
        <v>4.7166666666666659E-3</v>
      </c>
      <c r="AB34" s="10">
        <f t="shared" si="13"/>
        <v>1.6016666666666665E-2</v>
      </c>
      <c r="AC34" s="10">
        <f t="shared" si="14"/>
        <v>-1.6666666666664831E-5</v>
      </c>
    </row>
    <row r="35" spans="1:30" x14ac:dyDescent="0.3">
      <c r="U35" s="10"/>
      <c r="V35" s="10"/>
      <c r="W35" s="10"/>
      <c r="X35" s="10"/>
      <c r="Y35" s="10"/>
      <c r="Z35" s="33"/>
      <c r="AA35" s="10"/>
      <c r="AB35" s="10"/>
      <c r="AC35" s="10"/>
      <c r="AD35" s="10"/>
    </row>
    <row r="36" spans="1:30" x14ac:dyDescent="0.3">
      <c r="U36" s="10"/>
      <c r="V36" s="10"/>
      <c r="W36" s="10"/>
      <c r="X36" s="10"/>
      <c r="Y36" s="10"/>
      <c r="Z36" s="33"/>
      <c r="AA36" s="10"/>
      <c r="AB36" s="10"/>
      <c r="AC36" s="10"/>
    </row>
    <row r="37" spans="1:30" x14ac:dyDescent="0.3">
      <c r="A37" s="16" t="s">
        <v>7</v>
      </c>
      <c r="B37" s="17" cm="1">
        <f t="array" ref="B37">GEOMEAN(1+B2:B34)^12-1</f>
        <v>1.9376850268500556E-2</v>
      </c>
      <c r="C37" s="17" cm="1">
        <f t="array" ref="C37">GEOMEAN(1+C2:C34)^12-1</f>
        <v>9.7592073647637889E-2</v>
      </c>
      <c r="D37" s="17" cm="1">
        <f t="array" ref="D37">GEOMEAN(1+D2:D34)^12-1</f>
        <v>4.4602636076519708E-2</v>
      </c>
      <c r="E37" s="17"/>
      <c r="F37" s="18"/>
      <c r="G37" s="18"/>
      <c r="H37" s="18"/>
      <c r="I37" s="18"/>
      <c r="J37" s="18"/>
      <c r="K37" s="17" cm="1">
        <f t="array" ref="K37">GEOMEAN(1+K2:K34)^12-1</f>
        <v>9.3034003195914927E-2</v>
      </c>
      <c r="L37" s="12" cm="1">
        <f t="array" ref="L37">GEOMEAN(1+L2:L34)^12-1</f>
        <v>9.2991602579879595E-2</v>
      </c>
      <c r="N37" s="17"/>
      <c r="O37" s="17">
        <f>AVERAGE(O4:O34)</f>
        <v>1.8544516129032254E-3</v>
      </c>
      <c r="P37" s="32">
        <f>(1+O37)^12-1</f>
        <v>2.2481801655468647E-2</v>
      </c>
      <c r="Q37" s="17">
        <f>AVERAGE(Q2:Q34)</f>
        <v>4.0875151515151519E-3</v>
      </c>
      <c r="R37" s="32">
        <f>(1+Q37)^12-1</f>
        <v>5.016805891988585E-2</v>
      </c>
      <c r="S37" s="17">
        <f>AVERAGE(S2:S34)</f>
        <v>3.7499812065270163E-3</v>
      </c>
      <c r="T37" s="32">
        <f>(1+S37)^12-1</f>
        <v>4.5939590039764111E-2</v>
      </c>
      <c r="U37" s="10"/>
      <c r="V37" s="10"/>
      <c r="W37" s="10"/>
      <c r="X37" s="10"/>
      <c r="Y37" s="10"/>
      <c r="Z37" s="33"/>
      <c r="AA37" s="10"/>
      <c r="AB37" s="10"/>
      <c r="AC37" s="10"/>
    </row>
    <row r="38" spans="1:30" x14ac:dyDescent="0.3">
      <c r="A38" s="19" t="s">
        <v>8</v>
      </c>
      <c r="B38" s="15"/>
      <c r="C38" s="15">
        <f>STDEV(C2:C34)*SQRT(12)</f>
        <v>2.637405750147119E-2</v>
      </c>
      <c r="D38" s="15">
        <f>STDEV(D2:D34)*SQRT(12)</f>
        <v>4.656032184704053E-2</v>
      </c>
      <c r="E38" s="5"/>
      <c r="F38" s="5"/>
      <c r="G38" s="5"/>
      <c r="H38" s="5"/>
      <c r="I38" s="5"/>
      <c r="J38" s="5"/>
      <c r="K38" s="15">
        <f>STDEV(K2:K34)*SQRT(12)</f>
        <v>3.1531014484342312E-2</v>
      </c>
      <c r="L38" s="12">
        <f>STDEV(L2:L34)*SQRT(12)</f>
        <v>3.2737312629590877E-2</v>
      </c>
      <c r="N38" s="15" t="s">
        <v>50</v>
      </c>
      <c r="O38" s="15">
        <f>C37</f>
        <v>9.7592073647637889E-2</v>
      </c>
      <c r="U38" s="10"/>
      <c r="V38" s="10"/>
      <c r="W38" s="10"/>
      <c r="X38" s="10"/>
      <c r="Y38" s="10"/>
      <c r="Z38" s="33"/>
      <c r="AA38" s="10"/>
      <c r="AB38" s="10"/>
      <c r="AC38" s="10"/>
    </row>
    <row r="39" spans="1:30" x14ac:dyDescent="0.3">
      <c r="A39" s="5" t="s">
        <v>9</v>
      </c>
      <c r="B39" s="20"/>
      <c r="C39" s="20">
        <f>(C37-$B37)/C38</f>
        <v>2.9656120744703145</v>
      </c>
      <c r="D39" s="20">
        <f>(D37-$B37)/D38</f>
        <v>0.54178718718677743</v>
      </c>
      <c r="E39" s="5"/>
      <c r="F39" s="5"/>
      <c r="G39" s="5"/>
      <c r="H39" s="5"/>
      <c r="I39" s="5"/>
      <c r="J39" s="5"/>
      <c r="K39" s="20">
        <f>(K37-$B37)/K38</f>
        <v>2.336022298425922</v>
      </c>
      <c r="L39" s="21">
        <f>(L37-$B37)/L38</f>
        <v>2.2486498248741258</v>
      </c>
      <c r="N39" s="15" t="s">
        <v>45</v>
      </c>
      <c r="O39" s="15">
        <v>6.7199999999999996E-2</v>
      </c>
      <c r="P39" s="32">
        <f>O39-D37</f>
        <v>2.2597363923480288E-2</v>
      </c>
      <c r="Q39" s="32"/>
      <c r="U39" s="10"/>
      <c r="V39" s="10"/>
      <c r="W39" s="10"/>
      <c r="X39" s="10"/>
      <c r="Y39" s="10"/>
      <c r="Z39" s="33"/>
      <c r="AA39" s="10"/>
      <c r="AB39" s="10"/>
      <c r="AC39" s="10"/>
    </row>
    <row r="40" spans="1:30" x14ac:dyDescent="0.3">
      <c r="N40" s="30" t="s">
        <v>53</v>
      </c>
      <c r="O40" s="15">
        <v>1.7500000000000002E-2</v>
      </c>
      <c r="P40" s="15">
        <v>2.5000000000000001E-2</v>
      </c>
      <c r="Q40" s="15"/>
      <c r="U40" s="10"/>
      <c r="V40" s="10"/>
      <c r="W40" s="10"/>
      <c r="X40" s="10"/>
      <c r="Y40" s="10"/>
      <c r="Z40" s="33"/>
      <c r="AA40" s="10"/>
      <c r="AB40" s="10"/>
      <c r="AC40" s="10"/>
    </row>
    <row r="41" spans="1:30" x14ac:dyDescent="0.3">
      <c r="N41" s="30" t="s">
        <v>52</v>
      </c>
      <c r="O41" s="15">
        <f>B37</f>
        <v>1.9376850268500556E-2</v>
      </c>
      <c r="U41" s="10"/>
      <c r="V41" s="10"/>
      <c r="W41" s="10"/>
      <c r="X41" s="10"/>
      <c r="Y41" s="10"/>
      <c r="Z41" s="33"/>
      <c r="AA41" s="10"/>
      <c r="AB41" s="10"/>
      <c r="AC41" s="10"/>
    </row>
    <row r="42" spans="1:30" x14ac:dyDescent="0.3">
      <c r="N42" s="30" t="s">
        <v>46</v>
      </c>
      <c r="O42" s="15">
        <f>SUM(O40:O41)</f>
        <v>3.6876850268500558E-2</v>
      </c>
      <c r="U42" s="10"/>
      <c r="V42" s="10"/>
      <c r="W42" s="10"/>
      <c r="X42" s="10"/>
      <c r="Y42" s="10"/>
      <c r="Z42" s="33"/>
      <c r="AA42" s="10"/>
      <c r="AB42" s="10"/>
      <c r="AC42" s="10"/>
    </row>
    <row r="43" spans="1:30" x14ac:dyDescent="0.3">
      <c r="N43" s="30" t="s">
        <v>47</v>
      </c>
      <c r="O43" s="31">
        <v>1</v>
      </c>
      <c r="U43" s="10"/>
      <c r="V43" s="10"/>
      <c r="W43" s="10"/>
      <c r="X43" s="10"/>
      <c r="Y43" s="10"/>
      <c r="Z43" s="33"/>
      <c r="AA43" s="10"/>
      <c r="AB43" s="10"/>
      <c r="AC43" s="10"/>
    </row>
    <row r="44" spans="1:30" x14ac:dyDescent="0.3">
      <c r="N44" s="15" t="s">
        <v>48</v>
      </c>
      <c r="O44" s="15">
        <f>(O39-O42)*O43</f>
        <v>3.0323149731499438E-2</v>
      </c>
      <c r="U44" s="10"/>
      <c r="V44" s="10"/>
      <c r="W44" s="10"/>
      <c r="X44" s="10"/>
      <c r="Y44" s="10"/>
      <c r="Z44" s="33"/>
      <c r="AA44" s="10"/>
      <c r="AB44" s="10"/>
      <c r="AC44" s="10"/>
    </row>
    <row r="45" spans="1:30" x14ac:dyDescent="0.3">
      <c r="N45" s="15" t="s">
        <v>49</v>
      </c>
      <c r="O45" s="15">
        <f>SUM(O39,O44)</f>
        <v>9.7523149731499434E-2</v>
      </c>
      <c r="P45" s="10">
        <f>O38-O45</f>
        <v>6.8923916138455277E-5</v>
      </c>
      <c r="Q45" s="10"/>
      <c r="U45" s="10"/>
      <c r="V45" s="10"/>
      <c r="W45" s="10"/>
      <c r="X45" s="10"/>
      <c r="Y45" s="10"/>
      <c r="Z45" s="33"/>
      <c r="AA45" s="10"/>
      <c r="AB45" s="10"/>
      <c r="AC45" s="10"/>
    </row>
    <row r="46" spans="1:30" x14ac:dyDescent="0.3">
      <c r="U46" s="10"/>
      <c r="V46" s="10"/>
      <c r="W46" s="10"/>
      <c r="X46" s="10"/>
      <c r="Y46" s="10"/>
      <c r="Z46" s="33"/>
      <c r="AA46" s="10"/>
      <c r="AB46" s="10"/>
      <c r="AC46" s="10"/>
    </row>
    <row r="47" spans="1:30" x14ac:dyDescent="0.3">
      <c r="U47" s="10"/>
      <c r="V47" s="10"/>
      <c r="W47" s="10"/>
      <c r="X47" s="10"/>
      <c r="Y47" s="10"/>
      <c r="Z47" s="33"/>
      <c r="AA47" s="10"/>
      <c r="AB47" s="10"/>
      <c r="AC47" s="10"/>
    </row>
    <row r="48" spans="1:30" x14ac:dyDescent="0.3">
      <c r="U48" s="10"/>
      <c r="V48" s="10"/>
      <c r="W48" s="10"/>
      <c r="X48" s="10"/>
      <c r="Y48" s="10"/>
      <c r="Z48" s="33"/>
      <c r="AA48" s="10"/>
      <c r="AB48" s="10"/>
      <c r="AC48" s="10"/>
    </row>
    <row r="49" spans="21:29" x14ac:dyDescent="0.3">
      <c r="U49" s="10"/>
      <c r="V49" s="10"/>
      <c r="W49" s="10"/>
      <c r="X49" s="10"/>
      <c r="Y49" s="10"/>
      <c r="Z49" s="33"/>
      <c r="AA49" s="10"/>
      <c r="AB49" s="10"/>
      <c r="AC49" s="10"/>
    </row>
    <row r="50" spans="21:29" x14ac:dyDescent="0.3">
      <c r="U50" s="10"/>
      <c r="V50" s="10"/>
      <c r="W50" s="10"/>
      <c r="X50" s="10"/>
      <c r="Y50" s="10"/>
      <c r="Z50" s="33"/>
      <c r="AA50" s="10"/>
      <c r="AB50" s="10"/>
      <c r="AC50" s="10"/>
    </row>
    <row r="51" spans="21:29" x14ac:dyDescent="0.3">
      <c r="U51" s="10"/>
      <c r="V51" s="10"/>
      <c r="W51" s="10"/>
      <c r="X51" s="10"/>
      <c r="Y51" s="10"/>
      <c r="Z51" s="33"/>
      <c r="AA51" s="10"/>
      <c r="AB51" s="10"/>
      <c r="AC51" s="10"/>
    </row>
    <row r="52" spans="21:29" x14ac:dyDescent="0.3">
      <c r="U52" s="10"/>
      <c r="V52" s="10"/>
      <c r="W52" s="10"/>
      <c r="X52" s="10"/>
      <c r="Y52" s="10"/>
      <c r="Z52" s="33"/>
      <c r="AA52" s="10"/>
      <c r="AB52" s="10"/>
      <c r="AC52" s="10"/>
    </row>
    <row r="53" spans="21:29" x14ac:dyDescent="0.3">
      <c r="U53" s="10"/>
      <c r="V53" s="10"/>
      <c r="W53" s="10"/>
      <c r="X53" s="10"/>
      <c r="Y53" s="10"/>
      <c r="Z53" s="33"/>
      <c r="AA53" s="10"/>
      <c r="AB53" s="10"/>
      <c r="AC53" s="10"/>
    </row>
    <row r="54" spans="21:29" x14ac:dyDescent="0.3">
      <c r="U54" s="10"/>
      <c r="V54" s="10"/>
      <c r="W54" s="10"/>
      <c r="X54" s="10"/>
      <c r="Y54" s="10"/>
      <c r="Z54" s="33"/>
      <c r="AA54" s="10"/>
      <c r="AB54" s="10"/>
      <c r="AC54" s="10"/>
    </row>
    <row r="55" spans="21:29" x14ac:dyDescent="0.3">
      <c r="U55" s="10"/>
      <c r="V55" s="10"/>
      <c r="W55" s="10"/>
      <c r="X55" s="10"/>
      <c r="Y55" s="10"/>
      <c r="Z55" s="33"/>
      <c r="AA55" s="10"/>
      <c r="AB55" s="10"/>
      <c r="AC55" s="10"/>
    </row>
    <row r="56" spans="21:29" x14ac:dyDescent="0.3">
      <c r="U56" s="10"/>
      <c r="V56" s="10"/>
      <c r="W56" s="10"/>
      <c r="X56" s="10"/>
      <c r="Y56" s="10"/>
      <c r="Z56" s="33"/>
      <c r="AA56" s="10"/>
      <c r="AB56" s="10"/>
      <c r="AC56" s="10"/>
    </row>
    <row r="57" spans="21:29" x14ac:dyDescent="0.3">
      <c r="U57" s="10"/>
      <c r="V57" s="10"/>
      <c r="W57" s="10"/>
      <c r="X57" s="10"/>
      <c r="Y57" s="10"/>
      <c r="Z57" s="33"/>
      <c r="AA57" s="10"/>
      <c r="AB57" s="10"/>
      <c r="AC57" s="10"/>
    </row>
    <row r="58" spans="21:29" x14ac:dyDescent="0.3">
      <c r="U58" s="10"/>
      <c r="V58" s="10"/>
      <c r="W58" s="10"/>
      <c r="X58" s="10"/>
      <c r="Y58" s="10"/>
      <c r="Z58" s="33"/>
      <c r="AA58" s="10"/>
      <c r="AB58" s="10"/>
      <c r="AC58" s="10"/>
    </row>
    <row r="59" spans="21:29" x14ac:dyDescent="0.3">
      <c r="U59" s="10"/>
      <c r="V59" s="10"/>
      <c r="W59" s="10"/>
      <c r="X59" s="10"/>
      <c r="Y59" s="10"/>
      <c r="Z59" s="33"/>
      <c r="AA59" s="10"/>
      <c r="AB59" s="10"/>
      <c r="AC59" s="10"/>
    </row>
    <row r="60" spans="21:29" x14ac:dyDescent="0.3">
      <c r="U60" s="10"/>
      <c r="V60" s="10"/>
      <c r="W60" s="10"/>
      <c r="X60" s="10"/>
      <c r="Y60" s="10"/>
      <c r="Z60" s="33"/>
      <c r="AA60" s="10"/>
      <c r="AB60" s="10"/>
      <c r="AC60" s="10"/>
    </row>
    <row r="61" spans="21:29" x14ac:dyDescent="0.3">
      <c r="U61" s="10"/>
      <c r="V61" s="10"/>
      <c r="W61" s="10"/>
      <c r="X61" s="10"/>
      <c r="Y61" s="10"/>
      <c r="Z61" s="33"/>
      <c r="AA61" s="10"/>
      <c r="AB61" s="10"/>
      <c r="AC61" s="10"/>
    </row>
    <row r="62" spans="21:29" x14ac:dyDescent="0.3">
      <c r="U62" s="10"/>
      <c r="V62" s="10"/>
      <c r="W62" s="10"/>
      <c r="X62" s="10"/>
      <c r="Y62" s="10"/>
      <c r="Z62" s="33"/>
      <c r="AA62" s="10"/>
      <c r="AB62" s="10"/>
      <c r="AC62" s="10"/>
    </row>
    <row r="63" spans="21:29" x14ac:dyDescent="0.3">
      <c r="AB63" s="10"/>
      <c r="AC63" s="10"/>
    </row>
    <row r="64" spans="21:29" x14ac:dyDescent="0.3">
      <c r="AB64" s="10"/>
      <c r="AC64" s="10"/>
    </row>
    <row r="65" spans="28:29" x14ac:dyDescent="0.3">
      <c r="AB65" s="10"/>
      <c r="AC65" s="10"/>
    </row>
    <row r="66" spans="28:29" x14ac:dyDescent="0.3">
      <c r="AB66" s="10"/>
      <c r="AC66" s="10"/>
    </row>
    <row r="67" spans="28:29" x14ac:dyDescent="0.3">
      <c r="AB67" s="10"/>
      <c r="AC67" s="10"/>
    </row>
    <row r="68" spans="28:29" x14ac:dyDescent="0.3">
      <c r="AB68" s="10"/>
      <c r="AC68" s="10"/>
    </row>
    <row r="69" spans="28:29" x14ac:dyDescent="0.3">
      <c r="AB69" s="10"/>
      <c r="AC69" s="10"/>
    </row>
    <row r="70" spans="28:29" x14ac:dyDescent="0.3">
      <c r="AB70" s="10"/>
      <c r="AC70" s="10"/>
    </row>
    <row r="71" spans="28:29" x14ac:dyDescent="0.3">
      <c r="AB71" s="10"/>
      <c r="AC71" s="10"/>
    </row>
    <row r="72" spans="28:29" x14ac:dyDescent="0.3">
      <c r="AB72" s="10"/>
      <c r="AC72" s="10"/>
    </row>
    <row r="73" spans="28:29" x14ac:dyDescent="0.3">
      <c r="AB73" s="10"/>
      <c r="AC73" s="10"/>
    </row>
    <row r="74" spans="28:29" x14ac:dyDescent="0.3">
      <c r="AB74" s="10"/>
      <c r="AC74" s="10"/>
    </row>
    <row r="75" spans="28:29" x14ac:dyDescent="0.3">
      <c r="AB75" s="10"/>
      <c r="AC75" s="10"/>
    </row>
    <row r="76" spans="28:29" x14ac:dyDescent="0.3">
      <c r="AB76" s="10"/>
      <c r="AC76" s="10"/>
    </row>
    <row r="77" spans="28:29" x14ac:dyDescent="0.3">
      <c r="AB77" s="10"/>
      <c r="AC77" s="10"/>
    </row>
    <row r="78" spans="28:29" x14ac:dyDescent="0.3">
      <c r="AB78" s="10"/>
      <c r="AC78" s="10"/>
    </row>
    <row r="79" spans="28:29" x14ac:dyDescent="0.3">
      <c r="AB79" s="10"/>
    </row>
    <row r="80" spans="28:29" x14ac:dyDescent="0.3">
      <c r="AB80" s="10"/>
    </row>
    <row r="81" spans="13:28" x14ac:dyDescent="0.3">
      <c r="AB81" s="10"/>
    </row>
    <row r="82" spans="13:28" x14ac:dyDescent="0.3">
      <c r="AB82" s="10"/>
    </row>
    <row r="83" spans="13:28" x14ac:dyDescent="0.3">
      <c r="AB83" s="10"/>
    </row>
    <row r="84" spans="13:28" x14ac:dyDescent="0.3">
      <c r="AB84" s="10"/>
    </row>
    <row r="85" spans="13:28" x14ac:dyDescent="0.3">
      <c r="AB85" s="10"/>
    </row>
    <row r="86" spans="13:28" x14ac:dyDescent="0.3">
      <c r="AB86" s="10"/>
    </row>
    <row r="96" spans="13:28" x14ac:dyDescent="0.3">
      <c r="M96" s="17"/>
    </row>
    <row r="97" spans="13:13" x14ac:dyDescent="0.3">
      <c r="M97" s="15"/>
    </row>
    <row r="98" spans="13:13" x14ac:dyDescent="0.3">
      <c r="M98" s="5"/>
    </row>
  </sheetData>
  <conditionalFormatting sqref="P45:Q45">
    <cfRule type="cellIs" dxfId="4" priority="1" operator="between">
      <formula>-0.00015</formula>
      <formula>0.00015</formula>
    </cfRule>
  </conditionalFormatting>
  <conditionalFormatting sqref="AC2:AC34">
    <cfRule type="cellIs" dxfId="3" priority="2" operator="between">
      <formula>-0.00015</formula>
      <formula>0.00015</formula>
    </cfRule>
  </conditionalFormatting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1DEA-195D-44B1-9E72-AFCDFCDF4F97}">
  <sheetPr>
    <tabColor theme="4"/>
  </sheetPr>
  <dimension ref="A1:AU98"/>
  <sheetViews>
    <sheetView topLeftCell="I48" zoomScale="85" zoomScaleNormal="85" workbookViewId="0">
      <selection activeCell="O72" sqref="O72"/>
    </sheetView>
  </sheetViews>
  <sheetFormatPr defaultColWidth="8.7265625" defaultRowHeight="13" outlineLevelCol="1" x14ac:dyDescent="0.3"/>
  <cols>
    <col min="1" max="1" width="15.1796875" style="7" bestFit="1" customWidth="1"/>
    <col min="2" max="2" width="12.453125" style="7" bestFit="1" customWidth="1"/>
    <col min="3" max="3" width="8.1796875" style="7" bestFit="1" customWidth="1"/>
    <col min="4" max="4" width="10.81640625" style="7" bestFit="1" customWidth="1"/>
    <col min="5" max="8" width="8.1796875" style="7" bestFit="1" customWidth="1"/>
    <col min="9" max="9" width="7.81640625" style="7" bestFit="1" customWidth="1"/>
    <col min="10" max="10" width="8.7265625" style="7"/>
    <col min="11" max="11" width="11.7265625" style="7" bestFit="1" customWidth="1"/>
    <col min="12" max="12" width="16.81640625" style="7" bestFit="1" customWidth="1"/>
    <col min="13" max="13" width="8.7265625" style="7"/>
    <col min="14" max="14" width="12" style="7" customWidth="1"/>
    <col min="15" max="15" width="12.81640625" style="7" bestFit="1" customWidth="1"/>
    <col min="16" max="16" width="9.453125" style="7" bestFit="1" customWidth="1"/>
    <col min="17" max="19" width="9.453125" style="7" customWidth="1"/>
    <col min="20" max="22" width="8.7265625" style="7"/>
    <col min="23" max="23" width="7.81640625" style="7" customWidth="1" outlineLevel="1"/>
    <col min="24" max="24" width="9.7265625" style="7" customWidth="1" outlineLevel="1"/>
    <col min="25" max="25" width="7.1796875" style="7" customWidth="1" outlineLevel="1"/>
    <col min="26" max="26" width="6.453125" style="7" customWidth="1" outlineLevel="1"/>
    <col min="27" max="27" width="11.7265625" style="7" customWidth="1" outlineLevel="1"/>
    <col min="28" max="28" width="6" style="7" customWidth="1" outlineLevel="1"/>
    <col min="29" max="29" width="8.81640625" style="7" customWidth="1" outlineLevel="1"/>
    <col min="30" max="30" width="7" style="7" customWidth="1" outlineLevel="1"/>
    <col min="31" max="31" width="6.54296875" style="7" bestFit="1" customWidth="1" outlineLevel="1"/>
    <col min="32" max="32" width="11.54296875" style="7" bestFit="1" customWidth="1"/>
    <col min="33" max="33" width="4.453125" style="7" bestFit="1" customWidth="1"/>
    <col min="34" max="34" width="8.7265625" style="7"/>
    <col min="35" max="35" width="14.7265625" style="7" bestFit="1" customWidth="1"/>
    <col min="36" max="36" width="12.54296875" style="7" bestFit="1" customWidth="1"/>
    <col min="37" max="16384" width="8.7265625" style="7"/>
  </cols>
  <sheetData>
    <row r="1" spans="1:47" ht="13.5" x14ac:dyDescent="0.35">
      <c r="A1" s="1" t="s">
        <v>0</v>
      </c>
      <c r="B1" s="2" t="s">
        <v>1</v>
      </c>
      <c r="C1" s="3" t="s">
        <v>43</v>
      </c>
      <c r="D1" s="4" t="s">
        <v>17</v>
      </c>
      <c r="E1" s="5" t="s">
        <v>18</v>
      </c>
      <c r="F1" s="5" t="s">
        <v>19</v>
      </c>
      <c r="G1" s="5" t="s">
        <v>20</v>
      </c>
      <c r="H1" s="5" t="s">
        <v>3</v>
      </c>
      <c r="I1" s="5" t="s">
        <v>4</v>
      </c>
      <c r="J1" s="5"/>
      <c r="K1" s="3" t="str">
        <f>C1&amp;" "&amp;"contrib"</f>
        <v>BREIT contrib</v>
      </c>
      <c r="L1" s="6" t="str">
        <f>C1&amp;" "&amp;"contrib+residual"</f>
        <v>BREIT contrib+residual</v>
      </c>
      <c r="N1" s="7" t="str">
        <f>X1</f>
        <v>Unlevered</v>
      </c>
      <c r="O1" s="7" t="s">
        <v>74</v>
      </c>
      <c r="Q1" s="45" t="s">
        <v>73</v>
      </c>
      <c r="S1" s="7" t="s">
        <v>71</v>
      </c>
      <c r="U1" s="7" t="s">
        <v>72</v>
      </c>
      <c r="W1" s="7" t="s">
        <v>54</v>
      </c>
      <c r="X1" s="7" t="s">
        <v>45</v>
      </c>
      <c r="Y1" s="7" t="s">
        <v>53</v>
      </c>
      <c r="Z1" s="7" t="s">
        <v>52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55</v>
      </c>
      <c r="AF1" s="5"/>
      <c r="AG1" s="5"/>
      <c r="AH1" s="5"/>
      <c r="AI1" s="5"/>
      <c r="AJ1" s="5" t="s">
        <v>5</v>
      </c>
      <c r="AM1" s="7" t="s">
        <v>54</v>
      </c>
      <c r="AN1" s="7" t="s">
        <v>45</v>
      </c>
      <c r="AO1" s="7" t="s">
        <v>53</v>
      </c>
      <c r="AP1" s="7" t="s">
        <v>52</v>
      </c>
      <c r="AQ1" s="7" t="s">
        <v>46</v>
      </c>
      <c r="AR1" s="7" t="s">
        <v>47</v>
      </c>
      <c r="AS1" s="7" t="s">
        <v>48</v>
      </c>
      <c r="AT1" s="7" t="s">
        <v>49</v>
      </c>
      <c r="AU1" s="7" t="s">
        <v>55</v>
      </c>
    </row>
    <row r="2" spans="1:47" x14ac:dyDescent="0.3">
      <c r="A2" s="8">
        <v>42766</v>
      </c>
      <c r="B2" s="9">
        <v>3.7100000000000002E-4</v>
      </c>
      <c r="C2" s="9">
        <v>1E-3</v>
      </c>
      <c r="D2" s="10">
        <v>1.1479999999999999E-3</v>
      </c>
      <c r="K2" s="11">
        <f t="shared" ref="K2:K33" si="0">$AG$2*D2+$AJ$6</f>
        <v>8.5746940239753763E-3</v>
      </c>
      <c r="L2" s="12">
        <f t="shared" ref="L2:L4" si="1">K2+I2</f>
        <v>8.5746940239753763E-3</v>
      </c>
      <c r="N2" s="14">
        <f>X2</f>
        <v>1.1999999999999999E-3</v>
      </c>
      <c r="O2" s="14">
        <f>N2-D2</f>
        <v>5.1999999999999963E-5</v>
      </c>
      <c r="Q2" s="46">
        <f>N2-AN2</f>
        <v>-1.0000000000000005E-4</v>
      </c>
      <c r="S2" s="14">
        <f>C2-D2</f>
        <v>-1.4799999999999991E-4</v>
      </c>
      <c r="U2" s="14">
        <f>L2-D2</f>
        <v>7.4266940239753765E-3</v>
      </c>
      <c r="W2" s="10">
        <f t="shared" ref="W2:W33" si="2">C2</f>
        <v>1E-3</v>
      </c>
      <c r="X2" s="10">
        <v>1.1999999999999999E-3</v>
      </c>
      <c r="Y2" s="10">
        <f>$O$88/12</f>
        <v>1.4583333333333334E-3</v>
      </c>
      <c r="Z2" s="10">
        <f t="shared" ref="Z2:Z33" si="3">B2</f>
        <v>3.7100000000000002E-4</v>
      </c>
      <c r="AA2" s="10">
        <f>SUM(Y2:Z2)</f>
        <v>1.8293333333333334E-3</v>
      </c>
      <c r="AB2" s="33">
        <f>$O$91</f>
        <v>0.5</v>
      </c>
      <c r="AC2" s="10">
        <f>(X2-AA2)*AB2</f>
        <v>-3.1466666666666676E-4</v>
      </c>
      <c r="AD2" s="10">
        <f>SUM(AC2,X2)</f>
        <v>8.8533333333333313E-4</v>
      </c>
      <c r="AE2" s="10">
        <f>W2-AD2</f>
        <v>1.1466666666666689E-4</v>
      </c>
      <c r="AF2" s="5" t="s">
        <v>6</v>
      </c>
      <c r="AG2" s="13">
        <f>SUM(AJ2:AJ5)</f>
        <v>0.28677509483590941</v>
      </c>
      <c r="AH2" s="5"/>
      <c r="AI2" s="5" t="str">
        <f>D1</f>
        <v>FTSE NARIET</v>
      </c>
      <c r="AJ2" s="5" cm="1">
        <f t="array" ref="AJ2:AJ6">MMULT(MINVERSE(MMULT(TRANSPOSE(D5:H82),D5:H82)),MMULT(TRANSPOSE(D5:H82),C5:C82))</f>
        <v>0.12394068934440458</v>
      </c>
      <c r="AM2" s="10">
        <f>D2</f>
        <v>1.1479999999999999E-3</v>
      </c>
      <c r="AN2" s="10">
        <v>1.2999999999999999E-3</v>
      </c>
      <c r="AO2" s="10">
        <f>ROUND($O$88/12,4)</f>
        <v>1.5E-3</v>
      </c>
      <c r="AP2" s="10">
        <f>B2</f>
        <v>3.7100000000000002E-4</v>
      </c>
      <c r="AQ2" s="10">
        <f>SUM(AO2:AP2)</f>
        <v>1.8710000000000001E-3</v>
      </c>
      <c r="AR2" s="33">
        <v>0.36</v>
      </c>
      <c r="AS2" s="10">
        <f>(AN2-AQ2)*AR2</f>
        <v>-2.0556000000000003E-4</v>
      </c>
      <c r="AT2" s="10">
        <f>SUM(AS2,AN2)</f>
        <v>1.0944399999999999E-3</v>
      </c>
      <c r="AU2" s="10">
        <f>AM2-AT2</f>
        <v>5.3560000000000023E-5</v>
      </c>
    </row>
    <row r="3" spans="1:47" x14ac:dyDescent="0.3">
      <c r="A3" s="8">
        <v>42794</v>
      </c>
      <c r="B3" s="9">
        <v>3.9100000000000002E-4</v>
      </c>
      <c r="C3" s="9">
        <v>2E-3</v>
      </c>
      <c r="D3" s="10">
        <v>3.4091999999999997E-2</v>
      </c>
      <c r="E3" s="14">
        <f>D2</f>
        <v>1.1479999999999999E-3</v>
      </c>
      <c r="K3" s="11">
        <f t="shared" si="0"/>
        <v>1.8022212748249576E-2</v>
      </c>
      <c r="L3" s="12">
        <f t="shared" si="1"/>
        <v>1.8022212748249576E-2</v>
      </c>
      <c r="N3" s="14">
        <f t="shared" ref="N3:N66" si="4">X3</f>
        <v>2E-3</v>
      </c>
      <c r="O3" s="14">
        <f t="shared" ref="O3:O66" si="5">N3-D3</f>
        <v>-3.2091999999999996E-2</v>
      </c>
      <c r="Q3" s="46">
        <f t="shared" ref="Q3:Q66" si="6">N3-AN3</f>
        <v>-2.35E-2</v>
      </c>
      <c r="S3" s="14">
        <f t="shared" ref="S3:S66" si="7">C3-D3</f>
        <v>-3.2091999999999996E-2</v>
      </c>
      <c r="U3" s="14">
        <f t="shared" ref="U3:U66" si="8">L3-D3</f>
        <v>-1.6069787251750421E-2</v>
      </c>
      <c r="W3" s="10">
        <f t="shared" si="2"/>
        <v>2E-3</v>
      </c>
      <c r="X3" s="10">
        <v>2E-3</v>
      </c>
      <c r="Y3" s="10">
        <f t="shared" ref="Y3:Y66" si="9">$O$88/12</f>
        <v>1.4583333333333334E-3</v>
      </c>
      <c r="Z3" s="10">
        <f t="shared" si="3"/>
        <v>3.9100000000000002E-4</v>
      </c>
      <c r="AA3" s="10">
        <f t="shared" ref="AA3:AA59" si="10">SUM(Y3:Z3)</f>
        <v>1.8493333333333335E-3</v>
      </c>
      <c r="AB3" s="33">
        <f t="shared" ref="AB3:AB66" si="11">$O$91</f>
        <v>0.5</v>
      </c>
      <c r="AC3" s="10">
        <f t="shared" ref="AC3:AC59" si="12">(X3-AA3)*AB3</f>
        <v>7.5333333333333285E-5</v>
      </c>
      <c r="AD3" s="10">
        <f t="shared" ref="AD3:AD59" si="13">SUM(AC3,X3)</f>
        <v>2.0753333333333335E-3</v>
      </c>
      <c r="AE3" s="10">
        <f t="shared" ref="AE3:AE66" si="14">W3-AD3</f>
        <v>-7.5333333333333502E-5</v>
      </c>
      <c r="AF3" s="5"/>
      <c r="AG3" s="5"/>
      <c r="AH3" s="5"/>
      <c r="AI3" s="5" t="str">
        <f>E1</f>
        <v>FTSE NARIETt-1</v>
      </c>
      <c r="AJ3" s="5">
        <v>9.2261775048406602E-2</v>
      </c>
      <c r="AL3" s="14">
        <f t="shared" ref="AL3:AL13" si="15">(AM3+AQ3)/(1+AR3)</f>
        <v>2.6458088235294115E-2</v>
      </c>
      <c r="AM3" s="10">
        <f t="shared" ref="AM3:AM66" si="16">D3</f>
        <v>3.4091999999999997E-2</v>
      </c>
      <c r="AN3" s="10">
        <v>2.5499999999999998E-2</v>
      </c>
      <c r="AO3" s="10">
        <f t="shared" ref="AO3:AO66" si="17">ROUND($O$88/12,4)</f>
        <v>1.5E-3</v>
      </c>
      <c r="AP3" s="10">
        <f t="shared" ref="AP3:AP66" si="18">B3</f>
        <v>3.9100000000000002E-4</v>
      </c>
      <c r="AQ3" s="10">
        <f t="shared" ref="AQ3:AQ66" si="19">SUM(AO3:AP3)</f>
        <v>1.8910000000000001E-3</v>
      </c>
      <c r="AR3" s="33">
        <v>0.36</v>
      </c>
      <c r="AS3" s="10">
        <f t="shared" ref="AS3:AS66" si="20">(AN3-AQ3)*AR3</f>
        <v>8.4992399999999982E-3</v>
      </c>
      <c r="AT3" s="10">
        <f t="shared" ref="AT3:AT66" si="21">SUM(AS3,AN3)</f>
        <v>3.399924E-2</v>
      </c>
      <c r="AU3" s="10">
        <f t="shared" ref="AU3:AU66" si="22">AM3-AT3</f>
        <v>9.2759999999997289E-5</v>
      </c>
    </row>
    <row r="4" spans="1:47" x14ac:dyDescent="0.3">
      <c r="A4" s="8">
        <v>42825</v>
      </c>
      <c r="B4" s="9">
        <v>4.4799999999999999E-4</v>
      </c>
      <c r="C4" s="9">
        <v>3.0999999999999999E-3</v>
      </c>
      <c r="D4" s="10">
        <v>-2.2851E-2</v>
      </c>
      <c r="E4" s="14">
        <f t="shared" ref="E4:E67" si="23">D3</f>
        <v>3.4091999999999997E-2</v>
      </c>
      <c r="F4" s="14">
        <f>D2</f>
        <v>1.1479999999999999E-3</v>
      </c>
      <c r="K4" s="11">
        <f t="shared" si="0"/>
        <v>1.6923785230083862E-3</v>
      </c>
      <c r="L4" s="12">
        <f t="shared" si="1"/>
        <v>1.6923785230083862E-3</v>
      </c>
      <c r="N4" s="14">
        <f t="shared" si="4"/>
        <v>2.7000000000000001E-3</v>
      </c>
      <c r="O4" s="14">
        <f t="shared" si="5"/>
        <v>2.5551000000000001E-2</v>
      </c>
      <c r="Q4" s="46">
        <f t="shared" si="6"/>
        <v>1.9E-2</v>
      </c>
      <c r="S4" s="14">
        <f t="shared" si="7"/>
        <v>2.5950999999999998E-2</v>
      </c>
      <c r="U4" s="14">
        <f t="shared" si="8"/>
        <v>2.4543378523008384E-2</v>
      </c>
      <c r="W4" s="10">
        <f t="shared" si="2"/>
        <v>3.0999999999999999E-3</v>
      </c>
      <c r="X4" s="10">
        <v>2.7000000000000001E-3</v>
      </c>
      <c r="Y4" s="10">
        <f t="shared" si="9"/>
        <v>1.4583333333333334E-3</v>
      </c>
      <c r="Z4" s="10">
        <f t="shared" si="3"/>
        <v>4.4799999999999999E-4</v>
      </c>
      <c r="AA4" s="10">
        <f t="shared" si="10"/>
        <v>1.9063333333333334E-3</v>
      </c>
      <c r="AB4" s="33">
        <f t="shared" si="11"/>
        <v>0.5</v>
      </c>
      <c r="AC4" s="10">
        <f t="shared" si="12"/>
        <v>3.9683333333333335E-4</v>
      </c>
      <c r="AD4" s="10">
        <f t="shared" si="13"/>
        <v>3.0968333333333334E-3</v>
      </c>
      <c r="AE4" s="10">
        <f t="shared" si="14"/>
        <v>3.1666666666665087E-6</v>
      </c>
      <c r="AF4" s="5"/>
      <c r="AG4" s="5"/>
      <c r="AH4" s="5"/>
      <c r="AI4" s="5" t="str">
        <f>F1</f>
        <v>FTSE NARIETt-2</v>
      </c>
      <c r="AJ4" s="5">
        <v>4.5194777585207992E-2</v>
      </c>
      <c r="AL4" s="14">
        <f t="shared" si="15"/>
        <v>-1.536985294117647E-2</v>
      </c>
      <c r="AM4" s="10">
        <f t="shared" si="16"/>
        <v>-2.2851E-2</v>
      </c>
      <c r="AN4" s="10">
        <v>-1.6299999999999999E-2</v>
      </c>
      <c r="AO4" s="10">
        <f t="shared" si="17"/>
        <v>1.5E-3</v>
      </c>
      <c r="AP4" s="10">
        <f t="shared" si="18"/>
        <v>4.4799999999999999E-4</v>
      </c>
      <c r="AQ4" s="10">
        <f t="shared" si="19"/>
        <v>1.9480000000000001E-3</v>
      </c>
      <c r="AR4" s="33">
        <v>0.36</v>
      </c>
      <c r="AS4" s="10">
        <f t="shared" si="20"/>
        <v>-6.5692800000000003E-3</v>
      </c>
      <c r="AT4" s="10">
        <f t="shared" si="21"/>
        <v>-2.2869279999999999E-2</v>
      </c>
      <c r="AU4" s="10">
        <f t="shared" si="22"/>
        <v>1.8279999999998992E-5</v>
      </c>
    </row>
    <row r="5" spans="1:47" x14ac:dyDescent="0.3">
      <c r="A5" s="8">
        <v>42855</v>
      </c>
      <c r="B5" s="9">
        <v>5.0799999999999999E-4</v>
      </c>
      <c r="C5" s="9">
        <v>6.6E-3</v>
      </c>
      <c r="D5" s="10">
        <v>1.2229999999999999E-3</v>
      </c>
      <c r="E5" s="14">
        <f t="shared" si="23"/>
        <v>-2.2851E-2</v>
      </c>
      <c r="F5" s="14">
        <f t="shared" ref="F5:F68" si="24">D3</f>
        <v>3.4091999999999997E-2</v>
      </c>
      <c r="G5" s="14">
        <f>D2</f>
        <v>1.1479999999999999E-3</v>
      </c>
      <c r="H5" s="7">
        <v>1</v>
      </c>
      <c r="I5" s="15" cm="1">
        <f t="array" ref="I5">C5-MMULT(D5:H5,$AJ$2:$AJ$6)</f>
        <v>-1.258695989056589E-3</v>
      </c>
      <c r="K5" s="11">
        <f t="shared" si="0"/>
        <v>8.5962021560880703E-3</v>
      </c>
      <c r="L5" s="12">
        <f>K5+I5</f>
        <v>7.3375061670314812E-3</v>
      </c>
      <c r="N5" s="14">
        <f t="shared" si="4"/>
        <v>5.0000000000000001E-3</v>
      </c>
      <c r="O5" s="14">
        <f t="shared" si="5"/>
        <v>3.777E-3</v>
      </c>
      <c r="Q5" s="46">
        <f t="shared" si="6"/>
        <v>3.5000000000000001E-3</v>
      </c>
      <c r="S5" s="14">
        <f t="shared" si="7"/>
        <v>5.3769999999999998E-3</v>
      </c>
      <c r="U5" s="14">
        <f t="shared" si="8"/>
        <v>6.1145061670314811E-3</v>
      </c>
      <c r="W5" s="10">
        <f t="shared" si="2"/>
        <v>6.6E-3</v>
      </c>
      <c r="X5" s="10">
        <v>5.0000000000000001E-3</v>
      </c>
      <c r="Y5" s="10">
        <f t="shared" si="9"/>
        <v>1.4583333333333334E-3</v>
      </c>
      <c r="Z5" s="10">
        <f t="shared" si="3"/>
        <v>5.0799999999999999E-4</v>
      </c>
      <c r="AA5" s="10">
        <f t="shared" si="10"/>
        <v>1.9663333333333334E-3</v>
      </c>
      <c r="AB5" s="33">
        <f t="shared" si="11"/>
        <v>0.5</v>
      </c>
      <c r="AC5" s="10">
        <f t="shared" si="12"/>
        <v>1.5168333333333334E-3</v>
      </c>
      <c r="AD5" s="10">
        <f t="shared" si="13"/>
        <v>6.5168333333333337E-3</v>
      </c>
      <c r="AE5" s="10">
        <f t="shared" si="14"/>
        <v>8.3166666666666285E-5</v>
      </c>
      <c r="AF5" s="5"/>
      <c r="AG5" s="5"/>
      <c r="AH5" s="5"/>
      <c r="AI5" s="5" t="str">
        <f>G1</f>
        <v>FTSE NARIETt-3</v>
      </c>
      <c r="AJ5" s="5">
        <v>2.5377852857890248E-2</v>
      </c>
      <c r="AL5" s="14">
        <f t="shared" si="15"/>
        <v>2.3757352941176477E-3</v>
      </c>
      <c r="AM5" s="10">
        <f t="shared" si="16"/>
        <v>1.2229999999999999E-3</v>
      </c>
      <c r="AN5" s="10">
        <v>1.5E-3</v>
      </c>
      <c r="AO5" s="10">
        <f t="shared" si="17"/>
        <v>1.5E-3</v>
      </c>
      <c r="AP5" s="10">
        <f t="shared" si="18"/>
        <v>5.0799999999999999E-4</v>
      </c>
      <c r="AQ5" s="10">
        <f t="shared" si="19"/>
        <v>2.0080000000000002E-3</v>
      </c>
      <c r="AR5" s="33">
        <v>0.36</v>
      </c>
      <c r="AS5" s="10">
        <f t="shared" si="20"/>
        <v>-1.8288000000000007E-4</v>
      </c>
      <c r="AT5" s="10">
        <f t="shared" si="21"/>
        <v>1.31712E-3</v>
      </c>
      <c r="AU5" s="10">
        <f t="shared" si="22"/>
        <v>-9.4120000000000054E-5</v>
      </c>
    </row>
    <row r="6" spans="1:47" x14ac:dyDescent="0.3">
      <c r="A6" s="8">
        <v>42886</v>
      </c>
      <c r="B6" s="9">
        <v>6.0599999999999998E-4</v>
      </c>
      <c r="C6" s="9">
        <v>1.8100000000000002E-2</v>
      </c>
      <c r="D6" s="10">
        <v>-7.7149999999999996E-3</v>
      </c>
      <c r="E6" s="14">
        <f t="shared" si="23"/>
        <v>1.2229999999999999E-3</v>
      </c>
      <c r="F6" s="14">
        <f t="shared" si="24"/>
        <v>-2.2851E-2</v>
      </c>
      <c r="G6" s="14">
        <f t="shared" ref="G6:G69" si="25">D3</f>
        <v>3.4091999999999997E-2</v>
      </c>
      <c r="H6" s="7">
        <v>1</v>
      </c>
      <c r="I6" s="15" cm="1">
        <f t="array" ref="I6">C6-MMULT(D6:H6,$AJ$2:$AJ$6)</f>
        <v>1.0865454155272522E-2</v>
      </c>
      <c r="K6" s="11">
        <f t="shared" si="0"/>
        <v>6.0330063584447119E-3</v>
      </c>
      <c r="L6" s="12">
        <f t="shared" ref="L6:L69" si="26">K6+I6</f>
        <v>1.6898460513717233E-2</v>
      </c>
      <c r="N6" s="14">
        <f t="shared" si="4"/>
        <v>1.2699999999999999E-2</v>
      </c>
      <c r="O6" s="14">
        <f t="shared" si="5"/>
        <v>2.0414999999999999E-2</v>
      </c>
      <c r="Q6" s="46">
        <f t="shared" si="6"/>
        <v>1.7899999999999999E-2</v>
      </c>
      <c r="S6" s="14">
        <f t="shared" si="7"/>
        <v>2.5815000000000001E-2</v>
      </c>
      <c r="U6" s="14">
        <f t="shared" si="8"/>
        <v>2.4613460513717232E-2</v>
      </c>
      <c r="W6" s="10">
        <f t="shared" si="2"/>
        <v>1.8100000000000002E-2</v>
      </c>
      <c r="X6" s="10">
        <v>1.2699999999999999E-2</v>
      </c>
      <c r="Y6" s="10">
        <f t="shared" si="9"/>
        <v>1.4583333333333334E-3</v>
      </c>
      <c r="Z6" s="10">
        <f t="shared" si="3"/>
        <v>6.0599999999999998E-4</v>
      </c>
      <c r="AA6" s="10">
        <f t="shared" si="10"/>
        <v>2.0643333333333334E-3</v>
      </c>
      <c r="AB6" s="33">
        <f t="shared" si="11"/>
        <v>0.5</v>
      </c>
      <c r="AC6" s="10">
        <f t="shared" si="12"/>
        <v>5.3178333333333333E-3</v>
      </c>
      <c r="AD6" s="10">
        <f t="shared" si="13"/>
        <v>1.8017833333333334E-2</v>
      </c>
      <c r="AE6" s="10">
        <f t="shared" si="14"/>
        <v>8.2166666666667887E-5</v>
      </c>
      <c r="AF6" s="5"/>
      <c r="AG6" s="5"/>
      <c r="AH6" s="5"/>
      <c r="AI6" s="5" t="s">
        <v>3</v>
      </c>
      <c r="AJ6" s="5">
        <v>8.2454762151037524E-3</v>
      </c>
      <c r="AL6" s="14">
        <f t="shared" si="15"/>
        <v>-4.1242647058823525E-3</v>
      </c>
      <c r="AM6" s="10">
        <f t="shared" si="16"/>
        <v>-7.7149999999999996E-3</v>
      </c>
      <c r="AN6" s="10">
        <v>-5.1999999999999998E-3</v>
      </c>
      <c r="AO6" s="10">
        <f t="shared" si="17"/>
        <v>1.5E-3</v>
      </c>
      <c r="AP6" s="10">
        <f t="shared" si="18"/>
        <v>6.0599999999999998E-4</v>
      </c>
      <c r="AQ6" s="10">
        <f t="shared" si="19"/>
        <v>2.1060000000000002E-3</v>
      </c>
      <c r="AR6" s="33">
        <v>0.36</v>
      </c>
      <c r="AS6" s="10">
        <f t="shared" si="20"/>
        <v>-2.6301599999999999E-3</v>
      </c>
      <c r="AT6" s="10">
        <f t="shared" si="21"/>
        <v>-7.8301599999999992E-3</v>
      </c>
      <c r="AU6" s="10">
        <f t="shared" si="22"/>
        <v>1.1515999999999957E-4</v>
      </c>
    </row>
    <row r="7" spans="1:47" x14ac:dyDescent="0.3">
      <c r="A7" s="8">
        <v>42916</v>
      </c>
      <c r="B7" s="9">
        <v>7.0799999999999997E-4</v>
      </c>
      <c r="C7" s="9">
        <v>1.41E-2</v>
      </c>
      <c r="D7" s="10">
        <v>2.1881999999999999E-2</v>
      </c>
      <c r="E7" s="14">
        <f t="shared" si="23"/>
        <v>-7.7149999999999996E-3</v>
      </c>
      <c r="F7" s="14">
        <f t="shared" si="24"/>
        <v>1.2229999999999999E-3</v>
      </c>
      <c r="G7" s="14">
        <f t="shared" si="25"/>
        <v>-2.2851E-2</v>
      </c>
      <c r="H7" s="7">
        <v>1</v>
      </c>
      <c r="I7" s="15" cm="1">
        <f t="array" ref="I7">C7-MMULT(D7:H7,$AJ$2:$AJ$6)</f>
        <v>4.3788893178293847E-3</v>
      </c>
      <c r="K7" s="11">
        <f t="shared" si="0"/>
        <v>1.4520688840303123E-2</v>
      </c>
      <c r="L7" s="12">
        <f t="shared" si="26"/>
        <v>1.8899578158132507E-2</v>
      </c>
      <c r="N7" s="14">
        <f t="shared" si="4"/>
        <v>1.01E-2</v>
      </c>
      <c r="O7" s="14">
        <f t="shared" si="5"/>
        <v>-1.1781999999999999E-2</v>
      </c>
      <c r="Q7" s="46">
        <f t="shared" si="6"/>
        <v>-6.6E-3</v>
      </c>
      <c r="S7" s="14">
        <f t="shared" si="7"/>
        <v>-7.781999999999999E-3</v>
      </c>
      <c r="U7" s="14">
        <f t="shared" si="8"/>
        <v>-2.9824218418674914E-3</v>
      </c>
      <c r="W7" s="10">
        <f t="shared" si="2"/>
        <v>1.41E-2</v>
      </c>
      <c r="X7" s="10">
        <v>1.01E-2</v>
      </c>
      <c r="Y7" s="10">
        <f t="shared" si="9"/>
        <v>1.4583333333333334E-3</v>
      </c>
      <c r="Z7" s="10">
        <f t="shared" si="3"/>
        <v>7.0799999999999997E-4</v>
      </c>
      <c r="AA7" s="10">
        <f t="shared" si="10"/>
        <v>2.1663333333333335E-3</v>
      </c>
      <c r="AB7" s="33">
        <f t="shared" si="11"/>
        <v>0.5</v>
      </c>
      <c r="AC7" s="10">
        <f t="shared" si="12"/>
        <v>3.9668333333333326E-3</v>
      </c>
      <c r="AD7" s="10">
        <f t="shared" si="13"/>
        <v>1.4066833333333332E-2</v>
      </c>
      <c r="AE7" s="10">
        <f t="shared" si="14"/>
        <v>3.3166666666667455E-5</v>
      </c>
      <c r="AL7" s="14">
        <f t="shared" si="15"/>
        <v>1.7713235294117648E-2</v>
      </c>
      <c r="AM7" s="10">
        <f t="shared" si="16"/>
        <v>2.1881999999999999E-2</v>
      </c>
      <c r="AN7" s="10">
        <v>1.67E-2</v>
      </c>
      <c r="AO7" s="10">
        <f t="shared" si="17"/>
        <v>1.5E-3</v>
      </c>
      <c r="AP7" s="10">
        <f t="shared" si="18"/>
        <v>7.0799999999999997E-4</v>
      </c>
      <c r="AQ7" s="10">
        <f t="shared" si="19"/>
        <v>2.2079999999999999E-3</v>
      </c>
      <c r="AR7" s="33">
        <v>0.36</v>
      </c>
      <c r="AS7" s="10">
        <f t="shared" si="20"/>
        <v>5.2171199999999996E-3</v>
      </c>
      <c r="AT7" s="10">
        <f t="shared" si="21"/>
        <v>2.1917119999999998E-2</v>
      </c>
      <c r="AU7" s="10">
        <f t="shared" si="22"/>
        <v>-3.5119999999999596E-5</v>
      </c>
    </row>
    <row r="8" spans="1:47" x14ac:dyDescent="0.3">
      <c r="A8" s="8">
        <v>42947</v>
      </c>
      <c r="B8" s="9">
        <v>8.0500000000000005E-4</v>
      </c>
      <c r="C8" s="9">
        <v>7.7999999999999996E-3</v>
      </c>
      <c r="D8" s="10">
        <v>1.2204E-2</v>
      </c>
      <c r="E8" s="14">
        <f t="shared" si="23"/>
        <v>2.1881999999999999E-2</v>
      </c>
      <c r="F8" s="14">
        <f t="shared" si="24"/>
        <v>-7.7149999999999996E-3</v>
      </c>
      <c r="G8" s="14">
        <f t="shared" si="25"/>
        <v>1.2229999999999999E-3</v>
      </c>
      <c r="H8" s="7">
        <v>1</v>
      </c>
      <c r="I8" s="15" cm="1">
        <f t="array" ref="I8">C8-MMULT(D8:H8,$AJ$2:$AJ$6)</f>
        <v>-3.6592799544474201E-3</v>
      </c>
      <c r="K8" s="11">
        <f t="shared" si="0"/>
        <v>1.174527947248119E-2</v>
      </c>
      <c r="L8" s="12">
        <f t="shared" si="26"/>
        <v>8.0859995180337704E-3</v>
      </c>
      <c r="N8" s="14">
        <f t="shared" si="4"/>
        <v>6.0000000000000001E-3</v>
      </c>
      <c r="O8" s="14">
        <f t="shared" si="5"/>
        <v>-6.2039999999999994E-3</v>
      </c>
      <c r="Q8" s="46">
        <f t="shared" si="6"/>
        <v>-3.599999999999999E-3</v>
      </c>
      <c r="S8" s="14">
        <f t="shared" si="7"/>
        <v>-4.4039999999999999E-3</v>
      </c>
      <c r="U8" s="14">
        <f t="shared" si="8"/>
        <v>-4.1180004819662292E-3</v>
      </c>
      <c r="W8" s="10">
        <f t="shared" si="2"/>
        <v>7.7999999999999996E-3</v>
      </c>
      <c r="X8" s="10">
        <v>6.0000000000000001E-3</v>
      </c>
      <c r="Y8" s="10">
        <f t="shared" si="9"/>
        <v>1.4583333333333334E-3</v>
      </c>
      <c r="Z8" s="10">
        <f t="shared" si="3"/>
        <v>8.0500000000000005E-4</v>
      </c>
      <c r="AA8" s="10">
        <f t="shared" si="10"/>
        <v>2.2633333333333333E-3</v>
      </c>
      <c r="AB8" s="33">
        <f t="shared" si="11"/>
        <v>0.5</v>
      </c>
      <c r="AC8" s="10">
        <f t="shared" si="12"/>
        <v>1.8683333333333334E-3</v>
      </c>
      <c r="AD8" s="10">
        <f t="shared" si="13"/>
        <v>7.8683333333333331E-3</v>
      </c>
      <c r="AE8" s="10">
        <f t="shared" si="14"/>
        <v>-6.833333333333344E-5</v>
      </c>
      <c r="AL8" s="14">
        <f t="shared" si="15"/>
        <v>1.0668382352941177E-2</v>
      </c>
      <c r="AM8" s="10">
        <f t="shared" si="16"/>
        <v>1.2204E-2</v>
      </c>
      <c r="AN8" s="10">
        <v>9.5999999999999992E-3</v>
      </c>
      <c r="AO8" s="10">
        <f t="shared" si="17"/>
        <v>1.5E-3</v>
      </c>
      <c r="AP8" s="10">
        <f t="shared" si="18"/>
        <v>8.0500000000000005E-4</v>
      </c>
      <c r="AQ8" s="10">
        <f t="shared" si="19"/>
        <v>2.3050000000000002E-3</v>
      </c>
      <c r="AR8" s="33">
        <v>0.36</v>
      </c>
      <c r="AS8" s="10">
        <f t="shared" si="20"/>
        <v>2.6261999999999995E-3</v>
      </c>
      <c r="AT8" s="10">
        <f t="shared" si="21"/>
        <v>1.22262E-2</v>
      </c>
      <c r="AU8" s="10">
        <f t="shared" si="22"/>
        <v>-2.2199999999999998E-5</v>
      </c>
    </row>
    <row r="9" spans="1:47" x14ac:dyDescent="0.3">
      <c r="A9" s="8">
        <v>42978</v>
      </c>
      <c r="B9" s="9">
        <v>8.8400000000000002E-4</v>
      </c>
      <c r="C9" s="9">
        <v>1.37E-2</v>
      </c>
      <c r="D9" s="10">
        <v>-2.5460000000000001E-3</v>
      </c>
      <c r="E9" s="14">
        <f t="shared" si="23"/>
        <v>1.2204E-2</v>
      </c>
      <c r="F9" s="14">
        <f t="shared" si="24"/>
        <v>2.1881999999999999E-2</v>
      </c>
      <c r="G9" s="14">
        <f t="shared" si="25"/>
        <v>-7.7149999999999996E-3</v>
      </c>
      <c r="H9" s="7">
        <v>1</v>
      </c>
      <c r="I9" s="15" cm="1">
        <f t="array" ref="I9">C9-MMULT(D9:H9,$AJ$2:$AJ$6)</f>
        <v>3.8509520889554501E-3</v>
      </c>
      <c r="K9" s="11">
        <f t="shared" si="0"/>
        <v>7.5153468236515272E-3</v>
      </c>
      <c r="L9" s="12">
        <f t="shared" si="26"/>
        <v>1.1366298912606976E-2</v>
      </c>
      <c r="N9" s="14">
        <f t="shared" si="4"/>
        <v>0.01</v>
      </c>
      <c r="O9" s="14">
        <f t="shared" si="5"/>
        <v>1.2546E-2</v>
      </c>
      <c r="Q9" s="46">
        <f t="shared" si="6"/>
        <v>1.12E-2</v>
      </c>
      <c r="S9" s="14">
        <f t="shared" si="7"/>
        <v>1.6246E-2</v>
      </c>
      <c r="U9" s="14">
        <f t="shared" si="8"/>
        <v>1.3912298912606976E-2</v>
      </c>
      <c r="W9" s="10">
        <f t="shared" si="2"/>
        <v>1.37E-2</v>
      </c>
      <c r="X9" s="10">
        <v>0.01</v>
      </c>
      <c r="Y9" s="10">
        <f t="shared" si="9"/>
        <v>1.4583333333333334E-3</v>
      </c>
      <c r="Z9" s="10">
        <f t="shared" si="3"/>
        <v>8.8400000000000002E-4</v>
      </c>
      <c r="AA9" s="10">
        <f t="shared" si="10"/>
        <v>2.3423333333333334E-3</v>
      </c>
      <c r="AB9" s="33">
        <f t="shared" si="11"/>
        <v>0.5</v>
      </c>
      <c r="AC9" s="10">
        <f t="shared" si="12"/>
        <v>3.8288333333333334E-3</v>
      </c>
      <c r="AD9" s="10">
        <f t="shared" si="13"/>
        <v>1.3828833333333334E-2</v>
      </c>
      <c r="AE9" s="10">
        <f t="shared" si="14"/>
        <v>-1.2883333333333323E-4</v>
      </c>
      <c r="AL9" s="14">
        <f t="shared" si="15"/>
        <v>-1.1911764705882372E-4</v>
      </c>
      <c r="AM9" s="10">
        <f t="shared" si="16"/>
        <v>-2.5460000000000001E-3</v>
      </c>
      <c r="AN9" s="10">
        <v>-1.1999999999999999E-3</v>
      </c>
      <c r="AO9" s="10">
        <f t="shared" si="17"/>
        <v>1.5E-3</v>
      </c>
      <c r="AP9" s="10">
        <f t="shared" si="18"/>
        <v>8.8400000000000002E-4</v>
      </c>
      <c r="AQ9" s="10">
        <f t="shared" si="19"/>
        <v>2.3839999999999998E-3</v>
      </c>
      <c r="AR9" s="33">
        <v>0.36</v>
      </c>
      <c r="AS9" s="10">
        <f t="shared" si="20"/>
        <v>-1.2902399999999998E-3</v>
      </c>
      <c r="AT9" s="10">
        <f t="shared" si="21"/>
        <v>-2.4902399999999995E-3</v>
      </c>
      <c r="AU9" s="10">
        <f t="shared" si="22"/>
        <v>-5.5760000000000618E-5</v>
      </c>
    </row>
    <row r="10" spans="1:47" x14ac:dyDescent="0.3">
      <c r="A10" s="8">
        <v>43008</v>
      </c>
      <c r="B10" s="9">
        <v>8.6200000000000003E-4</v>
      </c>
      <c r="C10" s="9">
        <v>1.0500000000000001E-2</v>
      </c>
      <c r="D10" s="10">
        <v>-2.5900000000000001E-4</v>
      </c>
      <c r="E10" s="14">
        <f t="shared" si="23"/>
        <v>-2.5460000000000001E-3</v>
      </c>
      <c r="F10" s="14">
        <f t="shared" si="24"/>
        <v>1.2204E-2</v>
      </c>
      <c r="G10" s="14">
        <f t="shared" si="25"/>
        <v>2.1881999999999999E-2</v>
      </c>
      <c r="H10" s="7">
        <v>1</v>
      </c>
      <c r="I10" s="15" cm="1">
        <f t="array" ref="I10">C10-MMULT(D10:H10,$AJ$2:$AJ$6)</f>
        <v>1.41464766082346E-3</v>
      </c>
      <c r="K10" s="11">
        <f t="shared" si="0"/>
        <v>8.1712014655412526E-3</v>
      </c>
      <c r="L10" s="12">
        <f t="shared" si="26"/>
        <v>9.5858491263647125E-3</v>
      </c>
      <c r="N10" s="14">
        <f t="shared" si="4"/>
        <v>7.7999999999999996E-3</v>
      </c>
      <c r="O10" s="14">
        <f t="shared" si="5"/>
        <v>8.0590000000000002E-3</v>
      </c>
      <c r="Q10" s="46">
        <f t="shared" si="6"/>
        <v>7.4063823529411897E-3</v>
      </c>
      <c r="S10" s="14">
        <f t="shared" si="7"/>
        <v>1.0759000000000001E-2</v>
      </c>
      <c r="U10" s="14">
        <f t="shared" si="8"/>
        <v>9.8448491263647131E-3</v>
      </c>
      <c r="W10" s="10">
        <f t="shared" si="2"/>
        <v>1.0500000000000001E-2</v>
      </c>
      <c r="X10" s="10">
        <v>7.7999999999999996E-3</v>
      </c>
      <c r="Y10" s="10">
        <f t="shared" si="9"/>
        <v>1.4583333333333334E-3</v>
      </c>
      <c r="Z10" s="10">
        <f t="shared" si="3"/>
        <v>8.6200000000000003E-4</v>
      </c>
      <c r="AA10" s="10">
        <f t="shared" si="10"/>
        <v>2.3203333333333335E-3</v>
      </c>
      <c r="AB10" s="33">
        <f t="shared" si="11"/>
        <v>0.5</v>
      </c>
      <c r="AC10" s="10">
        <f t="shared" si="12"/>
        <v>2.7398333333333328E-3</v>
      </c>
      <c r="AD10" s="10">
        <f t="shared" si="13"/>
        <v>1.0539833333333332E-2</v>
      </c>
      <c r="AE10" s="10">
        <f t="shared" si="14"/>
        <v>-3.9833333333330959E-5</v>
      </c>
      <c r="AL10" s="14">
        <f t="shared" si="15"/>
        <v>1.5463235294117647E-3</v>
      </c>
      <c r="AM10" s="10">
        <f t="shared" si="16"/>
        <v>-2.5900000000000001E-4</v>
      </c>
      <c r="AN10" s="10">
        <v>3.9361764705881036E-4</v>
      </c>
      <c r="AO10" s="10">
        <f t="shared" si="17"/>
        <v>1.5E-3</v>
      </c>
      <c r="AP10" s="10">
        <f t="shared" si="18"/>
        <v>8.6200000000000003E-4</v>
      </c>
      <c r="AQ10" s="10">
        <f t="shared" si="19"/>
        <v>2.362E-3</v>
      </c>
      <c r="AR10" s="33">
        <v>0.36</v>
      </c>
      <c r="AS10" s="10">
        <f t="shared" si="20"/>
        <v>-7.0861764705882821E-4</v>
      </c>
      <c r="AT10" s="10">
        <f t="shared" si="21"/>
        <v>-3.1500000000001785E-4</v>
      </c>
      <c r="AU10" s="10">
        <f t="shared" si="22"/>
        <v>5.6000000000017841E-5</v>
      </c>
    </row>
    <row r="11" spans="1:47" x14ac:dyDescent="0.3">
      <c r="A11" s="8">
        <v>43039</v>
      </c>
      <c r="B11" s="9">
        <v>9.0300000000000005E-4</v>
      </c>
      <c r="C11" s="9">
        <v>8.6999999999999994E-3</v>
      </c>
      <c r="D11" s="10">
        <v>-9.6319999999999999E-3</v>
      </c>
      <c r="E11" s="14">
        <f t="shared" si="23"/>
        <v>-2.5900000000000001E-4</v>
      </c>
      <c r="F11" s="14">
        <f t="shared" si="24"/>
        <v>-2.5460000000000001E-3</v>
      </c>
      <c r="G11" s="14">
        <f t="shared" si="25"/>
        <v>1.2204E-2</v>
      </c>
      <c r="H11" s="7">
        <v>1</v>
      </c>
      <c r="I11" s="15" cm="1">
        <f t="array" ref="I11">C11-MMULT(D11:H11,$AJ$2:$AJ$6)</f>
        <v>1.4775708918533361E-3</v>
      </c>
      <c r="K11" s="11">
        <f t="shared" si="0"/>
        <v>5.4832585016442725E-3</v>
      </c>
      <c r="L11" s="12">
        <f t="shared" si="26"/>
        <v>6.9608293934976086E-3</v>
      </c>
      <c r="N11" s="14">
        <f t="shared" si="4"/>
        <v>6.4999999999999997E-3</v>
      </c>
      <c r="O11" s="14">
        <f t="shared" si="5"/>
        <v>1.6132000000000001E-2</v>
      </c>
      <c r="Q11" s="46">
        <f t="shared" si="6"/>
        <v>1.295E-2</v>
      </c>
      <c r="S11" s="14">
        <f t="shared" si="7"/>
        <v>1.8332000000000001E-2</v>
      </c>
      <c r="U11" s="14">
        <f t="shared" si="8"/>
        <v>1.6592829393497609E-2</v>
      </c>
      <c r="W11" s="10">
        <f t="shared" si="2"/>
        <v>8.6999999999999994E-3</v>
      </c>
      <c r="X11" s="10">
        <v>6.4999999999999997E-3</v>
      </c>
      <c r="Y11" s="10">
        <f t="shared" si="9"/>
        <v>1.4583333333333334E-3</v>
      </c>
      <c r="Z11" s="10">
        <f t="shared" si="3"/>
        <v>9.0300000000000005E-4</v>
      </c>
      <c r="AA11" s="10">
        <f t="shared" si="10"/>
        <v>2.3613333333333333E-3</v>
      </c>
      <c r="AB11" s="33">
        <f t="shared" si="11"/>
        <v>0.5</v>
      </c>
      <c r="AC11" s="10">
        <f t="shared" si="12"/>
        <v>2.0693333333333332E-3</v>
      </c>
      <c r="AD11" s="10">
        <f t="shared" si="13"/>
        <v>8.5693333333333333E-3</v>
      </c>
      <c r="AE11" s="10">
        <f t="shared" si="14"/>
        <v>1.3066666666666608E-4</v>
      </c>
      <c r="AL11" s="14">
        <f t="shared" si="15"/>
        <v>-5.3154411764705879E-3</v>
      </c>
      <c r="AM11" s="10">
        <f t="shared" si="16"/>
        <v>-9.6319999999999999E-3</v>
      </c>
      <c r="AN11" s="10">
        <v>-6.45E-3</v>
      </c>
      <c r="AO11" s="10">
        <f t="shared" si="17"/>
        <v>1.5E-3</v>
      </c>
      <c r="AP11" s="10">
        <f t="shared" si="18"/>
        <v>9.0300000000000005E-4</v>
      </c>
      <c r="AQ11" s="10">
        <f t="shared" si="19"/>
        <v>2.4030000000000002E-3</v>
      </c>
      <c r="AR11" s="33">
        <v>0.36</v>
      </c>
      <c r="AS11" s="10">
        <f t="shared" si="20"/>
        <v>-3.1870799999999997E-3</v>
      </c>
      <c r="AT11" s="10">
        <f t="shared" si="21"/>
        <v>-9.6370799999999993E-3</v>
      </c>
      <c r="AU11" s="10">
        <f t="shared" si="22"/>
        <v>5.0799999999993212E-6</v>
      </c>
    </row>
    <row r="12" spans="1:47" x14ac:dyDescent="0.3">
      <c r="A12" s="8">
        <v>43069</v>
      </c>
      <c r="B12" s="9">
        <v>8.9300000000000002E-4</v>
      </c>
      <c r="C12" s="9">
        <v>6.0000000000000001E-3</v>
      </c>
      <c r="D12" s="10">
        <v>2.7109000000000001E-2</v>
      </c>
      <c r="E12" s="14">
        <f t="shared" si="23"/>
        <v>-9.6319999999999999E-3</v>
      </c>
      <c r="F12" s="14">
        <f t="shared" si="24"/>
        <v>-2.5900000000000001E-4</v>
      </c>
      <c r="G12" s="14">
        <f t="shared" si="25"/>
        <v>-2.5460000000000001E-3</v>
      </c>
      <c r="H12" s="7">
        <v>1</v>
      </c>
      <c r="I12" s="15" cm="1">
        <f t="array" ref="I12">C12-MMULT(D12:H12,$AJ$2:$AJ$6)</f>
        <v>-4.6404014845042064E-3</v>
      </c>
      <c r="K12" s="11">
        <f t="shared" si="0"/>
        <v>1.6019662261010419E-2</v>
      </c>
      <c r="L12" s="12">
        <f t="shared" si="26"/>
        <v>1.1379260776506212E-2</v>
      </c>
      <c r="N12" s="14">
        <f t="shared" si="4"/>
        <v>4.7000000000000002E-3</v>
      </c>
      <c r="O12" s="14">
        <f t="shared" si="5"/>
        <v>-2.2409000000000002E-2</v>
      </c>
      <c r="Q12" s="46">
        <f t="shared" si="6"/>
        <v>-1.5861764705882363E-2</v>
      </c>
      <c r="S12" s="14">
        <f t="shared" si="7"/>
        <v>-2.1109000000000003E-2</v>
      </c>
      <c r="U12" s="14">
        <f t="shared" si="8"/>
        <v>-1.5729739223493789E-2</v>
      </c>
      <c r="W12" s="10">
        <f t="shared" si="2"/>
        <v>6.0000000000000001E-3</v>
      </c>
      <c r="X12" s="10">
        <v>4.7000000000000002E-3</v>
      </c>
      <c r="Y12" s="10">
        <f t="shared" si="9"/>
        <v>1.4583333333333334E-3</v>
      </c>
      <c r="Z12" s="10">
        <f t="shared" si="3"/>
        <v>8.9300000000000002E-4</v>
      </c>
      <c r="AA12" s="10">
        <f t="shared" si="10"/>
        <v>2.3513333333333333E-3</v>
      </c>
      <c r="AB12" s="33">
        <f t="shared" si="11"/>
        <v>0.5</v>
      </c>
      <c r="AC12" s="10">
        <f t="shared" si="12"/>
        <v>1.1743333333333334E-3</v>
      </c>
      <c r="AD12" s="10">
        <f t="shared" si="13"/>
        <v>5.8743333333333338E-3</v>
      </c>
      <c r="AE12" s="10">
        <f t="shared" si="14"/>
        <v>1.2566666666666629E-4</v>
      </c>
      <c r="AL12" s="14">
        <f t="shared" si="15"/>
        <v>2.1692647058823532E-2</v>
      </c>
      <c r="AM12" s="10">
        <f t="shared" si="16"/>
        <v>2.7109000000000001E-2</v>
      </c>
      <c r="AN12" s="10">
        <v>2.0561764705882363E-2</v>
      </c>
      <c r="AO12" s="10">
        <f t="shared" si="17"/>
        <v>1.5E-3</v>
      </c>
      <c r="AP12" s="10">
        <f t="shared" si="18"/>
        <v>8.9300000000000002E-4</v>
      </c>
      <c r="AQ12" s="10">
        <f t="shared" si="19"/>
        <v>2.3930000000000002E-3</v>
      </c>
      <c r="AR12" s="33">
        <v>0.36</v>
      </c>
      <c r="AS12" s="10">
        <f t="shared" si="20"/>
        <v>6.5407552941176509E-3</v>
      </c>
      <c r="AT12" s="10">
        <f t="shared" si="21"/>
        <v>2.7102520000000012E-2</v>
      </c>
      <c r="AU12" s="10">
        <f t="shared" si="22"/>
        <v>6.4799999999892721E-6</v>
      </c>
    </row>
    <row r="13" spans="1:47" x14ac:dyDescent="0.3">
      <c r="A13" s="8">
        <v>43100</v>
      </c>
      <c r="B13" s="9">
        <v>1.0009999999999999E-3</v>
      </c>
      <c r="C13" s="9">
        <v>1.04E-2</v>
      </c>
      <c r="D13" s="10">
        <v>-2.1259999999999999E-3</v>
      </c>
      <c r="E13" s="14">
        <f t="shared" si="23"/>
        <v>2.7109000000000001E-2</v>
      </c>
      <c r="F13" s="14">
        <f t="shared" si="24"/>
        <v>-9.6319999999999999E-3</v>
      </c>
      <c r="G13" s="14">
        <f t="shared" si="25"/>
        <v>-2.5900000000000001E-4</v>
      </c>
      <c r="H13" s="7">
        <v>1</v>
      </c>
      <c r="I13" s="15" cm="1">
        <f t="array" ref="I13">C13-MMULT(D13:H13,$AJ$2:$AJ$6)</f>
        <v>3.5878619224611295E-4</v>
      </c>
      <c r="K13" s="11">
        <f t="shared" si="0"/>
        <v>7.6357923634826092E-3</v>
      </c>
      <c r="L13" s="12">
        <f t="shared" si="26"/>
        <v>7.9945785557287222E-3</v>
      </c>
      <c r="N13" s="14">
        <f t="shared" si="4"/>
        <v>7.7999999999999996E-3</v>
      </c>
      <c r="O13" s="14">
        <f t="shared" si="5"/>
        <v>9.9259999999999991E-3</v>
      </c>
      <c r="Q13" s="46">
        <f t="shared" si="6"/>
        <v>8.6499999999999997E-3</v>
      </c>
      <c r="S13" s="14">
        <f t="shared" si="7"/>
        <v>1.2525999999999999E-2</v>
      </c>
      <c r="U13" s="14">
        <f t="shared" si="8"/>
        <v>1.0120578555728722E-2</v>
      </c>
      <c r="W13" s="10">
        <f t="shared" si="2"/>
        <v>1.04E-2</v>
      </c>
      <c r="X13" s="10">
        <v>7.7999999999999996E-3</v>
      </c>
      <c r="Y13" s="10">
        <f t="shared" si="9"/>
        <v>1.4583333333333334E-3</v>
      </c>
      <c r="Z13" s="10">
        <f t="shared" si="3"/>
        <v>1.0009999999999999E-3</v>
      </c>
      <c r="AA13" s="10">
        <f t="shared" si="10"/>
        <v>2.4593333333333333E-3</v>
      </c>
      <c r="AB13" s="33">
        <f t="shared" si="11"/>
        <v>0.5</v>
      </c>
      <c r="AC13" s="10">
        <f t="shared" si="12"/>
        <v>2.6703333333333332E-3</v>
      </c>
      <c r="AD13" s="10">
        <f t="shared" si="13"/>
        <v>1.0470333333333333E-2</v>
      </c>
      <c r="AE13" s="10">
        <f t="shared" si="14"/>
        <v>-7.0333333333333706E-5</v>
      </c>
      <c r="AL13" s="14">
        <f t="shared" si="15"/>
        <v>2.75735294117647E-4</v>
      </c>
      <c r="AM13" s="10">
        <f t="shared" si="16"/>
        <v>-2.1259999999999999E-3</v>
      </c>
      <c r="AN13" s="10">
        <v>-8.4999999999999995E-4</v>
      </c>
      <c r="AO13" s="10">
        <f t="shared" si="17"/>
        <v>1.5E-3</v>
      </c>
      <c r="AP13" s="10">
        <f t="shared" si="18"/>
        <v>1.0009999999999999E-3</v>
      </c>
      <c r="AQ13" s="10">
        <f t="shared" si="19"/>
        <v>2.5009999999999998E-3</v>
      </c>
      <c r="AR13" s="33">
        <v>0.36</v>
      </c>
      <c r="AS13" s="10">
        <f>(AN13-AQ13)*AR13</f>
        <v>-1.2063599999999999E-3</v>
      </c>
      <c r="AT13" s="10">
        <f t="shared" si="21"/>
        <v>-2.0563599999999997E-3</v>
      </c>
      <c r="AU13" s="10">
        <f t="shared" si="22"/>
        <v>-6.9640000000000153E-5</v>
      </c>
    </row>
    <row r="14" spans="1:47" x14ac:dyDescent="0.3">
      <c r="A14" s="8">
        <v>43131</v>
      </c>
      <c r="B14" s="9">
        <v>1.1000000000000001E-3</v>
      </c>
      <c r="C14" s="9">
        <v>1.0200000000000001E-2</v>
      </c>
      <c r="D14" s="10">
        <v>-4.1778999999999997E-2</v>
      </c>
      <c r="E14" s="14">
        <f t="shared" si="23"/>
        <v>-2.1259999999999999E-3</v>
      </c>
      <c r="F14" s="14">
        <f t="shared" si="24"/>
        <v>2.7109000000000001E-2</v>
      </c>
      <c r="G14" s="14">
        <f t="shared" si="25"/>
        <v>-9.6319999999999999E-3</v>
      </c>
      <c r="H14" s="7">
        <v>1</v>
      </c>
      <c r="I14" s="15" cm="1">
        <f t="array" ref="I14">C14-MMULT(D14:H14,$AJ$2:$AJ$6)</f>
        <v>6.3480446319388352E-3</v>
      </c>
      <c r="K14" s="11">
        <f t="shared" si="0"/>
        <v>-3.7357004720457061E-3</v>
      </c>
      <c r="L14" s="12">
        <f t="shared" si="26"/>
        <v>2.6123441598931291E-3</v>
      </c>
      <c r="N14" s="14">
        <f t="shared" si="4"/>
        <v>7.7000000000000002E-3</v>
      </c>
      <c r="O14" s="14">
        <f t="shared" si="5"/>
        <v>4.9478999999999995E-2</v>
      </c>
      <c r="Q14" s="46">
        <f t="shared" si="6"/>
        <v>3.7749999999999999E-2</v>
      </c>
      <c r="S14" s="14">
        <f t="shared" si="7"/>
        <v>5.1978999999999997E-2</v>
      </c>
      <c r="U14" s="14">
        <f t="shared" si="8"/>
        <v>4.4391344159893126E-2</v>
      </c>
      <c r="W14" s="10">
        <f t="shared" si="2"/>
        <v>1.0200000000000001E-2</v>
      </c>
      <c r="X14" s="10">
        <v>7.7000000000000002E-3</v>
      </c>
      <c r="Y14" s="10">
        <f t="shared" si="9"/>
        <v>1.4583333333333334E-3</v>
      </c>
      <c r="Z14" s="10">
        <f t="shared" si="3"/>
        <v>1.1000000000000001E-3</v>
      </c>
      <c r="AA14" s="10">
        <f t="shared" si="10"/>
        <v>2.5583333333333335E-3</v>
      </c>
      <c r="AB14" s="33">
        <f t="shared" si="11"/>
        <v>0.5</v>
      </c>
      <c r="AC14" s="10">
        <f t="shared" si="12"/>
        <v>2.5708333333333334E-3</v>
      </c>
      <c r="AD14" s="10">
        <f t="shared" si="13"/>
        <v>1.0270833333333333E-2</v>
      </c>
      <c r="AE14" s="10">
        <f t="shared" si="14"/>
        <v>-7.0833333333332471E-5</v>
      </c>
      <c r="AL14" s="14">
        <f>(AM14+AQ14)/(1+AR14)</f>
        <v>-2.880808823529412E-2</v>
      </c>
      <c r="AM14" s="10">
        <f t="shared" si="16"/>
        <v>-4.1778999999999997E-2</v>
      </c>
      <c r="AN14" s="10">
        <v>-3.005E-2</v>
      </c>
      <c r="AO14" s="10">
        <f t="shared" si="17"/>
        <v>1.5E-3</v>
      </c>
      <c r="AP14" s="10">
        <f t="shared" si="18"/>
        <v>1.1000000000000001E-3</v>
      </c>
      <c r="AQ14" s="10">
        <f t="shared" si="19"/>
        <v>2.5999999999999999E-3</v>
      </c>
      <c r="AR14" s="33">
        <v>0.36</v>
      </c>
      <c r="AS14" s="10">
        <f t="shared" si="20"/>
        <v>-1.1753999999999999E-2</v>
      </c>
      <c r="AT14" s="10">
        <f t="shared" si="21"/>
        <v>-4.1804000000000001E-2</v>
      </c>
      <c r="AU14" s="10">
        <f t="shared" si="22"/>
        <v>2.5000000000004186E-5</v>
      </c>
    </row>
    <row r="15" spans="1:47" x14ac:dyDescent="0.3">
      <c r="A15" s="8">
        <v>43159</v>
      </c>
      <c r="B15" s="9">
        <v>1.0759999999999999E-3</v>
      </c>
      <c r="C15" s="9">
        <v>8.3000000000000001E-3</v>
      </c>
      <c r="D15" s="10">
        <v>-7.7114000000000002E-2</v>
      </c>
      <c r="E15" s="14">
        <f t="shared" si="23"/>
        <v>-4.1778999999999997E-2</v>
      </c>
      <c r="F15" s="14">
        <f t="shared" si="24"/>
        <v>-2.1259999999999999E-3</v>
      </c>
      <c r="G15" s="14">
        <f t="shared" si="25"/>
        <v>2.7109000000000001E-2</v>
      </c>
      <c r="H15" s="7">
        <v>1</v>
      </c>
      <c r="I15" s="15" cm="1">
        <f t="array" ref="I15">C15-MMULT(D15:H15,$AJ$2:$AJ$6)</f>
        <v>1.2874806686769647E-2</v>
      </c>
      <c r="K15" s="11">
        <f t="shared" si="0"/>
        <v>-1.3868898448072566E-2</v>
      </c>
      <c r="L15" s="12">
        <f t="shared" si="26"/>
        <v>-9.9409176130291904E-4</v>
      </c>
      <c r="N15" s="14">
        <f t="shared" si="4"/>
        <v>6.4000000000000003E-3</v>
      </c>
      <c r="O15" s="14">
        <f t="shared" si="5"/>
        <v>8.3514000000000005E-2</v>
      </c>
      <c r="Q15" s="46">
        <f t="shared" si="6"/>
        <v>6.2400000000000004E-2</v>
      </c>
      <c r="S15" s="14">
        <f t="shared" si="7"/>
        <v>8.5414000000000004E-2</v>
      </c>
      <c r="U15" s="14">
        <f t="shared" si="8"/>
        <v>7.6119908238697076E-2</v>
      </c>
      <c r="W15" s="10">
        <f t="shared" si="2"/>
        <v>8.3000000000000001E-3</v>
      </c>
      <c r="X15" s="10">
        <v>6.4000000000000003E-3</v>
      </c>
      <c r="Y15" s="10">
        <f t="shared" si="9"/>
        <v>1.4583333333333334E-3</v>
      </c>
      <c r="Z15" s="10">
        <f t="shared" si="3"/>
        <v>1.0759999999999999E-3</v>
      </c>
      <c r="AA15" s="10">
        <f t="shared" si="10"/>
        <v>2.5343333333333333E-3</v>
      </c>
      <c r="AB15" s="33">
        <f t="shared" si="11"/>
        <v>0.5</v>
      </c>
      <c r="AC15" s="10">
        <f t="shared" si="12"/>
        <v>1.9328333333333335E-3</v>
      </c>
      <c r="AD15" s="10">
        <f t="shared" si="13"/>
        <v>8.3328333333333345E-3</v>
      </c>
      <c r="AE15" s="10">
        <f t="shared" si="14"/>
        <v>-3.2833333333334366E-5</v>
      </c>
      <c r="AL15" s="14">
        <f t="shared" ref="AL15:AL78" si="27">(AM15+AQ15)/(1+AR15)</f>
        <v>-5.4807352941176481E-2</v>
      </c>
      <c r="AM15" s="10">
        <f t="shared" si="16"/>
        <v>-7.7114000000000002E-2</v>
      </c>
      <c r="AN15" s="10">
        <v>-5.6000000000000001E-2</v>
      </c>
      <c r="AO15" s="10">
        <f t="shared" si="17"/>
        <v>1.5E-3</v>
      </c>
      <c r="AP15" s="10">
        <f t="shared" si="18"/>
        <v>1.0759999999999999E-3</v>
      </c>
      <c r="AQ15" s="10">
        <f t="shared" si="19"/>
        <v>2.5760000000000002E-3</v>
      </c>
      <c r="AR15" s="33">
        <v>0.36</v>
      </c>
      <c r="AS15" s="10">
        <f t="shared" si="20"/>
        <v>-2.1087359999999999E-2</v>
      </c>
      <c r="AT15" s="10">
        <f t="shared" si="21"/>
        <v>-7.7087359999999994E-2</v>
      </c>
      <c r="AU15" s="10">
        <f t="shared" si="22"/>
        <v>-2.6640000000008324E-5</v>
      </c>
    </row>
    <row r="16" spans="1:47" x14ac:dyDescent="0.3">
      <c r="A16" s="8">
        <v>43190</v>
      </c>
      <c r="B16" s="9">
        <v>1.305E-3</v>
      </c>
      <c r="C16" s="9">
        <v>5.3E-3</v>
      </c>
      <c r="D16" s="10">
        <v>3.8103999999999999E-2</v>
      </c>
      <c r="E16" s="14">
        <f t="shared" si="23"/>
        <v>-7.7114000000000002E-2</v>
      </c>
      <c r="F16" s="14">
        <f t="shared" si="24"/>
        <v>-4.1778999999999997E-2</v>
      </c>
      <c r="G16" s="14">
        <f t="shared" si="25"/>
        <v>-2.1259999999999999E-3</v>
      </c>
      <c r="H16" s="7">
        <v>1</v>
      </c>
      <c r="I16" s="15" cm="1">
        <f t="array" ref="I16">C16-MMULT(D16:H16,$AJ$2:$AJ$6)</f>
        <v>1.3887082071081611E-3</v>
      </c>
      <c r="K16" s="11">
        <f t="shared" si="0"/>
        <v>1.9172754428731245E-2</v>
      </c>
      <c r="L16" s="12">
        <f t="shared" si="26"/>
        <v>2.0561462635839405E-2</v>
      </c>
      <c r="N16" s="14">
        <f t="shared" si="4"/>
        <v>4.4999999999999997E-3</v>
      </c>
      <c r="O16" s="14">
        <f t="shared" si="5"/>
        <v>-3.3604000000000002E-2</v>
      </c>
      <c r="Q16" s="46">
        <f t="shared" si="6"/>
        <v>-2.4250000000000001E-2</v>
      </c>
      <c r="S16" s="14">
        <f t="shared" si="7"/>
        <v>-3.2804E-2</v>
      </c>
      <c r="U16" s="14">
        <f t="shared" si="8"/>
        <v>-1.7542537364160594E-2</v>
      </c>
      <c r="W16" s="10">
        <f t="shared" si="2"/>
        <v>5.3E-3</v>
      </c>
      <c r="X16" s="10">
        <v>4.4999999999999997E-3</v>
      </c>
      <c r="Y16" s="10">
        <f t="shared" si="9"/>
        <v>1.4583333333333334E-3</v>
      </c>
      <c r="Z16" s="10">
        <f t="shared" si="3"/>
        <v>1.305E-3</v>
      </c>
      <c r="AA16" s="10">
        <f t="shared" si="10"/>
        <v>2.7633333333333334E-3</v>
      </c>
      <c r="AB16" s="33">
        <f t="shared" si="11"/>
        <v>0.5</v>
      </c>
      <c r="AC16" s="10">
        <f t="shared" si="12"/>
        <v>8.6833333333333315E-4</v>
      </c>
      <c r="AD16" s="10">
        <f t="shared" si="13"/>
        <v>5.3683333333333326E-3</v>
      </c>
      <c r="AE16" s="10">
        <f t="shared" si="14"/>
        <v>-6.8333333333332573E-5</v>
      </c>
      <c r="AL16" s="14">
        <f t="shared" si="27"/>
        <v>3.0080147058823534E-2</v>
      </c>
      <c r="AM16" s="10">
        <f t="shared" si="16"/>
        <v>3.8103999999999999E-2</v>
      </c>
      <c r="AN16" s="10">
        <v>2.8750000000000001E-2</v>
      </c>
      <c r="AO16" s="10">
        <f t="shared" si="17"/>
        <v>1.5E-3</v>
      </c>
      <c r="AP16" s="10">
        <f t="shared" si="18"/>
        <v>1.305E-3</v>
      </c>
      <c r="AQ16" s="10">
        <f t="shared" si="19"/>
        <v>2.8050000000000002E-3</v>
      </c>
      <c r="AR16" s="33">
        <v>0.36</v>
      </c>
      <c r="AS16" s="10">
        <f t="shared" si="20"/>
        <v>9.3401999999999999E-3</v>
      </c>
      <c r="AT16" s="10">
        <f t="shared" si="21"/>
        <v>3.8090200000000005E-2</v>
      </c>
      <c r="AU16" s="10">
        <f t="shared" si="22"/>
        <v>1.3799999999994372E-5</v>
      </c>
    </row>
    <row r="17" spans="1:47" x14ac:dyDescent="0.3">
      <c r="A17" s="8">
        <v>43220</v>
      </c>
      <c r="B17" s="9">
        <v>1.3489999999999999E-3</v>
      </c>
      <c r="C17" s="9">
        <v>8.0999999999999996E-3</v>
      </c>
      <c r="D17" s="10">
        <v>1.4309000000000001E-2</v>
      </c>
      <c r="E17" s="14">
        <f t="shared" si="23"/>
        <v>3.8103999999999999E-2</v>
      </c>
      <c r="F17" s="14">
        <f t="shared" si="24"/>
        <v>-7.7114000000000002E-2</v>
      </c>
      <c r="G17" s="14">
        <f t="shared" si="25"/>
        <v>-4.1778999999999997E-2</v>
      </c>
      <c r="H17" s="7">
        <v>1</v>
      </c>
      <c r="I17" s="15" cm="1">
        <f t="array" ref="I17">C17-MMULT(D17:H17,$AJ$2:$AJ$6)</f>
        <v>-8.8907482212179784E-4</v>
      </c>
      <c r="K17" s="11">
        <f t="shared" si="0"/>
        <v>1.2348941047110779E-2</v>
      </c>
      <c r="L17" s="12">
        <f t="shared" si="26"/>
        <v>1.1459866224988981E-2</v>
      </c>
      <c r="N17" s="14">
        <f t="shared" si="4"/>
        <v>6.4000000000000003E-3</v>
      </c>
      <c r="O17" s="14">
        <f t="shared" si="5"/>
        <v>-7.9089999999999994E-3</v>
      </c>
      <c r="Q17" s="46">
        <f t="shared" si="6"/>
        <v>-4.8499999999999993E-3</v>
      </c>
      <c r="S17" s="14">
        <f t="shared" si="7"/>
        <v>-6.209000000000001E-3</v>
      </c>
      <c r="U17" s="14">
        <f t="shared" si="8"/>
        <v>-2.8491337750110191E-3</v>
      </c>
      <c r="W17" s="10">
        <f t="shared" si="2"/>
        <v>8.0999999999999996E-3</v>
      </c>
      <c r="X17" s="10">
        <v>6.4000000000000003E-3</v>
      </c>
      <c r="Y17" s="10">
        <f t="shared" si="9"/>
        <v>1.4583333333333334E-3</v>
      </c>
      <c r="Z17" s="10">
        <f t="shared" si="3"/>
        <v>1.3489999999999999E-3</v>
      </c>
      <c r="AA17" s="10">
        <f t="shared" si="10"/>
        <v>2.8073333333333336E-3</v>
      </c>
      <c r="AB17" s="33">
        <f t="shared" si="11"/>
        <v>0.5</v>
      </c>
      <c r="AC17" s="10">
        <f t="shared" si="12"/>
        <v>1.7963333333333334E-3</v>
      </c>
      <c r="AD17" s="10">
        <f t="shared" si="13"/>
        <v>8.1963333333333332E-3</v>
      </c>
      <c r="AE17" s="10">
        <f t="shared" si="14"/>
        <v>-9.6333333333333687E-5</v>
      </c>
      <c r="AL17" s="14">
        <f t="shared" si="27"/>
        <v>1.2616176470588237E-2</v>
      </c>
      <c r="AM17" s="10">
        <f t="shared" si="16"/>
        <v>1.4309000000000001E-2</v>
      </c>
      <c r="AN17" s="10">
        <v>1.125E-2</v>
      </c>
      <c r="AO17" s="10">
        <f t="shared" si="17"/>
        <v>1.5E-3</v>
      </c>
      <c r="AP17" s="10">
        <f t="shared" si="18"/>
        <v>1.3489999999999999E-3</v>
      </c>
      <c r="AQ17" s="10">
        <f t="shared" si="19"/>
        <v>2.849E-3</v>
      </c>
      <c r="AR17" s="33">
        <v>0.36</v>
      </c>
      <c r="AS17" s="10">
        <f t="shared" si="20"/>
        <v>3.0243599999999994E-3</v>
      </c>
      <c r="AT17" s="10">
        <f t="shared" si="21"/>
        <v>1.427436E-2</v>
      </c>
      <c r="AU17" s="10">
        <f t="shared" si="22"/>
        <v>3.4640000000000712E-5</v>
      </c>
    </row>
    <row r="18" spans="1:47" x14ac:dyDescent="0.3">
      <c r="A18" s="8">
        <v>43251</v>
      </c>
      <c r="B18" s="9">
        <v>1.493E-3</v>
      </c>
      <c r="C18" s="9">
        <v>6.4999999999999997E-3</v>
      </c>
      <c r="D18" s="10">
        <v>3.9480000000000001E-2</v>
      </c>
      <c r="E18" s="14">
        <f t="shared" si="23"/>
        <v>1.4309000000000001E-2</v>
      </c>
      <c r="F18" s="14">
        <f t="shared" si="24"/>
        <v>3.8103999999999999E-2</v>
      </c>
      <c r="G18" s="14">
        <f t="shared" si="25"/>
        <v>-7.7114000000000002E-2</v>
      </c>
      <c r="H18" s="7">
        <v>1</v>
      </c>
      <c r="I18" s="15" cm="1">
        <f t="array" ref="I18">C18-MMULT(D18:H18,$AJ$2:$AJ$6)</f>
        <v>-7.7239424294119124E-3</v>
      </c>
      <c r="K18" s="11">
        <f t="shared" si="0"/>
        <v>1.9567356959225457E-2</v>
      </c>
      <c r="L18" s="12">
        <f t="shared" si="26"/>
        <v>1.1843414529813544E-2</v>
      </c>
      <c r="N18" s="14">
        <f t="shared" si="4"/>
        <v>5.4000000000000003E-3</v>
      </c>
      <c r="O18" s="14">
        <f t="shared" si="5"/>
        <v>-3.4079999999999999E-2</v>
      </c>
      <c r="Q18" s="46">
        <f t="shared" si="6"/>
        <v>-2.445E-2</v>
      </c>
      <c r="S18" s="14">
        <f t="shared" si="7"/>
        <v>-3.2980000000000002E-2</v>
      </c>
      <c r="U18" s="14">
        <f t="shared" si="8"/>
        <v>-2.7636585470186457E-2</v>
      </c>
      <c r="W18" s="10">
        <f t="shared" si="2"/>
        <v>6.4999999999999997E-3</v>
      </c>
      <c r="X18" s="10">
        <v>5.4000000000000003E-3</v>
      </c>
      <c r="Y18" s="10">
        <f t="shared" si="9"/>
        <v>1.4583333333333334E-3</v>
      </c>
      <c r="Z18" s="10">
        <f t="shared" si="3"/>
        <v>1.493E-3</v>
      </c>
      <c r="AA18" s="10">
        <f t="shared" si="10"/>
        <v>2.9513333333333336E-3</v>
      </c>
      <c r="AB18" s="33">
        <f t="shared" si="11"/>
        <v>0.5</v>
      </c>
      <c r="AC18" s="10">
        <f t="shared" si="12"/>
        <v>1.2243333333333333E-3</v>
      </c>
      <c r="AD18" s="10">
        <f t="shared" si="13"/>
        <v>6.6243333333333336E-3</v>
      </c>
      <c r="AE18" s="10">
        <f t="shared" si="14"/>
        <v>-1.2433333333333393E-4</v>
      </c>
      <c r="AL18" s="14">
        <f t="shared" si="27"/>
        <v>3.1230147058823536E-2</v>
      </c>
      <c r="AM18" s="10">
        <f t="shared" si="16"/>
        <v>3.9480000000000001E-2</v>
      </c>
      <c r="AN18" s="10">
        <v>2.9850000000000002E-2</v>
      </c>
      <c r="AO18" s="10">
        <f t="shared" si="17"/>
        <v>1.5E-3</v>
      </c>
      <c r="AP18" s="10">
        <f t="shared" si="18"/>
        <v>1.493E-3</v>
      </c>
      <c r="AQ18" s="10">
        <f t="shared" si="19"/>
        <v>2.993E-3</v>
      </c>
      <c r="AR18" s="33">
        <v>0.36</v>
      </c>
      <c r="AS18" s="10">
        <f t="shared" si="20"/>
        <v>9.6685199999999999E-3</v>
      </c>
      <c r="AT18" s="10">
        <f t="shared" si="21"/>
        <v>3.9518520000000001E-2</v>
      </c>
      <c r="AU18" s="10">
        <f t="shared" si="22"/>
        <v>-3.8520000000000221E-5</v>
      </c>
    </row>
    <row r="19" spans="1:47" x14ac:dyDescent="0.3">
      <c r="A19" s="8">
        <v>43281</v>
      </c>
      <c r="B19" s="9">
        <v>1.513E-3</v>
      </c>
      <c r="C19" s="9">
        <v>7.6E-3</v>
      </c>
      <c r="D19" s="10">
        <v>4.3638999999999997E-2</v>
      </c>
      <c r="E19" s="14">
        <f t="shared" si="23"/>
        <v>3.9480000000000001E-2</v>
      </c>
      <c r="F19" s="14">
        <f t="shared" si="24"/>
        <v>1.4309000000000001E-2</v>
      </c>
      <c r="G19" s="14">
        <f t="shared" si="25"/>
        <v>3.8103999999999999E-2</v>
      </c>
      <c r="H19" s="7">
        <v>1</v>
      </c>
      <c r="I19" s="15" cm="1">
        <f t="array" ref="I19">C19-MMULT(D19:H19,$AJ$2:$AJ$6)</f>
        <v>-1.1310308614079109E-2</v>
      </c>
      <c r="K19" s="11">
        <f t="shared" si="0"/>
        <v>2.0760054578648005E-2</v>
      </c>
      <c r="L19" s="12">
        <f t="shared" si="26"/>
        <v>9.449745964568896E-3</v>
      </c>
      <c r="N19" s="14">
        <f t="shared" si="4"/>
        <v>6.1000000000000004E-3</v>
      </c>
      <c r="O19" s="14">
        <f t="shared" si="5"/>
        <v>-3.7538999999999996E-2</v>
      </c>
      <c r="Q19" s="46">
        <f t="shared" si="6"/>
        <v>-2.6799999999999997E-2</v>
      </c>
      <c r="S19" s="14">
        <f t="shared" si="7"/>
        <v>-3.6038999999999995E-2</v>
      </c>
      <c r="U19" s="14">
        <f t="shared" si="8"/>
        <v>-3.4189254035431105E-2</v>
      </c>
      <c r="W19" s="10">
        <f t="shared" si="2"/>
        <v>7.6E-3</v>
      </c>
      <c r="X19" s="10">
        <v>6.1000000000000004E-3</v>
      </c>
      <c r="Y19" s="10">
        <f t="shared" si="9"/>
        <v>1.4583333333333334E-3</v>
      </c>
      <c r="Z19" s="10">
        <f t="shared" si="3"/>
        <v>1.513E-3</v>
      </c>
      <c r="AA19" s="10">
        <f t="shared" si="10"/>
        <v>2.9713333333333336E-3</v>
      </c>
      <c r="AB19" s="33">
        <f t="shared" si="11"/>
        <v>0.5</v>
      </c>
      <c r="AC19" s="10">
        <f t="shared" si="12"/>
        <v>1.5643333333333334E-3</v>
      </c>
      <c r="AD19" s="10">
        <f t="shared" si="13"/>
        <v>7.6643333333333338E-3</v>
      </c>
      <c r="AE19" s="10">
        <f t="shared" si="14"/>
        <v>-6.4333333333333777E-5</v>
      </c>
      <c r="AL19" s="14">
        <f t="shared" si="27"/>
        <v>3.4302941176470592E-2</v>
      </c>
      <c r="AM19" s="10">
        <f t="shared" si="16"/>
        <v>4.3638999999999997E-2</v>
      </c>
      <c r="AN19" s="10">
        <v>3.2899999999999999E-2</v>
      </c>
      <c r="AO19" s="10">
        <f t="shared" si="17"/>
        <v>1.5E-3</v>
      </c>
      <c r="AP19" s="10">
        <f t="shared" si="18"/>
        <v>1.513E-3</v>
      </c>
      <c r="AQ19" s="10">
        <f t="shared" si="19"/>
        <v>3.0130000000000001E-3</v>
      </c>
      <c r="AR19" s="33">
        <v>0.36</v>
      </c>
      <c r="AS19" s="10">
        <f t="shared" si="20"/>
        <v>1.0759319999999999E-2</v>
      </c>
      <c r="AT19" s="10">
        <f t="shared" si="21"/>
        <v>4.3659320000000001E-2</v>
      </c>
      <c r="AU19" s="10">
        <f t="shared" si="22"/>
        <v>-2.0320000000004224E-5</v>
      </c>
    </row>
    <row r="20" spans="1:47" x14ac:dyDescent="0.3">
      <c r="A20" s="8">
        <v>43312</v>
      </c>
      <c r="B20" s="9">
        <v>1.622E-3</v>
      </c>
      <c r="C20" s="9">
        <v>7.9000000000000008E-3</v>
      </c>
      <c r="D20" s="10">
        <v>8.012E-3</v>
      </c>
      <c r="E20" s="14">
        <f t="shared" si="23"/>
        <v>4.3638999999999997E-2</v>
      </c>
      <c r="F20" s="14">
        <f t="shared" si="24"/>
        <v>3.9480000000000001E-2</v>
      </c>
      <c r="G20" s="14">
        <f t="shared" si="25"/>
        <v>1.4309000000000001E-2</v>
      </c>
      <c r="H20" s="7">
        <v>1</v>
      </c>
      <c r="I20" s="15" cm="1">
        <f t="array" ref="I20">C20-MMULT(D20:H20,$AJ$2:$AJ$6)</f>
        <v>-7.5121221350760992E-3</v>
      </c>
      <c r="K20" s="11">
        <f t="shared" si="0"/>
        <v>1.0543118274929059E-2</v>
      </c>
      <c r="L20" s="12">
        <f t="shared" si="26"/>
        <v>3.0309961398529602E-3</v>
      </c>
      <c r="N20" s="14">
        <f t="shared" si="4"/>
        <v>6.3E-3</v>
      </c>
      <c r="O20" s="14">
        <f t="shared" si="5"/>
        <v>-1.712E-3</v>
      </c>
      <c r="Q20" s="46">
        <f t="shared" si="6"/>
        <v>-4.0000000000000018E-4</v>
      </c>
      <c r="S20" s="14">
        <f t="shared" si="7"/>
        <v>-1.1199999999999925E-4</v>
      </c>
      <c r="U20" s="14">
        <f t="shared" si="8"/>
        <v>-4.9810038601470399E-3</v>
      </c>
      <c r="W20" s="10">
        <f t="shared" si="2"/>
        <v>7.9000000000000008E-3</v>
      </c>
      <c r="X20" s="10">
        <v>6.3E-3</v>
      </c>
      <c r="Y20" s="10">
        <f t="shared" si="9"/>
        <v>1.4583333333333334E-3</v>
      </c>
      <c r="Z20" s="10">
        <f t="shared" si="3"/>
        <v>1.622E-3</v>
      </c>
      <c r="AA20" s="10">
        <f t="shared" si="10"/>
        <v>3.0803333333333334E-3</v>
      </c>
      <c r="AB20" s="33">
        <f t="shared" si="11"/>
        <v>0.5</v>
      </c>
      <c r="AC20" s="10">
        <f t="shared" si="12"/>
        <v>1.6098333333333333E-3</v>
      </c>
      <c r="AD20" s="10">
        <f t="shared" si="13"/>
        <v>7.909833333333333E-3</v>
      </c>
      <c r="AE20" s="10">
        <f t="shared" si="14"/>
        <v>-9.833333333332181E-6</v>
      </c>
      <c r="AL20" s="14">
        <f t="shared" si="27"/>
        <v>8.1867647058823535E-3</v>
      </c>
      <c r="AM20" s="10">
        <f t="shared" si="16"/>
        <v>8.012E-3</v>
      </c>
      <c r="AN20" s="10">
        <v>6.7000000000000002E-3</v>
      </c>
      <c r="AO20" s="10">
        <f t="shared" si="17"/>
        <v>1.5E-3</v>
      </c>
      <c r="AP20" s="10">
        <f t="shared" si="18"/>
        <v>1.622E-3</v>
      </c>
      <c r="AQ20" s="10">
        <f t="shared" si="19"/>
        <v>3.1219999999999998E-3</v>
      </c>
      <c r="AR20" s="33">
        <v>0.36</v>
      </c>
      <c r="AS20" s="10">
        <f t="shared" si="20"/>
        <v>1.28808E-3</v>
      </c>
      <c r="AT20" s="10">
        <f t="shared" si="21"/>
        <v>7.9880799999999998E-3</v>
      </c>
      <c r="AU20" s="10">
        <f t="shared" si="22"/>
        <v>2.3920000000000191E-5</v>
      </c>
    </row>
    <row r="21" spans="1:47" x14ac:dyDescent="0.3">
      <c r="A21" s="8">
        <v>43343</v>
      </c>
      <c r="B21" s="9">
        <v>1.686E-3</v>
      </c>
      <c r="C21" s="9">
        <v>7.6E-3</v>
      </c>
      <c r="D21" s="10">
        <v>3.0402999999999999E-2</v>
      </c>
      <c r="E21" s="14">
        <f t="shared" si="23"/>
        <v>8.012E-3</v>
      </c>
      <c r="F21" s="14">
        <f t="shared" si="24"/>
        <v>4.3638999999999997E-2</v>
      </c>
      <c r="G21" s="14">
        <f t="shared" si="25"/>
        <v>3.9480000000000001E-2</v>
      </c>
      <c r="H21" s="7">
        <v>1</v>
      </c>
      <c r="I21" s="15" cm="1">
        <f t="array" ref="I21">C21-MMULT(D21:H21,$AJ$2:$AJ$6)</f>
        <v>-8.1270188647999189E-3</v>
      </c>
      <c r="K21" s="11">
        <f t="shared" si="0"/>
        <v>1.6964299423399908E-2</v>
      </c>
      <c r="L21" s="12">
        <f t="shared" si="26"/>
        <v>8.8372805585999886E-3</v>
      </c>
      <c r="N21" s="14">
        <f t="shared" si="4"/>
        <v>6.1000000000000004E-3</v>
      </c>
      <c r="O21" s="14">
        <f t="shared" si="5"/>
        <v>-2.4302999999999998E-2</v>
      </c>
      <c r="Q21" s="46">
        <f t="shared" si="6"/>
        <v>-1.7099999999999997E-2</v>
      </c>
      <c r="S21" s="14">
        <f t="shared" si="7"/>
        <v>-2.2803E-2</v>
      </c>
      <c r="U21" s="14">
        <f t="shared" si="8"/>
        <v>-2.1565719441400011E-2</v>
      </c>
      <c r="W21" s="10">
        <f t="shared" si="2"/>
        <v>7.6E-3</v>
      </c>
      <c r="X21" s="10">
        <v>6.1000000000000004E-3</v>
      </c>
      <c r="Y21" s="10">
        <f t="shared" si="9"/>
        <v>1.4583333333333334E-3</v>
      </c>
      <c r="Z21" s="10">
        <f t="shared" si="3"/>
        <v>1.686E-3</v>
      </c>
      <c r="AA21" s="10">
        <f t="shared" si="10"/>
        <v>3.1443333333333332E-3</v>
      </c>
      <c r="AB21" s="33">
        <f t="shared" si="11"/>
        <v>0.5</v>
      </c>
      <c r="AC21" s="10">
        <f t="shared" si="12"/>
        <v>1.4778333333333336E-3</v>
      </c>
      <c r="AD21" s="10">
        <f t="shared" si="13"/>
        <v>7.577833333333334E-3</v>
      </c>
      <c r="AE21" s="10">
        <f t="shared" si="14"/>
        <v>2.2166666666665995E-5</v>
      </c>
      <c r="AL21" s="14">
        <f t="shared" si="27"/>
        <v>2.4697794117647061E-2</v>
      </c>
      <c r="AM21" s="10">
        <f t="shared" si="16"/>
        <v>3.0402999999999999E-2</v>
      </c>
      <c r="AN21" s="10">
        <v>2.3199999999999998E-2</v>
      </c>
      <c r="AO21" s="10">
        <f t="shared" si="17"/>
        <v>1.5E-3</v>
      </c>
      <c r="AP21" s="10">
        <f t="shared" si="18"/>
        <v>1.686E-3</v>
      </c>
      <c r="AQ21" s="10">
        <f t="shared" si="19"/>
        <v>3.186E-3</v>
      </c>
      <c r="AR21" s="33">
        <v>0.36</v>
      </c>
      <c r="AS21" s="10">
        <f t="shared" si="20"/>
        <v>7.2050399999999985E-3</v>
      </c>
      <c r="AT21" s="10">
        <f t="shared" si="21"/>
        <v>3.0405039999999998E-2</v>
      </c>
      <c r="AU21" s="10">
        <f t="shared" si="22"/>
        <v>-2.0399999999982932E-6</v>
      </c>
    </row>
    <row r="22" spans="1:47" x14ac:dyDescent="0.3">
      <c r="A22" s="8">
        <v>43373</v>
      </c>
      <c r="B22" s="9">
        <v>1.684E-3</v>
      </c>
      <c r="C22" s="9">
        <v>7.0000000000000001E-3</v>
      </c>
      <c r="D22" s="10">
        <v>-2.5382999999999999E-2</v>
      </c>
      <c r="E22" s="14">
        <f t="shared" si="23"/>
        <v>3.0402999999999999E-2</v>
      </c>
      <c r="F22" s="14">
        <f t="shared" si="24"/>
        <v>8.012E-3</v>
      </c>
      <c r="G22" s="14">
        <f t="shared" si="25"/>
        <v>4.3638999999999997E-2</v>
      </c>
      <c r="H22" s="7">
        <v>1</v>
      </c>
      <c r="I22" s="15" cm="1">
        <f t="array" ref="I22">C22-MMULT(D22:H22,$AJ$2:$AJ$6)</f>
        <v>-2.3740891231495949E-3</v>
      </c>
      <c r="K22" s="11">
        <f t="shared" si="0"/>
        <v>9.662639828838639E-4</v>
      </c>
      <c r="L22" s="12">
        <f t="shared" si="26"/>
        <v>-1.407825140265731E-3</v>
      </c>
      <c r="N22" s="14">
        <f t="shared" si="4"/>
        <v>5.7000000000000002E-3</v>
      </c>
      <c r="O22" s="14">
        <f t="shared" si="5"/>
        <v>3.1083E-2</v>
      </c>
      <c r="Q22" s="46">
        <f t="shared" si="6"/>
        <v>2.35E-2</v>
      </c>
      <c r="S22" s="14">
        <f t="shared" si="7"/>
        <v>3.2383000000000002E-2</v>
      </c>
      <c r="U22" s="14">
        <f t="shared" si="8"/>
        <v>2.3975174859734268E-2</v>
      </c>
      <c r="W22" s="10">
        <f t="shared" si="2"/>
        <v>7.0000000000000001E-3</v>
      </c>
      <c r="X22" s="10">
        <v>5.7000000000000002E-3</v>
      </c>
      <c r="Y22" s="10">
        <f t="shared" si="9"/>
        <v>1.4583333333333334E-3</v>
      </c>
      <c r="Z22" s="10">
        <f t="shared" si="3"/>
        <v>1.684E-3</v>
      </c>
      <c r="AA22" s="10">
        <f t="shared" si="10"/>
        <v>3.1423333333333333E-3</v>
      </c>
      <c r="AB22" s="33">
        <f t="shared" si="11"/>
        <v>0.5</v>
      </c>
      <c r="AC22" s="10">
        <f t="shared" si="12"/>
        <v>1.2788333333333334E-3</v>
      </c>
      <c r="AD22" s="10">
        <f t="shared" si="13"/>
        <v>6.9788333333333334E-3</v>
      </c>
      <c r="AE22" s="10">
        <f t="shared" si="14"/>
        <v>2.1166666666666729E-5</v>
      </c>
      <c r="AL22" s="14">
        <f t="shared" si="27"/>
        <v>-1.632279411764706E-2</v>
      </c>
      <c r="AM22" s="10">
        <f t="shared" si="16"/>
        <v>-2.5382999999999999E-2</v>
      </c>
      <c r="AN22" s="10">
        <v>-1.78E-2</v>
      </c>
      <c r="AO22" s="10">
        <f t="shared" si="17"/>
        <v>1.5E-3</v>
      </c>
      <c r="AP22" s="10">
        <f t="shared" si="18"/>
        <v>1.684E-3</v>
      </c>
      <c r="AQ22" s="10">
        <f t="shared" si="19"/>
        <v>3.1840000000000002E-3</v>
      </c>
      <c r="AR22" s="33">
        <v>0.36</v>
      </c>
      <c r="AS22" s="10">
        <f t="shared" si="20"/>
        <v>-7.5542399999999994E-3</v>
      </c>
      <c r="AT22" s="10">
        <f t="shared" si="21"/>
        <v>-2.535424E-2</v>
      </c>
      <c r="AU22" s="10">
        <f t="shared" si="22"/>
        <v>-2.8759999999999203E-5</v>
      </c>
    </row>
    <row r="23" spans="1:47" x14ac:dyDescent="0.3">
      <c r="A23" s="8">
        <v>43404</v>
      </c>
      <c r="B23" s="9">
        <v>1.82E-3</v>
      </c>
      <c r="C23" s="9">
        <v>7.6E-3</v>
      </c>
      <c r="D23" s="10">
        <v>-2.9663999999999999E-2</v>
      </c>
      <c r="E23" s="14">
        <f t="shared" si="23"/>
        <v>-2.5382999999999999E-2</v>
      </c>
      <c r="F23" s="14">
        <f t="shared" si="24"/>
        <v>3.0402999999999999E-2</v>
      </c>
      <c r="G23" s="14">
        <f t="shared" si="25"/>
        <v>8.012E-3</v>
      </c>
      <c r="H23" s="7">
        <v>1</v>
      </c>
      <c r="I23" s="15" cm="1">
        <f t="array" ref="I23">C23-MMULT(D23:H23,$AJ$2:$AJ$6)</f>
        <v>3.7955968496418743E-3</v>
      </c>
      <c r="K23" s="11">
        <f t="shared" si="0"/>
        <v>-2.6142019810866321E-4</v>
      </c>
      <c r="L23" s="12">
        <f t="shared" si="26"/>
        <v>3.534176651533211E-3</v>
      </c>
      <c r="N23" s="14">
        <f t="shared" si="4"/>
        <v>6.1000000000000004E-3</v>
      </c>
      <c r="O23" s="14">
        <f t="shared" si="5"/>
        <v>3.5763999999999997E-2</v>
      </c>
      <c r="Q23" s="46">
        <f t="shared" si="6"/>
        <v>2.7100000000000003E-2</v>
      </c>
      <c r="S23" s="14">
        <f t="shared" si="7"/>
        <v>3.7263999999999999E-2</v>
      </c>
      <c r="U23" s="14">
        <f t="shared" si="8"/>
        <v>3.3198176651533212E-2</v>
      </c>
      <c r="W23" s="10">
        <f t="shared" si="2"/>
        <v>7.6E-3</v>
      </c>
      <c r="X23" s="10">
        <v>6.1000000000000004E-3</v>
      </c>
      <c r="Y23" s="10">
        <f t="shared" si="9"/>
        <v>1.4583333333333334E-3</v>
      </c>
      <c r="Z23" s="10">
        <f t="shared" si="3"/>
        <v>1.82E-3</v>
      </c>
      <c r="AA23" s="10">
        <f t="shared" si="10"/>
        <v>3.2783333333333336E-3</v>
      </c>
      <c r="AB23" s="33">
        <f t="shared" si="11"/>
        <v>0.5</v>
      </c>
      <c r="AC23" s="10">
        <f t="shared" si="12"/>
        <v>1.4108333333333334E-3</v>
      </c>
      <c r="AD23" s="10">
        <f t="shared" si="13"/>
        <v>7.5108333333333338E-3</v>
      </c>
      <c r="AE23" s="10">
        <f t="shared" si="14"/>
        <v>8.9166666666666214E-5</v>
      </c>
      <c r="AL23" s="14">
        <f t="shared" si="27"/>
        <v>-1.9370588235294119E-2</v>
      </c>
      <c r="AM23" s="10">
        <f t="shared" si="16"/>
        <v>-2.9663999999999999E-2</v>
      </c>
      <c r="AN23" s="10">
        <v>-2.1000000000000001E-2</v>
      </c>
      <c r="AO23" s="10">
        <f t="shared" si="17"/>
        <v>1.5E-3</v>
      </c>
      <c r="AP23" s="10">
        <f t="shared" si="18"/>
        <v>1.82E-3</v>
      </c>
      <c r="AQ23" s="10">
        <f t="shared" si="19"/>
        <v>3.32E-3</v>
      </c>
      <c r="AR23" s="33">
        <v>0.36</v>
      </c>
      <c r="AS23" s="10">
        <f t="shared" si="20"/>
        <v>-8.7551999999999994E-3</v>
      </c>
      <c r="AT23" s="10">
        <f t="shared" si="21"/>
        <v>-2.9755200000000002E-2</v>
      </c>
      <c r="AU23" s="10">
        <f t="shared" si="22"/>
        <v>9.1200000000003084E-5</v>
      </c>
    </row>
    <row r="24" spans="1:47" x14ac:dyDescent="0.3">
      <c r="A24" s="8">
        <v>43434</v>
      </c>
      <c r="B24" s="9">
        <v>1.8439999999999999E-3</v>
      </c>
      <c r="C24" s="9">
        <v>5.3E-3</v>
      </c>
      <c r="D24" s="10">
        <v>4.7377000000000002E-2</v>
      </c>
      <c r="E24" s="14">
        <f t="shared" si="23"/>
        <v>-2.9663999999999999E-2</v>
      </c>
      <c r="F24" s="14">
        <f t="shared" si="24"/>
        <v>-2.5382999999999999E-2</v>
      </c>
      <c r="G24" s="14">
        <f t="shared" si="25"/>
        <v>3.0402999999999999E-2</v>
      </c>
      <c r="H24" s="7">
        <v>1</v>
      </c>
      <c r="I24" s="15" cm="1">
        <f t="array" ref="I24">C24-MMULT(D24:H24,$AJ$2:$AJ$6)</f>
        <v>-5.7049447801307785E-3</v>
      </c>
      <c r="K24" s="11">
        <f t="shared" si="0"/>
        <v>2.1832019883144635E-2</v>
      </c>
      <c r="L24" s="12">
        <f t="shared" si="26"/>
        <v>1.6127075103013856E-2</v>
      </c>
      <c r="N24" s="14">
        <f t="shared" si="4"/>
        <v>4.5999999999999999E-3</v>
      </c>
      <c r="O24" s="14">
        <f t="shared" si="5"/>
        <v>-4.2777000000000003E-2</v>
      </c>
      <c r="Q24" s="46">
        <f t="shared" si="6"/>
        <v>-3.1100000000000003E-2</v>
      </c>
      <c r="S24" s="14">
        <f t="shared" si="7"/>
        <v>-4.2077000000000003E-2</v>
      </c>
      <c r="U24" s="14">
        <f t="shared" si="8"/>
        <v>-3.1249924896986147E-2</v>
      </c>
      <c r="W24" s="10">
        <f t="shared" si="2"/>
        <v>5.3E-3</v>
      </c>
      <c r="X24" s="10">
        <v>4.5999999999999999E-3</v>
      </c>
      <c r="Y24" s="10">
        <f t="shared" si="9"/>
        <v>1.4583333333333334E-3</v>
      </c>
      <c r="Z24" s="10">
        <f t="shared" si="3"/>
        <v>1.8439999999999999E-3</v>
      </c>
      <c r="AA24" s="10">
        <f t="shared" si="10"/>
        <v>3.3023333333333333E-3</v>
      </c>
      <c r="AB24" s="33">
        <f t="shared" si="11"/>
        <v>0.5</v>
      </c>
      <c r="AC24" s="10">
        <f t="shared" si="12"/>
        <v>6.4883333333333329E-4</v>
      </c>
      <c r="AD24" s="10">
        <f t="shared" si="13"/>
        <v>5.2488333333333328E-3</v>
      </c>
      <c r="AE24" s="10">
        <f t="shared" si="14"/>
        <v>5.1166666666667242E-5</v>
      </c>
      <c r="AL24" s="14">
        <f t="shared" si="27"/>
        <v>3.7294852941176473E-2</v>
      </c>
      <c r="AM24" s="10">
        <f t="shared" si="16"/>
        <v>4.7377000000000002E-2</v>
      </c>
      <c r="AN24" s="10">
        <v>3.5700000000000003E-2</v>
      </c>
      <c r="AO24" s="10">
        <f t="shared" si="17"/>
        <v>1.5E-3</v>
      </c>
      <c r="AP24" s="10">
        <f t="shared" si="18"/>
        <v>1.8439999999999999E-3</v>
      </c>
      <c r="AQ24" s="10">
        <f t="shared" si="19"/>
        <v>3.3439999999999998E-3</v>
      </c>
      <c r="AR24" s="33">
        <v>0.36</v>
      </c>
      <c r="AS24" s="10">
        <f t="shared" si="20"/>
        <v>1.1648160000000001E-2</v>
      </c>
      <c r="AT24" s="10">
        <f t="shared" si="21"/>
        <v>4.734816E-2</v>
      </c>
      <c r="AU24" s="10">
        <f t="shared" si="22"/>
        <v>2.8840000000002197E-5</v>
      </c>
    </row>
    <row r="25" spans="1:47" x14ac:dyDescent="0.3">
      <c r="A25" s="8">
        <v>43465</v>
      </c>
      <c r="B25" s="9">
        <v>1.98E-3</v>
      </c>
      <c r="C25" s="9">
        <v>-1E-3</v>
      </c>
      <c r="D25" s="10">
        <v>-8.2254999999999995E-2</v>
      </c>
      <c r="E25" s="14">
        <f t="shared" si="23"/>
        <v>4.7377000000000002E-2</v>
      </c>
      <c r="F25" s="14">
        <f t="shared" si="24"/>
        <v>-2.9663999999999999E-2</v>
      </c>
      <c r="G25" s="14">
        <f t="shared" si="25"/>
        <v>-2.5382999999999999E-2</v>
      </c>
      <c r="H25" s="7">
        <v>1</v>
      </c>
      <c r="I25" s="15" cm="1">
        <f t="array" ref="I25">C25-MMULT(D25:H25,$AJ$2:$AJ$6)</f>
        <v>-1.4369970081686773E-3</v>
      </c>
      <c r="K25" s="11">
        <f t="shared" si="0"/>
        <v>-1.5343209210623973E-2</v>
      </c>
      <c r="L25" s="12">
        <f t="shared" si="26"/>
        <v>-1.678020621879265E-2</v>
      </c>
      <c r="N25" s="14">
        <f t="shared" si="4"/>
        <v>5.0000000000000001E-4</v>
      </c>
      <c r="O25" s="14">
        <f t="shared" si="5"/>
        <v>8.2754999999999995E-2</v>
      </c>
      <c r="Q25" s="46">
        <f t="shared" si="6"/>
        <v>6.0100000000000001E-2</v>
      </c>
      <c r="S25" s="14">
        <f t="shared" si="7"/>
        <v>8.1254999999999994E-2</v>
      </c>
      <c r="U25" s="14">
        <f t="shared" si="8"/>
        <v>6.5474793781207352E-2</v>
      </c>
      <c r="W25" s="10">
        <f t="shared" si="2"/>
        <v>-1E-3</v>
      </c>
      <c r="X25" s="10">
        <v>5.0000000000000001E-4</v>
      </c>
      <c r="Y25" s="10">
        <f t="shared" si="9"/>
        <v>1.4583333333333334E-3</v>
      </c>
      <c r="Z25" s="10">
        <f t="shared" si="3"/>
        <v>1.98E-3</v>
      </c>
      <c r="AA25" s="10">
        <f t="shared" si="10"/>
        <v>3.4383333333333332E-3</v>
      </c>
      <c r="AB25" s="33">
        <f t="shared" si="11"/>
        <v>0.5</v>
      </c>
      <c r="AC25" s="10">
        <f t="shared" si="12"/>
        <v>-1.4691666666666666E-3</v>
      </c>
      <c r="AD25" s="10">
        <f t="shared" si="13"/>
        <v>-9.6916666666666657E-4</v>
      </c>
      <c r="AE25" s="10">
        <f t="shared" si="14"/>
        <v>-3.083333333333345E-5</v>
      </c>
      <c r="AL25" s="14">
        <f t="shared" si="27"/>
        <v>-5.7922794117647065E-2</v>
      </c>
      <c r="AM25" s="10">
        <f t="shared" si="16"/>
        <v>-8.2254999999999995E-2</v>
      </c>
      <c r="AN25" s="10">
        <v>-5.96E-2</v>
      </c>
      <c r="AO25" s="10">
        <f t="shared" si="17"/>
        <v>1.5E-3</v>
      </c>
      <c r="AP25" s="10">
        <f t="shared" si="18"/>
        <v>1.98E-3</v>
      </c>
      <c r="AQ25" s="10">
        <f t="shared" si="19"/>
        <v>3.48E-3</v>
      </c>
      <c r="AR25" s="33">
        <v>0.36</v>
      </c>
      <c r="AS25" s="10">
        <f t="shared" si="20"/>
        <v>-2.2708799999999998E-2</v>
      </c>
      <c r="AT25" s="10">
        <f t="shared" si="21"/>
        <v>-8.2308800000000001E-2</v>
      </c>
      <c r="AU25" s="10">
        <f t="shared" si="22"/>
        <v>5.380000000000662E-5</v>
      </c>
    </row>
    <row r="26" spans="1:47" x14ac:dyDescent="0.3">
      <c r="A26" s="8">
        <v>43496</v>
      </c>
      <c r="B26" s="9">
        <v>2.0309999999999998E-3</v>
      </c>
      <c r="C26" s="9">
        <v>9.9000000000000008E-3</v>
      </c>
      <c r="D26" s="10">
        <v>0.117478</v>
      </c>
      <c r="E26" s="14">
        <f t="shared" si="23"/>
        <v>-8.2254999999999995E-2</v>
      </c>
      <c r="F26" s="14">
        <f t="shared" si="24"/>
        <v>4.7377000000000002E-2</v>
      </c>
      <c r="G26" s="14">
        <f t="shared" si="25"/>
        <v>-2.9663999999999999E-2</v>
      </c>
      <c r="H26" s="7">
        <v>1</v>
      </c>
      <c r="I26" s="15" cm="1">
        <f t="array" ref="I26">C26-MMULT(D26:H26,$AJ$2:$AJ$6)</f>
        <v>-6.7051725617769727E-3</v>
      </c>
      <c r="K26" s="11">
        <f t="shared" si="0"/>
        <v>4.1935240806236715E-2</v>
      </c>
      <c r="L26" s="12">
        <f t="shared" si="26"/>
        <v>3.523006824445974E-2</v>
      </c>
      <c r="N26" s="14">
        <f t="shared" si="4"/>
        <v>7.7000000000000002E-3</v>
      </c>
      <c r="O26" s="14">
        <f t="shared" si="5"/>
        <v>-0.109778</v>
      </c>
      <c r="Q26" s="46">
        <f t="shared" si="6"/>
        <v>-7.9600000000000004E-2</v>
      </c>
      <c r="S26" s="14">
        <f t="shared" si="7"/>
        <v>-0.10757799999999999</v>
      </c>
      <c r="U26" s="14">
        <f t="shared" si="8"/>
        <v>-8.2247931755540266E-2</v>
      </c>
      <c r="W26" s="10">
        <f t="shared" si="2"/>
        <v>9.9000000000000008E-3</v>
      </c>
      <c r="X26" s="10">
        <v>7.7000000000000002E-3</v>
      </c>
      <c r="Y26" s="10">
        <f t="shared" si="9"/>
        <v>1.4583333333333334E-3</v>
      </c>
      <c r="Z26" s="10">
        <f t="shared" si="3"/>
        <v>2.0309999999999998E-3</v>
      </c>
      <c r="AA26" s="10">
        <f t="shared" si="10"/>
        <v>3.489333333333333E-3</v>
      </c>
      <c r="AB26" s="33">
        <f t="shared" si="11"/>
        <v>0.5</v>
      </c>
      <c r="AC26" s="10">
        <f t="shared" si="12"/>
        <v>2.1053333333333336E-3</v>
      </c>
      <c r="AD26" s="10">
        <f t="shared" si="13"/>
        <v>9.8053333333333343E-3</v>
      </c>
      <c r="AE26" s="10">
        <f t="shared" si="14"/>
        <v>9.466666666666651E-5</v>
      </c>
      <c r="AL26" s="14">
        <f t="shared" si="27"/>
        <v>8.8977205882352958E-2</v>
      </c>
      <c r="AM26" s="10">
        <f t="shared" si="16"/>
        <v>0.117478</v>
      </c>
      <c r="AN26" s="10">
        <v>8.7300000000000003E-2</v>
      </c>
      <c r="AO26" s="10">
        <f t="shared" si="17"/>
        <v>1.5E-3</v>
      </c>
      <c r="AP26" s="10">
        <f t="shared" si="18"/>
        <v>2.0309999999999998E-3</v>
      </c>
      <c r="AQ26" s="10">
        <f t="shared" si="19"/>
        <v>3.5309999999999999E-3</v>
      </c>
      <c r="AR26" s="33">
        <v>0.36</v>
      </c>
      <c r="AS26" s="10">
        <f t="shared" si="20"/>
        <v>3.0156839999999997E-2</v>
      </c>
      <c r="AT26" s="10">
        <f t="shared" si="21"/>
        <v>0.11745684000000001</v>
      </c>
      <c r="AU26" s="10">
        <f t="shared" si="22"/>
        <v>2.1159999999992296E-5</v>
      </c>
    </row>
    <row r="27" spans="1:47" x14ac:dyDescent="0.3">
      <c r="A27" s="8">
        <v>43524</v>
      </c>
      <c r="B27" s="9">
        <v>1.8519999999999999E-3</v>
      </c>
      <c r="C27" s="9">
        <v>8.3000000000000001E-3</v>
      </c>
      <c r="D27" s="10">
        <v>7.2839999999999997E-3</v>
      </c>
      <c r="E27" s="14">
        <f t="shared" si="23"/>
        <v>0.117478</v>
      </c>
      <c r="F27" s="14">
        <f t="shared" si="24"/>
        <v>-8.2254999999999995E-2</v>
      </c>
      <c r="G27" s="14">
        <f t="shared" si="25"/>
        <v>4.7377000000000002E-2</v>
      </c>
      <c r="H27" s="7">
        <v>1</v>
      </c>
      <c r="I27" s="15" cm="1">
        <f t="array" ref="I27">C27-MMULT(D27:H27,$AJ$2:$AJ$6)</f>
        <v>-9.1718191100020902E-3</v>
      </c>
      <c r="K27" s="11">
        <f t="shared" si="0"/>
        <v>1.0334346005888517E-2</v>
      </c>
      <c r="L27" s="12">
        <f t="shared" si="26"/>
        <v>1.1625268958864263E-3</v>
      </c>
      <c r="N27" s="14">
        <f t="shared" si="4"/>
        <v>6.6E-3</v>
      </c>
      <c r="O27" s="14">
        <f t="shared" si="5"/>
        <v>-6.8399999999999971E-4</v>
      </c>
      <c r="Q27" s="46">
        <f t="shared" si="6"/>
        <v>2.9999999999999992E-4</v>
      </c>
      <c r="S27" s="14">
        <f t="shared" si="7"/>
        <v>1.0160000000000004E-3</v>
      </c>
      <c r="U27" s="14">
        <f t="shared" si="8"/>
        <v>-6.1214731041135733E-3</v>
      </c>
      <c r="W27" s="10">
        <f t="shared" si="2"/>
        <v>8.3000000000000001E-3</v>
      </c>
      <c r="X27" s="10">
        <v>6.6E-3</v>
      </c>
      <c r="Y27" s="10">
        <f t="shared" si="9"/>
        <v>1.4583333333333334E-3</v>
      </c>
      <c r="Z27" s="10">
        <f t="shared" si="3"/>
        <v>1.8519999999999999E-3</v>
      </c>
      <c r="AA27" s="10">
        <f t="shared" si="10"/>
        <v>3.3103333333333335E-3</v>
      </c>
      <c r="AB27" s="33">
        <f t="shared" si="11"/>
        <v>0.5</v>
      </c>
      <c r="AC27" s="10">
        <f t="shared" si="12"/>
        <v>1.6448333333333332E-3</v>
      </c>
      <c r="AD27" s="10">
        <f t="shared" si="13"/>
        <v>8.2448333333333332E-3</v>
      </c>
      <c r="AE27" s="10">
        <f t="shared" si="14"/>
        <v>5.5166666666666905E-5</v>
      </c>
      <c r="AL27" s="14">
        <f t="shared" si="27"/>
        <v>7.8205882352941174E-3</v>
      </c>
      <c r="AM27" s="10">
        <f t="shared" si="16"/>
        <v>7.2839999999999997E-3</v>
      </c>
      <c r="AN27" s="10">
        <v>6.3E-3</v>
      </c>
      <c r="AO27" s="10">
        <f t="shared" si="17"/>
        <v>1.5E-3</v>
      </c>
      <c r="AP27" s="10">
        <f t="shared" si="18"/>
        <v>1.8519999999999999E-3</v>
      </c>
      <c r="AQ27" s="10">
        <f t="shared" si="19"/>
        <v>3.3519999999999999E-3</v>
      </c>
      <c r="AR27" s="33">
        <v>0.36</v>
      </c>
      <c r="AS27" s="10">
        <f t="shared" si="20"/>
        <v>1.0612799999999999E-3</v>
      </c>
      <c r="AT27" s="10">
        <f t="shared" si="21"/>
        <v>7.3612799999999996E-3</v>
      </c>
      <c r="AU27" s="10">
        <f t="shared" si="22"/>
        <v>-7.7279999999999884E-5</v>
      </c>
    </row>
    <row r="28" spans="1:47" x14ac:dyDescent="0.3">
      <c r="A28" s="8">
        <v>43555</v>
      </c>
      <c r="B28" s="9">
        <v>2.0730000000000002E-3</v>
      </c>
      <c r="C28" s="9">
        <v>7.7000000000000002E-3</v>
      </c>
      <c r="D28" s="10">
        <v>3.3499000000000001E-2</v>
      </c>
      <c r="E28" s="14">
        <f t="shared" si="23"/>
        <v>7.2839999999999997E-3</v>
      </c>
      <c r="F28" s="14">
        <f t="shared" si="24"/>
        <v>0.117478</v>
      </c>
      <c r="G28" s="14">
        <f t="shared" si="25"/>
        <v>-8.2254999999999995E-2</v>
      </c>
      <c r="H28" s="7">
        <v>1</v>
      </c>
      <c r="I28" s="15" cm="1">
        <f t="array" ref="I28">C28-MMULT(D28:H28,$AJ$2:$AJ$6)</f>
        <v>-8.5913369312338572E-3</v>
      </c>
      <c r="K28" s="11">
        <f t="shared" si="0"/>
        <v>1.7852155117011881E-2</v>
      </c>
      <c r="L28" s="12">
        <f t="shared" si="26"/>
        <v>9.2608181857780237E-3</v>
      </c>
      <c r="N28" s="14">
        <f t="shared" si="4"/>
        <v>6.3E-3</v>
      </c>
      <c r="O28" s="14">
        <f t="shared" si="5"/>
        <v>-2.7199000000000001E-2</v>
      </c>
      <c r="Q28" s="46">
        <f t="shared" si="6"/>
        <v>-1.9300000000000001E-2</v>
      </c>
      <c r="S28" s="14">
        <f t="shared" si="7"/>
        <v>-2.5799000000000002E-2</v>
      </c>
      <c r="U28" s="14">
        <f t="shared" si="8"/>
        <v>-2.4238181814221979E-2</v>
      </c>
      <c r="W28" s="10">
        <f t="shared" si="2"/>
        <v>7.7000000000000002E-3</v>
      </c>
      <c r="X28" s="10">
        <v>6.3E-3</v>
      </c>
      <c r="Y28" s="10">
        <f t="shared" si="9"/>
        <v>1.4583333333333334E-3</v>
      </c>
      <c r="Z28" s="10">
        <f t="shared" si="3"/>
        <v>2.0730000000000002E-3</v>
      </c>
      <c r="AA28" s="10">
        <f t="shared" si="10"/>
        <v>3.5313333333333334E-3</v>
      </c>
      <c r="AB28" s="33">
        <f t="shared" si="11"/>
        <v>0.5</v>
      </c>
      <c r="AC28" s="10">
        <f t="shared" si="12"/>
        <v>1.3843333333333333E-3</v>
      </c>
      <c r="AD28" s="10">
        <f t="shared" si="13"/>
        <v>7.6843333333333329E-3</v>
      </c>
      <c r="AE28" s="10">
        <f t="shared" si="14"/>
        <v>1.56666666666673E-5</v>
      </c>
      <c r="AL28" s="14">
        <f t="shared" si="27"/>
        <v>2.7258823529411769E-2</v>
      </c>
      <c r="AM28" s="10">
        <f t="shared" si="16"/>
        <v>3.3499000000000001E-2</v>
      </c>
      <c r="AN28" s="10">
        <v>2.5600000000000001E-2</v>
      </c>
      <c r="AO28" s="10">
        <f t="shared" si="17"/>
        <v>1.5E-3</v>
      </c>
      <c r="AP28" s="10">
        <f t="shared" si="18"/>
        <v>2.0730000000000002E-3</v>
      </c>
      <c r="AQ28" s="10">
        <f t="shared" si="19"/>
        <v>3.5730000000000002E-3</v>
      </c>
      <c r="AR28" s="33">
        <v>0.36</v>
      </c>
      <c r="AS28" s="10">
        <f t="shared" si="20"/>
        <v>7.9297199999999995E-3</v>
      </c>
      <c r="AT28" s="10">
        <f t="shared" si="21"/>
        <v>3.3529719999999999E-2</v>
      </c>
      <c r="AU28" s="10">
        <f t="shared" si="22"/>
        <v>-3.0719999999997971E-5</v>
      </c>
    </row>
    <row r="29" spans="1:47" x14ac:dyDescent="0.3">
      <c r="A29" s="8">
        <v>43585</v>
      </c>
      <c r="B29" s="9">
        <v>2.013E-3</v>
      </c>
      <c r="C29" s="9">
        <v>7.1999999999999998E-3</v>
      </c>
      <c r="D29" s="10">
        <v>-2.3530000000000001E-3</v>
      </c>
      <c r="E29" s="14">
        <f t="shared" si="23"/>
        <v>3.3499000000000001E-2</v>
      </c>
      <c r="F29" s="14">
        <f t="shared" si="24"/>
        <v>7.2839999999999997E-3</v>
      </c>
      <c r="G29" s="14">
        <f t="shared" si="25"/>
        <v>0.117478</v>
      </c>
      <c r="H29" s="7">
        <v>1</v>
      </c>
      <c r="I29" s="15" cm="1">
        <f t="array" ref="I29">C29-MMULT(D29:H29,$AJ$2:$AJ$6)</f>
        <v>-7.1550591333928264E-3</v>
      </c>
      <c r="K29" s="11">
        <f t="shared" si="0"/>
        <v>7.5706944169548571E-3</v>
      </c>
      <c r="L29" s="12">
        <f t="shared" si="26"/>
        <v>4.1563528356203076E-4</v>
      </c>
      <c r="N29" s="14">
        <f t="shared" si="4"/>
        <v>6.0000000000000001E-3</v>
      </c>
      <c r="O29" s="14">
        <f t="shared" si="5"/>
        <v>8.3529999999999993E-3</v>
      </c>
      <c r="Q29" s="46">
        <f t="shared" si="6"/>
        <v>6.8500000000000002E-3</v>
      </c>
      <c r="S29" s="14">
        <f t="shared" si="7"/>
        <v>9.552999999999999E-3</v>
      </c>
      <c r="U29" s="14">
        <f t="shared" si="8"/>
        <v>2.7686352835620308E-3</v>
      </c>
      <c r="W29" s="10">
        <f t="shared" si="2"/>
        <v>7.1999999999999998E-3</v>
      </c>
      <c r="X29" s="10">
        <v>6.0000000000000001E-3</v>
      </c>
      <c r="Y29" s="10">
        <f t="shared" si="9"/>
        <v>1.4583333333333334E-3</v>
      </c>
      <c r="Z29" s="10">
        <f t="shared" si="3"/>
        <v>2.013E-3</v>
      </c>
      <c r="AA29" s="10">
        <f t="shared" si="10"/>
        <v>3.4713333333333332E-3</v>
      </c>
      <c r="AB29" s="33">
        <f t="shared" si="11"/>
        <v>0.5</v>
      </c>
      <c r="AC29" s="10">
        <f t="shared" si="12"/>
        <v>1.2643333333333335E-3</v>
      </c>
      <c r="AD29" s="10">
        <f t="shared" si="13"/>
        <v>7.2643333333333336E-3</v>
      </c>
      <c r="AE29" s="10">
        <f t="shared" si="14"/>
        <v>-6.4333333333333777E-5</v>
      </c>
      <c r="AL29" s="14">
        <f t="shared" si="27"/>
        <v>8.5294117647058832E-4</v>
      </c>
      <c r="AM29" s="10">
        <f t="shared" si="16"/>
        <v>-2.3530000000000001E-3</v>
      </c>
      <c r="AN29" s="10">
        <v>-8.4999999999999995E-4</v>
      </c>
      <c r="AO29" s="10">
        <f t="shared" si="17"/>
        <v>1.5E-3</v>
      </c>
      <c r="AP29" s="10">
        <f t="shared" si="18"/>
        <v>2.013E-3</v>
      </c>
      <c r="AQ29" s="10">
        <f t="shared" si="19"/>
        <v>3.5130000000000001E-3</v>
      </c>
      <c r="AR29" s="33">
        <v>0.36</v>
      </c>
      <c r="AS29" s="10">
        <f t="shared" si="20"/>
        <v>-1.5706799999999999E-3</v>
      </c>
      <c r="AT29" s="10">
        <f t="shared" si="21"/>
        <v>-2.4206799999999997E-3</v>
      </c>
      <c r="AU29" s="10">
        <f t="shared" si="22"/>
        <v>6.767999999999965E-5</v>
      </c>
    </row>
    <row r="30" spans="1:47" x14ac:dyDescent="0.3">
      <c r="A30" s="8">
        <v>43616</v>
      </c>
      <c r="B30" s="9">
        <v>2.0899999999999998E-3</v>
      </c>
      <c r="C30" s="9">
        <v>1.2800000000000001E-2</v>
      </c>
      <c r="D30" s="10">
        <v>2.2109999999999999E-3</v>
      </c>
      <c r="E30" s="14">
        <f t="shared" si="23"/>
        <v>-2.3530000000000001E-3</v>
      </c>
      <c r="F30" s="14">
        <f t="shared" si="24"/>
        <v>3.3499000000000001E-2</v>
      </c>
      <c r="G30" s="14">
        <f t="shared" si="25"/>
        <v>7.2839999999999997E-3</v>
      </c>
      <c r="H30" s="7">
        <v>1</v>
      </c>
      <c r="I30" s="15" cm="1">
        <f t="array" ref="I30">C30-MMULT(D30:H30,$AJ$2:$AJ$6)</f>
        <v>2.7987507429009153E-3</v>
      </c>
      <c r="K30" s="11">
        <f t="shared" si="0"/>
        <v>8.8795359497859487E-3</v>
      </c>
      <c r="L30" s="12">
        <f t="shared" si="26"/>
        <v>1.1678286692686864E-2</v>
      </c>
      <c r="N30" s="14">
        <f t="shared" si="4"/>
        <v>9.7999999999999997E-3</v>
      </c>
      <c r="O30" s="14">
        <f t="shared" si="5"/>
        <v>7.5890000000000003E-3</v>
      </c>
      <c r="Q30" s="46">
        <f t="shared" si="6"/>
        <v>7.2499999999999995E-3</v>
      </c>
      <c r="S30" s="14">
        <f t="shared" si="7"/>
        <v>1.0589000000000001E-2</v>
      </c>
      <c r="U30" s="14">
        <f t="shared" si="8"/>
        <v>9.4672866926868646E-3</v>
      </c>
      <c r="W30" s="10">
        <f t="shared" si="2"/>
        <v>1.2800000000000001E-2</v>
      </c>
      <c r="X30" s="10">
        <v>9.7999999999999997E-3</v>
      </c>
      <c r="Y30" s="10">
        <f t="shared" si="9"/>
        <v>1.4583333333333334E-3</v>
      </c>
      <c r="Z30" s="10">
        <f t="shared" si="3"/>
        <v>2.0899999999999998E-3</v>
      </c>
      <c r="AA30" s="10">
        <f t="shared" si="10"/>
        <v>3.548333333333333E-3</v>
      </c>
      <c r="AB30" s="33">
        <f t="shared" si="11"/>
        <v>0.5</v>
      </c>
      <c r="AC30" s="10">
        <f t="shared" si="12"/>
        <v>3.1258333333333333E-3</v>
      </c>
      <c r="AD30" s="10">
        <f t="shared" si="13"/>
        <v>1.2925833333333333E-2</v>
      </c>
      <c r="AE30" s="10">
        <f t="shared" si="14"/>
        <v>-1.2583333333333196E-4</v>
      </c>
      <c r="AL30" s="14">
        <f t="shared" si="27"/>
        <v>4.2654411764705882E-3</v>
      </c>
      <c r="AM30" s="10">
        <f t="shared" si="16"/>
        <v>2.2109999999999999E-3</v>
      </c>
      <c r="AN30" s="10">
        <v>2.5500000000000002E-3</v>
      </c>
      <c r="AO30" s="10">
        <f t="shared" si="17"/>
        <v>1.5E-3</v>
      </c>
      <c r="AP30" s="10">
        <f t="shared" si="18"/>
        <v>2.0899999999999998E-3</v>
      </c>
      <c r="AQ30" s="10">
        <f t="shared" si="19"/>
        <v>3.5899999999999999E-3</v>
      </c>
      <c r="AR30" s="33">
        <v>0.36</v>
      </c>
      <c r="AS30" s="10">
        <f t="shared" si="20"/>
        <v>-3.7439999999999988E-4</v>
      </c>
      <c r="AT30" s="10">
        <f t="shared" si="21"/>
        <v>2.1756000000000002E-3</v>
      </c>
      <c r="AU30" s="10">
        <f t="shared" si="22"/>
        <v>3.5399999999999668E-5</v>
      </c>
    </row>
    <row r="31" spans="1:47" x14ac:dyDescent="0.3">
      <c r="A31" s="8">
        <v>43646</v>
      </c>
      <c r="B31" s="9">
        <v>2.0179999999999998E-3</v>
      </c>
      <c r="C31" s="9">
        <v>8.5000000000000006E-3</v>
      </c>
      <c r="D31" s="10">
        <v>1.2593E-2</v>
      </c>
      <c r="E31" s="14">
        <f t="shared" si="23"/>
        <v>2.2109999999999999E-3</v>
      </c>
      <c r="F31" s="14">
        <f t="shared" si="24"/>
        <v>-2.3530000000000001E-3</v>
      </c>
      <c r="G31" s="14">
        <f t="shared" si="25"/>
        <v>3.3499000000000001E-2</v>
      </c>
      <c r="H31" s="7">
        <v>1</v>
      </c>
      <c r="I31" s="15" cm="1">
        <f t="array" ref="I31">C31-MMULT(D31:H31,$AJ$2:$AJ$6)</f>
        <v>-2.2540414818783376E-3</v>
      </c>
      <c r="K31" s="11">
        <f t="shared" si="0"/>
        <v>1.185683498437236E-2</v>
      </c>
      <c r="L31" s="12">
        <f t="shared" si="26"/>
        <v>9.6027935024940222E-3</v>
      </c>
      <c r="N31" s="14">
        <f t="shared" si="4"/>
        <v>6.7999999999999996E-3</v>
      </c>
      <c r="O31" s="14">
        <f t="shared" si="5"/>
        <v>-5.7930000000000004E-3</v>
      </c>
      <c r="Q31" s="46">
        <f t="shared" si="6"/>
        <v>-3.4000000000000011E-3</v>
      </c>
      <c r="S31" s="14">
        <f t="shared" si="7"/>
        <v>-4.0929999999999994E-3</v>
      </c>
      <c r="U31" s="14">
        <f t="shared" si="8"/>
        <v>-2.9902064975059778E-3</v>
      </c>
      <c r="W31" s="10">
        <f t="shared" si="2"/>
        <v>8.5000000000000006E-3</v>
      </c>
      <c r="X31" s="10">
        <v>6.7999999999999996E-3</v>
      </c>
      <c r="Y31" s="10">
        <f t="shared" si="9"/>
        <v>1.4583333333333334E-3</v>
      </c>
      <c r="Z31" s="10">
        <f t="shared" si="3"/>
        <v>2.0179999999999998E-3</v>
      </c>
      <c r="AA31" s="10">
        <f t="shared" si="10"/>
        <v>3.476333333333333E-3</v>
      </c>
      <c r="AB31" s="33">
        <f t="shared" si="11"/>
        <v>0.5</v>
      </c>
      <c r="AC31" s="10">
        <f t="shared" si="12"/>
        <v>1.6618333333333333E-3</v>
      </c>
      <c r="AD31" s="10">
        <f t="shared" si="13"/>
        <v>8.4618333333333334E-3</v>
      </c>
      <c r="AE31" s="10">
        <f t="shared" si="14"/>
        <v>3.8166666666667251E-5</v>
      </c>
      <c r="AL31" s="14">
        <f t="shared" si="27"/>
        <v>1.1846323529411767E-2</v>
      </c>
      <c r="AM31" s="10">
        <f t="shared" si="16"/>
        <v>1.2593E-2</v>
      </c>
      <c r="AN31" s="10">
        <v>1.0200000000000001E-2</v>
      </c>
      <c r="AO31" s="10">
        <f t="shared" si="17"/>
        <v>1.5E-3</v>
      </c>
      <c r="AP31" s="10">
        <f t="shared" si="18"/>
        <v>2.0179999999999998E-3</v>
      </c>
      <c r="AQ31" s="10">
        <f t="shared" si="19"/>
        <v>3.5179999999999999E-3</v>
      </c>
      <c r="AR31" s="33">
        <v>0.36</v>
      </c>
      <c r="AS31" s="10">
        <f t="shared" si="20"/>
        <v>2.40552E-3</v>
      </c>
      <c r="AT31" s="10">
        <f t="shared" si="21"/>
        <v>1.260552E-2</v>
      </c>
      <c r="AU31" s="10">
        <f t="shared" si="22"/>
        <v>-1.2520000000000239E-5</v>
      </c>
    </row>
    <row r="32" spans="1:47" x14ac:dyDescent="0.3">
      <c r="A32" s="8">
        <v>43677</v>
      </c>
      <c r="B32" s="9">
        <v>1.9989999999999999E-3</v>
      </c>
      <c r="C32" s="9">
        <v>1.5800000000000002E-2</v>
      </c>
      <c r="D32" s="10">
        <v>1.2807000000000001E-2</v>
      </c>
      <c r="E32" s="14">
        <f t="shared" si="23"/>
        <v>1.2593E-2</v>
      </c>
      <c r="F32" s="14">
        <f t="shared" si="24"/>
        <v>2.2109999999999999E-3</v>
      </c>
      <c r="G32" s="14">
        <f t="shared" si="25"/>
        <v>-2.3530000000000001E-3</v>
      </c>
      <c r="H32" s="7">
        <v>1</v>
      </c>
      <c r="I32" s="15" cm="1">
        <f t="array" ref="I32">C32-MMULT(D32:H32,$AJ$2:$AJ$6)</f>
        <v>4.7651512778115954E-3</v>
      </c>
      <c r="K32" s="11">
        <f t="shared" si="0"/>
        <v>1.1918204854667245E-2</v>
      </c>
      <c r="L32" s="12">
        <f t="shared" si="26"/>
        <v>1.668335613247884E-2</v>
      </c>
      <c r="N32" s="14">
        <f t="shared" si="4"/>
        <v>1.1599999999999999E-2</v>
      </c>
      <c r="O32" s="14">
        <f t="shared" si="5"/>
        <v>-1.2070000000000015E-3</v>
      </c>
      <c r="Q32" s="46">
        <f t="shared" si="6"/>
        <v>1.2499999999999994E-3</v>
      </c>
      <c r="S32" s="14">
        <f t="shared" si="7"/>
        <v>2.9930000000000009E-3</v>
      </c>
      <c r="U32" s="14">
        <f t="shared" si="8"/>
        <v>3.8763561324788396E-3</v>
      </c>
      <c r="W32" s="10">
        <f t="shared" si="2"/>
        <v>1.5800000000000002E-2</v>
      </c>
      <c r="X32" s="10">
        <v>1.1599999999999999E-2</v>
      </c>
      <c r="Y32" s="10">
        <f t="shared" si="9"/>
        <v>1.4583333333333334E-3</v>
      </c>
      <c r="Z32" s="10">
        <f t="shared" si="3"/>
        <v>1.9989999999999999E-3</v>
      </c>
      <c r="AA32" s="10">
        <f t="shared" si="10"/>
        <v>3.4573333333333331E-3</v>
      </c>
      <c r="AB32" s="33">
        <f t="shared" si="11"/>
        <v>0.5</v>
      </c>
      <c r="AC32" s="10">
        <f t="shared" si="12"/>
        <v>4.0713333333333331E-3</v>
      </c>
      <c r="AD32" s="10">
        <f t="shared" si="13"/>
        <v>1.5671333333333332E-2</v>
      </c>
      <c r="AE32" s="10">
        <f t="shared" si="14"/>
        <v>1.2866666666666929E-4</v>
      </c>
      <c r="AL32" s="14">
        <f t="shared" si="27"/>
        <v>1.1989705882352942E-2</v>
      </c>
      <c r="AM32" s="10">
        <f t="shared" si="16"/>
        <v>1.2807000000000001E-2</v>
      </c>
      <c r="AN32" s="10">
        <v>1.035E-2</v>
      </c>
      <c r="AO32" s="10">
        <f t="shared" si="17"/>
        <v>1.5E-3</v>
      </c>
      <c r="AP32" s="10">
        <f t="shared" si="18"/>
        <v>1.9989999999999999E-3</v>
      </c>
      <c r="AQ32" s="10">
        <f t="shared" si="19"/>
        <v>3.4989999999999999E-3</v>
      </c>
      <c r="AR32" s="33">
        <v>0.36</v>
      </c>
      <c r="AS32" s="10">
        <f t="shared" si="20"/>
        <v>2.4663599999999999E-3</v>
      </c>
      <c r="AT32" s="10">
        <f t="shared" si="21"/>
        <v>1.2816359999999999E-2</v>
      </c>
      <c r="AU32" s="10">
        <f t="shared" si="22"/>
        <v>-9.3599999999981892E-6</v>
      </c>
    </row>
    <row r="33" spans="1:47" x14ac:dyDescent="0.3">
      <c r="A33" s="8">
        <v>43708</v>
      </c>
      <c r="B33" s="9">
        <v>1.9E-3</v>
      </c>
      <c r="C33" s="9">
        <v>1.4200000000000001E-2</v>
      </c>
      <c r="D33" s="10">
        <v>3.3974999999999998E-2</v>
      </c>
      <c r="E33" s="14">
        <f t="shared" si="23"/>
        <v>1.2807000000000001E-2</v>
      </c>
      <c r="F33" s="14">
        <f t="shared" si="24"/>
        <v>1.2593E-2</v>
      </c>
      <c r="G33" s="14">
        <f t="shared" si="25"/>
        <v>2.2109999999999999E-3</v>
      </c>
      <c r="H33" s="7">
        <v>1</v>
      </c>
      <c r="I33" s="15" cm="1">
        <f t="array" ref="I33">C33-MMULT(D33:H33,$AJ$2:$AJ$6)</f>
        <v>-6.3205955424160132E-5</v>
      </c>
      <c r="K33" s="11">
        <f t="shared" si="0"/>
        <v>1.7988660062153772E-2</v>
      </c>
      <c r="L33" s="12">
        <f t="shared" si="26"/>
        <v>1.7925454106729612E-2</v>
      </c>
      <c r="N33" s="14">
        <f t="shared" si="4"/>
        <v>1.0500000000000001E-2</v>
      </c>
      <c r="O33" s="14">
        <f t="shared" si="5"/>
        <v>-2.3474999999999996E-2</v>
      </c>
      <c r="Q33" s="46">
        <f t="shared" si="6"/>
        <v>-1.5399999999999999E-2</v>
      </c>
      <c r="S33" s="14">
        <f t="shared" si="7"/>
        <v>-1.9774999999999997E-2</v>
      </c>
      <c r="U33" s="14">
        <f t="shared" si="8"/>
        <v>-1.6049545893270387E-2</v>
      </c>
      <c r="W33" s="10">
        <f t="shared" si="2"/>
        <v>1.4200000000000001E-2</v>
      </c>
      <c r="X33" s="10">
        <v>1.0500000000000001E-2</v>
      </c>
      <c r="Y33" s="10">
        <f t="shared" si="9"/>
        <v>1.4583333333333334E-3</v>
      </c>
      <c r="Z33" s="10">
        <f t="shared" si="3"/>
        <v>1.9E-3</v>
      </c>
      <c r="AA33" s="10">
        <f t="shared" si="10"/>
        <v>3.3583333333333334E-3</v>
      </c>
      <c r="AB33" s="33">
        <f t="shared" si="11"/>
        <v>0.5</v>
      </c>
      <c r="AC33" s="10">
        <f t="shared" si="12"/>
        <v>3.5708333333333338E-3</v>
      </c>
      <c r="AD33" s="10">
        <f t="shared" si="13"/>
        <v>1.4070833333333334E-2</v>
      </c>
      <c r="AE33" s="10">
        <f t="shared" si="14"/>
        <v>1.2916666666666632E-4</v>
      </c>
      <c r="AL33" s="14">
        <f t="shared" si="27"/>
        <v>2.7481617647058827E-2</v>
      </c>
      <c r="AM33" s="10">
        <f t="shared" si="16"/>
        <v>3.3974999999999998E-2</v>
      </c>
      <c r="AN33" s="10">
        <v>2.5899999999999999E-2</v>
      </c>
      <c r="AO33" s="10">
        <f t="shared" si="17"/>
        <v>1.5E-3</v>
      </c>
      <c r="AP33" s="10">
        <f t="shared" si="18"/>
        <v>1.9E-3</v>
      </c>
      <c r="AQ33" s="10">
        <f t="shared" si="19"/>
        <v>3.4000000000000002E-3</v>
      </c>
      <c r="AR33" s="33">
        <v>0.36</v>
      </c>
      <c r="AS33" s="10">
        <f t="shared" si="20"/>
        <v>8.0999999999999996E-3</v>
      </c>
      <c r="AT33" s="10">
        <f t="shared" si="21"/>
        <v>3.4000000000000002E-2</v>
      </c>
      <c r="AU33" s="10">
        <f t="shared" si="22"/>
        <v>-2.5000000000004186E-5</v>
      </c>
    </row>
    <row r="34" spans="1:47" x14ac:dyDescent="0.3">
      <c r="A34" s="8">
        <v>43738</v>
      </c>
      <c r="B34" s="9">
        <v>1.7160000000000001E-3</v>
      </c>
      <c r="C34" s="9">
        <v>1.17E-2</v>
      </c>
      <c r="D34" s="10">
        <v>2.9349E-2</v>
      </c>
      <c r="E34" s="14">
        <f t="shared" si="23"/>
        <v>3.3974999999999998E-2</v>
      </c>
      <c r="F34" s="14">
        <f t="shared" si="24"/>
        <v>1.2807000000000001E-2</v>
      </c>
      <c r="G34" s="14">
        <f t="shared" si="25"/>
        <v>1.2593E-2</v>
      </c>
      <c r="H34" s="7">
        <v>1</v>
      </c>
      <c r="I34" s="15" cm="1">
        <f t="array" ref="I34">C34-MMULT(D34:H34,$AJ$2:$AJ$6)</f>
        <v>-4.2159981315154655E-3</v>
      </c>
      <c r="K34" s="11">
        <f t="shared" ref="K34:K65" si="28">$AG$2*D34+$AJ$6</f>
        <v>1.6662038473442858E-2</v>
      </c>
      <c r="L34" s="12">
        <f t="shared" si="26"/>
        <v>1.2446040341927393E-2</v>
      </c>
      <c r="N34" s="14">
        <f t="shared" si="4"/>
        <v>8.8000000000000005E-3</v>
      </c>
      <c r="O34" s="14">
        <f t="shared" si="5"/>
        <v>-2.0548999999999998E-2</v>
      </c>
      <c r="Q34" s="46">
        <f t="shared" si="6"/>
        <v>-1.3599999999999999E-2</v>
      </c>
      <c r="S34" s="14">
        <f t="shared" si="7"/>
        <v>-1.7648999999999998E-2</v>
      </c>
      <c r="U34" s="14">
        <f t="shared" si="8"/>
        <v>-1.6902959658072605E-2</v>
      </c>
      <c r="W34" s="10">
        <f t="shared" ref="W34:W65" si="29">C34</f>
        <v>1.17E-2</v>
      </c>
      <c r="X34" s="10">
        <v>8.8000000000000005E-3</v>
      </c>
      <c r="Y34" s="10">
        <f t="shared" si="9"/>
        <v>1.4583333333333334E-3</v>
      </c>
      <c r="Z34" s="10">
        <f t="shared" ref="Z34:Z65" si="30">B34</f>
        <v>1.7160000000000001E-3</v>
      </c>
      <c r="AA34" s="10">
        <f t="shared" si="10"/>
        <v>3.1743333333333337E-3</v>
      </c>
      <c r="AB34" s="33">
        <f t="shared" si="11"/>
        <v>0.5</v>
      </c>
      <c r="AC34" s="10">
        <f t="shared" si="12"/>
        <v>2.8128333333333334E-3</v>
      </c>
      <c r="AD34" s="10">
        <f t="shared" si="13"/>
        <v>1.1612833333333334E-2</v>
      </c>
      <c r="AE34" s="10">
        <f t="shared" si="14"/>
        <v>8.7166666666665948E-5</v>
      </c>
      <c r="AL34" s="14">
        <f t="shared" si="27"/>
        <v>2.3944852941176469E-2</v>
      </c>
      <c r="AM34" s="10">
        <f t="shared" si="16"/>
        <v>2.9349E-2</v>
      </c>
      <c r="AN34" s="10">
        <v>2.24E-2</v>
      </c>
      <c r="AO34" s="10">
        <f t="shared" si="17"/>
        <v>1.5E-3</v>
      </c>
      <c r="AP34" s="10">
        <f t="shared" si="18"/>
        <v>1.7160000000000001E-3</v>
      </c>
      <c r="AQ34" s="10">
        <f t="shared" si="19"/>
        <v>3.2160000000000001E-3</v>
      </c>
      <c r="AR34" s="33">
        <v>0.36</v>
      </c>
      <c r="AS34" s="10">
        <f t="shared" si="20"/>
        <v>6.9062399999999993E-3</v>
      </c>
      <c r="AT34" s="10">
        <f t="shared" si="21"/>
        <v>2.9306239999999997E-2</v>
      </c>
      <c r="AU34" s="10">
        <f t="shared" si="22"/>
        <v>4.2760000000002796E-5</v>
      </c>
    </row>
    <row r="35" spans="1:47" x14ac:dyDescent="0.3">
      <c r="A35" s="8">
        <v>43769</v>
      </c>
      <c r="B35" s="9">
        <v>1.6930000000000001E-3</v>
      </c>
      <c r="C35" s="9">
        <v>6.4000000000000003E-3</v>
      </c>
      <c r="D35" s="10">
        <v>1.3653E-2</v>
      </c>
      <c r="E35" s="14">
        <f t="shared" si="23"/>
        <v>2.9349E-2</v>
      </c>
      <c r="F35" s="14">
        <f t="shared" si="24"/>
        <v>3.3974999999999998E-2</v>
      </c>
      <c r="G35" s="14">
        <f t="shared" si="25"/>
        <v>1.2807000000000001E-2</v>
      </c>
      <c r="H35" s="7">
        <v>1</v>
      </c>
      <c r="I35" s="15" cm="1">
        <f t="array" ref="I35">C35-MMULT(D35:H35,$AJ$2:$AJ$6)</f>
        <v>-8.1059360126270359E-3</v>
      </c>
      <c r="K35" s="11">
        <f t="shared" si="28"/>
        <v>1.2160816584898423E-2</v>
      </c>
      <c r="L35" s="12">
        <f t="shared" si="26"/>
        <v>4.0548805722713868E-3</v>
      </c>
      <c r="N35" s="14">
        <f t="shared" si="4"/>
        <v>5.3E-3</v>
      </c>
      <c r="O35" s="14">
        <f t="shared" si="5"/>
        <v>-8.3529999999999993E-3</v>
      </c>
      <c r="Q35" s="46">
        <f t="shared" si="6"/>
        <v>-5.5999999999999999E-3</v>
      </c>
      <c r="S35" s="14">
        <f t="shared" si="7"/>
        <v>-7.2529999999999999E-3</v>
      </c>
      <c r="U35" s="14">
        <f t="shared" si="8"/>
        <v>-9.5981194277286134E-3</v>
      </c>
      <c r="W35" s="10">
        <f t="shared" si="29"/>
        <v>6.4000000000000003E-3</v>
      </c>
      <c r="X35" s="10">
        <v>5.3E-3</v>
      </c>
      <c r="Y35" s="10">
        <f t="shared" si="9"/>
        <v>1.4583333333333334E-3</v>
      </c>
      <c r="Z35" s="10">
        <f t="shared" si="30"/>
        <v>1.6930000000000001E-3</v>
      </c>
      <c r="AA35" s="10">
        <f t="shared" si="10"/>
        <v>3.1513333333333332E-3</v>
      </c>
      <c r="AB35" s="33">
        <f t="shared" si="11"/>
        <v>0.5</v>
      </c>
      <c r="AC35" s="10">
        <f t="shared" si="12"/>
        <v>1.0743333333333334E-3</v>
      </c>
      <c r="AD35" s="10">
        <f t="shared" si="13"/>
        <v>6.3743333333333334E-3</v>
      </c>
      <c r="AE35" s="10">
        <f t="shared" si="14"/>
        <v>2.5666666666666893E-5</v>
      </c>
      <c r="AL35" s="14">
        <f t="shared" si="27"/>
        <v>1.2386764705882354E-2</v>
      </c>
      <c r="AM35" s="10">
        <f t="shared" si="16"/>
        <v>1.3653E-2</v>
      </c>
      <c r="AN35" s="10">
        <v>1.09E-2</v>
      </c>
      <c r="AO35" s="10">
        <f t="shared" si="17"/>
        <v>1.5E-3</v>
      </c>
      <c r="AP35" s="10">
        <f t="shared" si="18"/>
        <v>1.6930000000000001E-3</v>
      </c>
      <c r="AQ35" s="10">
        <f t="shared" si="19"/>
        <v>3.1930000000000001E-3</v>
      </c>
      <c r="AR35" s="33">
        <v>0.36</v>
      </c>
      <c r="AS35" s="10">
        <f t="shared" si="20"/>
        <v>2.7745199999999999E-3</v>
      </c>
      <c r="AT35" s="10">
        <f t="shared" si="21"/>
        <v>1.3674519999999999E-2</v>
      </c>
      <c r="AU35" s="10">
        <f t="shared" si="22"/>
        <v>-2.1519999999998832E-5</v>
      </c>
    </row>
    <row r="36" spans="1:47" x14ac:dyDescent="0.3">
      <c r="A36" s="8">
        <v>43799</v>
      </c>
      <c r="B36" s="9">
        <v>1.4890000000000001E-3</v>
      </c>
      <c r="C36" s="9">
        <v>7.9000000000000008E-3</v>
      </c>
      <c r="D36" s="10">
        <v>-1.5056999999999999E-2</v>
      </c>
      <c r="E36" s="14">
        <f t="shared" si="23"/>
        <v>1.3653E-2</v>
      </c>
      <c r="F36" s="14">
        <f t="shared" si="24"/>
        <v>2.9349E-2</v>
      </c>
      <c r="G36" s="14">
        <f t="shared" si="25"/>
        <v>3.3974999999999998E-2</v>
      </c>
      <c r="H36" s="7">
        <v>1</v>
      </c>
      <c r="I36" s="15" cm="1">
        <f t="array" ref="I36">C36-MMULT(D36:H36,$AJ$2:$AJ$6)</f>
        <v>-1.9275853485760386E-3</v>
      </c>
      <c r="K36" s="11">
        <f t="shared" si="28"/>
        <v>3.9275036121594643E-3</v>
      </c>
      <c r="L36" s="12">
        <f t="shared" si="26"/>
        <v>1.9999182635834258E-3</v>
      </c>
      <c r="N36" s="14">
        <f t="shared" si="4"/>
        <v>6.1999999999999998E-3</v>
      </c>
      <c r="O36" s="14">
        <f t="shared" si="5"/>
        <v>2.1256999999999998E-2</v>
      </c>
      <c r="Q36" s="46">
        <f t="shared" si="6"/>
        <v>1.6500000000000001E-2</v>
      </c>
      <c r="S36" s="14">
        <f t="shared" si="7"/>
        <v>2.2956999999999998E-2</v>
      </c>
      <c r="U36" s="14">
        <f t="shared" si="8"/>
        <v>1.7056918263583423E-2</v>
      </c>
      <c r="W36" s="10">
        <f t="shared" si="29"/>
        <v>7.9000000000000008E-3</v>
      </c>
      <c r="X36" s="10">
        <v>6.1999999999999998E-3</v>
      </c>
      <c r="Y36" s="10">
        <f t="shared" si="9"/>
        <v>1.4583333333333334E-3</v>
      </c>
      <c r="Z36" s="10">
        <f t="shared" si="30"/>
        <v>1.4890000000000001E-3</v>
      </c>
      <c r="AA36" s="10">
        <f t="shared" si="10"/>
        <v>2.9473333333333335E-3</v>
      </c>
      <c r="AB36" s="33">
        <f t="shared" si="11"/>
        <v>0.5</v>
      </c>
      <c r="AC36" s="10">
        <f t="shared" si="12"/>
        <v>1.6263333333333331E-3</v>
      </c>
      <c r="AD36" s="10">
        <f t="shared" si="13"/>
        <v>7.8263333333333327E-3</v>
      </c>
      <c r="AE36" s="10">
        <f t="shared" si="14"/>
        <v>7.366666666666806E-5</v>
      </c>
      <c r="AL36" s="14">
        <f t="shared" si="27"/>
        <v>-8.8735294117647055E-3</v>
      </c>
      <c r="AM36" s="10">
        <f t="shared" si="16"/>
        <v>-1.5056999999999999E-2</v>
      </c>
      <c r="AN36" s="10">
        <v>-1.03E-2</v>
      </c>
      <c r="AO36" s="10">
        <f t="shared" si="17"/>
        <v>1.5E-3</v>
      </c>
      <c r="AP36" s="10">
        <f t="shared" si="18"/>
        <v>1.4890000000000001E-3</v>
      </c>
      <c r="AQ36" s="10">
        <f t="shared" si="19"/>
        <v>2.9890000000000003E-3</v>
      </c>
      <c r="AR36" s="33">
        <v>0.36</v>
      </c>
      <c r="AS36" s="10">
        <f t="shared" si="20"/>
        <v>-4.7840399999999998E-3</v>
      </c>
      <c r="AT36" s="10">
        <f t="shared" si="21"/>
        <v>-1.508404E-2</v>
      </c>
      <c r="AU36" s="10">
        <f t="shared" si="22"/>
        <v>2.7040000000000744E-5</v>
      </c>
    </row>
    <row r="37" spans="1:47" x14ac:dyDescent="0.3">
      <c r="A37" s="8">
        <v>43830</v>
      </c>
      <c r="B37" s="9">
        <v>1.4239999999999999E-3</v>
      </c>
      <c r="C37" s="9">
        <v>5.4999999999999997E-3</v>
      </c>
      <c r="D37" s="10">
        <v>-5.9800000000000001E-3</v>
      </c>
      <c r="E37" s="14">
        <f t="shared" si="23"/>
        <v>-1.5056999999999999E-2</v>
      </c>
      <c r="F37" s="14">
        <f t="shared" si="24"/>
        <v>1.3653E-2</v>
      </c>
      <c r="G37" s="14">
        <f t="shared" si="25"/>
        <v>2.9349E-2</v>
      </c>
      <c r="H37" s="7">
        <v>1</v>
      </c>
      <c r="I37" s="15" cm="1">
        <f t="array" ref="I37">C37-MMULT(D37:H37,$AJ$2:$AJ$6)</f>
        <v>-1.9769842478174204E-3</v>
      </c>
      <c r="K37" s="11">
        <f t="shared" si="28"/>
        <v>6.5305611479850138E-3</v>
      </c>
      <c r="L37" s="12">
        <f t="shared" si="26"/>
        <v>4.5535769001675934E-3</v>
      </c>
      <c r="N37" s="14">
        <f t="shared" si="4"/>
        <v>4.5999999999999999E-3</v>
      </c>
      <c r="O37" s="14">
        <f t="shared" si="5"/>
        <v>1.0579999999999999E-2</v>
      </c>
      <c r="Q37" s="46">
        <f t="shared" si="6"/>
        <v>8.2500000000000004E-3</v>
      </c>
      <c r="S37" s="14">
        <f t="shared" si="7"/>
        <v>1.1480000000000001E-2</v>
      </c>
      <c r="U37" s="14">
        <f t="shared" si="8"/>
        <v>1.0533576900167593E-2</v>
      </c>
      <c r="W37" s="10">
        <f t="shared" si="29"/>
        <v>5.4999999999999997E-3</v>
      </c>
      <c r="X37" s="10">
        <v>4.5999999999999999E-3</v>
      </c>
      <c r="Y37" s="10">
        <f t="shared" si="9"/>
        <v>1.4583333333333334E-3</v>
      </c>
      <c r="Z37" s="10">
        <f t="shared" si="30"/>
        <v>1.4239999999999999E-3</v>
      </c>
      <c r="AA37" s="10">
        <f t="shared" si="10"/>
        <v>2.8823333333333331E-3</v>
      </c>
      <c r="AB37" s="33">
        <f t="shared" si="11"/>
        <v>0.5</v>
      </c>
      <c r="AC37" s="10">
        <f t="shared" si="12"/>
        <v>8.5883333333333341E-4</v>
      </c>
      <c r="AD37" s="10">
        <f t="shared" si="13"/>
        <v>5.4588333333333329E-3</v>
      </c>
      <c r="AE37" s="10">
        <f t="shared" si="14"/>
        <v>4.1166666666666782E-5</v>
      </c>
      <c r="AL37" s="14">
        <f t="shared" si="27"/>
        <v>-2.2470588235294119E-3</v>
      </c>
      <c r="AM37" s="10">
        <f t="shared" si="16"/>
        <v>-5.9800000000000001E-3</v>
      </c>
      <c r="AN37" s="10">
        <v>-3.65E-3</v>
      </c>
      <c r="AO37" s="10">
        <f t="shared" si="17"/>
        <v>1.5E-3</v>
      </c>
      <c r="AP37" s="10">
        <f t="shared" si="18"/>
        <v>1.4239999999999999E-3</v>
      </c>
      <c r="AQ37" s="10">
        <f t="shared" si="19"/>
        <v>2.9239999999999999E-3</v>
      </c>
      <c r="AR37" s="33">
        <v>0.36</v>
      </c>
      <c r="AS37" s="10">
        <f t="shared" si="20"/>
        <v>-2.3666399999999997E-3</v>
      </c>
      <c r="AT37" s="10">
        <f t="shared" si="21"/>
        <v>-6.0166400000000002E-3</v>
      </c>
      <c r="AU37" s="10">
        <f t="shared" si="22"/>
        <v>3.664000000000011E-5</v>
      </c>
    </row>
    <row r="38" spans="1:47" x14ac:dyDescent="0.3">
      <c r="A38" s="8">
        <v>43861</v>
      </c>
      <c r="B38" s="9">
        <v>1.3470000000000001E-3</v>
      </c>
      <c r="C38" s="9">
        <v>7.3000000000000001E-3</v>
      </c>
      <c r="D38" s="10">
        <v>1.2075000000000001E-2</v>
      </c>
      <c r="E38" s="14">
        <f t="shared" si="23"/>
        <v>-5.9800000000000001E-3</v>
      </c>
      <c r="F38" s="14">
        <f t="shared" si="24"/>
        <v>-1.5056999999999999E-2</v>
      </c>
      <c r="G38" s="14">
        <f t="shared" si="25"/>
        <v>1.3653E-2</v>
      </c>
      <c r="H38" s="7">
        <v>1</v>
      </c>
      <c r="I38" s="15" cm="1">
        <f t="array" ref="I38">C38-MMULT(D38:H38,$AJ$2:$AJ$6)</f>
        <v>-1.5563206831162657E-3</v>
      </c>
      <c r="K38" s="11">
        <f t="shared" si="28"/>
        <v>1.1708285485247358E-2</v>
      </c>
      <c r="L38" s="12">
        <f t="shared" si="26"/>
        <v>1.0151964802131094E-2</v>
      </c>
      <c r="N38" s="14">
        <f t="shared" si="4"/>
        <v>5.7999999999999996E-3</v>
      </c>
      <c r="O38" s="14">
        <f t="shared" si="5"/>
        <v>-6.2750000000000011E-3</v>
      </c>
      <c r="Q38" s="46">
        <f t="shared" si="6"/>
        <v>-3.850000000000001E-3</v>
      </c>
      <c r="S38" s="14">
        <f t="shared" si="7"/>
        <v>-4.7750000000000006E-3</v>
      </c>
      <c r="U38" s="14">
        <f t="shared" si="8"/>
        <v>-1.923035197868907E-3</v>
      </c>
      <c r="W38" s="10">
        <f t="shared" si="29"/>
        <v>7.3000000000000001E-3</v>
      </c>
      <c r="X38" s="10">
        <v>5.7999999999999996E-3</v>
      </c>
      <c r="Y38" s="10">
        <f t="shared" si="9"/>
        <v>1.4583333333333334E-3</v>
      </c>
      <c r="Z38" s="10">
        <f t="shared" si="30"/>
        <v>1.3470000000000001E-3</v>
      </c>
      <c r="AA38" s="10">
        <f t="shared" si="10"/>
        <v>2.8053333333333333E-3</v>
      </c>
      <c r="AB38" s="33">
        <f t="shared" si="11"/>
        <v>0.5</v>
      </c>
      <c r="AC38" s="10">
        <f t="shared" si="12"/>
        <v>1.4973333333333332E-3</v>
      </c>
      <c r="AD38" s="10">
        <f t="shared" si="13"/>
        <v>7.2973333333333328E-3</v>
      </c>
      <c r="AE38" s="10">
        <f t="shared" si="14"/>
        <v>2.6666666666673097E-6</v>
      </c>
      <c r="AL38" s="14">
        <f t="shared" si="27"/>
        <v>1.0972058823529413E-2</v>
      </c>
      <c r="AM38" s="10">
        <f t="shared" si="16"/>
        <v>1.2075000000000001E-2</v>
      </c>
      <c r="AN38" s="10">
        <v>9.6500000000000006E-3</v>
      </c>
      <c r="AO38" s="10">
        <f t="shared" si="17"/>
        <v>1.5E-3</v>
      </c>
      <c r="AP38" s="10">
        <f t="shared" si="18"/>
        <v>1.3470000000000001E-3</v>
      </c>
      <c r="AQ38" s="10">
        <f t="shared" si="19"/>
        <v>2.8470000000000001E-3</v>
      </c>
      <c r="AR38" s="33">
        <v>0.36</v>
      </c>
      <c r="AS38" s="10">
        <f t="shared" si="20"/>
        <v>2.4490799999999997E-3</v>
      </c>
      <c r="AT38" s="10">
        <f t="shared" si="21"/>
        <v>1.209908E-2</v>
      </c>
      <c r="AU38" s="10">
        <f t="shared" si="22"/>
        <v>-2.4079999999999241E-5</v>
      </c>
    </row>
    <row r="39" spans="1:47" x14ac:dyDescent="0.3">
      <c r="A39" s="8">
        <v>43890</v>
      </c>
      <c r="B39" s="9">
        <v>1.263E-3</v>
      </c>
      <c r="C39" s="9">
        <v>-5.9999999999999995E-4</v>
      </c>
      <c r="D39" s="10">
        <v>-8.0063999999999996E-2</v>
      </c>
      <c r="E39" s="14">
        <f t="shared" si="23"/>
        <v>1.2075000000000001E-2</v>
      </c>
      <c r="F39" s="14">
        <f t="shared" si="24"/>
        <v>-5.9800000000000001E-3</v>
      </c>
      <c r="G39" s="14">
        <f t="shared" si="25"/>
        <v>-1.5056999999999999E-2</v>
      </c>
      <c r="H39" s="7">
        <v>1</v>
      </c>
      <c r="I39" s="15" cm="1">
        <f t="array" ref="I39">C39-MMULT(D39:H39,$AJ$2:$AJ$6)</f>
        <v>6.1602930329794278E-4</v>
      </c>
      <c r="K39" s="11">
        <f t="shared" si="28"/>
        <v>-1.4714884977838499E-2</v>
      </c>
      <c r="L39" s="12">
        <f t="shared" si="26"/>
        <v>-1.4098855674540556E-2</v>
      </c>
      <c r="N39" s="14">
        <f t="shared" si="4"/>
        <v>5.0000000000000001E-4</v>
      </c>
      <c r="O39" s="14">
        <f t="shared" si="5"/>
        <v>8.0563999999999997E-2</v>
      </c>
      <c r="Q39" s="46">
        <f t="shared" si="6"/>
        <v>5.8599999999999999E-2</v>
      </c>
      <c r="S39" s="14">
        <f t="shared" si="7"/>
        <v>7.9463999999999993E-2</v>
      </c>
      <c r="U39" s="14">
        <f t="shared" si="8"/>
        <v>6.5965144325459441E-2</v>
      </c>
      <c r="W39" s="10">
        <f t="shared" si="29"/>
        <v>-5.9999999999999995E-4</v>
      </c>
      <c r="X39" s="10">
        <v>5.0000000000000001E-4</v>
      </c>
      <c r="Y39" s="10">
        <f t="shared" si="9"/>
        <v>1.4583333333333334E-3</v>
      </c>
      <c r="Z39" s="10">
        <f t="shared" si="30"/>
        <v>1.263E-3</v>
      </c>
      <c r="AA39" s="10">
        <f t="shared" si="10"/>
        <v>2.7213333333333334E-3</v>
      </c>
      <c r="AB39" s="33">
        <f t="shared" si="11"/>
        <v>0.5</v>
      </c>
      <c r="AC39" s="10">
        <f t="shared" si="12"/>
        <v>-1.1106666666666667E-3</v>
      </c>
      <c r="AD39" s="10">
        <f t="shared" si="13"/>
        <v>-6.1066666666666669E-4</v>
      </c>
      <c r="AE39" s="10">
        <f t="shared" si="14"/>
        <v>1.0666666666666745E-5</v>
      </c>
      <c r="AL39" s="14">
        <f t="shared" si="27"/>
        <v>-5.6838970588235296E-2</v>
      </c>
      <c r="AM39" s="10">
        <f t="shared" si="16"/>
        <v>-8.0063999999999996E-2</v>
      </c>
      <c r="AN39" s="10">
        <v>-5.8099999999999999E-2</v>
      </c>
      <c r="AO39" s="10">
        <f t="shared" si="17"/>
        <v>1.5E-3</v>
      </c>
      <c r="AP39" s="10">
        <f t="shared" si="18"/>
        <v>1.263E-3</v>
      </c>
      <c r="AQ39" s="10">
        <f t="shared" si="19"/>
        <v>2.7629999999999998E-3</v>
      </c>
      <c r="AR39" s="33">
        <v>0.36</v>
      </c>
      <c r="AS39" s="10">
        <f t="shared" si="20"/>
        <v>-2.1910679999999998E-2</v>
      </c>
      <c r="AT39" s="10">
        <f t="shared" si="21"/>
        <v>-8.0010680000000001E-2</v>
      </c>
      <c r="AU39" s="10">
        <f t="shared" si="22"/>
        <v>-5.3319999999995593E-5</v>
      </c>
    </row>
    <row r="40" spans="1:47" x14ac:dyDescent="0.3">
      <c r="A40" s="8">
        <v>43921</v>
      </c>
      <c r="B40" s="9">
        <v>1.263E-3</v>
      </c>
      <c r="C40" s="9">
        <v>-8.1100000000000005E-2</v>
      </c>
      <c r="D40" s="10">
        <v>-0.21920200000000001</v>
      </c>
      <c r="E40" s="14">
        <f t="shared" si="23"/>
        <v>-8.0063999999999996E-2</v>
      </c>
      <c r="F40" s="14">
        <f t="shared" si="24"/>
        <v>1.2075000000000001E-2</v>
      </c>
      <c r="G40" s="14">
        <f t="shared" si="25"/>
        <v>-5.9800000000000001E-3</v>
      </c>
      <c r="H40" s="7">
        <v>1</v>
      </c>
      <c r="I40" s="15" cm="1">
        <f t="array" ref="I40">C40-MMULT(D40:H40,$AJ$2:$AJ$6)</f>
        <v>-5.518454985120716E-2</v>
      </c>
      <c r="K40" s="11">
        <f t="shared" si="28"/>
        <v>-5.4616198123117257E-2</v>
      </c>
      <c r="L40" s="12">
        <f t="shared" si="26"/>
        <v>-0.10980074797432442</v>
      </c>
      <c r="N40" s="14">
        <f t="shared" si="4"/>
        <v>-5.3100000000000001E-2</v>
      </c>
      <c r="O40" s="14">
        <f t="shared" si="5"/>
        <v>0.166102</v>
      </c>
      <c r="Q40" s="46">
        <f t="shared" si="6"/>
        <v>0.10729999999999998</v>
      </c>
      <c r="S40" s="14">
        <f t="shared" si="7"/>
        <v>0.138102</v>
      </c>
      <c r="U40" s="14">
        <f t="shared" si="8"/>
        <v>0.10940125202567559</v>
      </c>
      <c r="W40" s="10">
        <f t="shared" si="29"/>
        <v>-8.1100000000000005E-2</v>
      </c>
      <c r="X40" s="10">
        <v>-5.3100000000000001E-2</v>
      </c>
      <c r="Y40" s="10">
        <f t="shared" si="9"/>
        <v>1.4583333333333334E-3</v>
      </c>
      <c r="Z40" s="10">
        <f t="shared" si="30"/>
        <v>1.263E-3</v>
      </c>
      <c r="AA40" s="10">
        <f t="shared" si="10"/>
        <v>2.7213333333333334E-3</v>
      </c>
      <c r="AB40" s="33">
        <f t="shared" si="11"/>
        <v>0.5</v>
      </c>
      <c r="AC40" s="10">
        <f t="shared" si="12"/>
        <v>-2.7910666666666667E-2</v>
      </c>
      <c r="AD40" s="10">
        <f t="shared" si="13"/>
        <v>-8.1010666666666675E-2</v>
      </c>
      <c r="AE40" s="10">
        <f t="shared" si="14"/>
        <v>-8.9333333333330156E-5</v>
      </c>
      <c r="AL40" s="14">
        <f t="shared" si="27"/>
        <v>-0.1591463235294118</v>
      </c>
      <c r="AM40" s="10">
        <f t="shared" si="16"/>
        <v>-0.21920200000000001</v>
      </c>
      <c r="AN40" s="10">
        <v>-0.16039999999999999</v>
      </c>
      <c r="AO40" s="10">
        <f t="shared" si="17"/>
        <v>1.5E-3</v>
      </c>
      <c r="AP40" s="10">
        <f t="shared" si="18"/>
        <v>1.263E-3</v>
      </c>
      <c r="AQ40" s="10">
        <f t="shared" si="19"/>
        <v>2.7629999999999998E-3</v>
      </c>
      <c r="AR40" s="33">
        <v>0.36</v>
      </c>
      <c r="AS40" s="10">
        <f t="shared" si="20"/>
        <v>-5.8738679999999988E-2</v>
      </c>
      <c r="AT40" s="10">
        <f t="shared" si="21"/>
        <v>-0.21913867999999997</v>
      </c>
      <c r="AU40" s="10">
        <f t="shared" si="22"/>
        <v>-6.332000000003335E-5</v>
      </c>
    </row>
    <row r="41" spans="1:47" x14ac:dyDescent="0.3">
      <c r="A41" s="8">
        <v>43951</v>
      </c>
      <c r="B41" s="9">
        <v>8.1999999999999998E-4</v>
      </c>
      <c r="C41" s="9">
        <v>6.0000000000000001E-3</v>
      </c>
      <c r="D41" s="10">
        <v>8.3027000000000004E-2</v>
      </c>
      <c r="E41" s="14">
        <f t="shared" si="23"/>
        <v>-0.21920200000000001</v>
      </c>
      <c r="F41" s="14">
        <f t="shared" si="24"/>
        <v>-8.0063999999999996E-2</v>
      </c>
      <c r="G41" s="14">
        <f t="shared" si="25"/>
        <v>1.2075000000000001E-2</v>
      </c>
      <c r="H41" s="7">
        <v>1</v>
      </c>
      <c r="I41" s="15" cm="1">
        <f t="array" ref="I41">C41-MMULT(D41:H41,$AJ$2:$AJ$6)</f>
        <v>1.1000102884182262E-2</v>
      </c>
      <c r="K41" s="11">
        <f t="shared" si="28"/>
        <v>3.2055552014044808E-2</v>
      </c>
      <c r="L41" s="12">
        <f t="shared" si="26"/>
        <v>4.3055654898227068E-2</v>
      </c>
      <c r="N41" s="14">
        <f t="shared" si="4"/>
        <v>4.7000000000000002E-3</v>
      </c>
      <c r="O41" s="14">
        <f t="shared" si="5"/>
        <v>-7.8327000000000008E-2</v>
      </c>
      <c r="Q41" s="46">
        <f t="shared" si="6"/>
        <v>-5.6950000000000001E-2</v>
      </c>
      <c r="S41" s="14">
        <f t="shared" si="7"/>
        <v>-7.7026999999999998E-2</v>
      </c>
      <c r="U41" s="14">
        <f t="shared" si="8"/>
        <v>-3.9971345101772936E-2</v>
      </c>
      <c r="W41" s="10">
        <f t="shared" si="29"/>
        <v>6.0000000000000001E-3</v>
      </c>
      <c r="X41" s="10">
        <v>4.7000000000000002E-3</v>
      </c>
      <c r="Y41" s="10">
        <f t="shared" si="9"/>
        <v>1.4583333333333334E-3</v>
      </c>
      <c r="Z41" s="10">
        <f t="shared" si="30"/>
        <v>8.1999999999999998E-4</v>
      </c>
      <c r="AA41" s="10">
        <f t="shared" si="10"/>
        <v>2.2783333333333336E-3</v>
      </c>
      <c r="AB41" s="33">
        <f t="shared" si="11"/>
        <v>0.5</v>
      </c>
      <c r="AC41" s="10">
        <f t="shared" si="12"/>
        <v>1.2108333333333333E-3</v>
      </c>
      <c r="AD41" s="10">
        <f t="shared" si="13"/>
        <v>5.9108333333333339E-3</v>
      </c>
      <c r="AE41" s="10">
        <f t="shared" si="14"/>
        <v>8.9166666666666214E-5</v>
      </c>
      <c r="AL41" s="14">
        <f t="shared" si="27"/>
        <v>6.275514705882354E-2</v>
      </c>
      <c r="AM41" s="10">
        <f t="shared" si="16"/>
        <v>8.3027000000000004E-2</v>
      </c>
      <c r="AN41" s="10">
        <v>6.1650000000000003E-2</v>
      </c>
      <c r="AO41" s="10">
        <f t="shared" si="17"/>
        <v>1.5E-3</v>
      </c>
      <c r="AP41" s="10">
        <f t="shared" si="18"/>
        <v>8.1999999999999998E-4</v>
      </c>
      <c r="AQ41" s="10">
        <f t="shared" si="19"/>
        <v>2.32E-3</v>
      </c>
      <c r="AR41" s="33">
        <v>0.36</v>
      </c>
      <c r="AS41" s="10">
        <f t="shared" si="20"/>
        <v>2.1358800000000001E-2</v>
      </c>
      <c r="AT41" s="10">
        <f t="shared" si="21"/>
        <v>8.3008800000000008E-2</v>
      </c>
      <c r="AU41" s="10">
        <f t="shared" si="22"/>
        <v>1.8199999999995997E-5</v>
      </c>
    </row>
    <row r="42" spans="1:47" x14ac:dyDescent="0.3">
      <c r="A42" s="8">
        <v>43982</v>
      </c>
      <c r="B42" s="9">
        <v>4.3100000000000001E-4</v>
      </c>
      <c r="C42" s="9">
        <v>1.43E-2</v>
      </c>
      <c r="D42" s="10">
        <v>1.9090000000000001E-3</v>
      </c>
      <c r="E42" s="14">
        <f t="shared" si="23"/>
        <v>8.3027000000000004E-2</v>
      </c>
      <c r="F42" s="14">
        <f t="shared" si="24"/>
        <v>-0.21920200000000001</v>
      </c>
      <c r="G42" s="14">
        <f t="shared" si="25"/>
        <v>-8.0063999999999996E-2</v>
      </c>
      <c r="H42" s="7">
        <v>1</v>
      </c>
      <c r="I42" s="15" cm="1">
        <f t="array" ref="I42">C42-MMULT(D42:H42,$AJ$2:$AJ$6)</f>
        <v>1.009634065944061E-2</v>
      </c>
      <c r="K42" s="11">
        <f t="shared" si="28"/>
        <v>8.7929298711455044E-3</v>
      </c>
      <c r="L42" s="12">
        <f t="shared" si="26"/>
        <v>1.8889270530586116E-2</v>
      </c>
      <c r="N42" s="14">
        <f t="shared" si="4"/>
        <v>1.01E-2</v>
      </c>
      <c r="O42" s="14">
        <f t="shared" si="5"/>
        <v>8.1910000000000004E-3</v>
      </c>
      <c r="Q42" s="46">
        <f t="shared" si="6"/>
        <v>8.199999999999999E-3</v>
      </c>
      <c r="S42" s="14">
        <f t="shared" si="7"/>
        <v>1.2390999999999999E-2</v>
      </c>
      <c r="U42" s="14">
        <f t="shared" si="8"/>
        <v>1.6980270530586115E-2</v>
      </c>
      <c r="W42" s="10">
        <f t="shared" si="29"/>
        <v>1.43E-2</v>
      </c>
      <c r="X42" s="10">
        <v>1.01E-2</v>
      </c>
      <c r="Y42" s="10">
        <f t="shared" si="9"/>
        <v>1.4583333333333334E-3</v>
      </c>
      <c r="Z42" s="10">
        <f t="shared" si="30"/>
        <v>4.3100000000000001E-4</v>
      </c>
      <c r="AA42" s="10">
        <f t="shared" si="10"/>
        <v>1.8893333333333334E-3</v>
      </c>
      <c r="AB42" s="33">
        <f t="shared" si="11"/>
        <v>0.5</v>
      </c>
      <c r="AC42" s="10">
        <f t="shared" si="12"/>
        <v>4.1053333333333332E-3</v>
      </c>
      <c r="AD42" s="10">
        <f t="shared" si="13"/>
        <v>1.4205333333333334E-2</v>
      </c>
      <c r="AE42" s="10">
        <f t="shared" si="14"/>
        <v>9.466666666666651E-5</v>
      </c>
      <c r="AL42" s="14">
        <f t="shared" si="27"/>
        <v>2.8235294117647061E-3</v>
      </c>
      <c r="AM42" s="10">
        <f t="shared" si="16"/>
        <v>1.9090000000000001E-3</v>
      </c>
      <c r="AN42" s="10">
        <v>1.9E-3</v>
      </c>
      <c r="AO42" s="10">
        <f t="shared" si="17"/>
        <v>1.5E-3</v>
      </c>
      <c r="AP42" s="10">
        <f t="shared" si="18"/>
        <v>4.3100000000000001E-4</v>
      </c>
      <c r="AQ42" s="10">
        <f t="shared" si="19"/>
        <v>1.931E-3</v>
      </c>
      <c r="AR42" s="33">
        <v>0.36</v>
      </c>
      <c r="AS42" s="10">
        <f t="shared" si="20"/>
        <v>-1.1159999999999998E-5</v>
      </c>
      <c r="AT42" s="10">
        <f t="shared" si="21"/>
        <v>1.8888399999999999E-3</v>
      </c>
      <c r="AU42" s="10">
        <f t="shared" si="22"/>
        <v>2.0160000000000186E-5</v>
      </c>
    </row>
    <row r="43" spans="1:47" x14ac:dyDescent="0.3">
      <c r="A43" s="8">
        <v>44012</v>
      </c>
      <c r="B43" s="9">
        <v>9.8999999999999994E-5</v>
      </c>
      <c r="C43" s="9">
        <v>2.0500000000000001E-2</v>
      </c>
      <c r="D43" s="10">
        <v>3.0551999999999999E-2</v>
      </c>
      <c r="E43" s="14">
        <f t="shared" si="23"/>
        <v>1.9090000000000001E-3</v>
      </c>
      <c r="F43" s="14">
        <f t="shared" si="24"/>
        <v>8.3027000000000004E-2</v>
      </c>
      <c r="G43" s="14">
        <f t="shared" si="25"/>
        <v>-0.21920200000000001</v>
      </c>
      <c r="H43" s="7">
        <v>1</v>
      </c>
      <c r="I43" s="15" cm="1">
        <f t="array" ref="I43">C43-MMULT(D43:H43,$AJ$2:$AJ$6)</f>
        <v>1.0102249419066785E-2</v>
      </c>
      <c r="K43" s="11">
        <f t="shared" si="28"/>
        <v>1.7007028912530454E-2</v>
      </c>
      <c r="L43" s="12">
        <f t="shared" si="26"/>
        <v>2.710927833159724E-2</v>
      </c>
      <c r="N43" s="14">
        <f t="shared" si="4"/>
        <v>1.4200000000000001E-2</v>
      </c>
      <c r="O43" s="14">
        <f t="shared" si="5"/>
        <v>-1.6351999999999998E-2</v>
      </c>
      <c r="Q43" s="46">
        <f t="shared" si="6"/>
        <v>-8.6999999999999994E-3</v>
      </c>
      <c r="S43" s="14">
        <f t="shared" si="7"/>
        <v>-1.0051999999999998E-2</v>
      </c>
      <c r="U43" s="14">
        <f t="shared" si="8"/>
        <v>-3.4427216684027595E-3</v>
      </c>
      <c r="W43" s="10">
        <f t="shared" si="29"/>
        <v>2.0500000000000001E-2</v>
      </c>
      <c r="X43" s="10">
        <v>1.4200000000000001E-2</v>
      </c>
      <c r="Y43" s="10">
        <f t="shared" si="9"/>
        <v>1.4583333333333334E-3</v>
      </c>
      <c r="Z43" s="10">
        <f t="shared" si="30"/>
        <v>9.8999999999999994E-5</v>
      </c>
      <c r="AA43" s="10">
        <f t="shared" si="10"/>
        <v>1.5573333333333333E-3</v>
      </c>
      <c r="AB43" s="33">
        <f t="shared" si="11"/>
        <v>0.5</v>
      </c>
      <c r="AC43" s="10">
        <f t="shared" si="12"/>
        <v>6.3213333333333333E-3</v>
      </c>
      <c r="AD43" s="10">
        <f t="shared" si="13"/>
        <v>2.0521333333333336E-2</v>
      </c>
      <c r="AE43" s="10">
        <f t="shared" si="14"/>
        <v>-2.1333333333335008E-5</v>
      </c>
      <c r="AL43" s="14">
        <f t="shared" si="27"/>
        <v>2.364044117647059E-2</v>
      </c>
      <c r="AM43" s="10">
        <f t="shared" si="16"/>
        <v>3.0551999999999999E-2</v>
      </c>
      <c r="AN43" s="10">
        <v>2.29E-2</v>
      </c>
      <c r="AO43" s="10">
        <f t="shared" si="17"/>
        <v>1.5E-3</v>
      </c>
      <c r="AP43" s="10">
        <f t="shared" si="18"/>
        <v>9.8999999999999994E-5</v>
      </c>
      <c r="AQ43" s="10">
        <f t="shared" si="19"/>
        <v>1.5989999999999999E-3</v>
      </c>
      <c r="AR43" s="33">
        <v>0.36</v>
      </c>
      <c r="AS43" s="10">
        <f t="shared" si="20"/>
        <v>7.6683599999999999E-3</v>
      </c>
      <c r="AT43" s="10">
        <f t="shared" si="21"/>
        <v>3.0568359999999999E-2</v>
      </c>
      <c r="AU43" s="10">
        <f t="shared" si="22"/>
        <v>-1.6359999999999986E-5</v>
      </c>
    </row>
    <row r="44" spans="1:47" x14ac:dyDescent="0.3">
      <c r="A44" s="8">
        <v>44043</v>
      </c>
      <c r="B44" s="9">
        <v>1.1400000000000001E-4</v>
      </c>
      <c r="C44" s="9">
        <v>8.3999999999999995E-3</v>
      </c>
      <c r="D44" s="10">
        <v>4.0478E-2</v>
      </c>
      <c r="E44" s="14">
        <f t="shared" si="23"/>
        <v>3.0551999999999999E-2</v>
      </c>
      <c r="F44" s="14">
        <f t="shared" si="24"/>
        <v>1.9090000000000001E-3</v>
      </c>
      <c r="G44" s="14">
        <f t="shared" si="25"/>
        <v>8.3027000000000004E-2</v>
      </c>
      <c r="H44" s="7">
        <v>1</v>
      </c>
      <c r="I44" s="15" cm="1">
        <f t="array" ref="I44">C44-MMULT(D44:H44,$AJ$2:$AJ$6)</f>
        <v>-9.874453009307697E-3</v>
      </c>
      <c r="K44" s="11">
        <f t="shared" si="28"/>
        <v>1.9853558503871695E-2</v>
      </c>
      <c r="L44" s="12">
        <f t="shared" si="26"/>
        <v>9.9791054945639977E-3</v>
      </c>
      <c r="N44" s="14">
        <f t="shared" si="4"/>
        <v>6.1999999999999998E-3</v>
      </c>
      <c r="O44" s="14">
        <f t="shared" si="5"/>
        <v>-3.4278000000000003E-2</v>
      </c>
      <c r="Q44" s="46">
        <f t="shared" si="6"/>
        <v>-2.4E-2</v>
      </c>
      <c r="S44" s="14">
        <f t="shared" si="7"/>
        <v>-3.2078000000000002E-2</v>
      </c>
      <c r="U44" s="14">
        <f t="shared" si="8"/>
        <v>-3.0498894505436004E-2</v>
      </c>
      <c r="W44" s="10">
        <f t="shared" si="29"/>
        <v>8.3999999999999995E-3</v>
      </c>
      <c r="X44" s="10">
        <v>6.1999999999999998E-3</v>
      </c>
      <c r="Y44" s="10">
        <f t="shared" si="9"/>
        <v>1.4583333333333334E-3</v>
      </c>
      <c r="Z44" s="10">
        <f t="shared" si="30"/>
        <v>1.1400000000000001E-4</v>
      </c>
      <c r="AA44" s="10">
        <f t="shared" si="10"/>
        <v>1.5723333333333334E-3</v>
      </c>
      <c r="AB44" s="33">
        <f t="shared" si="11"/>
        <v>0.5</v>
      </c>
      <c r="AC44" s="10">
        <f t="shared" si="12"/>
        <v>2.3138333333333331E-3</v>
      </c>
      <c r="AD44" s="10">
        <f t="shared" si="13"/>
        <v>8.5138333333333333E-3</v>
      </c>
      <c r="AE44" s="10">
        <f t="shared" si="14"/>
        <v>-1.1383333333333384E-4</v>
      </c>
      <c r="AL44" s="14">
        <f t="shared" si="27"/>
        <v>3.0950000000000002E-2</v>
      </c>
      <c r="AM44" s="10">
        <f t="shared" si="16"/>
        <v>4.0478E-2</v>
      </c>
      <c r="AN44" s="10">
        <v>3.0200000000000001E-2</v>
      </c>
      <c r="AO44" s="10">
        <f t="shared" si="17"/>
        <v>1.5E-3</v>
      </c>
      <c r="AP44" s="10">
        <f t="shared" si="18"/>
        <v>1.1400000000000001E-4</v>
      </c>
      <c r="AQ44" s="10">
        <f t="shared" si="19"/>
        <v>1.614E-3</v>
      </c>
      <c r="AR44" s="33">
        <v>0.36</v>
      </c>
      <c r="AS44" s="10">
        <f t="shared" si="20"/>
        <v>1.029096E-2</v>
      </c>
      <c r="AT44" s="10">
        <f t="shared" si="21"/>
        <v>4.0490959999999999E-2</v>
      </c>
      <c r="AU44" s="10">
        <f t="shared" si="22"/>
        <v>-1.2959999999999361E-5</v>
      </c>
    </row>
    <row r="45" spans="1:47" x14ac:dyDescent="0.3">
      <c r="A45" s="8">
        <v>44074</v>
      </c>
      <c r="B45" s="9">
        <v>1.11E-4</v>
      </c>
      <c r="C45" s="9">
        <v>2.1700000000000001E-2</v>
      </c>
      <c r="D45" s="10">
        <v>7.8169999999999993E-3</v>
      </c>
      <c r="E45" s="14">
        <f t="shared" si="23"/>
        <v>4.0478E-2</v>
      </c>
      <c r="F45" s="14">
        <f t="shared" si="24"/>
        <v>3.0551999999999999E-2</v>
      </c>
      <c r="G45" s="14">
        <f t="shared" si="25"/>
        <v>1.9090000000000001E-3</v>
      </c>
      <c r="H45" s="7">
        <v>1</v>
      </c>
      <c r="I45" s="15" cm="1">
        <f t="array" ref="I45">C45-MMULT(D45:H45,$AJ$2:$AJ$6)</f>
        <v>7.3218701199926489E-3</v>
      </c>
      <c r="K45" s="11">
        <f t="shared" si="28"/>
        <v>1.0487197131436057E-2</v>
      </c>
      <c r="L45" s="12">
        <f t="shared" si="26"/>
        <v>1.7809067251428706E-2</v>
      </c>
      <c r="N45" s="14">
        <f t="shared" si="4"/>
        <v>1.4999999999999999E-2</v>
      </c>
      <c r="O45" s="14">
        <f t="shared" si="5"/>
        <v>7.1830000000000001E-3</v>
      </c>
      <c r="Q45" s="46">
        <f t="shared" si="6"/>
        <v>8.8500000000000002E-3</v>
      </c>
      <c r="S45" s="14">
        <f t="shared" si="7"/>
        <v>1.3883000000000001E-2</v>
      </c>
      <c r="U45" s="14">
        <f t="shared" si="8"/>
        <v>9.9920672514287063E-3</v>
      </c>
      <c r="W45" s="10">
        <f t="shared" si="29"/>
        <v>2.1700000000000001E-2</v>
      </c>
      <c r="X45" s="10">
        <v>1.4999999999999999E-2</v>
      </c>
      <c r="Y45" s="10">
        <f t="shared" si="9"/>
        <v>1.4583333333333334E-3</v>
      </c>
      <c r="Z45" s="10">
        <f t="shared" si="30"/>
        <v>1.11E-4</v>
      </c>
      <c r="AA45" s="10">
        <f t="shared" si="10"/>
        <v>1.5693333333333334E-3</v>
      </c>
      <c r="AB45" s="33">
        <f t="shared" si="11"/>
        <v>0.5</v>
      </c>
      <c r="AC45" s="10">
        <f t="shared" si="12"/>
        <v>6.7153333333333327E-3</v>
      </c>
      <c r="AD45" s="10">
        <f t="shared" si="13"/>
        <v>2.1715333333333333E-2</v>
      </c>
      <c r="AE45" s="10">
        <f t="shared" si="14"/>
        <v>-1.5333333333332477E-5</v>
      </c>
      <c r="AL45" s="14">
        <f t="shared" si="27"/>
        <v>6.9323529411764702E-3</v>
      </c>
      <c r="AM45" s="10">
        <f t="shared" si="16"/>
        <v>7.8169999999999993E-3</v>
      </c>
      <c r="AN45" s="10">
        <v>6.1500000000000001E-3</v>
      </c>
      <c r="AO45" s="10">
        <f t="shared" si="17"/>
        <v>1.5E-3</v>
      </c>
      <c r="AP45" s="10">
        <f t="shared" si="18"/>
        <v>1.11E-4</v>
      </c>
      <c r="AQ45" s="10">
        <f t="shared" si="19"/>
        <v>1.611E-3</v>
      </c>
      <c r="AR45" s="33">
        <v>0.36</v>
      </c>
      <c r="AS45" s="10">
        <f t="shared" si="20"/>
        <v>1.6340399999999998E-3</v>
      </c>
      <c r="AT45" s="10">
        <f t="shared" si="21"/>
        <v>7.7840399999999999E-3</v>
      </c>
      <c r="AU45" s="10">
        <f t="shared" si="22"/>
        <v>3.2959999999999413E-5</v>
      </c>
    </row>
    <row r="46" spans="1:47" x14ac:dyDescent="0.3">
      <c r="A46" s="8">
        <v>44104</v>
      </c>
      <c r="B46" s="9">
        <v>9.7E-5</v>
      </c>
      <c r="C46" s="9">
        <v>2.69E-2</v>
      </c>
      <c r="D46" s="10">
        <v>-3.2648999999999997E-2</v>
      </c>
      <c r="E46" s="14">
        <f t="shared" si="23"/>
        <v>7.8169999999999993E-3</v>
      </c>
      <c r="F46" s="14">
        <f t="shared" si="24"/>
        <v>4.0478E-2</v>
      </c>
      <c r="G46" s="14">
        <f t="shared" si="25"/>
        <v>3.0551999999999999E-2</v>
      </c>
      <c r="H46" s="7">
        <v>1</v>
      </c>
      <c r="I46" s="15" cm="1">
        <f t="array" ref="I46">C46-MMULT(D46:H46,$AJ$2:$AJ$6)</f>
        <v>1.9375114688140006E-2</v>
      </c>
      <c r="K46" s="11">
        <f t="shared" si="28"/>
        <v>-1.1174438561938529E-3</v>
      </c>
      <c r="L46" s="12">
        <f t="shared" si="26"/>
        <v>1.8257670831946154E-2</v>
      </c>
      <c r="N46" s="14">
        <f t="shared" si="4"/>
        <v>1.8499999999999999E-2</v>
      </c>
      <c r="O46" s="14">
        <f t="shared" si="5"/>
        <v>5.1149E-2</v>
      </c>
      <c r="Q46" s="46">
        <f t="shared" si="6"/>
        <v>4.1999999999999996E-2</v>
      </c>
      <c r="S46" s="14">
        <f t="shared" si="7"/>
        <v>5.9548999999999998E-2</v>
      </c>
      <c r="U46" s="14">
        <f t="shared" si="8"/>
        <v>5.0906670831946152E-2</v>
      </c>
      <c r="W46" s="10">
        <f t="shared" si="29"/>
        <v>2.69E-2</v>
      </c>
      <c r="X46" s="10">
        <v>1.8499999999999999E-2</v>
      </c>
      <c r="Y46" s="10">
        <f t="shared" si="9"/>
        <v>1.4583333333333334E-3</v>
      </c>
      <c r="Z46" s="10">
        <f t="shared" si="30"/>
        <v>9.7E-5</v>
      </c>
      <c r="AA46" s="10">
        <f t="shared" si="10"/>
        <v>1.5553333333333335E-3</v>
      </c>
      <c r="AB46" s="33">
        <f t="shared" si="11"/>
        <v>0.5</v>
      </c>
      <c r="AC46" s="10">
        <f t="shared" si="12"/>
        <v>8.4723333333333335E-3</v>
      </c>
      <c r="AD46" s="10">
        <f t="shared" si="13"/>
        <v>2.6972333333333334E-2</v>
      </c>
      <c r="AE46" s="10">
        <f t="shared" si="14"/>
        <v>-7.2333333333333971E-5</v>
      </c>
      <c r="AL46" s="14">
        <f t="shared" si="27"/>
        <v>-2.283235294117647E-2</v>
      </c>
      <c r="AM46" s="10">
        <f t="shared" si="16"/>
        <v>-3.2648999999999997E-2</v>
      </c>
      <c r="AN46" s="10">
        <v>-2.35E-2</v>
      </c>
      <c r="AO46" s="10">
        <f t="shared" si="17"/>
        <v>1.5E-3</v>
      </c>
      <c r="AP46" s="10">
        <f t="shared" si="18"/>
        <v>9.7E-5</v>
      </c>
      <c r="AQ46" s="10">
        <f t="shared" si="19"/>
        <v>1.5970000000000001E-3</v>
      </c>
      <c r="AR46" s="33">
        <v>0.36</v>
      </c>
      <c r="AS46" s="10">
        <f t="shared" si="20"/>
        <v>-9.0349200000000001E-3</v>
      </c>
      <c r="AT46" s="10">
        <f t="shared" si="21"/>
        <v>-3.2534920000000002E-2</v>
      </c>
      <c r="AU46" s="10">
        <f t="shared" si="22"/>
        <v>-1.1407999999999557E-4</v>
      </c>
    </row>
    <row r="47" spans="1:47" x14ac:dyDescent="0.3">
      <c r="A47" s="8">
        <v>44135</v>
      </c>
      <c r="B47" s="9">
        <v>8.6000000000000003E-5</v>
      </c>
      <c r="C47" s="9">
        <v>1.9E-2</v>
      </c>
      <c r="D47" s="10">
        <v>-2.6134000000000001E-2</v>
      </c>
      <c r="E47" s="14">
        <f t="shared" si="23"/>
        <v>-3.2648999999999997E-2</v>
      </c>
      <c r="F47" s="14">
        <f t="shared" si="24"/>
        <v>7.8169999999999993E-3</v>
      </c>
      <c r="G47" s="14">
        <f t="shared" si="25"/>
        <v>4.0478E-2</v>
      </c>
      <c r="H47" s="7">
        <v>1</v>
      </c>
      <c r="I47" s="15" cm="1">
        <f t="array" ref="I47">C47-MMULT(D47:H47,$AJ$2:$AJ$6)</f>
        <v>1.5625312149413092E-2</v>
      </c>
      <c r="K47" s="11">
        <f t="shared" si="28"/>
        <v>7.5089588666209586E-4</v>
      </c>
      <c r="L47" s="12">
        <f t="shared" si="26"/>
        <v>1.6376208036075188E-2</v>
      </c>
      <c r="N47" s="14">
        <f t="shared" si="4"/>
        <v>1.32E-2</v>
      </c>
      <c r="O47" s="14">
        <f t="shared" si="5"/>
        <v>3.9334000000000001E-2</v>
      </c>
      <c r="Q47" s="46">
        <f t="shared" si="6"/>
        <v>3.2000000000000001E-2</v>
      </c>
      <c r="S47" s="14">
        <f t="shared" si="7"/>
        <v>4.5134000000000001E-2</v>
      </c>
      <c r="U47" s="14">
        <f t="shared" si="8"/>
        <v>4.2510208036075192E-2</v>
      </c>
      <c r="W47" s="10">
        <f t="shared" si="29"/>
        <v>1.9E-2</v>
      </c>
      <c r="X47" s="10">
        <v>1.32E-2</v>
      </c>
      <c r="Y47" s="10">
        <f t="shared" si="9"/>
        <v>1.4583333333333334E-3</v>
      </c>
      <c r="Z47" s="10">
        <f t="shared" si="30"/>
        <v>8.6000000000000003E-5</v>
      </c>
      <c r="AA47" s="10">
        <f t="shared" si="10"/>
        <v>1.5443333333333333E-3</v>
      </c>
      <c r="AB47" s="33">
        <f t="shared" si="11"/>
        <v>0.5</v>
      </c>
      <c r="AC47" s="10">
        <f t="shared" si="12"/>
        <v>5.8278333333333333E-3</v>
      </c>
      <c r="AD47" s="10">
        <f t="shared" si="13"/>
        <v>1.9027833333333334E-2</v>
      </c>
      <c r="AE47" s="10">
        <f t="shared" si="14"/>
        <v>-2.783333333333457E-5</v>
      </c>
      <c r="AL47" s="14">
        <f t="shared" si="27"/>
        <v>-1.8050000000000004E-2</v>
      </c>
      <c r="AM47" s="10">
        <f t="shared" si="16"/>
        <v>-2.6134000000000001E-2</v>
      </c>
      <c r="AN47" s="10">
        <v>-1.8800000000000001E-2</v>
      </c>
      <c r="AO47" s="10">
        <f t="shared" si="17"/>
        <v>1.5E-3</v>
      </c>
      <c r="AP47" s="10">
        <f t="shared" si="18"/>
        <v>8.6000000000000003E-5</v>
      </c>
      <c r="AQ47" s="10">
        <f t="shared" si="19"/>
        <v>1.586E-3</v>
      </c>
      <c r="AR47" s="33">
        <v>0.36</v>
      </c>
      <c r="AS47" s="10">
        <f t="shared" si="20"/>
        <v>-7.3389600000000003E-3</v>
      </c>
      <c r="AT47" s="10">
        <f t="shared" si="21"/>
        <v>-2.6138960000000003E-2</v>
      </c>
      <c r="AU47" s="10">
        <f t="shared" si="22"/>
        <v>4.9600000000017685E-6</v>
      </c>
    </row>
    <row r="48" spans="1:47" x14ac:dyDescent="0.3">
      <c r="A48" s="8">
        <v>44165</v>
      </c>
      <c r="B48" s="9">
        <v>8.2000000000000001E-5</v>
      </c>
      <c r="C48" s="9">
        <v>1.4800000000000001E-2</v>
      </c>
      <c r="D48" s="10">
        <v>0.109166</v>
      </c>
      <c r="E48" s="14">
        <f t="shared" si="23"/>
        <v>-2.6134000000000001E-2</v>
      </c>
      <c r="F48" s="14">
        <f t="shared" si="24"/>
        <v>-3.2648999999999997E-2</v>
      </c>
      <c r="G48" s="14">
        <f t="shared" si="25"/>
        <v>7.8169999999999993E-3</v>
      </c>
      <c r="H48" s="7">
        <v>1</v>
      </c>
      <c r="I48" s="15" cm="1">
        <f t="array" ref="I48">C48-MMULT(D48:H48,$AJ$2:$AJ$6)</f>
        <v>-3.2872306613706374E-3</v>
      </c>
      <c r="K48" s="11">
        <f t="shared" si="28"/>
        <v>3.9551566217960632E-2</v>
      </c>
      <c r="L48" s="12">
        <f t="shared" si="26"/>
        <v>3.6264335556589991E-2</v>
      </c>
      <c r="N48" s="14">
        <f t="shared" si="4"/>
        <v>1.03E-2</v>
      </c>
      <c r="O48" s="14">
        <f t="shared" si="5"/>
        <v>-9.8865999999999996E-2</v>
      </c>
      <c r="Q48" s="46">
        <f t="shared" si="6"/>
        <v>-7.0300000000000001E-2</v>
      </c>
      <c r="S48" s="14">
        <f t="shared" si="7"/>
        <v>-9.4366000000000005E-2</v>
      </c>
      <c r="U48" s="14">
        <f t="shared" si="8"/>
        <v>-7.2901664443410008E-2</v>
      </c>
      <c r="W48" s="10">
        <f t="shared" si="29"/>
        <v>1.4800000000000001E-2</v>
      </c>
      <c r="X48" s="10">
        <v>1.03E-2</v>
      </c>
      <c r="Y48" s="10">
        <f t="shared" si="9"/>
        <v>1.4583333333333334E-3</v>
      </c>
      <c r="Z48" s="10">
        <f t="shared" si="30"/>
        <v>8.2000000000000001E-5</v>
      </c>
      <c r="AA48" s="10">
        <f t="shared" si="10"/>
        <v>1.5403333333333334E-3</v>
      </c>
      <c r="AB48" s="33">
        <f t="shared" si="11"/>
        <v>0.5</v>
      </c>
      <c r="AC48" s="10">
        <f t="shared" si="12"/>
        <v>4.3798333333333337E-3</v>
      </c>
      <c r="AD48" s="10">
        <f t="shared" si="13"/>
        <v>1.4679833333333333E-2</v>
      </c>
      <c r="AE48" s="10">
        <f t="shared" si="14"/>
        <v>1.2016666666666773E-4</v>
      </c>
      <c r="AL48" s="14">
        <f t="shared" si="27"/>
        <v>8.1432352941176483E-2</v>
      </c>
      <c r="AM48" s="10">
        <f t="shared" si="16"/>
        <v>0.109166</v>
      </c>
      <c r="AN48" s="10">
        <v>8.0600000000000005E-2</v>
      </c>
      <c r="AO48" s="10">
        <f t="shared" si="17"/>
        <v>1.5E-3</v>
      </c>
      <c r="AP48" s="10">
        <f t="shared" si="18"/>
        <v>8.2000000000000001E-5</v>
      </c>
      <c r="AQ48" s="10">
        <f t="shared" si="19"/>
        <v>1.5820000000000001E-3</v>
      </c>
      <c r="AR48" s="33">
        <v>0.36</v>
      </c>
      <c r="AS48" s="10">
        <f t="shared" si="20"/>
        <v>2.844648E-2</v>
      </c>
      <c r="AT48" s="10">
        <f t="shared" si="21"/>
        <v>0.10904648</v>
      </c>
      <c r="AU48" s="10">
        <f t="shared" si="22"/>
        <v>1.1951999999999796E-4</v>
      </c>
    </row>
    <row r="49" spans="1:47" x14ac:dyDescent="0.3">
      <c r="A49" s="8">
        <v>44196</v>
      </c>
      <c r="B49" s="9">
        <v>7.7000000000000001E-5</v>
      </c>
      <c r="C49" s="9">
        <v>1.4500000000000001E-2</v>
      </c>
      <c r="D49" s="10">
        <v>3.2867E-2</v>
      </c>
      <c r="E49" s="14">
        <f t="shared" si="23"/>
        <v>0.109166</v>
      </c>
      <c r="F49" s="14">
        <f t="shared" si="24"/>
        <v>-2.6134000000000001E-2</v>
      </c>
      <c r="G49" s="14">
        <f t="shared" si="25"/>
        <v>-3.2648999999999997E-2</v>
      </c>
      <c r="H49" s="7">
        <v>1</v>
      </c>
      <c r="I49" s="15" cm="1">
        <f t="array" ref="I49">C49-MMULT(D49:H49,$AJ$2:$AJ$6)</f>
        <v>-5.8812019513515678E-3</v>
      </c>
      <c r="K49" s="11">
        <f t="shared" si="28"/>
        <v>1.7670913257075586E-2</v>
      </c>
      <c r="L49" s="12">
        <f t="shared" si="26"/>
        <v>1.1789711305724019E-2</v>
      </c>
      <c r="N49" s="14">
        <f t="shared" si="4"/>
        <v>1.0200000000000001E-2</v>
      </c>
      <c r="O49" s="14">
        <f t="shared" si="5"/>
        <v>-2.2667E-2</v>
      </c>
      <c r="Q49" s="46">
        <f t="shared" si="6"/>
        <v>-1.4449999999999998E-2</v>
      </c>
      <c r="S49" s="14">
        <f t="shared" si="7"/>
        <v>-1.8367000000000001E-2</v>
      </c>
      <c r="U49" s="14">
        <f t="shared" si="8"/>
        <v>-2.1077288694275984E-2</v>
      </c>
      <c r="W49" s="10">
        <f t="shared" si="29"/>
        <v>1.4500000000000001E-2</v>
      </c>
      <c r="X49" s="10">
        <v>1.0200000000000001E-2</v>
      </c>
      <c r="Y49" s="10">
        <f t="shared" si="9"/>
        <v>1.4583333333333334E-3</v>
      </c>
      <c r="Z49" s="10">
        <f t="shared" si="30"/>
        <v>7.7000000000000001E-5</v>
      </c>
      <c r="AA49" s="10">
        <f t="shared" si="10"/>
        <v>1.5353333333333334E-3</v>
      </c>
      <c r="AB49" s="33">
        <f t="shared" si="11"/>
        <v>0.5</v>
      </c>
      <c r="AC49" s="10">
        <f t="shared" si="12"/>
        <v>4.3323333333333339E-3</v>
      </c>
      <c r="AD49" s="10">
        <f t="shared" si="13"/>
        <v>1.4532333333333335E-2</v>
      </c>
      <c r="AE49" s="10">
        <f t="shared" si="14"/>
        <v>-3.2333333333333866E-5</v>
      </c>
      <c r="AL49" s="14">
        <f t="shared" si="27"/>
        <v>2.5326470588235298E-2</v>
      </c>
      <c r="AM49" s="10">
        <f t="shared" si="16"/>
        <v>3.2867E-2</v>
      </c>
      <c r="AN49" s="10">
        <v>2.4649999999999998E-2</v>
      </c>
      <c r="AO49" s="10">
        <f t="shared" si="17"/>
        <v>1.5E-3</v>
      </c>
      <c r="AP49" s="10">
        <f t="shared" si="18"/>
        <v>7.7000000000000001E-5</v>
      </c>
      <c r="AQ49" s="10">
        <f t="shared" si="19"/>
        <v>1.5770000000000001E-3</v>
      </c>
      <c r="AR49" s="33">
        <v>0.36</v>
      </c>
      <c r="AS49" s="10">
        <f t="shared" si="20"/>
        <v>8.3062799999999992E-3</v>
      </c>
      <c r="AT49" s="10">
        <f t="shared" si="21"/>
        <v>3.2956279999999998E-2</v>
      </c>
      <c r="AU49" s="10">
        <f t="shared" si="22"/>
        <v>-8.9279999999997139E-5</v>
      </c>
    </row>
    <row r="50" spans="1:47" x14ac:dyDescent="0.3">
      <c r="A50" s="8">
        <v>44227</v>
      </c>
      <c r="B50" s="9">
        <v>7.2999999999999999E-5</v>
      </c>
      <c r="C50" s="9">
        <v>1.4200000000000001E-2</v>
      </c>
      <c r="D50" s="10">
        <v>1.034E-3</v>
      </c>
      <c r="E50" s="14">
        <f t="shared" si="23"/>
        <v>3.2867E-2</v>
      </c>
      <c r="F50" s="14">
        <f t="shared" si="24"/>
        <v>0.109166</v>
      </c>
      <c r="G50" s="14">
        <f t="shared" si="25"/>
        <v>-2.6134000000000001E-2</v>
      </c>
      <c r="H50" s="7">
        <v>1</v>
      </c>
      <c r="I50" s="15" cm="1">
        <f t="array" ref="I50">C50-MMULT(D50:H50,$AJ$2:$AJ$6)</f>
        <v>-1.476506931680558E-3</v>
      </c>
      <c r="K50" s="11">
        <f t="shared" si="28"/>
        <v>8.5420016631640831E-3</v>
      </c>
      <c r="L50" s="12">
        <f t="shared" si="26"/>
        <v>7.0654947314835251E-3</v>
      </c>
      <c r="N50" s="14">
        <f t="shared" si="4"/>
        <v>0.01</v>
      </c>
      <c r="O50" s="14">
        <f t="shared" si="5"/>
        <v>8.966E-3</v>
      </c>
      <c r="Q50" s="46">
        <f t="shared" si="6"/>
        <v>8.8000000000000005E-3</v>
      </c>
      <c r="S50" s="14">
        <f t="shared" si="7"/>
        <v>1.3166000000000001E-2</v>
      </c>
      <c r="U50" s="14">
        <f t="shared" si="8"/>
        <v>6.0314947314835249E-3</v>
      </c>
      <c r="W50" s="10">
        <f t="shared" si="29"/>
        <v>1.4200000000000001E-2</v>
      </c>
      <c r="X50" s="10">
        <v>0.01</v>
      </c>
      <c r="Y50" s="10">
        <f t="shared" si="9"/>
        <v>1.4583333333333334E-3</v>
      </c>
      <c r="Z50" s="10">
        <f t="shared" si="30"/>
        <v>7.2999999999999999E-5</v>
      </c>
      <c r="AA50" s="10">
        <f t="shared" si="10"/>
        <v>1.5313333333333333E-3</v>
      </c>
      <c r="AB50" s="33">
        <f t="shared" si="11"/>
        <v>0.5</v>
      </c>
      <c r="AC50" s="10">
        <f t="shared" si="12"/>
        <v>4.234333333333333E-3</v>
      </c>
      <c r="AD50" s="10">
        <f t="shared" si="13"/>
        <v>1.4234333333333333E-2</v>
      </c>
      <c r="AE50" s="10">
        <f t="shared" si="14"/>
        <v>-3.4333333333332397E-5</v>
      </c>
      <c r="AL50" s="14">
        <f t="shared" si="27"/>
        <v>1.9169117647058825E-3</v>
      </c>
      <c r="AM50" s="10">
        <f t="shared" si="16"/>
        <v>1.034E-3</v>
      </c>
      <c r="AN50" s="10">
        <v>1.1999999999999999E-3</v>
      </c>
      <c r="AO50" s="10">
        <f t="shared" si="17"/>
        <v>1.5E-3</v>
      </c>
      <c r="AP50" s="10">
        <f t="shared" si="18"/>
        <v>7.2999999999999999E-5</v>
      </c>
      <c r="AQ50" s="10">
        <f t="shared" si="19"/>
        <v>1.573E-3</v>
      </c>
      <c r="AR50" s="33">
        <v>0.36</v>
      </c>
      <c r="AS50" s="10">
        <f t="shared" si="20"/>
        <v>-1.3428000000000002E-4</v>
      </c>
      <c r="AT50" s="10">
        <f t="shared" si="21"/>
        <v>1.0657199999999998E-3</v>
      </c>
      <c r="AU50" s="10">
        <f t="shared" si="22"/>
        <v>-3.1719999999999839E-5</v>
      </c>
    </row>
    <row r="51" spans="1:47" x14ac:dyDescent="0.3">
      <c r="A51" s="8">
        <v>44255</v>
      </c>
      <c r="B51" s="9">
        <v>5.7000000000000003E-5</v>
      </c>
      <c r="C51" s="9">
        <v>1.4999999999999999E-2</v>
      </c>
      <c r="D51" s="10">
        <v>4.0080999999999999E-2</v>
      </c>
      <c r="E51" s="14">
        <f t="shared" si="23"/>
        <v>1.034E-3</v>
      </c>
      <c r="F51" s="14">
        <f t="shared" si="24"/>
        <v>3.2867E-2</v>
      </c>
      <c r="G51" s="14">
        <f t="shared" si="25"/>
        <v>0.109166</v>
      </c>
      <c r="H51" s="7">
        <v>1</v>
      </c>
      <c r="I51" s="15" cm="1">
        <f t="array" ref="I51">C51-MMULT(D51:H51,$AJ$2:$AJ$6)</f>
        <v>-2.5643571000943631E-3</v>
      </c>
      <c r="K51" s="11">
        <f t="shared" si="28"/>
        <v>1.9739708791221836E-2</v>
      </c>
      <c r="L51" s="12">
        <f t="shared" si="26"/>
        <v>1.7175351691127473E-2</v>
      </c>
      <c r="N51" s="14">
        <f t="shared" si="4"/>
        <v>1.0500000000000001E-2</v>
      </c>
      <c r="O51" s="14">
        <f t="shared" si="5"/>
        <v>-2.9580999999999996E-2</v>
      </c>
      <c r="Q51" s="46">
        <f t="shared" si="6"/>
        <v>-1.9299999999999998E-2</v>
      </c>
      <c r="S51" s="14">
        <f t="shared" si="7"/>
        <v>-2.5080999999999999E-2</v>
      </c>
      <c r="U51" s="14">
        <f t="shared" si="8"/>
        <v>-2.2905648308872525E-2</v>
      </c>
      <c r="W51" s="10">
        <f t="shared" si="29"/>
        <v>1.4999999999999999E-2</v>
      </c>
      <c r="X51" s="10">
        <v>1.0500000000000001E-2</v>
      </c>
      <c r="Y51" s="10">
        <f t="shared" si="9"/>
        <v>1.4583333333333334E-3</v>
      </c>
      <c r="Z51" s="10">
        <f t="shared" si="30"/>
        <v>5.7000000000000003E-5</v>
      </c>
      <c r="AA51" s="10">
        <f t="shared" si="10"/>
        <v>1.5153333333333334E-3</v>
      </c>
      <c r="AB51" s="33">
        <f t="shared" si="11"/>
        <v>0.5</v>
      </c>
      <c r="AC51" s="10">
        <f t="shared" si="12"/>
        <v>4.4923333333333334E-3</v>
      </c>
      <c r="AD51" s="10">
        <f t="shared" si="13"/>
        <v>1.4992333333333333E-2</v>
      </c>
      <c r="AE51" s="10">
        <f t="shared" si="14"/>
        <v>7.6666666666662386E-6</v>
      </c>
      <c r="AL51" s="14">
        <f t="shared" si="27"/>
        <v>3.061617647058824E-2</v>
      </c>
      <c r="AM51" s="10">
        <f t="shared" si="16"/>
        <v>4.0080999999999999E-2</v>
      </c>
      <c r="AN51" s="10">
        <v>2.98E-2</v>
      </c>
      <c r="AO51" s="10">
        <f t="shared" si="17"/>
        <v>1.5E-3</v>
      </c>
      <c r="AP51" s="10">
        <f t="shared" si="18"/>
        <v>5.7000000000000003E-5</v>
      </c>
      <c r="AQ51" s="10">
        <f t="shared" si="19"/>
        <v>1.557E-3</v>
      </c>
      <c r="AR51" s="33">
        <v>0.36</v>
      </c>
      <c r="AS51" s="10">
        <f t="shared" si="20"/>
        <v>1.016748E-2</v>
      </c>
      <c r="AT51" s="10">
        <f t="shared" si="21"/>
        <v>3.996748E-2</v>
      </c>
      <c r="AU51" s="10">
        <f t="shared" si="22"/>
        <v>1.135199999999989E-4</v>
      </c>
    </row>
    <row r="52" spans="1:47" x14ac:dyDescent="0.3">
      <c r="A52" s="8">
        <v>44286</v>
      </c>
      <c r="B52" s="9">
        <v>5.1E-5</v>
      </c>
      <c r="C52" s="9">
        <v>1.38E-2</v>
      </c>
      <c r="D52" s="10">
        <v>4.5687999999999999E-2</v>
      </c>
      <c r="E52" s="14">
        <f t="shared" si="23"/>
        <v>4.0080999999999999E-2</v>
      </c>
      <c r="F52" s="14">
        <f t="shared" si="24"/>
        <v>1.034E-3</v>
      </c>
      <c r="G52" s="14">
        <f t="shared" si="25"/>
        <v>3.2867E-2</v>
      </c>
      <c r="H52" s="7">
        <v>1</v>
      </c>
      <c r="I52" s="15" cm="1">
        <f t="array" ref="I52">C52-MMULT(D52:H52,$AJ$2:$AJ$6)</f>
        <v>-4.6868479254894777E-3</v>
      </c>
      <c r="K52" s="11">
        <f t="shared" si="28"/>
        <v>2.1347656747966782E-2</v>
      </c>
      <c r="L52" s="12">
        <f t="shared" si="26"/>
        <v>1.6660808822477304E-2</v>
      </c>
      <c r="N52" s="14">
        <f t="shared" si="4"/>
        <v>9.7999999999999997E-3</v>
      </c>
      <c r="O52" s="14">
        <f t="shared" si="5"/>
        <v>-3.5888000000000003E-2</v>
      </c>
      <c r="Q52" s="46">
        <f t="shared" si="6"/>
        <v>-2.4200000000000003E-2</v>
      </c>
      <c r="S52" s="14">
        <f t="shared" si="7"/>
        <v>-3.1888E-2</v>
      </c>
      <c r="U52" s="14">
        <f t="shared" si="8"/>
        <v>-2.9027191177522695E-2</v>
      </c>
      <c r="W52" s="10">
        <f t="shared" si="29"/>
        <v>1.38E-2</v>
      </c>
      <c r="X52" s="10">
        <v>9.7999999999999997E-3</v>
      </c>
      <c r="Y52" s="10">
        <f t="shared" si="9"/>
        <v>1.4583333333333334E-3</v>
      </c>
      <c r="Z52" s="10">
        <f t="shared" si="30"/>
        <v>5.1E-5</v>
      </c>
      <c r="AA52" s="10">
        <f t="shared" si="10"/>
        <v>1.5093333333333334E-3</v>
      </c>
      <c r="AB52" s="33">
        <f t="shared" si="11"/>
        <v>0.5</v>
      </c>
      <c r="AC52" s="10">
        <f t="shared" si="12"/>
        <v>4.1453333333333333E-3</v>
      </c>
      <c r="AD52" s="10">
        <f t="shared" si="13"/>
        <v>1.3945333333333334E-2</v>
      </c>
      <c r="AE52" s="10">
        <f t="shared" si="14"/>
        <v>-1.4533333333333412E-4</v>
      </c>
      <c r="AL52" s="14">
        <f t="shared" si="27"/>
        <v>3.473455882352941E-2</v>
      </c>
      <c r="AM52" s="10">
        <f t="shared" si="16"/>
        <v>4.5687999999999999E-2</v>
      </c>
      <c r="AN52" s="10">
        <v>3.4000000000000002E-2</v>
      </c>
      <c r="AO52" s="10">
        <f t="shared" si="17"/>
        <v>1.5E-3</v>
      </c>
      <c r="AP52" s="10">
        <f t="shared" si="18"/>
        <v>5.1E-5</v>
      </c>
      <c r="AQ52" s="10">
        <f t="shared" si="19"/>
        <v>1.5510000000000001E-3</v>
      </c>
      <c r="AR52" s="33">
        <v>0.36</v>
      </c>
      <c r="AS52" s="10">
        <f t="shared" si="20"/>
        <v>1.1681640000000002E-2</v>
      </c>
      <c r="AT52" s="10">
        <f t="shared" si="21"/>
        <v>4.5681640000000003E-2</v>
      </c>
      <c r="AU52" s="10">
        <f t="shared" si="22"/>
        <v>6.3599999999969237E-6</v>
      </c>
    </row>
    <row r="53" spans="1:47" x14ac:dyDescent="0.3">
      <c r="A53" s="8">
        <v>44316</v>
      </c>
      <c r="B53" s="9">
        <v>3.4E-5</v>
      </c>
      <c r="C53" s="9">
        <v>2.1399999999999999E-2</v>
      </c>
      <c r="D53" s="10">
        <v>8.0563999999999997E-2</v>
      </c>
      <c r="E53" s="14">
        <f t="shared" si="23"/>
        <v>4.5687999999999999E-2</v>
      </c>
      <c r="F53" s="14">
        <f t="shared" si="24"/>
        <v>4.0080999999999999E-2</v>
      </c>
      <c r="G53" s="14">
        <f t="shared" si="25"/>
        <v>1.034E-3</v>
      </c>
      <c r="H53" s="7">
        <v>1</v>
      </c>
      <c r="I53" s="15" cm="1">
        <f t="array" ref="I53">C53-MMULT(D53:H53,$AJ$2:$AJ$6)</f>
        <v>-2.8835824701057451E-3</v>
      </c>
      <c r="K53" s="11">
        <f t="shared" si="28"/>
        <v>3.1349224955463953E-2</v>
      </c>
      <c r="L53" s="12">
        <f t="shared" si="26"/>
        <v>2.8465642485358208E-2</v>
      </c>
      <c r="N53" s="14">
        <f t="shared" si="4"/>
        <v>1.47E-2</v>
      </c>
      <c r="O53" s="14">
        <f t="shared" si="5"/>
        <v>-6.5863999999999992E-2</v>
      </c>
      <c r="Q53" s="46">
        <f t="shared" si="6"/>
        <v>-4.4950000000000004E-2</v>
      </c>
      <c r="S53" s="14">
        <f t="shared" si="7"/>
        <v>-5.9163999999999994E-2</v>
      </c>
      <c r="U53" s="14">
        <f t="shared" si="8"/>
        <v>-5.2098357514641785E-2</v>
      </c>
      <c r="W53" s="10">
        <f t="shared" si="29"/>
        <v>2.1399999999999999E-2</v>
      </c>
      <c r="X53" s="10">
        <v>1.47E-2</v>
      </c>
      <c r="Y53" s="10">
        <f t="shared" si="9"/>
        <v>1.4583333333333334E-3</v>
      </c>
      <c r="Z53" s="10">
        <f t="shared" si="30"/>
        <v>3.4E-5</v>
      </c>
      <c r="AA53" s="10">
        <f t="shared" si="10"/>
        <v>1.4923333333333334E-3</v>
      </c>
      <c r="AB53" s="33">
        <f t="shared" si="11"/>
        <v>0.5</v>
      </c>
      <c r="AC53" s="10">
        <f t="shared" si="12"/>
        <v>6.6038333333333331E-3</v>
      </c>
      <c r="AD53" s="10">
        <f t="shared" si="13"/>
        <v>2.1303833333333334E-2</v>
      </c>
      <c r="AE53" s="10">
        <f t="shared" si="14"/>
        <v>9.6166666666664541E-5</v>
      </c>
      <c r="AL53" s="14">
        <f t="shared" si="27"/>
        <v>6.0366176470588236E-2</v>
      </c>
      <c r="AM53" s="10">
        <f t="shared" si="16"/>
        <v>8.0563999999999997E-2</v>
      </c>
      <c r="AN53" s="10">
        <v>5.9650000000000002E-2</v>
      </c>
      <c r="AO53" s="10">
        <f t="shared" si="17"/>
        <v>1.5E-3</v>
      </c>
      <c r="AP53" s="10">
        <f t="shared" si="18"/>
        <v>3.4E-5</v>
      </c>
      <c r="AQ53" s="10">
        <f t="shared" si="19"/>
        <v>1.534E-3</v>
      </c>
      <c r="AR53" s="33">
        <v>0.36</v>
      </c>
      <c r="AS53" s="10">
        <f t="shared" si="20"/>
        <v>2.0921760000000001E-2</v>
      </c>
      <c r="AT53" s="10">
        <f t="shared" si="21"/>
        <v>8.0571760000000006E-2</v>
      </c>
      <c r="AU53" s="10">
        <f t="shared" si="22"/>
        <v>-7.760000000009426E-6</v>
      </c>
    </row>
    <row r="54" spans="1:47" x14ac:dyDescent="0.3">
      <c r="A54" s="8">
        <v>44347</v>
      </c>
      <c r="B54" s="9">
        <v>2.3E-5</v>
      </c>
      <c r="C54" s="9">
        <v>3.0200000000000001E-2</v>
      </c>
      <c r="D54" s="10">
        <v>1.0236E-2</v>
      </c>
      <c r="E54" s="14">
        <f t="shared" si="23"/>
        <v>8.0563999999999997E-2</v>
      </c>
      <c r="F54" s="14">
        <f t="shared" si="24"/>
        <v>4.5687999999999999E-2</v>
      </c>
      <c r="G54" s="14">
        <f t="shared" si="25"/>
        <v>4.0080999999999999E-2</v>
      </c>
      <c r="H54" s="7">
        <v>1</v>
      </c>
      <c r="I54" s="15" cm="1">
        <f t="array" ref="I54">C54-MMULT(D54:H54,$AJ$2:$AJ$6)</f>
        <v>1.0170860525057012E-2</v>
      </c>
      <c r="K54" s="11">
        <f t="shared" si="28"/>
        <v>1.1180906085844121E-2</v>
      </c>
      <c r="L54" s="12">
        <f t="shared" si="26"/>
        <v>2.1351766610901133E-2</v>
      </c>
      <c r="N54" s="14">
        <f t="shared" si="4"/>
        <v>2.06E-2</v>
      </c>
      <c r="O54" s="14">
        <f t="shared" si="5"/>
        <v>1.0364E-2</v>
      </c>
      <c r="Q54" s="46">
        <f t="shared" si="6"/>
        <v>1.26E-2</v>
      </c>
      <c r="S54" s="14">
        <f t="shared" si="7"/>
        <v>1.9964000000000003E-2</v>
      </c>
      <c r="U54" s="14">
        <f t="shared" si="8"/>
        <v>1.1115766610901133E-2</v>
      </c>
      <c r="W54" s="10">
        <f t="shared" si="29"/>
        <v>3.0200000000000001E-2</v>
      </c>
      <c r="X54" s="10">
        <v>2.06E-2</v>
      </c>
      <c r="Y54" s="10">
        <f t="shared" si="9"/>
        <v>1.4583333333333334E-3</v>
      </c>
      <c r="Z54" s="10">
        <f t="shared" si="30"/>
        <v>2.3E-5</v>
      </c>
      <c r="AA54" s="10">
        <f t="shared" si="10"/>
        <v>1.4813333333333334E-3</v>
      </c>
      <c r="AB54" s="33">
        <f t="shared" si="11"/>
        <v>0.5</v>
      </c>
      <c r="AC54" s="10">
        <f t="shared" si="12"/>
        <v>9.5593333333333329E-3</v>
      </c>
      <c r="AD54" s="10">
        <f t="shared" si="13"/>
        <v>3.0159333333333333E-2</v>
      </c>
      <c r="AE54" s="10">
        <f t="shared" si="14"/>
        <v>4.0666666666668017E-5</v>
      </c>
      <c r="AL54" s="14">
        <f t="shared" si="27"/>
        <v>8.6463235294117653E-3</v>
      </c>
      <c r="AM54" s="10">
        <f t="shared" si="16"/>
        <v>1.0236E-2</v>
      </c>
      <c r="AN54" s="10">
        <v>8.0000000000000002E-3</v>
      </c>
      <c r="AO54" s="10">
        <f t="shared" si="17"/>
        <v>1.5E-3</v>
      </c>
      <c r="AP54" s="10">
        <f t="shared" si="18"/>
        <v>2.3E-5</v>
      </c>
      <c r="AQ54" s="10">
        <f t="shared" si="19"/>
        <v>1.523E-3</v>
      </c>
      <c r="AR54" s="33">
        <v>0.36</v>
      </c>
      <c r="AS54" s="10">
        <f t="shared" si="20"/>
        <v>2.3317199999999998E-3</v>
      </c>
      <c r="AT54" s="10">
        <f t="shared" si="21"/>
        <v>1.0331719999999999E-2</v>
      </c>
      <c r="AU54" s="10">
        <f t="shared" si="22"/>
        <v>-9.5719999999998792E-5</v>
      </c>
    </row>
    <row r="55" spans="1:47" x14ac:dyDescent="0.3">
      <c r="A55" s="8">
        <v>44377</v>
      </c>
      <c r="B55" s="9">
        <v>1.5E-5</v>
      </c>
      <c r="C55" s="9">
        <v>2.0299999999999999E-2</v>
      </c>
      <c r="D55" s="10">
        <v>2.6144000000000001E-2</v>
      </c>
      <c r="E55" s="14">
        <f t="shared" si="23"/>
        <v>1.0236E-2</v>
      </c>
      <c r="F55" s="14">
        <f t="shared" si="24"/>
        <v>8.0563999999999997E-2</v>
      </c>
      <c r="G55" s="14">
        <f t="shared" si="25"/>
        <v>4.5687999999999999E-2</v>
      </c>
      <c r="H55" s="7">
        <v>1</v>
      </c>
      <c r="I55" s="15" cm="1">
        <f t="array" ref="I55">C55-MMULT(D55:H55,$AJ$2:$AJ$6)</f>
        <v>3.0692914705346547E-3</v>
      </c>
      <c r="K55" s="11">
        <f t="shared" si="28"/>
        <v>1.5742924294493768E-2</v>
      </c>
      <c r="L55" s="12">
        <f t="shared" si="26"/>
        <v>1.8812215765028423E-2</v>
      </c>
      <c r="N55" s="14">
        <f t="shared" si="4"/>
        <v>1.4E-2</v>
      </c>
      <c r="O55" s="14">
        <f t="shared" si="5"/>
        <v>-1.2144E-2</v>
      </c>
      <c r="Q55" s="46">
        <f t="shared" si="6"/>
        <v>-5.5999999999999991E-3</v>
      </c>
      <c r="S55" s="14">
        <f t="shared" si="7"/>
        <v>-5.844000000000002E-3</v>
      </c>
      <c r="U55" s="14">
        <f t="shared" si="8"/>
        <v>-7.3317842349715778E-3</v>
      </c>
      <c r="W55" s="10">
        <f t="shared" si="29"/>
        <v>2.0299999999999999E-2</v>
      </c>
      <c r="X55" s="10">
        <v>1.4E-2</v>
      </c>
      <c r="Y55" s="10">
        <f t="shared" si="9"/>
        <v>1.4583333333333334E-3</v>
      </c>
      <c r="Z55" s="10">
        <f t="shared" si="30"/>
        <v>1.5E-5</v>
      </c>
      <c r="AA55" s="10">
        <f t="shared" si="10"/>
        <v>1.4733333333333334E-3</v>
      </c>
      <c r="AB55" s="33">
        <f t="shared" si="11"/>
        <v>0.5</v>
      </c>
      <c r="AC55" s="10">
        <f t="shared" si="12"/>
        <v>6.2633333333333334E-3</v>
      </c>
      <c r="AD55" s="10">
        <f t="shared" si="13"/>
        <v>2.0263333333333335E-2</v>
      </c>
      <c r="AE55" s="10">
        <f t="shared" si="14"/>
        <v>3.6666666666664016E-5</v>
      </c>
      <c r="AL55" s="14">
        <f t="shared" si="27"/>
        <v>2.0337500000000001E-2</v>
      </c>
      <c r="AM55" s="10">
        <f t="shared" si="16"/>
        <v>2.6144000000000001E-2</v>
      </c>
      <c r="AN55" s="10">
        <v>1.9599999999999999E-2</v>
      </c>
      <c r="AO55" s="10">
        <f t="shared" si="17"/>
        <v>1.5E-3</v>
      </c>
      <c r="AP55" s="10">
        <f t="shared" si="18"/>
        <v>1.5E-5</v>
      </c>
      <c r="AQ55" s="10">
        <f t="shared" si="19"/>
        <v>1.5150000000000001E-3</v>
      </c>
      <c r="AR55" s="33">
        <v>0.36</v>
      </c>
      <c r="AS55" s="10">
        <f t="shared" si="20"/>
        <v>6.5106000000000001E-3</v>
      </c>
      <c r="AT55" s="10">
        <f t="shared" si="21"/>
        <v>2.6110599999999998E-2</v>
      </c>
      <c r="AU55" s="10">
        <f t="shared" si="22"/>
        <v>3.3400000000002872E-5</v>
      </c>
    </row>
    <row r="56" spans="1:47" x14ac:dyDescent="0.3">
      <c r="A56" s="8">
        <v>44408</v>
      </c>
      <c r="B56" s="9">
        <v>2.1999999999999999E-5</v>
      </c>
      <c r="C56" s="9">
        <v>2.75E-2</v>
      </c>
      <c r="D56" s="10">
        <v>4.8086999999999998E-2</v>
      </c>
      <c r="E56" s="14">
        <f t="shared" si="23"/>
        <v>2.6144000000000001E-2</v>
      </c>
      <c r="F56" s="14">
        <f t="shared" si="24"/>
        <v>1.0236E-2</v>
      </c>
      <c r="G56" s="14">
        <f t="shared" si="25"/>
        <v>8.0563999999999997E-2</v>
      </c>
      <c r="H56" s="7">
        <v>1</v>
      </c>
      <c r="I56" s="15" cm="1">
        <f t="array" ref="I56">C56-MMULT(D56:H56,$AJ$2:$AJ$6)</f>
        <v>8.3753409285210641E-3</v>
      </c>
      <c r="K56" s="11">
        <f t="shared" si="28"/>
        <v>2.2035630200478128E-2</v>
      </c>
      <c r="L56" s="12">
        <f t="shared" si="26"/>
        <v>3.0410971128999192E-2</v>
      </c>
      <c r="N56" s="14">
        <f t="shared" si="4"/>
        <v>1.8800000000000001E-2</v>
      </c>
      <c r="O56" s="14">
        <f t="shared" si="5"/>
        <v>-2.9286999999999997E-2</v>
      </c>
      <c r="Q56" s="46">
        <f t="shared" si="6"/>
        <v>-1.6949999999999996E-2</v>
      </c>
      <c r="S56" s="14">
        <f t="shared" si="7"/>
        <v>-2.0586999999999998E-2</v>
      </c>
      <c r="U56" s="14">
        <f t="shared" si="8"/>
        <v>-1.7676028871000806E-2</v>
      </c>
      <c r="W56" s="10">
        <f t="shared" si="29"/>
        <v>2.75E-2</v>
      </c>
      <c r="X56" s="10">
        <v>1.8800000000000001E-2</v>
      </c>
      <c r="Y56" s="10">
        <f t="shared" si="9"/>
        <v>1.4583333333333334E-3</v>
      </c>
      <c r="Z56" s="10">
        <f t="shared" si="30"/>
        <v>2.1999999999999999E-5</v>
      </c>
      <c r="AA56" s="10">
        <f t="shared" si="10"/>
        <v>1.4803333333333335E-3</v>
      </c>
      <c r="AB56" s="33">
        <f t="shared" si="11"/>
        <v>0.5</v>
      </c>
      <c r="AC56" s="10">
        <f t="shared" si="12"/>
        <v>8.6598333333333336E-3</v>
      </c>
      <c r="AD56" s="10">
        <f t="shared" si="13"/>
        <v>2.7459833333333336E-2</v>
      </c>
      <c r="AE56" s="10">
        <f t="shared" si="14"/>
        <v>4.0166666666664047E-5</v>
      </c>
      <c r="AL56" s="14">
        <f t="shared" si="27"/>
        <v>3.6477205882352946E-2</v>
      </c>
      <c r="AM56" s="10">
        <f t="shared" si="16"/>
        <v>4.8086999999999998E-2</v>
      </c>
      <c r="AN56" s="10">
        <v>3.5749999999999997E-2</v>
      </c>
      <c r="AO56" s="10">
        <f t="shared" si="17"/>
        <v>1.5E-3</v>
      </c>
      <c r="AP56" s="10">
        <f t="shared" si="18"/>
        <v>2.1999999999999999E-5</v>
      </c>
      <c r="AQ56" s="10">
        <f t="shared" si="19"/>
        <v>1.5220000000000001E-3</v>
      </c>
      <c r="AR56" s="33">
        <v>0.36</v>
      </c>
      <c r="AS56" s="10">
        <f t="shared" si="20"/>
        <v>1.2322079999999997E-2</v>
      </c>
      <c r="AT56" s="10">
        <f t="shared" si="21"/>
        <v>4.8072079999999996E-2</v>
      </c>
      <c r="AU56" s="10">
        <f t="shared" si="22"/>
        <v>1.4920000000001599E-5</v>
      </c>
    </row>
    <row r="57" spans="1:47" x14ac:dyDescent="0.3">
      <c r="A57" s="8">
        <v>44439</v>
      </c>
      <c r="B57" s="9">
        <v>3.1000000000000001E-5</v>
      </c>
      <c r="C57" s="9">
        <v>2.7699999999999999E-2</v>
      </c>
      <c r="D57" s="10">
        <v>1.8415000000000001E-2</v>
      </c>
      <c r="E57" s="14">
        <f t="shared" si="23"/>
        <v>4.8086999999999998E-2</v>
      </c>
      <c r="F57" s="14">
        <f t="shared" si="24"/>
        <v>2.6144000000000001E-2</v>
      </c>
      <c r="G57" s="14">
        <f t="shared" si="25"/>
        <v>1.0236E-2</v>
      </c>
      <c r="H57" s="7">
        <v>1</v>
      </c>
      <c r="I57" s="15" cm="1">
        <f t="array" ref="I57">C57-MMULT(D57:H57,$AJ$2:$AJ$6)</f>
        <v>1.1294224046825268E-2</v>
      </c>
      <c r="K57" s="11">
        <f t="shared" si="28"/>
        <v>1.3526439586507025E-2</v>
      </c>
      <c r="L57" s="12">
        <f t="shared" si="26"/>
        <v>2.4820663633332293E-2</v>
      </c>
      <c r="N57" s="14">
        <f t="shared" si="4"/>
        <v>1.9E-2</v>
      </c>
      <c r="O57" s="14">
        <f t="shared" si="5"/>
        <v>5.8499999999999872E-4</v>
      </c>
      <c r="Q57" s="46">
        <f t="shared" si="6"/>
        <v>4.9999999999999992E-3</v>
      </c>
      <c r="S57" s="14">
        <f t="shared" si="7"/>
        <v>9.2849999999999981E-3</v>
      </c>
      <c r="U57" s="14">
        <f t="shared" si="8"/>
        <v>6.4056636333322918E-3</v>
      </c>
      <c r="W57" s="10">
        <f t="shared" si="29"/>
        <v>2.7699999999999999E-2</v>
      </c>
      <c r="X57" s="10">
        <v>1.9E-2</v>
      </c>
      <c r="Y57" s="10">
        <f t="shared" si="9"/>
        <v>1.4583333333333334E-3</v>
      </c>
      <c r="Z57" s="10">
        <f t="shared" si="30"/>
        <v>3.1000000000000001E-5</v>
      </c>
      <c r="AA57" s="10">
        <f t="shared" si="10"/>
        <v>1.4893333333333334E-3</v>
      </c>
      <c r="AB57" s="33">
        <f t="shared" si="11"/>
        <v>0.5</v>
      </c>
      <c r="AC57" s="10">
        <f t="shared" si="12"/>
        <v>8.7553333333333337E-3</v>
      </c>
      <c r="AD57" s="10">
        <f t="shared" si="13"/>
        <v>2.7755333333333333E-2</v>
      </c>
      <c r="AE57" s="10">
        <f t="shared" si="14"/>
        <v>-5.5333333333334317E-5</v>
      </c>
      <c r="AL57" s="14">
        <f t="shared" si="27"/>
        <v>1.4666176470588238E-2</v>
      </c>
      <c r="AM57" s="10">
        <f t="shared" si="16"/>
        <v>1.8415000000000001E-2</v>
      </c>
      <c r="AN57" s="10">
        <v>1.4E-2</v>
      </c>
      <c r="AO57" s="10">
        <f t="shared" si="17"/>
        <v>1.5E-3</v>
      </c>
      <c r="AP57" s="10">
        <f t="shared" si="18"/>
        <v>3.1000000000000001E-5</v>
      </c>
      <c r="AQ57" s="10">
        <f t="shared" si="19"/>
        <v>1.531E-3</v>
      </c>
      <c r="AR57" s="33">
        <v>0.36</v>
      </c>
      <c r="AS57" s="10">
        <f t="shared" si="20"/>
        <v>4.48884E-3</v>
      </c>
      <c r="AT57" s="10">
        <f t="shared" si="21"/>
        <v>1.8488839999999999E-2</v>
      </c>
      <c r="AU57" s="10">
        <f t="shared" si="22"/>
        <v>-7.3839999999998629E-5</v>
      </c>
    </row>
    <row r="58" spans="1:47" x14ac:dyDescent="0.3">
      <c r="A58" s="8">
        <v>44469</v>
      </c>
      <c r="B58" s="9">
        <v>3.8000000000000002E-5</v>
      </c>
      <c r="C58" s="9">
        <v>2.6800000000000001E-2</v>
      </c>
      <c r="D58" s="10">
        <v>-5.3987E-2</v>
      </c>
      <c r="E58" s="14">
        <f t="shared" si="23"/>
        <v>1.8415000000000001E-2</v>
      </c>
      <c r="F58" s="14">
        <f t="shared" si="24"/>
        <v>4.8086999999999998E-2</v>
      </c>
      <c r="G58" s="14">
        <f t="shared" si="25"/>
        <v>2.6144000000000001E-2</v>
      </c>
      <c r="H58" s="7">
        <v>1</v>
      </c>
      <c r="I58" s="15" cm="1">
        <f t="array" ref="I58">C58-MMULT(D58:H58,$AJ$2:$AJ$6)</f>
        <v>2.0709949338159631E-2</v>
      </c>
      <c r="K58" s="11">
        <f t="shared" si="28"/>
        <v>-7.2366508298024896E-3</v>
      </c>
      <c r="L58" s="12">
        <f t="shared" si="26"/>
        <v>1.3473298508357141E-2</v>
      </c>
      <c r="N58" s="14">
        <f t="shared" si="4"/>
        <v>1.83E-2</v>
      </c>
      <c r="O58" s="14">
        <f t="shared" si="5"/>
        <v>7.2287000000000004E-2</v>
      </c>
      <c r="Q58" s="46">
        <f t="shared" si="6"/>
        <v>5.7599999999999998E-2</v>
      </c>
      <c r="S58" s="14">
        <f t="shared" si="7"/>
        <v>8.0786999999999998E-2</v>
      </c>
      <c r="U58" s="14">
        <f t="shared" si="8"/>
        <v>6.7460298508357136E-2</v>
      </c>
      <c r="W58" s="10">
        <f t="shared" si="29"/>
        <v>2.6800000000000001E-2</v>
      </c>
      <c r="X58" s="10">
        <v>1.83E-2</v>
      </c>
      <c r="Y58" s="10">
        <f t="shared" si="9"/>
        <v>1.4583333333333334E-3</v>
      </c>
      <c r="Z58" s="10">
        <f t="shared" si="30"/>
        <v>3.8000000000000002E-5</v>
      </c>
      <c r="AA58" s="10">
        <f t="shared" si="10"/>
        <v>1.4963333333333335E-3</v>
      </c>
      <c r="AB58" s="33">
        <f t="shared" si="11"/>
        <v>0.5</v>
      </c>
      <c r="AC58" s="10">
        <f t="shared" si="12"/>
        <v>8.4018333333333341E-3</v>
      </c>
      <c r="AD58" s="10">
        <f t="shared" si="13"/>
        <v>2.6701833333333334E-2</v>
      </c>
      <c r="AE58" s="10">
        <f t="shared" si="14"/>
        <v>9.8166666666666541E-5</v>
      </c>
      <c r="AL58" s="14">
        <f t="shared" si="27"/>
        <v>-3.8565441176470594E-2</v>
      </c>
      <c r="AM58" s="10">
        <f t="shared" si="16"/>
        <v>-5.3987E-2</v>
      </c>
      <c r="AN58" s="10">
        <v>-3.9300000000000002E-2</v>
      </c>
      <c r="AO58" s="10">
        <f t="shared" si="17"/>
        <v>1.5E-3</v>
      </c>
      <c r="AP58" s="10">
        <f t="shared" si="18"/>
        <v>3.8000000000000002E-5</v>
      </c>
      <c r="AQ58" s="10">
        <f t="shared" si="19"/>
        <v>1.5380000000000001E-3</v>
      </c>
      <c r="AR58" s="33">
        <v>0.36</v>
      </c>
      <c r="AS58" s="10">
        <f t="shared" si="20"/>
        <v>-1.470168E-2</v>
      </c>
      <c r="AT58" s="10">
        <f t="shared" si="21"/>
        <v>-5.4001680000000003E-2</v>
      </c>
      <c r="AU58" s="10">
        <f t="shared" si="22"/>
        <v>1.4680000000003024E-5</v>
      </c>
    </row>
    <row r="59" spans="1:47" x14ac:dyDescent="0.3">
      <c r="A59" s="8">
        <v>44500</v>
      </c>
      <c r="B59" s="9">
        <v>3.6000000000000001E-5</v>
      </c>
      <c r="C59" s="9">
        <v>3.3799999999999997E-2</v>
      </c>
      <c r="D59" s="10">
        <v>7.6011999999999996E-2</v>
      </c>
      <c r="E59" s="14">
        <f t="shared" si="23"/>
        <v>-5.3987E-2</v>
      </c>
      <c r="F59" s="14">
        <f t="shared" si="24"/>
        <v>1.8415000000000001E-2</v>
      </c>
      <c r="G59" s="14">
        <f t="shared" si="25"/>
        <v>4.8086999999999998E-2</v>
      </c>
      <c r="H59" s="7">
        <v>1</v>
      </c>
      <c r="I59" s="15" cm="1">
        <f t="array" ref="I59">C59-MMULT(D59:H59,$AJ$2:$AJ$6)</f>
        <v>1.9061873916378719E-2</v>
      </c>
      <c r="K59" s="11">
        <f t="shared" si="28"/>
        <v>3.0043824723770898E-2</v>
      </c>
      <c r="L59" s="12">
        <f t="shared" si="26"/>
        <v>4.9105698640149617E-2</v>
      </c>
      <c r="N59" s="14">
        <f t="shared" si="4"/>
        <v>2.3E-2</v>
      </c>
      <c r="O59" s="14">
        <f t="shared" si="5"/>
        <v>-5.3011999999999997E-2</v>
      </c>
      <c r="Q59" s="46">
        <f t="shared" si="6"/>
        <v>-3.3300000000000003E-2</v>
      </c>
      <c r="S59" s="14">
        <f t="shared" si="7"/>
        <v>-4.2212E-2</v>
      </c>
      <c r="U59" s="14">
        <f t="shared" si="8"/>
        <v>-2.6906301359850379E-2</v>
      </c>
      <c r="W59" s="10">
        <f t="shared" si="29"/>
        <v>3.3799999999999997E-2</v>
      </c>
      <c r="X59" s="10">
        <v>2.3E-2</v>
      </c>
      <c r="Y59" s="10">
        <f t="shared" si="9"/>
        <v>1.4583333333333334E-3</v>
      </c>
      <c r="Z59" s="10">
        <f t="shared" si="30"/>
        <v>3.6000000000000001E-5</v>
      </c>
      <c r="AA59" s="10">
        <f t="shared" si="10"/>
        <v>1.4943333333333334E-3</v>
      </c>
      <c r="AB59" s="33">
        <f t="shared" si="11"/>
        <v>0.5</v>
      </c>
      <c r="AC59" s="10">
        <f t="shared" si="12"/>
        <v>1.0752833333333333E-2</v>
      </c>
      <c r="AD59" s="10">
        <f t="shared" si="13"/>
        <v>3.3752833333333329E-2</v>
      </c>
      <c r="AE59" s="10">
        <f t="shared" si="14"/>
        <v>4.7166666666667578E-5</v>
      </c>
      <c r="AL59" s="14">
        <f t="shared" si="27"/>
        <v>5.7020588235294115E-2</v>
      </c>
      <c r="AM59" s="10">
        <f t="shared" si="16"/>
        <v>7.6011999999999996E-2</v>
      </c>
      <c r="AN59" s="10">
        <v>5.6300000000000003E-2</v>
      </c>
      <c r="AO59" s="10">
        <f t="shared" si="17"/>
        <v>1.5E-3</v>
      </c>
      <c r="AP59" s="10">
        <f t="shared" si="18"/>
        <v>3.6000000000000001E-5</v>
      </c>
      <c r="AQ59" s="10">
        <f t="shared" si="19"/>
        <v>1.536E-3</v>
      </c>
      <c r="AR59" s="33">
        <v>0.36</v>
      </c>
      <c r="AS59" s="10">
        <f t="shared" si="20"/>
        <v>1.971504E-2</v>
      </c>
      <c r="AT59" s="10">
        <f t="shared" si="21"/>
        <v>7.6015040000000006E-2</v>
      </c>
      <c r="AU59" s="10">
        <f t="shared" si="22"/>
        <v>-3.0400000000097016E-6</v>
      </c>
    </row>
    <row r="60" spans="1:47" x14ac:dyDescent="0.3">
      <c r="A60" s="8">
        <v>44530</v>
      </c>
      <c r="B60" s="9">
        <v>3.8000000000000002E-5</v>
      </c>
      <c r="C60" s="9">
        <v>1.5599999999999999E-2</v>
      </c>
      <c r="D60" s="10">
        <v>-6.7470000000000004E-3</v>
      </c>
      <c r="E60" s="14">
        <f t="shared" si="23"/>
        <v>7.6011999999999996E-2</v>
      </c>
      <c r="F60" s="14">
        <f t="shared" si="24"/>
        <v>-5.3987E-2</v>
      </c>
      <c r="G60" s="14">
        <f t="shared" si="25"/>
        <v>1.8415000000000001E-2</v>
      </c>
      <c r="H60" s="7">
        <v>1</v>
      </c>
      <c r="I60" s="15" cm="1">
        <f t="array" ref="I60">C60-MMULT(D60:H60,$AJ$2:$AJ$6)</f>
        <v>3.1503468680380373E-3</v>
      </c>
      <c r="K60" s="11">
        <f t="shared" si="28"/>
        <v>6.3106046502458719E-3</v>
      </c>
      <c r="L60" s="12">
        <f t="shared" si="26"/>
        <v>9.4609515182839093E-3</v>
      </c>
      <c r="N60" s="14">
        <f t="shared" si="4"/>
        <v>1.0800000000000001E-2</v>
      </c>
      <c r="O60" s="14">
        <f t="shared" si="5"/>
        <v>1.7547E-2</v>
      </c>
      <c r="Q60" s="46">
        <f t="shared" si="6"/>
        <v>1.5300000000000001E-2</v>
      </c>
      <c r="S60" s="14">
        <f t="shared" si="7"/>
        <v>2.2346999999999999E-2</v>
      </c>
      <c r="U60" s="14">
        <f t="shared" si="8"/>
        <v>1.6207951518283911E-2</v>
      </c>
      <c r="W60" s="10">
        <f t="shared" si="29"/>
        <v>1.5599999999999999E-2</v>
      </c>
      <c r="X60" s="10">
        <v>1.0800000000000001E-2</v>
      </c>
      <c r="Y60" s="10">
        <f t="shared" si="9"/>
        <v>1.4583333333333334E-3</v>
      </c>
      <c r="Z60" s="10">
        <f t="shared" si="30"/>
        <v>3.8000000000000002E-5</v>
      </c>
      <c r="AA60" s="10">
        <f t="shared" ref="AA60:AA82" si="31">SUM(Y60:Z60)</f>
        <v>1.4963333333333335E-3</v>
      </c>
      <c r="AB60" s="33">
        <f t="shared" si="11"/>
        <v>0.5</v>
      </c>
      <c r="AC60" s="10">
        <f t="shared" ref="AC60:AC82" si="32">(X60-AA60)*AB60</f>
        <v>4.6518333333333333E-3</v>
      </c>
      <c r="AD60" s="10">
        <f t="shared" ref="AD60:AD82" si="33">SUM(AC60,X60)</f>
        <v>1.5451833333333335E-2</v>
      </c>
      <c r="AE60" s="10">
        <f t="shared" si="14"/>
        <v>1.481666666666645E-4</v>
      </c>
      <c r="AL60" s="14">
        <f t="shared" si="27"/>
        <v>-3.8301470588235297E-3</v>
      </c>
      <c r="AM60" s="10">
        <f t="shared" si="16"/>
        <v>-6.7470000000000004E-3</v>
      </c>
      <c r="AN60" s="10">
        <v>-4.4999999999999997E-3</v>
      </c>
      <c r="AO60" s="10">
        <f t="shared" si="17"/>
        <v>1.5E-3</v>
      </c>
      <c r="AP60" s="10">
        <f t="shared" si="18"/>
        <v>3.8000000000000002E-5</v>
      </c>
      <c r="AQ60" s="10">
        <f t="shared" si="19"/>
        <v>1.5380000000000001E-3</v>
      </c>
      <c r="AR60" s="33">
        <v>0.36</v>
      </c>
      <c r="AS60" s="10">
        <f t="shared" si="20"/>
        <v>-2.1736799999999999E-3</v>
      </c>
      <c r="AT60" s="10">
        <f t="shared" si="21"/>
        <v>-6.6736799999999995E-3</v>
      </c>
      <c r="AU60" s="10">
        <f t="shared" si="22"/>
        <v>-7.332000000000085E-5</v>
      </c>
    </row>
    <row r="61" spans="1:47" x14ac:dyDescent="0.3">
      <c r="A61" s="8">
        <v>44561</v>
      </c>
      <c r="B61" s="9">
        <v>4.1999999999999998E-5</v>
      </c>
      <c r="C61" s="9">
        <v>2.07E-2</v>
      </c>
      <c r="D61" s="10">
        <v>8.8317999999999994E-2</v>
      </c>
      <c r="E61" s="14">
        <f t="shared" si="23"/>
        <v>-6.7470000000000004E-3</v>
      </c>
      <c r="F61" s="14">
        <f t="shared" si="24"/>
        <v>7.6011999999999996E-2</v>
      </c>
      <c r="G61" s="14">
        <f t="shared" si="25"/>
        <v>-5.3987E-2</v>
      </c>
      <c r="H61" s="7">
        <v>1</v>
      </c>
      <c r="I61" s="15" cm="1">
        <f t="array" ref="I61">C61-MMULT(D61:H61,$AJ$2:$AJ$6)</f>
        <v>6.5548888060814464E-5</v>
      </c>
      <c r="K61" s="11">
        <f t="shared" si="28"/>
        <v>3.3572879040821596E-2</v>
      </c>
      <c r="L61" s="12">
        <f t="shared" si="26"/>
        <v>3.3638427928882414E-2</v>
      </c>
      <c r="N61" s="14">
        <f t="shared" si="4"/>
        <v>1.43E-2</v>
      </c>
      <c r="O61" s="14">
        <f t="shared" si="5"/>
        <v>-7.4018E-2</v>
      </c>
      <c r="Q61" s="46">
        <f t="shared" si="6"/>
        <v>-5.0999999999999997E-2</v>
      </c>
      <c r="S61" s="14">
        <f t="shared" si="7"/>
        <v>-6.7617999999999998E-2</v>
      </c>
      <c r="U61" s="14">
        <f t="shared" si="8"/>
        <v>-5.467957207111758E-2</v>
      </c>
      <c r="W61" s="10">
        <f t="shared" si="29"/>
        <v>2.07E-2</v>
      </c>
      <c r="X61" s="10">
        <v>1.43E-2</v>
      </c>
      <c r="Y61" s="10">
        <f t="shared" si="9"/>
        <v>1.4583333333333334E-3</v>
      </c>
      <c r="Z61" s="10">
        <f t="shared" si="30"/>
        <v>4.1999999999999998E-5</v>
      </c>
      <c r="AA61" s="10">
        <f t="shared" si="31"/>
        <v>1.5003333333333333E-3</v>
      </c>
      <c r="AB61" s="33">
        <f t="shared" si="11"/>
        <v>0.5</v>
      </c>
      <c r="AC61" s="10">
        <f t="shared" si="32"/>
        <v>6.3998333333333338E-3</v>
      </c>
      <c r="AD61" s="10">
        <f t="shared" si="33"/>
        <v>2.0699833333333334E-2</v>
      </c>
      <c r="AE61" s="10">
        <f t="shared" si="14"/>
        <v>1.6666666666567687E-7</v>
      </c>
      <c r="AL61" s="14">
        <f t="shared" si="27"/>
        <v>6.6073529411764712E-2</v>
      </c>
      <c r="AM61" s="10">
        <f t="shared" si="16"/>
        <v>8.8317999999999994E-2</v>
      </c>
      <c r="AN61" s="10">
        <v>6.5299999999999997E-2</v>
      </c>
      <c r="AO61" s="10">
        <f t="shared" si="17"/>
        <v>1.5E-3</v>
      </c>
      <c r="AP61" s="10">
        <f t="shared" si="18"/>
        <v>4.1999999999999998E-5</v>
      </c>
      <c r="AQ61" s="10">
        <f t="shared" si="19"/>
        <v>1.542E-3</v>
      </c>
      <c r="AR61" s="33">
        <v>0.36</v>
      </c>
      <c r="AS61" s="10">
        <f t="shared" si="20"/>
        <v>2.2952879999999998E-2</v>
      </c>
      <c r="AT61" s="10">
        <f t="shared" si="21"/>
        <v>8.8252879999999992E-2</v>
      </c>
      <c r="AU61" s="10">
        <f t="shared" si="22"/>
        <v>6.5120000000001843E-5</v>
      </c>
    </row>
    <row r="62" spans="1:47" x14ac:dyDescent="0.3">
      <c r="A62" s="8">
        <v>44592</v>
      </c>
      <c r="B62" s="9">
        <v>4.6999999999999997E-5</v>
      </c>
      <c r="C62" s="9">
        <v>2.01E-2</v>
      </c>
      <c r="D62" s="10">
        <v>-6.8473000000000006E-2</v>
      </c>
      <c r="E62" s="14">
        <f t="shared" si="23"/>
        <v>8.8317999999999994E-2</v>
      </c>
      <c r="F62" s="14">
        <f t="shared" si="24"/>
        <v>-6.7470000000000004E-3</v>
      </c>
      <c r="G62" s="14">
        <f t="shared" si="25"/>
        <v>7.6011999999999996E-2</v>
      </c>
      <c r="H62" s="7">
        <v>1</v>
      </c>
      <c r="I62" s="15" cm="1">
        <f t="array" ref="I62">C62-MMULT(D62:H62,$AJ$2:$AJ$6)</f>
        <v>1.0568646970583934E-2</v>
      </c>
      <c r="K62" s="11">
        <f t="shared" si="28"/>
        <v>-1.1390874853595474E-2</v>
      </c>
      <c r="L62" s="12">
        <f t="shared" si="26"/>
        <v>-8.2222788301154065E-4</v>
      </c>
      <c r="N62" s="14">
        <f t="shared" si="4"/>
        <v>1.4E-2</v>
      </c>
      <c r="O62" s="14">
        <f t="shared" si="5"/>
        <v>8.2473000000000005E-2</v>
      </c>
      <c r="Q62" s="46">
        <f t="shared" si="6"/>
        <v>6.3899999999999998E-2</v>
      </c>
      <c r="S62" s="14">
        <f t="shared" si="7"/>
        <v>8.8573000000000013E-2</v>
      </c>
      <c r="U62" s="14">
        <f t="shared" si="8"/>
        <v>6.7650772116988472E-2</v>
      </c>
      <c r="W62" s="10">
        <f t="shared" si="29"/>
        <v>2.01E-2</v>
      </c>
      <c r="X62" s="10">
        <v>1.4E-2</v>
      </c>
      <c r="Y62" s="10">
        <f t="shared" si="9"/>
        <v>1.4583333333333334E-3</v>
      </c>
      <c r="Z62" s="10">
        <f t="shared" si="30"/>
        <v>4.6999999999999997E-5</v>
      </c>
      <c r="AA62" s="10">
        <f t="shared" si="31"/>
        <v>1.5053333333333333E-3</v>
      </c>
      <c r="AB62" s="33">
        <f t="shared" si="11"/>
        <v>0.5</v>
      </c>
      <c r="AC62" s="10">
        <f t="shared" si="32"/>
        <v>6.2473333333333339E-3</v>
      </c>
      <c r="AD62" s="10">
        <f t="shared" si="33"/>
        <v>2.0247333333333332E-2</v>
      </c>
      <c r="AE62" s="10">
        <f t="shared" si="14"/>
        <v>-1.4733333333333265E-4</v>
      </c>
      <c r="AL62" s="14">
        <f t="shared" si="27"/>
        <v>-4.921029411764706E-2</v>
      </c>
      <c r="AM62" s="10">
        <f t="shared" si="16"/>
        <v>-6.8473000000000006E-2</v>
      </c>
      <c r="AN62" s="10">
        <v>-4.99E-2</v>
      </c>
      <c r="AO62" s="10">
        <f t="shared" si="17"/>
        <v>1.5E-3</v>
      </c>
      <c r="AP62" s="10">
        <f t="shared" si="18"/>
        <v>4.6999999999999997E-5</v>
      </c>
      <c r="AQ62" s="10">
        <f t="shared" si="19"/>
        <v>1.547E-3</v>
      </c>
      <c r="AR62" s="33">
        <v>0.36</v>
      </c>
      <c r="AS62" s="10">
        <f t="shared" si="20"/>
        <v>-1.852092E-2</v>
      </c>
      <c r="AT62" s="10">
        <f t="shared" si="21"/>
        <v>-6.8420919999999996E-2</v>
      </c>
      <c r="AU62" s="10">
        <f t="shared" si="22"/>
        <v>-5.2080000000009896E-5</v>
      </c>
    </row>
    <row r="63" spans="1:47" x14ac:dyDescent="0.3">
      <c r="A63" s="8">
        <v>44620</v>
      </c>
      <c r="B63" s="9">
        <v>7.4999999999999993E-5</v>
      </c>
      <c r="C63" s="9">
        <v>1.12E-2</v>
      </c>
      <c r="D63" s="10">
        <v>-3.1301000000000002E-2</v>
      </c>
      <c r="E63" s="14">
        <f t="shared" si="23"/>
        <v>-6.8473000000000006E-2</v>
      </c>
      <c r="F63" s="14">
        <f t="shared" si="24"/>
        <v>8.8317999999999994E-2</v>
      </c>
      <c r="G63" s="14">
        <f t="shared" si="25"/>
        <v>-6.7470000000000004E-3</v>
      </c>
      <c r="H63" s="7">
        <v>1</v>
      </c>
      <c r="I63" s="15" cm="1">
        <f t="array" ref="I63">C63-MMULT(D63:H63,$AJ$2:$AJ$6)</f>
        <v>9.3311438314167897E-3</v>
      </c>
      <c r="K63" s="11">
        <f t="shared" si="28"/>
        <v>-7.3087102835504847E-4</v>
      </c>
      <c r="L63" s="12">
        <f t="shared" si="26"/>
        <v>8.6002728030617412E-3</v>
      </c>
      <c r="N63" s="14">
        <f t="shared" si="4"/>
        <v>8.0000000000000002E-3</v>
      </c>
      <c r="O63" s="14">
        <f t="shared" si="5"/>
        <v>3.9301000000000003E-2</v>
      </c>
      <c r="Q63" s="46">
        <f t="shared" si="6"/>
        <v>3.0599999999999999E-2</v>
      </c>
      <c r="S63" s="14">
        <f t="shared" si="7"/>
        <v>4.2501000000000004E-2</v>
      </c>
      <c r="U63" s="14">
        <f t="shared" si="8"/>
        <v>3.9901272803061744E-2</v>
      </c>
      <c r="W63" s="10">
        <f t="shared" si="29"/>
        <v>1.12E-2</v>
      </c>
      <c r="X63" s="10">
        <v>8.0000000000000002E-3</v>
      </c>
      <c r="Y63" s="10">
        <f t="shared" si="9"/>
        <v>1.4583333333333334E-3</v>
      </c>
      <c r="Z63" s="10">
        <f t="shared" si="30"/>
        <v>7.4999999999999993E-5</v>
      </c>
      <c r="AA63" s="10">
        <f t="shared" si="31"/>
        <v>1.5333333333333334E-3</v>
      </c>
      <c r="AB63" s="33">
        <f t="shared" si="11"/>
        <v>0.5</v>
      </c>
      <c r="AC63" s="10">
        <f t="shared" si="32"/>
        <v>3.2333333333333333E-3</v>
      </c>
      <c r="AD63" s="10">
        <f t="shared" si="33"/>
        <v>1.1233333333333333E-2</v>
      </c>
      <c r="AE63" s="10">
        <f t="shared" si="14"/>
        <v>-3.3333333333333132E-5</v>
      </c>
      <c r="AL63" s="14">
        <f t="shared" si="27"/>
        <v>-2.1857352941176474E-2</v>
      </c>
      <c r="AM63" s="10">
        <f t="shared" si="16"/>
        <v>-3.1301000000000002E-2</v>
      </c>
      <c r="AN63" s="10">
        <v>-2.2599999999999999E-2</v>
      </c>
      <c r="AO63" s="10">
        <f t="shared" si="17"/>
        <v>1.5E-3</v>
      </c>
      <c r="AP63" s="10">
        <f t="shared" si="18"/>
        <v>7.4999999999999993E-5</v>
      </c>
      <c r="AQ63" s="10">
        <f t="shared" si="19"/>
        <v>1.575E-3</v>
      </c>
      <c r="AR63" s="33">
        <v>0.36</v>
      </c>
      <c r="AS63" s="10">
        <f t="shared" si="20"/>
        <v>-8.7029999999999989E-3</v>
      </c>
      <c r="AT63" s="10">
        <f t="shared" si="21"/>
        <v>-3.1302999999999997E-2</v>
      </c>
      <c r="AU63" s="10">
        <f t="shared" si="22"/>
        <v>1.9999999999950613E-6</v>
      </c>
    </row>
    <row r="64" spans="1:47" x14ac:dyDescent="0.3">
      <c r="A64" s="8">
        <v>44651</v>
      </c>
      <c r="B64" s="9">
        <v>1.5899999999999999E-4</v>
      </c>
      <c r="C64" s="9">
        <v>1.6299999999999999E-2</v>
      </c>
      <c r="D64" s="10">
        <v>6.5084000000000003E-2</v>
      </c>
      <c r="E64" s="14">
        <f t="shared" si="23"/>
        <v>-3.1301000000000002E-2</v>
      </c>
      <c r="F64" s="14">
        <f t="shared" si="24"/>
        <v>-6.8473000000000006E-2</v>
      </c>
      <c r="G64" s="14">
        <f t="shared" si="25"/>
        <v>8.8317999999999994E-2</v>
      </c>
      <c r="H64" s="7">
        <v>1</v>
      </c>
      <c r="I64" s="15" cm="1">
        <f t="array" ref="I64">C64-MMULT(D64:H64,$AJ$2:$AJ$6)</f>
        <v>3.7291545772839899E-3</v>
      </c>
      <c r="K64" s="11">
        <f t="shared" si="28"/>
        <v>2.6909946487404079E-2</v>
      </c>
      <c r="L64" s="12">
        <f t="shared" si="26"/>
        <v>3.0639101064688069E-2</v>
      </c>
      <c r="N64" s="14">
        <f t="shared" si="4"/>
        <v>1.15E-2</v>
      </c>
      <c r="O64" s="14">
        <f t="shared" si="5"/>
        <v>-5.3584000000000007E-2</v>
      </c>
      <c r="Q64" s="46">
        <f t="shared" si="6"/>
        <v>-3.6799999999999999E-2</v>
      </c>
      <c r="S64" s="14">
        <f t="shared" si="7"/>
        <v>-4.8784000000000008E-2</v>
      </c>
      <c r="U64" s="14">
        <f t="shared" si="8"/>
        <v>-3.4444898935311934E-2</v>
      </c>
      <c r="W64" s="10">
        <f t="shared" si="29"/>
        <v>1.6299999999999999E-2</v>
      </c>
      <c r="X64" s="10">
        <v>1.15E-2</v>
      </c>
      <c r="Y64" s="10">
        <f t="shared" si="9"/>
        <v>1.4583333333333334E-3</v>
      </c>
      <c r="Z64" s="10">
        <f t="shared" si="30"/>
        <v>1.5899999999999999E-4</v>
      </c>
      <c r="AA64" s="10">
        <f t="shared" si="31"/>
        <v>1.6173333333333335E-3</v>
      </c>
      <c r="AB64" s="33">
        <f t="shared" si="11"/>
        <v>0.5</v>
      </c>
      <c r="AC64" s="10">
        <f t="shared" si="32"/>
        <v>4.9413333333333332E-3</v>
      </c>
      <c r="AD64" s="10">
        <f t="shared" si="33"/>
        <v>1.6441333333333332E-2</v>
      </c>
      <c r="AE64" s="10">
        <f t="shared" si="14"/>
        <v>-1.4133333333333359E-4</v>
      </c>
      <c r="AL64" s="14">
        <f t="shared" si="27"/>
        <v>4.9075735294117649E-2</v>
      </c>
      <c r="AM64" s="10">
        <f t="shared" si="16"/>
        <v>6.5084000000000003E-2</v>
      </c>
      <c r="AN64" s="10">
        <v>4.8300000000000003E-2</v>
      </c>
      <c r="AO64" s="10">
        <f t="shared" si="17"/>
        <v>1.5E-3</v>
      </c>
      <c r="AP64" s="10">
        <f t="shared" si="18"/>
        <v>1.5899999999999999E-4</v>
      </c>
      <c r="AQ64" s="10">
        <f t="shared" si="19"/>
        <v>1.6590000000000001E-3</v>
      </c>
      <c r="AR64" s="33">
        <v>0.36</v>
      </c>
      <c r="AS64" s="10">
        <f t="shared" si="20"/>
        <v>1.6790760000000002E-2</v>
      </c>
      <c r="AT64" s="10">
        <f t="shared" si="21"/>
        <v>6.5090759999999998E-2</v>
      </c>
      <c r="AU64" s="10">
        <f t="shared" si="22"/>
        <v>-6.7599999999945481E-6</v>
      </c>
    </row>
    <row r="65" spans="1:47" x14ac:dyDescent="0.3">
      <c r="A65" s="8">
        <v>44681</v>
      </c>
      <c r="B65" s="9">
        <v>2.8299999999999999E-4</v>
      </c>
      <c r="C65" s="9">
        <v>1.35E-2</v>
      </c>
      <c r="D65" s="10">
        <v>-4.3583999999999998E-2</v>
      </c>
      <c r="E65" s="14">
        <f t="shared" si="23"/>
        <v>6.5084000000000003E-2</v>
      </c>
      <c r="F65" s="14">
        <f t="shared" si="24"/>
        <v>-3.1301000000000002E-2</v>
      </c>
      <c r="G65" s="14">
        <f t="shared" si="25"/>
        <v>-6.8473000000000006E-2</v>
      </c>
      <c r="H65" s="7">
        <v>1</v>
      </c>
      <c r="I65" s="15" cm="1">
        <f t="array" ref="I65">C65-MMULT(D65:H65,$AJ$2:$AJ$6)</f>
        <v>7.8039288739651953E-3</v>
      </c>
      <c r="K65" s="11">
        <f t="shared" si="28"/>
        <v>-4.2533295182245225E-3</v>
      </c>
      <c r="L65" s="12">
        <f t="shared" si="26"/>
        <v>3.5505993557406728E-3</v>
      </c>
      <c r="N65" s="14">
        <f t="shared" si="4"/>
        <v>9.4999999999999998E-3</v>
      </c>
      <c r="O65" s="14">
        <f t="shared" si="5"/>
        <v>5.3083999999999999E-2</v>
      </c>
      <c r="Q65" s="46">
        <f t="shared" si="6"/>
        <v>4.1149999999999999E-2</v>
      </c>
      <c r="S65" s="14">
        <f t="shared" si="7"/>
        <v>5.7083999999999996E-2</v>
      </c>
      <c r="U65" s="14">
        <f t="shared" si="8"/>
        <v>4.7134599355740672E-2</v>
      </c>
      <c r="W65" s="10">
        <f t="shared" si="29"/>
        <v>1.35E-2</v>
      </c>
      <c r="X65" s="10">
        <v>9.4999999999999998E-3</v>
      </c>
      <c r="Y65" s="10">
        <f t="shared" si="9"/>
        <v>1.4583333333333334E-3</v>
      </c>
      <c r="Z65" s="10">
        <f t="shared" si="30"/>
        <v>2.8299999999999999E-4</v>
      </c>
      <c r="AA65" s="10">
        <f t="shared" si="31"/>
        <v>1.7413333333333334E-3</v>
      </c>
      <c r="AB65" s="33">
        <f t="shared" si="11"/>
        <v>0.5</v>
      </c>
      <c r="AC65" s="10">
        <f t="shared" si="32"/>
        <v>3.8793333333333332E-3</v>
      </c>
      <c r="AD65" s="10">
        <f t="shared" si="33"/>
        <v>1.3379333333333333E-2</v>
      </c>
      <c r="AE65" s="10">
        <f t="shared" si="14"/>
        <v>1.2066666666666649E-4</v>
      </c>
      <c r="AL65" s="14">
        <f t="shared" si="27"/>
        <v>-3.0736029411764707E-2</v>
      </c>
      <c r="AM65" s="10">
        <f t="shared" si="16"/>
        <v>-4.3583999999999998E-2</v>
      </c>
      <c r="AN65" s="10">
        <v>-3.1649999999999998E-2</v>
      </c>
      <c r="AO65" s="10">
        <f t="shared" si="17"/>
        <v>1.5E-3</v>
      </c>
      <c r="AP65" s="10">
        <f t="shared" si="18"/>
        <v>2.8299999999999999E-4</v>
      </c>
      <c r="AQ65" s="10">
        <f t="shared" si="19"/>
        <v>1.7830000000000001E-3</v>
      </c>
      <c r="AR65" s="33">
        <v>0.36</v>
      </c>
      <c r="AS65" s="10">
        <f t="shared" si="20"/>
        <v>-1.2035879999999999E-2</v>
      </c>
      <c r="AT65" s="10">
        <f t="shared" si="21"/>
        <v>-4.3685879999999996E-2</v>
      </c>
      <c r="AU65" s="10">
        <f t="shared" si="22"/>
        <v>1.0187999999999864E-4</v>
      </c>
    </row>
    <row r="66" spans="1:47" x14ac:dyDescent="0.3">
      <c r="A66" s="8">
        <v>44712</v>
      </c>
      <c r="B66" s="9">
        <v>4.8299999999999998E-4</v>
      </c>
      <c r="C66" s="9">
        <v>4.5999999999999999E-3</v>
      </c>
      <c r="D66" s="10">
        <v>-6.2349000000000002E-2</v>
      </c>
      <c r="E66" s="14">
        <f t="shared" si="23"/>
        <v>-4.3583999999999998E-2</v>
      </c>
      <c r="F66" s="14">
        <f t="shared" si="24"/>
        <v>6.5084000000000003E-2</v>
      </c>
      <c r="G66" s="14">
        <f t="shared" si="25"/>
        <v>-3.1301000000000002E-2</v>
      </c>
      <c r="H66" s="7">
        <v>1</v>
      </c>
      <c r="I66" s="15" cm="1">
        <f t="array" ref="I66">C66-MMULT(D66:H66,$AJ$2:$AJ$6)</f>
        <v>5.9561342964894286E-3</v>
      </c>
      <c r="K66" s="11">
        <f t="shared" ref="K66:K82" si="34">$AG$2*D66+$AJ$6</f>
        <v>-9.6346641728203633E-3</v>
      </c>
      <c r="L66" s="12">
        <f t="shared" si="26"/>
        <v>-3.6785298763309347E-3</v>
      </c>
      <c r="N66" s="14">
        <f t="shared" si="4"/>
        <v>3.7000000000000002E-3</v>
      </c>
      <c r="O66" s="14">
        <f t="shared" si="5"/>
        <v>6.6048999999999997E-2</v>
      </c>
      <c r="Q66" s="46">
        <f t="shared" si="6"/>
        <v>4.9000000000000002E-2</v>
      </c>
      <c r="S66" s="14">
        <f t="shared" si="7"/>
        <v>6.6949000000000009E-2</v>
      </c>
      <c r="U66" s="14">
        <f t="shared" si="8"/>
        <v>5.8670470123669063E-2</v>
      </c>
      <c r="W66" s="10">
        <f t="shared" ref="W66:W82" si="35">C66</f>
        <v>4.5999999999999999E-3</v>
      </c>
      <c r="X66" s="10">
        <v>3.7000000000000002E-3</v>
      </c>
      <c r="Y66" s="10">
        <f t="shared" si="9"/>
        <v>1.4583333333333334E-3</v>
      </c>
      <c r="Z66" s="10">
        <f t="shared" ref="Z66:Z82" si="36">B66</f>
        <v>4.8299999999999998E-4</v>
      </c>
      <c r="AA66" s="10">
        <f t="shared" si="31"/>
        <v>1.9413333333333333E-3</v>
      </c>
      <c r="AB66" s="33">
        <f t="shared" si="11"/>
        <v>0.5</v>
      </c>
      <c r="AC66" s="10">
        <f t="shared" si="32"/>
        <v>8.7933333333333342E-4</v>
      </c>
      <c r="AD66" s="10">
        <f t="shared" si="33"/>
        <v>4.5793333333333337E-3</v>
      </c>
      <c r="AE66" s="10">
        <f t="shared" si="14"/>
        <v>2.0666666666666229E-5</v>
      </c>
      <c r="AL66" s="14">
        <f t="shared" si="27"/>
        <v>-4.4386764705882362E-2</v>
      </c>
      <c r="AM66" s="10">
        <f t="shared" si="16"/>
        <v>-6.2349000000000002E-2</v>
      </c>
      <c r="AN66" s="10">
        <v>-4.53E-2</v>
      </c>
      <c r="AO66" s="10">
        <f t="shared" si="17"/>
        <v>1.5E-3</v>
      </c>
      <c r="AP66" s="10">
        <f t="shared" si="18"/>
        <v>4.8299999999999998E-4</v>
      </c>
      <c r="AQ66" s="10">
        <f t="shared" si="19"/>
        <v>1.983E-3</v>
      </c>
      <c r="AR66" s="33">
        <v>0.36</v>
      </c>
      <c r="AS66" s="10">
        <f t="shared" si="20"/>
        <v>-1.702188E-2</v>
      </c>
      <c r="AT66" s="10">
        <f t="shared" si="21"/>
        <v>-6.2321879999999996E-2</v>
      </c>
      <c r="AU66" s="10">
        <f t="shared" si="22"/>
        <v>-2.7120000000005473E-5</v>
      </c>
    </row>
    <row r="67" spans="1:47" x14ac:dyDescent="0.3">
      <c r="A67" s="8">
        <v>44742</v>
      </c>
      <c r="B67" s="9">
        <v>6.7500000000000004E-4</v>
      </c>
      <c r="C67" s="9">
        <v>3.8E-3</v>
      </c>
      <c r="D67" s="10">
        <v>-7.4125999999999997E-2</v>
      </c>
      <c r="E67" s="14">
        <f t="shared" si="23"/>
        <v>-6.2349000000000002E-2</v>
      </c>
      <c r="F67" s="14">
        <f t="shared" si="24"/>
        <v>-4.3583999999999998E-2</v>
      </c>
      <c r="G67" s="14">
        <f t="shared" si="25"/>
        <v>6.5084000000000003E-2</v>
      </c>
      <c r="H67" s="7">
        <v>1</v>
      </c>
      <c r="I67" s="15" cm="1">
        <f t="array" ref="I67">C67-MMULT(D67:H67,$AJ$2:$AJ$6)</f>
        <v>1.0812257746603464E-2</v>
      </c>
      <c r="K67" s="11">
        <f t="shared" si="34"/>
        <v>-1.3012014464702869E-2</v>
      </c>
      <c r="L67" s="12">
        <f t="shared" si="26"/>
        <v>-2.1997567180994052E-3</v>
      </c>
      <c r="N67" s="14">
        <f t="shared" ref="N67:N78" si="37">X67</f>
        <v>3.2000000000000002E-3</v>
      </c>
      <c r="O67" s="14">
        <f t="shared" ref="O67:O78" si="38">N67-D67</f>
        <v>7.7325999999999992E-2</v>
      </c>
      <c r="Q67" s="46">
        <f t="shared" ref="Q67:Q82" si="39">N67-AN67</f>
        <v>5.7100000000000005E-2</v>
      </c>
      <c r="S67" s="14">
        <f t="shared" ref="S67:S82" si="40">C67-D67</f>
        <v>7.7925999999999995E-2</v>
      </c>
      <c r="U67" s="14">
        <f t="shared" ref="U67:U82" si="41">L67-D67</f>
        <v>7.1926243281900587E-2</v>
      </c>
      <c r="W67" s="10">
        <f t="shared" si="35"/>
        <v>3.8E-3</v>
      </c>
      <c r="X67" s="10">
        <v>3.2000000000000002E-3</v>
      </c>
      <c r="Y67" s="10">
        <f t="shared" ref="Y67:Y73" si="42">$O$88/12</f>
        <v>1.4583333333333334E-3</v>
      </c>
      <c r="Z67" s="10">
        <f t="shared" si="36"/>
        <v>6.7500000000000004E-4</v>
      </c>
      <c r="AA67" s="10">
        <f t="shared" si="31"/>
        <v>2.1333333333333334E-3</v>
      </c>
      <c r="AB67" s="33">
        <f t="shared" ref="AB67:AB82" si="43">$O$91</f>
        <v>0.5</v>
      </c>
      <c r="AC67" s="10">
        <f t="shared" si="32"/>
        <v>5.3333333333333336E-4</v>
      </c>
      <c r="AD67" s="10">
        <f t="shared" si="33"/>
        <v>3.7333333333333333E-3</v>
      </c>
      <c r="AE67" s="10">
        <f t="shared" ref="AE67:AE82" si="44">W67-AD67</f>
        <v>6.6666666666666697E-5</v>
      </c>
      <c r="AL67" s="14">
        <f t="shared" si="27"/>
        <v>-5.2905147058823536E-2</v>
      </c>
      <c r="AM67" s="10">
        <f t="shared" ref="AM67:AM82" si="45">D67</f>
        <v>-7.4125999999999997E-2</v>
      </c>
      <c r="AN67" s="10">
        <v>-5.3900000000000003E-2</v>
      </c>
      <c r="AO67" s="10">
        <f t="shared" ref="AO67:AO73" si="46">ROUND($O$88/12,4)</f>
        <v>1.5E-3</v>
      </c>
      <c r="AP67" s="10">
        <f t="shared" ref="AP67:AP82" si="47">B67</f>
        <v>6.7500000000000004E-4</v>
      </c>
      <c r="AQ67" s="10">
        <f t="shared" ref="AQ67:AQ82" si="48">SUM(AO67:AP67)</f>
        <v>2.1749999999999999E-3</v>
      </c>
      <c r="AR67" s="33">
        <v>0.36</v>
      </c>
      <c r="AS67" s="10">
        <f t="shared" ref="AS67:AS82" si="49">(AN67-AQ67)*AR67</f>
        <v>-2.0187E-2</v>
      </c>
      <c r="AT67" s="10">
        <f t="shared" ref="AT67:AT82" si="50">SUM(AS67,AN67)</f>
        <v>-7.4087E-2</v>
      </c>
      <c r="AU67" s="10">
        <f t="shared" ref="AU67:AU82" si="51">AM67-AT67</f>
        <v>-3.899999999999737E-5</v>
      </c>
    </row>
    <row r="68" spans="1:47" x14ac:dyDescent="0.3">
      <c r="A68" s="8">
        <v>44773</v>
      </c>
      <c r="B68" s="9">
        <v>1.0369999999999999E-3</v>
      </c>
      <c r="C68" s="9">
        <v>5.1999999999999998E-3</v>
      </c>
      <c r="D68" s="10">
        <v>9.0574000000000002E-2</v>
      </c>
      <c r="E68" s="14">
        <f t="shared" ref="E68:E78" si="52">D67</f>
        <v>-7.4125999999999997E-2</v>
      </c>
      <c r="F68" s="14">
        <f t="shared" si="24"/>
        <v>-6.2349000000000002E-2</v>
      </c>
      <c r="G68" s="14">
        <f t="shared" si="25"/>
        <v>-4.3583999999999998E-2</v>
      </c>
      <c r="H68" s="7">
        <v>1</v>
      </c>
      <c r="I68" s="15" cm="1">
        <f t="array" ref="I68">C68-MMULT(D68:H68,$AJ$2:$AJ$6)</f>
        <v>-3.5083663479272449E-3</v>
      </c>
      <c r="K68" s="11">
        <f t="shared" si="34"/>
        <v>3.421984365477141E-2</v>
      </c>
      <c r="L68" s="12">
        <f t="shared" si="26"/>
        <v>3.0711477306844166E-2</v>
      </c>
      <c r="N68" s="14">
        <f t="shared" si="37"/>
        <v>4.1999999999999997E-3</v>
      </c>
      <c r="O68" s="14">
        <f t="shared" si="38"/>
        <v>-8.6374000000000006E-2</v>
      </c>
      <c r="Q68" s="46">
        <f t="shared" si="39"/>
        <v>-6.3100000000000003E-2</v>
      </c>
      <c r="S68" s="14">
        <f t="shared" si="40"/>
        <v>-8.5374000000000005E-2</v>
      </c>
      <c r="U68" s="14">
        <f t="shared" si="41"/>
        <v>-5.986252269315584E-2</v>
      </c>
      <c r="W68" s="10">
        <f t="shared" si="35"/>
        <v>5.1999999999999998E-3</v>
      </c>
      <c r="X68" s="10">
        <v>4.1999999999999997E-3</v>
      </c>
      <c r="Y68" s="10">
        <f t="shared" si="42"/>
        <v>1.4583333333333334E-3</v>
      </c>
      <c r="Z68" s="10">
        <f t="shared" si="36"/>
        <v>1.0369999999999999E-3</v>
      </c>
      <c r="AA68" s="10">
        <f t="shared" si="31"/>
        <v>2.4953333333333333E-3</v>
      </c>
      <c r="AB68" s="33">
        <f t="shared" si="43"/>
        <v>0.5</v>
      </c>
      <c r="AC68" s="10">
        <f t="shared" si="32"/>
        <v>8.523333333333332E-4</v>
      </c>
      <c r="AD68" s="10">
        <f t="shared" si="33"/>
        <v>5.0523333333333332E-3</v>
      </c>
      <c r="AE68" s="10">
        <f t="shared" si="44"/>
        <v>1.4766666666666661E-4</v>
      </c>
      <c r="AL68" s="14">
        <f t="shared" si="27"/>
        <v>6.8463970588235307E-2</v>
      </c>
      <c r="AM68" s="10">
        <f t="shared" si="45"/>
        <v>9.0574000000000002E-2</v>
      </c>
      <c r="AN68" s="10">
        <v>6.7299999999999999E-2</v>
      </c>
      <c r="AO68" s="10">
        <f t="shared" si="46"/>
        <v>1.5E-3</v>
      </c>
      <c r="AP68" s="10">
        <f t="shared" si="47"/>
        <v>1.0369999999999999E-3</v>
      </c>
      <c r="AQ68" s="10">
        <f t="shared" si="48"/>
        <v>2.5370000000000002E-3</v>
      </c>
      <c r="AR68" s="33">
        <v>0.36</v>
      </c>
      <c r="AS68" s="10">
        <f t="shared" si="49"/>
        <v>2.3314680000000001E-2</v>
      </c>
      <c r="AT68" s="10">
        <f t="shared" si="50"/>
        <v>9.0614680000000003E-2</v>
      </c>
      <c r="AU68" s="10">
        <f t="shared" si="51"/>
        <v>-4.0680000000001271E-5</v>
      </c>
    </row>
    <row r="69" spans="1:47" x14ac:dyDescent="0.3">
      <c r="A69" s="8">
        <v>44804</v>
      </c>
      <c r="B69" s="9">
        <v>1.487E-3</v>
      </c>
      <c r="C69" s="9">
        <v>9.7999999999999997E-3</v>
      </c>
      <c r="D69" s="10">
        <v>-5.9727000000000002E-2</v>
      </c>
      <c r="E69" s="14">
        <f t="shared" si="52"/>
        <v>9.0574000000000002E-2</v>
      </c>
      <c r="F69" s="14">
        <f t="shared" ref="F69:F78" si="53">D67</f>
        <v>-7.4125999999999997E-2</v>
      </c>
      <c r="G69" s="14">
        <f t="shared" si="25"/>
        <v>-6.2349000000000002E-2</v>
      </c>
      <c r="H69" s="7">
        <v>1</v>
      </c>
      <c r="I69" s="15" cm="1">
        <f t="array" ref="I69">C69-MMULT(D69:H69,$AJ$2:$AJ$6)</f>
        <v>5.5330031552528469E-3</v>
      </c>
      <c r="K69" s="11">
        <f t="shared" si="34"/>
        <v>-8.8827398741606091E-3</v>
      </c>
      <c r="L69" s="12">
        <f t="shared" si="26"/>
        <v>-3.3497367189077622E-3</v>
      </c>
      <c r="N69" s="14">
        <f t="shared" si="37"/>
        <v>7.4999999999999997E-3</v>
      </c>
      <c r="O69" s="14">
        <f t="shared" si="38"/>
        <v>6.7227000000000009E-2</v>
      </c>
      <c r="Q69" s="46">
        <f t="shared" si="39"/>
        <v>5.0700000000000002E-2</v>
      </c>
      <c r="S69" s="14">
        <f t="shared" si="40"/>
        <v>6.9527000000000005E-2</v>
      </c>
      <c r="U69" s="14">
        <f t="shared" si="41"/>
        <v>5.6377263281092244E-2</v>
      </c>
      <c r="W69" s="10">
        <f t="shared" si="35"/>
        <v>9.7999999999999997E-3</v>
      </c>
      <c r="X69" s="10">
        <v>7.4999999999999997E-3</v>
      </c>
      <c r="Y69" s="10">
        <f t="shared" si="42"/>
        <v>1.4583333333333334E-3</v>
      </c>
      <c r="Z69" s="10">
        <f t="shared" si="36"/>
        <v>1.487E-3</v>
      </c>
      <c r="AA69" s="10">
        <f t="shared" si="31"/>
        <v>2.9453333333333337E-3</v>
      </c>
      <c r="AB69" s="33">
        <f t="shared" si="43"/>
        <v>0.5</v>
      </c>
      <c r="AC69" s="10">
        <f t="shared" si="32"/>
        <v>2.277333333333333E-3</v>
      </c>
      <c r="AD69" s="10">
        <f t="shared" si="33"/>
        <v>9.7773333333333323E-3</v>
      </c>
      <c r="AE69" s="10">
        <f t="shared" si="44"/>
        <v>2.2666666666667362E-5</v>
      </c>
      <c r="AL69" s="14">
        <f t="shared" si="27"/>
        <v>-4.172058823529412E-2</v>
      </c>
      <c r="AM69" s="10">
        <f t="shared" si="45"/>
        <v>-5.9727000000000002E-2</v>
      </c>
      <c r="AN69" s="10">
        <v>-4.3200000000000002E-2</v>
      </c>
      <c r="AO69" s="10">
        <f t="shared" si="46"/>
        <v>1.5E-3</v>
      </c>
      <c r="AP69" s="10">
        <f t="shared" si="47"/>
        <v>1.487E-3</v>
      </c>
      <c r="AQ69" s="10">
        <f t="shared" si="48"/>
        <v>2.9870000000000001E-3</v>
      </c>
      <c r="AR69" s="33">
        <v>0.36</v>
      </c>
      <c r="AS69" s="10">
        <f t="shared" si="49"/>
        <v>-1.6627320000000001E-2</v>
      </c>
      <c r="AT69" s="10">
        <f t="shared" si="50"/>
        <v>-5.9827320000000003E-2</v>
      </c>
      <c r="AU69" s="10">
        <f t="shared" si="51"/>
        <v>1.0032000000000096E-4</v>
      </c>
    </row>
    <row r="70" spans="1:47" x14ac:dyDescent="0.3">
      <c r="A70" s="8">
        <v>44834</v>
      </c>
      <c r="B70" s="9">
        <v>1.9589999999999998E-3</v>
      </c>
      <c r="C70" s="9">
        <v>4.5999999999999999E-3</v>
      </c>
      <c r="D70" s="10">
        <v>-0.121754</v>
      </c>
      <c r="E70" s="14">
        <f t="shared" si="52"/>
        <v>-5.9727000000000002E-2</v>
      </c>
      <c r="F70" s="14">
        <f t="shared" si="53"/>
        <v>9.0574000000000002E-2</v>
      </c>
      <c r="G70" s="14">
        <f t="shared" ref="G70:G78" si="54">D67</f>
        <v>-7.4125999999999997E-2</v>
      </c>
      <c r="H70" s="7">
        <v>1</v>
      </c>
      <c r="I70" s="15" cm="1">
        <f t="array" ref="I70">C70-MMULT(D70:H70,$AJ$2:$AJ$6)</f>
        <v>1.4743004449592405E-2</v>
      </c>
      <c r="K70" s="11">
        <f t="shared" si="34"/>
        <v>-2.6670538681547559E-2</v>
      </c>
      <c r="L70" s="12">
        <f t="shared" ref="L70:L78" si="55">K70+I70</f>
        <v>-1.1927534231955153E-2</v>
      </c>
      <c r="N70" s="14">
        <f t="shared" si="37"/>
        <v>4.1999999999999997E-3</v>
      </c>
      <c r="O70" s="14">
        <f t="shared" si="38"/>
        <v>0.12595400000000001</v>
      </c>
      <c r="Q70" s="46">
        <f t="shared" si="39"/>
        <v>9.2799999999999994E-2</v>
      </c>
      <c r="S70" s="14">
        <f t="shared" si="40"/>
        <v>0.12635399999999999</v>
      </c>
      <c r="U70" s="14">
        <f t="shared" si="41"/>
        <v>0.10982646576804485</v>
      </c>
      <c r="W70" s="10">
        <f t="shared" si="35"/>
        <v>4.5999999999999999E-3</v>
      </c>
      <c r="X70" s="10">
        <v>4.1999999999999997E-3</v>
      </c>
      <c r="Y70" s="10">
        <f t="shared" si="42"/>
        <v>1.4583333333333334E-3</v>
      </c>
      <c r="Z70" s="10">
        <f t="shared" si="36"/>
        <v>1.9589999999999998E-3</v>
      </c>
      <c r="AA70" s="10">
        <f t="shared" si="31"/>
        <v>3.417333333333333E-3</v>
      </c>
      <c r="AB70" s="33">
        <f t="shared" si="43"/>
        <v>0.5</v>
      </c>
      <c r="AC70" s="10">
        <f t="shared" si="32"/>
        <v>3.9133333333333338E-4</v>
      </c>
      <c r="AD70" s="10">
        <f t="shared" si="33"/>
        <v>4.5913333333333327E-3</v>
      </c>
      <c r="AE70" s="10">
        <f t="shared" si="44"/>
        <v>8.6666666666672387E-6</v>
      </c>
      <c r="AL70" s="14">
        <f t="shared" si="27"/>
        <v>-8.6981617647058834E-2</v>
      </c>
      <c r="AM70" s="10">
        <f t="shared" si="45"/>
        <v>-0.121754</v>
      </c>
      <c r="AN70" s="10">
        <v>-8.8599999999999998E-2</v>
      </c>
      <c r="AO70" s="10">
        <f t="shared" si="46"/>
        <v>1.5E-3</v>
      </c>
      <c r="AP70" s="10">
        <f t="shared" si="47"/>
        <v>1.9589999999999998E-3</v>
      </c>
      <c r="AQ70" s="10">
        <f t="shared" si="48"/>
        <v>3.4589999999999998E-3</v>
      </c>
      <c r="AR70" s="33">
        <v>0.36</v>
      </c>
      <c r="AS70" s="10">
        <f t="shared" si="49"/>
        <v>-3.3141240000000002E-2</v>
      </c>
      <c r="AT70" s="10">
        <f t="shared" si="50"/>
        <v>-0.12174124</v>
      </c>
      <c r="AU70" s="10">
        <f t="shared" si="51"/>
        <v>-1.2760000000000549E-5</v>
      </c>
    </row>
    <row r="71" spans="1:47" x14ac:dyDescent="0.3">
      <c r="A71" s="8">
        <v>44865</v>
      </c>
      <c r="B71" s="9">
        <v>2.477E-3</v>
      </c>
      <c r="C71" s="9">
        <v>6.9999999999999999E-4</v>
      </c>
      <c r="D71" s="10">
        <v>4.8944000000000001E-2</v>
      </c>
      <c r="E71" s="14">
        <f t="shared" si="52"/>
        <v>-0.121754</v>
      </c>
      <c r="F71" s="14">
        <f t="shared" si="53"/>
        <v>-5.9727000000000002E-2</v>
      </c>
      <c r="G71" s="14">
        <f t="shared" si="54"/>
        <v>9.0574000000000002E-2</v>
      </c>
      <c r="H71" s="7">
        <v>1</v>
      </c>
      <c r="I71" s="15" cm="1">
        <f t="array" ref="I71">C71-MMULT(D71:H71,$AJ$2:$AJ$6)</f>
        <v>-1.9776143190514258E-3</v>
      </c>
      <c r="K71" s="11">
        <f t="shared" si="34"/>
        <v>2.2281396456752502E-2</v>
      </c>
      <c r="L71" s="12">
        <f t="shared" si="55"/>
        <v>2.0303782137701076E-2</v>
      </c>
      <c r="N71" s="14">
        <f t="shared" si="37"/>
        <v>1.6999999999999999E-3</v>
      </c>
      <c r="O71" s="14">
        <f t="shared" si="38"/>
        <v>-4.7244000000000001E-2</v>
      </c>
      <c r="Q71" s="46">
        <f t="shared" si="39"/>
        <v>-3.5299999999999998E-2</v>
      </c>
      <c r="S71" s="14">
        <f t="shared" si="40"/>
        <v>-4.8244000000000002E-2</v>
      </c>
      <c r="U71" s="14">
        <f t="shared" si="41"/>
        <v>-2.8640217862298926E-2</v>
      </c>
      <c r="W71" s="10">
        <f t="shared" si="35"/>
        <v>6.9999999999999999E-4</v>
      </c>
      <c r="X71" s="10">
        <v>1.6999999999999999E-3</v>
      </c>
      <c r="Y71" s="10">
        <f t="shared" si="42"/>
        <v>1.4583333333333334E-3</v>
      </c>
      <c r="Z71" s="10">
        <f t="shared" si="36"/>
        <v>2.477E-3</v>
      </c>
      <c r="AA71" s="10">
        <f t="shared" si="31"/>
        <v>3.9353333333333332E-3</v>
      </c>
      <c r="AB71" s="33">
        <f t="shared" si="43"/>
        <v>0.5</v>
      </c>
      <c r="AC71" s="10">
        <f t="shared" si="32"/>
        <v>-1.1176666666666665E-3</v>
      </c>
      <c r="AD71" s="10">
        <f t="shared" si="33"/>
        <v>5.8233333333333336E-4</v>
      </c>
      <c r="AE71" s="10">
        <f t="shared" si="44"/>
        <v>1.1766666666666664E-4</v>
      </c>
      <c r="AL71" s="14">
        <f t="shared" si="27"/>
        <v>3.8912500000000003E-2</v>
      </c>
      <c r="AM71" s="10">
        <f t="shared" si="45"/>
        <v>4.8944000000000001E-2</v>
      </c>
      <c r="AN71" s="10">
        <v>3.6999999999999998E-2</v>
      </c>
      <c r="AO71" s="10">
        <f t="shared" si="46"/>
        <v>1.5E-3</v>
      </c>
      <c r="AP71" s="10">
        <f t="shared" si="47"/>
        <v>2.477E-3</v>
      </c>
      <c r="AQ71" s="10">
        <f t="shared" si="48"/>
        <v>3.9769999999999996E-3</v>
      </c>
      <c r="AR71" s="33">
        <v>0.36</v>
      </c>
      <c r="AS71" s="10">
        <f t="shared" si="49"/>
        <v>1.1888279999999998E-2</v>
      </c>
      <c r="AT71" s="10">
        <f t="shared" si="50"/>
        <v>4.8888279999999992E-2</v>
      </c>
      <c r="AU71" s="10">
        <f t="shared" si="51"/>
        <v>5.5720000000009096E-5</v>
      </c>
    </row>
    <row r="72" spans="1:47" x14ac:dyDescent="0.3">
      <c r="A72" s="8">
        <v>44895</v>
      </c>
      <c r="B72" s="9">
        <v>2.8660000000000001E-3</v>
      </c>
      <c r="C72" s="9">
        <v>-8.6E-3</v>
      </c>
      <c r="D72" s="10">
        <v>5.7671E-2</v>
      </c>
      <c r="E72" s="14">
        <f t="shared" si="52"/>
        <v>4.8944000000000001E-2</v>
      </c>
      <c r="F72" s="14">
        <f t="shared" si="53"/>
        <v>-0.121754</v>
      </c>
      <c r="G72" s="14">
        <f t="shared" si="54"/>
        <v>-5.9727000000000002E-2</v>
      </c>
      <c r="H72" s="7">
        <v>1</v>
      </c>
      <c r="I72" s="15" cm="1">
        <f t="array" ref="I72">C72-MMULT(D72:H72,$AJ$2:$AJ$6)</f>
        <v>-2.1490532060501496E-2</v>
      </c>
      <c r="K72" s="11">
        <f t="shared" si="34"/>
        <v>2.4784082709385483E-2</v>
      </c>
      <c r="L72" s="12">
        <f t="shared" si="55"/>
        <v>3.2935506488839875E-3</v>
      </c>
      <c r="N72" s="14">
        <f t="shared" si="37"/>
        <v>-4.1999999999999997E-3</v>
      </c>
      <c r="O72" s="14">
        <f t="shared" si="38"/>
        <v>-6.1871000000000002E-2</v>
      </c>
      <c r="Q72" s="46">
        <f t="shared" si="39"/>
        <v>-4.7699999999999999E-2</v>
      </c>
      <c r="S72" s="14">
        <f t="shared" si="40"/>
        <v>-6.6270999999999997E-2</v>
      </c>
      <c r="U72" s="14">
        <f t="shared" si="41"/>
        <v>-5.4377449351116013E-2</v>
      </c>
      <c r="W72" s="10">
        <f t="shared" si="35"/>
        <v>-8.6E-3</v>
      </c>
      <c r="X72" s="10">
        <v>-4.1999999999999997E-3</v>
      </c>
      <c r="Y72" s="10">
        <f t="shared" si="42"/>
        <v>1.4583333333333334E-3</v>
      </c>
      <c r="Z72" s="10">
        <f t="shared" si="36"/>
        <v>2.8660000000000001E-3</v>
      </c>
      <c r="AA72" s="10">
        <f t="shared" si="31"/>
        <v>4.3243333333333337E-3</v>
      </c>
      <c r="AB72" s="33">
        <f t="shared" si="43"/>
        <v>0.5</v>
      </c>
      <c r="AC72" s="10">
        <f t="shared" si="32"/>
        <v>-4.2621666666666667E-3</v>
      </c>
      <c r="AD72" s="10">
        <f t="shared" si="33"/>
        <v>-8.4621666666666664E-3</v>
      </c>
      <c r="AE72" s="10">
        <f t="shared" si="44"/>
        <v>-1.3783333333333356E-4</v>
      </c>
      <c r="AL72" s="14">
        <f t="shared" si="27"/>
        <v>4.5615441176470595E-2</v>
      </c>
      <c r="AM72" s="10">
        <f t="shared" si="45"/>
        <v>5.7671E-2</v>
      </c>
      <c r="AN72" s="10">
        <v>4.3499999999999997E-2</v>
      </c>
      <c r="AO72" s="10">
        <f t="shared" si="46"/>
        <v>1.5E-3</v>
      </c>
      <c r="AP72" s="10">
        <f t="shared" si="47"/>
        <v>2.8660000000000001E-3</v>
      </c>
      <c r="AQ72" s="10">
        <f t="shared" si="48"/>
        <v>4.3660000000000001E-3</v>
      </c>
      <c r="AR72" s="33">
        <v>0.36</v>
      </c>
      <c r="AS72" s="10">
        <f t="shared" si="49"/>
        <v>1.4088239999999998E-2</v>
      </c>
      <c r="AT72" s="10">
        <f t="shared" si="50"/>
        <v>5.7588239999999999E-2</v>
      </c>
      <c r="AU72" s="10">
        <f t="shared" si="51"/>
        <v>8.2760000000001166E-5</v>
      </c>
    </row>
    <row r="73" spans="1:47" x14ac:dyDescent="0.3">
      <c r="A73" s="8">
        <v>44926</v>
      </c>
      <c r="B73" s="9">
        <v>3.375E-3</v>
      </c>
      <c r="C73" s="9">
        <v>4.0000000000000002E-4</v>
      </c>
      <c r="D73" s="10">
        <v>-5.1395000000000003E-2</v>
      </c>
      <c r="E73" s="14">
        <f t="shared" si="52"/>
        <v>5.7671E-2</v>
      </c>
      <c r="F73" s="14">
        <f t="shared" si="53"/>
        <v>4.8944000000000001E-2</v>
      </c>
      <c r="G73" s="14">
        <f t="shared" si="54"/>
        <v>-0.121754</v>
      </c>
      <c r="H73" s="7">
        <v>1</v>
      </c>
      <c r="I73" s="15" cm="1">
        <f t="array" ref="I73">C73-MMULT(D73:H73,$AJ$2:$AJ$6)</f>
        <v>-5.918531412335587E-3</v>
      </c>
      <c r="K73" s="11">
        <f t="shared" si="34"/>
        <v>-6.493329783987813E-3</v>
      </c>
      <c r="L73" s="12">
        <f t="shared" si="55"/>
        <v>-1.24118611963234E-2</v>
      </c>
      <c r="N73" s="14">
        <f t="shared" si="37"/>
        <v>1.8E-3</v>
      </c>
      <c r="O73" s="14">
        <f t="shared" si="38"/>
        <v>5.3195000000000006E-2</v>
      </c>
      <c r="Q73" s="46">
        <f t="shared" si="39"/>
        <v>3.8300000000000001E-2</v>
      </c>
      <c r="S73" s="14">
        <f t="shared" si="40"/>
        <v>5.1795000000000001E-2</v>
      </c>
      <c r="U73" s="14">
        <f t="shared" si="41"/>
        <v>3.8983138803676605E-2</v>
      </c>
      <c r="W73" s="10">
        <f t="shared" si="35"/>
        <v>4.0000000000000002E-4</v>
      </c>
      <c r="X73" s="10">
        <v>1.8E-3</v>
      </c>
      <c r="Y73" s="10">
        <f t="shared" si="42"/>
        <v>1.4583333333333334E-3</v>
      </c>
      <c r="Z73" s="10">
        <f t="shared" si="36"/>
        <v>3.375E-3</v>
      </c>
      <c r="AA73" s="10">
        <f t="shared" si="31"/>
        <v>4.8333333333333336E-3</v>
      </c>
      <c r="AB73" s="33">
        <f t="shared" si="43"/>
        <v>0.5</v>
      </c>
      <c r="AC73" s="10">
        <f t="shared" si="32"/>
        <v>-1.5166666666666668E-3</v>
      </c>
      <c r="AD73" s="10">
        <f t="shared" si="33"/>
        <v>2.8333333333333314E-4</v>
      </c>
      <c r="AE73" s="10">
        <f t="shared" si="44"/>
        <v>1.1666666666666688E-4</v>
      </c>
      <c r="AL73" s="14">
        <f t="shared" si="27"/>
        <v>-3.4205882352941183E-2</v>
      </c>
      <c r="AM73" s="10">
        <f t="shared" si="45"/>
        <v>-5.1395000000000003E-2</v>
      </c>
      <c r="AN73" s="10">
        <v>-3.6499999999999998E-2</v>
      </c>
      <c r="AO73" s="10">
        <f t="shared" si="46"/>
        <v>1.5E-3</v>
      </c>
      <c r="AP73" s="10">
        <f t="shared" si="47"/>
        <v>3.375E-3</v>
      </c>
      <c r="AQ73" s="10">
        <f t="shared" si="48"/>
        <v>4.875E-3</v>
      </c>
      <c r="AR73" s="33">
        <v>0.36</v>
      </c>
      <c r="AS73" s="10">
        <f t="shared" si="49"/>
        <v>-1.4894999999999999E-2</v>
      </c>
      <c r="AT73" s="10">
        <f t="shared" si="50"/>
        <v>-5.1394999999999996E-2</v>
      </c>
      <c r="AU73" s="10">
        <f t="shared" si="51"/>
        <v>0</v>
      </c>
    </row>
    <row r="74" spans="1:47" x14ac:dyDescent="0.3">
      <c r="A74" s="8">
        <v>44957</v>
      </c>
      <c r="B74" s="9">
        <v>3.6909999999999998E-3</v>
      </c>
      <c r="C74" s="9">
        <v>-2E-3</v>
      </c>
      <c r="D74" s="10">
        <v>0.106711</v>
      </c>
      <c r="E74" s="14">
        <f t="shared" si="52"/>
        <v>-5.1395000000000003E-2</v>
      </c>
      <c r="F74" s="14">
        <f t="shared" si="53"/>
        <v>5.7671E-2</v>
      </c>
      <c r="G74" s="14">
        <f t="shared" si="54"/>
        <v>4.8944000000000001E-2</v>
      </c>
      <c r="H74" s="7">
        <v>1</v>
      </c>
      <c r="I74" s="15" cm="1">
        <f t="array" ref="I74">C74-MMULT(D74:H74,$AJ$2:$AJ$6)</f>
        <v>-2.2578038835514763E-2</v>
      </c>
      <c r="K74" s="11">
        <f t="shared" si="34"/>
        <v>3.8847533360138478E-2</v>
      </c>
      <c r="L74" s="12">
        <f t="shared" si="55"/>
        <v>1.6269494524623715E-2</v>
      </c>
      <c r="N74" s="14">
        <f t="shared" si="37"/>
        <v>5.0000000000000001E-4</v>
      </c>
      <c r="O74" s="14">
        <f t="shared" si="38"/>
        <v>-0.106211</v>
      </c>
      <c r="Q74" s="46">
        <f t="shared" si="39"/>
        <v>-7.9399999999999998E-2</v>
      </c>
      <c r="S74" s="14">
        <f t="shared" si="40"/>
        <v>-0.108711</v>
      </c>
      <c r="U74" s="14">
        <f t="shared" si="41"/>
        <v>-9.0441505475376285E-2</v>
      </c>
      <c r="W74" s="10">
        <f t="shared" si="35"/>
        <v>-2E-3</v>
      </c>
      <c r="X74" s="10">
        <v>5.0000000000000001E-4</v>
      </c>
      <c r="Y74" s="10">
        <f>$P$88/12</f>
        <v>2.0833333333333333E-3</v>
      </c>
      <c r="Z74" s="10">
        <f t="shared" si="36"/>
        <v>3.6909999999999998E-3</v>
      </c>
      <c r="AA74" s="10">
        <f t="shared" si="31"/>
        <v>5.7743333333333327E-3</v>
      </c>
      <c r="AB74" s="33">
        <f t="shared" si="43"/>
        <v>0.5</v>
      </c>
      <c r="AC74" s="10">
        <f t="shared" si="32"/>
        <v>-2.6371666666666661E-3</v>
      </c>
      <c r="AD74" s="10">
        <f t="shared" si="33"/>
        <v>-2.1371666666666661E-3</v>
      </c>
      <c r="AE74" s="10">
        <f t="shared" si="44"/>
        <v>1.3716666666666608E-4</v>
      </c>
      <c r="AL74" s="14">
        <f t="shared" si="27"/>
        <v>8.2722058823529426E-2</v>
      </c>
      <c r="AM74" s="10">
        <f t="shared" si="45"/>
        <v>0.106711</v>
      </c>
      <c r="AN74" s="10">
        <v>7.9899999999999999E-2</v>
      </c>
      <c r="AO74" s="10">
        <f>ROUND($P$88/12,4)</f>
        <v>2.0999999999999999E-3</v>
      </c>
      <c r="AP74" s="10">
        <f t="shared" si="47"/>
        <v>3.6909999999999998E-3</v>
      </c>
      <c r="AQ74" s="10">
        <f t="shared" si="48"/>
        <v>5.7909999999999993E-3</v>
      </c>
      <c r="AR74" s="33">
        <v>0.36</v>
      </c>
      <c r="AS74" s="10">
        <f t="shared" si="49"/>
        <v>2.6679239999999996E-2</v>
      </c>
      <c r="AT74" s="10">
        <f t="shared" si="50"/>
        <v>0.10657923999999999</v>
      </c>
      <c r="AU74" s="10">
        <f t="shared" si="51"/>
        <v>1.3176000000000854E-4</v>
      </c>
    </row>
    <row r="75" spans="1:47" x14ac:dyDescent="0.3">
      <c r="A75" s="8">
        <v>44985</v>
      </c>
      <c r="B75" s="9">
        <v>3.4880000000000002E-3</v>
      </c>
      <c r="C75" s="9">
        <v>7.1999999999999998E-3</v>
      </c>
      <c r="D75" s="10">
        <v>-4.7994000000000002E-2</v>
      </c>
      <c r="E75" s="14">
        <f t="shared" si="52"/>
        <v>0.106711</v>
      </c>
      <c r="F75" s="14">
        <f t="shared" si="53"/>
        <v>-5.1395000000000003E-2</v>
      </c>
      <c r="G75" s="14">
        <f t="shared" si="54"/>
        <v>5.7671E-2</v>
      </c>
      <c r="H75" s="7">
        <v>1</v>
      </c>
      <c r="I75" s="15" cm="1">
        <f t="array" ref="I75">C75-MMULT(D75:H75,$AJ$2:$AJ$6)</f>
        <v>-4.0831936060745384E-3</v>
      </c>
      <c r="K75" s="11">
        <f t="shared" si="34"/>
        <v>-5.5180076864508841E-3</v>
      </c>
      <c r="L75" s="12">
        <f t="shared" si="55"/>
        <v>-9.6012012925254225E-3</v>
      </c>
      <c r="N75" s="14">
        <f t="shared" si="37"/>
        <v>6.6E-3</v>
      </c>
      <c r="O75" s="14">
        <f t="shared" si="38"/>
        <v>5.4594000000000004E-2</v>
      </c>
      <c r="Q75" s="46">
        <f t="shared" si="39"/>
        <v>4.0500000000000001E-2</v>
      </c>
      <c r="S75" s="14">
        <f t="shared" si="40"/>
        <v>5.5194E-2</v>
      </c>
      <c r="U75" s="14">
        <f t="shared" si="41"/>
        <v>3.8392798707474578E-2</v>
      </c>
      <c r="W75" s="10">
        <f t="shared" si="35"/>
        <v>7.1999999999999998E-3</v>
      </c>
      <c r="X75" s="10">
        <v>6.6E-3</v>
      </c>
      <c r="Y75" s="10">
        <f t="shared" ref="Y75:Y82" si="56">$P$88/12</f>
        <v>2.0833333333333333E-3</v>
      </c>
      <c r="Z75" s="10">
        <f t="shared" si="36"/>
        <v>3.4880000000000002E-3</v>
      </c>
      <c r="AA75" s="10">
        <f t="shared" si="31"/>
        <v>5.5713333333333335E-3</v>
      </c>
      <c r="AB75" s="33">
        <f t="shared" si="43"/>
        <v>0.5</v>
      </c>
      <c r="AC75" s="10">
        <f t="shared" si="32"/>
        <v>5.1433333333333322E-4</v>
      </c>
      <c r="AD75" s="10">
        <f t="shared" si="33"/>
        <v>7.1143333333333336E-3</v>
      </c>
      <c r="AE75" s="10">
        <f t="shared" si="44"/>
        <v>8.5666666666666183E-5</v>
      </c>
      <c r="AL75" s="14">
        <f t="shared" si="27"/>
        <v>-3.118088235294118E-2</v>
      </c>
      <c r="AM75" s="10">
        <f t="shared" si="45"/>
        <v>-4.7994000000000002E-2</v>
      </c>
      <c r="AN75" s="10">
        <v>-3.39E-2</v>
      </c>
      <c r="AO75" s="10">
        <f t="shared" ref="AO75:AO82" si="57">ROUND($P$88/12,4)</f>
        <v>2.0999999999999999E-3</v>
      </c>
      <c r="AP75" s="10">
        <f t="shared" si="47"/>
        <v>3.4880000000000002E-3</v>
      </c>
      <c r="AQ75" s="10">
        <f t="shared" si="48"/>
        <v>5.5880000000000001E-3</v>
      </c>
      <c r="AR75" s="33">
        <v>0.36</v>
      </c>
      <c r="AS75" s="10">
        <f t="shared" si="49"/>
        <v>-1.421568E-2</v>
      </c>
      <c r="AT75" s="10">
        <f t="shared" si="50"/>
        <v>-4.8115680000000001E-2</v>
      </c>
      <c r="AU75" s="10">
        <f t="shared" si="51"/>
        <v>1.2167999999999901E-4</v>
      </c>
    </row>
    <row r="76" spans="1:47" x14ac:dyDescent="0.3">
      <c r="A76" s="8">
        <v>45016</v>
      </c>
      <c r="B76" s="9">
        <v>3.9979999999999998E-3</v>
      </c>
      <c r="C76" s="9">
        <v>-1.0200000000000001E-2</v>
      </c>
      <c r="D76" s="10">
        <v>-2.5392999999999999E-2</v>
      </c>
      <c r="E76" s="14">
        <f t="shared" si="52"/>
        <v>-4.7994000000000002E-2</v>
      </c>
      <c r="F76" s="14">
        <f t="shared" si="53"/>
        <v>0.106711</v>
      </c>
      <c r="G76" s="14">
        <f t="shared" si="54"/>
        <v>-5.1395000000000003E-2</v>
      </c>
      <c r="H76" s="7">
        <v>1</v>
      </c>
      <c r="I76" s="15" cm="1">
        <f t="array" ref="I76">C76-MMULT(D76:H76,$AJ$2:$AJ$6)</f>
        <v>-1.4388723822171922E-2</v>
      </c>
      <c r="K76" s="11">
        <f t="shared" si="34"/>
        <v>9.6339623193550557E-4</v>
      </c>
      <c r="L76" s="12">
        <f t="shared" si="55"/>
        <v>-1.3425327590236416E-2</v>
      </c>
      <c r="N76" s="14">
        <f t="shared" si="37"/>
        <v>-4.7999999999999996E-3</v>
      </c>
      <c r="O76" s="14">
        <f t="shared" si="38"/>
        <v>2.0593E-2</v>
      </c>
      <c r="Q76" s="46">
        <f t="shared" si="39"/>
        <v>1.2200000000000003E-2</v>
      </c>
      <c r="S76" s="14">
        <f t="shared" si="40"/>
        <v>1.5192999999999998E-2</v>
      </c>
      <c r="U76" s="14">
        <f t="shared" si="41"/>
        <v>1.1967672409763583E-2</v>
      </c>
      <c r="W76" s="10">
        <f t="shared" si="35"/>
        <v>-1.0200000000000001E-2</v>
      </c>
      <c r="X76" s="10">
        <v>-4.7999999999999996E-3</v>
      </c>
      <c r="Y76" s="10">
        <f t="shared" si="56"/>
        <v>2.0833333333333333E-3</v>
      </c>
      <c r="Z76" s="10">
        <f t="shared" si="36"/>
        <v>3.9979999999999998E-3</v>
      </c>
      <c r="AA76" s="10">
        <f t="shared" si="31"/>
        <v>6.0813333333333327E-3</v>
      </c>
      <c r="AB76" s="33">
        <f t="shared" si="43"/>
        <v>0.5</v>
      </c>
      <c r="AC76" s="10">
        <f t="shared" si="32"/>
        <v>-5.4406666666666666E-3</v>
      </c>
      <c r="AD76" s="10">
        <f t="shared" si="33"/>
        <v>-1.0240666666666665E-2</v>
      </c>
      <c r="AE76" s="10">
        <f t="shared" si="44"/>
        <v>4.0666666666664547E-5</v>
      </c>
      <c r="AL76" s="14">
        <f t="shared" si="27"/>
        <v>-1.41875E-2</v>
      </c>
      <c r="AM76" s="10">
        <f t="shared" si="45"/>
        <v>-2.5392999999999999E-2</v>
      </c>
      <c r="AN76" s="10">
        <v>-1.7000000000000001E-2</v>
      </c>
      <c r="AO76" s="10">
        <f t="shared" si="57"/>
        <v>2.0999999999999999E-3</v>
      </c>
      <c r="AP76" s="10">
        <f t="shared" si="47"/>
        <v>3.9979999999999998E-3</v>
      </c>
      <c r="AQ76" s="10">
        <f t="shared" si="48"/>
        <v>6.0979999999999993E-3</v>
      </c>
      <c r="AR76" s="33">
        <v>0.36</v>
      </c>
      <c r="AS76" s="10">
        <f t="shared" si="49"/>
        <v>-8.3152799999999995E-3</v>
      </c>
      <c r="AT76" s="10">
        <f t="shared" si="50"/>
        <v>-2.5315280000000003E-2</v>
      </c>
      <c r="AU76" s="10">
        <f t="shared" si="51"/>
        <v>-7.7719999999996403E-5</v>
      </c>
    </row>
    <row r="77" spans="1:47" x14ac:dyDescent="0.3">
      <c r="A77" s="8">
        <v>45046</v>
      </c>
      <c r="B77" s="9">
        <v>3.98E-3</v>
      </c>
      <c r="C77" s="9">
        <v>1.8E-3</v>
      </c>
      <c r="D77" s="10">
        <v>8.3370000000000007E-3</v>
      </c>
      <c r="E77" s="14">
        <f t="shared" si="52"/>
        <v>-2.5392999999999999E-2</v>
      </c>
      <c r="F77" s="14">
        <f t="shared" si="53"/>
        <v>-4.7994000000000002E-2</v>
      </c>
      <c r="G77" s="14">
        <f t="shared" si="54"/>
        <v>0.106711</v>
      </c>
      <c r="H77" s="7">
        <v>1</v>
      </c>
      <c r="I77" s="15" cm="1">
        <f t="array" ref="I77">C77-MMULT(D77:H77,$AJ$2:$AJ$6)</f>
        <v>-5.674984389257719E-3</v>
      </c>
      <c r="K77" s="11">
        <f t="shared" si="34"/>
        <v>1.063632018075073E-2</v>
      </c>
      <c r="L77" s="12">
        <f t="shared" si="55"/>
        <v>4.9613357914930108E-3</v>
      </c>
      <c r="N77" s="14">
        <f t="shared" si="37"/>
        <v>3.3E-3</v>
      </c>
      <c r="O77" s="14">
        <f t="shared" si="38"/>
        <v>-5.0370000000000007E-3</v>
      </c>
      <c r="Q77" s="46">
        <f t="shared" si="39"/>
        <v>-4.4999999999999997E-3</v>
      </c>
      <c r="S77" s="14">
        <f t="shared" si="40"/>
        <v>-6.5370000000000011E-3</v>
      </c>
      <c r="U77" s="14">
        <f t="shared" si="41"/>
        <v>-3.3756642085069899E-3</v>
      </c>
      <c r="W77" s="10">
        <f t="shared" si="35"/>
        <v>1.8E-3</v>
      </c>
      <c r="X77" s="10">
        <v>3.3E-3</v>
      </c>
      <c r="Y77" s="10">
        <f t="shared" si="56"/>
        <v>2.0833333333333333E-3</v>
      </c>
      <c r="Z77" s="10">
        <f t="shared" si="36"/>
        <v>3.98E-3</v>
      </c>
      <c r="AA77" s="10">
        <f t="shared" si="31"/>
        <v>6.0633333333333338E-3</v>
      </c>
      <c r="AB77" s="33">
        <f t="shared" si="43"/>
        <v>0.5</v>
      </c>
      <c r="AC77" s="10">
        <f t="shared" si="32"/>
        <v>-1.3816666666666669E-3</v>
      </c>
      <c r="AD77" s="10">
        <f t="shared" si="33"/>
        <v>1.9183333333333331E-3</v>
      </c>
      <c r="AE77" s="10">
        <f t="shared" si="44"/>
        <v>-1.1833333333333314E-4</v>
      </c>
      <c r="AL77" s="14">
        <f t="shared" si="27"/>
        <v>1.0600735294117649E-2</v>
      </c>
      <c r="AM77" s="10">
        <f t="shared" si="45"/>
        <v>8.3370000000000007E-3</v>
      </c>
      <c r="AN77" s="10">
        <v>7.7999999999999996E-3</v>
      </c>
      <c r="AO77" s="10">
        <f t="shared" si="57"/>
        <v>2.0999999999999999E-3</v>
      </c>
      <c r="AP77" s="10">
        <f t="shared" si="47"/>
        <v>3.98E-3</v>
      </c>
      <c r="AQ77" s="10">
        <f t="shared" si="48"/>
        <v>6.0800000000000003E-3</v>
      </c>
      <c r="AR77" s="33">
        <v>0.36</v>
      </c>
      <c r="AS77" s="10">
        <f t="shared" si="49"/>
        <v>6.1919999999999976E-4</v>
      </c>
      <c r="AT77" s="10">
        <f t="shared" si="50"/>
        <v>8.4191999999999999E-3</v>
      </c>
      <c r="AU77" s="10">
        <f t="shared" si="51"/>
        <v>-8.2199999999999288E-5</v>
      </c>
    </row>
    <row r="78" spans="1:47" x14ac:dyDescent="0.3">
      <c r="A78" s="8">
        <v>45077</v>
      </c>
      <c r="B78" s="9">
        <v>4.2319999999999997E-3</v>
      </c>
      <c r="C78" s="9">
        <v>6.7000000000000002E-3</v>
      </c>
      <c r="D78" s="10">
        <v>-3.2199999999999999E-2</v>
      </c>
      <c r="E78" s="14">
        <f t="shared" si="52"/>
        <v>8.3370000000000007E-3</v>
      </c>
      <c r="F78" s="14">
        <f t="shared" si="53"/>
        <v>-2.5392999999999999E-2</v>
      </c>
      <c r="G78" s="14">
        <f t="shared" si="54"/>
        <v>-4.7994000000000002E-2</v>
      </c>
      <c r="H78" s="7">
        <v>1</v>
      </c>
      <c r="I78" s="15" cm="1">
        <f t="array" ref="I78">C78-MMULT(D78:H78,$AJ$2:$AJ$6)</f>
        <v>4.0418432204902812E-3</v>
      </c>
      <c r="K78" s="11">
        <f t="shared" si="34"/>
        <v>-9.8868183861253005E-4</v>
      </c>
      <c r="L78" s="12">
        <f t="shared" si="55"/>
        <v>3.0531613818777512E-3</v>
      </c>
      <c r="N78" s="14">
        <f t="shared" si="37"/>
        <v>6.4999999999999997E-3</v>
      </c>
      <c r="O78" s="14">
        <f t="shared" si="38"/>
        <v>3.8699999999999998E-2</v>
      </c>
      <c r="Q78" s="46">
        <f t="shared" si="39"/>
        <v>2.8499999999999998E-2</v>
      </c>
      <c r="S78" s="14">
        <f t="shared" si="40"/>
        <v>3.8899999999999997E-2</v>
      </c>
      <c r="U78" s="14">
        <f t="shared" si="41"/>
        <v>3.525316138187775E-2</v>
      </c>
      <c r="W78" s="10">
        <f t="shared" si="35"/>
        <v>6.7000000000000002E-3</v>
      </c>
      <c r="X78" s="10">
        <v>6.4999999999999997E-3</v>
      </c>
      <c r="Y78" s="10">
        <f t="shared" si="56"/>
        <v>2.0833333333333333E-3</v>
      </c>
      <c r="Z78" s="10">
        <f t="shared" si="36"/>
        <v>4.2319999999999997E-3</v>
      </c>
      <c r="AA78" s="10">
        <f t="shared" si="31"/>
        <v>6.3153333333333325E-3</v>
      </c>
      <c r="AB78" s="33">
        <f t="shared" si="43"/>
        <v>0.5</v>
      </c>
      <c r="AC78" s="10">
        <f t="shared" si="32"/>
        <v>9.233333333333359E-5</v>
      </c>
      <c r="AD78" s="10">
        <f t="shared" si="33"/>
        <v>6.5923333333333337E-3</v>
      </c>
      <c r="AE78" s="10">
        <f t="shared" si="44"/>
        <v>1.076666666666665E-4</v>
      </c>
      <c r="AL78" s="14">
        <f t="shared" si="27"/>
        <v>-1.9020588235294122E-2</v>
      </c>
      <c r="AM78" s="10">
        <f t="shared" si="45"/>
        <v>-3.2199999999999999E-2</v>
      </c>
      <c r="AN78" s="10">
        <v>-2.1999999999999999E-2</v>
      </c>
      <c r="AO78" s="10">
        <f t="shared" si="57"/>
        <v>2.0999999999999999E-3</v>
      </c>
      <c r="AP78" s="10">
        <f t="shared" si="47"/>
        <v>4.2319999999999997E-3</v>
      </c>
      <c r="AQ78" s="10">
        <f t="shared" si="48"/>
        <v>6.3319999999999991E-3</v>
      </c>
      <c r="AR78" s="33">
        <v>0.36</v>
      </c>
      <c r="AS78" s="10">
        <f t="shared" si="49"/>
        <v>-1.0199519999999998E-2</v>
      </c>
      <c r="AT78" s="10">
        <f t="shared" si="50"/>
        <v>-3.2199519999999995E-2</v>
      </c>
      <c r="AU78" s="10">
        <f t="shared" si="51"/>
        <v>-4.8000000000408827E-7</v>
      </c>
    </row>
    <row r="79" spans="1:47" x14ac:dyDescent="0.3">
      <c r="A79" s="8">
        <v>45107</v>
      </c>
      <c r="B79" s="9">
        <v>4.3E-3</v>
      </c>
      <c r="C79" s="9">
        <v>9.5999999999999992E-3</v>
      </c>
      <c r="D79" s="10">
        <v>5.1528999999999998E-2</v>
      </c>
      <c r="E79" s="14">
        <f t="shared" ref="E79:E82" si="58">D78</f>
        <v>-3.2199999999999999E-2</v>
      </c>
      <c r="F79" s="14">
        <f t="shared" ref="F79:F82" si="59">D77</f>
        <v>8.3370000000000007E-3</v>
      </c>
      <c r="G79" s="14">
        <f t="shared" ref="G79:G82" si="60">D76</f>
        <v>-2.5392999999999999E-2</v>
      </c>
      <c r="H79" s="7">
        <v>1</v>
      </c>
      <c r="I79" s="15" cm="1">
        <f t="array" ref="I79">C79-MMULT(D79:H79,$AJ$2:$AJ$6)</f>
        <v>-1.7935558828803561E-3</v>
      </c>
      <c r="K79" s="11">
        <f t="shared" si="34"/>
        <v>2.3022710076903326E-2</v>
      </c>
      <c r="L79" s="12">
        <f t="shared" ref="L79:L82" si="61">K79+I79</f>
        <v>2.1229154194022971E-2</v>
      </c>
      <c r="N79" s="14">
        <f t="shared" ref="N79:N82" si="62">X79</f>
        <v>8.5000000000000006E-3</v>
      </c>
      <c r="O79" s="14">
        <f t="shared" ref="O79:O82" si="63">N79-D79</f>
        <v>-4.3028999999999998E-2</v>
      </c>
      <c r="Q79" s="46">
        <f t="shared" si="39"/>
        <v>-3.1050000000000001E-2</v>
      </c>
      <c r="S79" s="14">
        <f t="shared" si="40"/>
        <v>-4.1929000000000001E-2</v>
      </c>
      <c r="U79" s="14">
        <f t="shared" si="41"/>
        <v>-3.0299845805977027E-2</v>
      </c>
      <c r="W79" s="10">
        <f t="shared" si="35"/>
        <v>9.5999999999999992E-3</v>
      </c>
      <c r="X79" s="10">
        <v>8.5000000000000006E-3</v>
      </c>
      <c r="Y79" s="10">
        <f t="shared" si="56"/>
        <v>2.0833333333333333E-3</v>
      </c>
      <c r="Z79" s="10">
        <f t="shared" si="36"/>
        <v>4.3E-3</v>
      </c>
      <c r="AA79" s="10">
        <f t="shared" si="31"/>
        <v>6.3833333333333329E-3</v>
      </c>
      <c r="AB79" s="33">
        <f t="shared" si="43"/>
        <v>0.5</v>
      </c>
      <c r="AC79" s="10">
        <f t="shared" ref="AC79" si="64">(X79-AA79)*AB79</f>
        <v>1.0583333333333339E-3</v>
      </c>
      <c r="AD79" s="10">
        <f t="shared" ref="AD79" si="65">SUM(AC79,X79)</f>
        <v>9.5583333333333353E-3</v>
      </c>
      <c r="AE79" s="10">
        <f t="shared" ref="AE79" si="66">W79-AD79</f>
        <v>4.1666666666663812E-5</v>
      </c>
      <c r="AL79" s="14">
        <f t="shared" ref="AL79:AL82" si="67">(AM79+AQ79)/(1+AR79)</f>
        <v>4.2594852941176473E-2</v>
      </c>
      <c r="AM79" s="10">
        <f t="shared" si="45"/>
        <v>5.1528999999999998E-2</v>
      </c>
      <c r="AN79" s="10">
        <v>3.9550000000000002E-2</v>
      </c>
      <c r="AO79" s="10">
        <f t="shared" si="57"/>
        <v>2.0999999999999999E-3</v>
      </c>
      <c r="AP79" s="10">
        <f t="shared" si="47"/>
        <v>4.3E-3</v>
      </c>
      <c r="AQ79" s="10">
        <f t="shared" si="48"/>
        <v>6.3999999999999994E-3</v>
      </c>
      <c r="AR79" s="33">
        <v>0.36</v>
      </c>
      <c r="AS79" s="10">
        <f t="shared" si="49"/>
        <v>1.1933999999999998E-2</v>
      </c>
      <c r="AT79" s="10">
        <f t="shared" si="50"/>
        <v>5.1484000000000002E-2</v>
      </c>
      <c r="AU79" s="10">
        <f t="shared" si="51"/>
        <v>4.4999999999996432E-5</v>
      </c>
    </row>
    <row r="80" spans="1:47" x14ac:dyDescent="0.3">
      <c r="A80" s="8">
        <v>45138</v>
      </c>
      <c r="B80" s="9">
        <v>4.5999999999999999E-3</v>
      </c>
      <c r="C80" s="9">
        <v>1.2500000000000001E-2</v>
      </c>
      <c r="D80" s="10">
        <v>2.8506E-2</v>
      </c>
      <c r="E80" s="14">
        <f t="shared" si="58"/>
        <v>5.1528999999999998E-2</v>
      </c>
      <c r="F80" s="14">
        <f t="shared" si="59"/>
        <v>-3.2199999999999999E-2</v>
      </c>
      <c r="G80" s="14">
        <f t="shared" si="60"/>
        <v>8.3370000000000007E-3</v>
      </c>
      <c r="H80" s="7">
        <v>1</v>
      </c>
      <c r="I80" s="15" cm="1">
        <f t="array" ref="I80">C80-MMULT(D80:H80,$AJ$2:$AJ$6)</f>
        <v>-2.788989833057226E-3</v>
      </c>
      <c r="K80" s="11">
        <f t="shared" si="34"/>
        <v>1.6420287068496187E-2</v>
      </c>
      <c r="L80" s="12">
        <f t="shared" si="61"/>
        <v>1.3631297235438961E-2</v>
      </c>
      <c r="N80" s="14">
        <f t="shared" si="62"/>
        <v>1.0500000000000001E-2</v>
      </c>
      <c r="O80" s="14">
        <f t="shared" si="63"/>
        <v>-1.8006000000000001E-2</v>
      </c>
      <c r="Q80" s="46">
        <f t="shared" si="39"/>
        <v>-1.2200000000000001E-2</v>
      </c>
      <c r="S80" s="14">
        <f t="shared" si="40"/>
        <v>-1.6005999999999999E-2</v>
      </c>
      <c r="U80" s="14">
        <f t="shared" si="41"/>
        <v>-1.487470276456104E-2</v>
      </c>
      <c r="W80" s="10">
        <f t="shared" si="35"/>
        <v>1.2500000000000001E-2</v>
      </c>
      <c r="X80" s="10">
        <v>1.0500000000000001E-2</v>
      </c>
      <c r="Y80" s="10">
        <f t="shared" si="56"/>
        <v>2.0833333333333333E-3</v>
      </c>
      <c r="Z80" s="10">
        <f t="shared" si="36"/>
        <v>4.5999999999999999E-3</v>
      </c>
      <c r="AA80" s="10">
        <f t="shared" ref="AA80:AA81" si="68">SUM(Y80:Z80)</f>
        <v>6.6833333333333328E-3</v>
      </c>
      <c r="AB80" s="33">
        <f t="shared" si="43"/>
        <v>0.5</v>
      </c>
      <c r="AC80" s="10">
        <f t="shared" ref="AC80:AC81" si="69">(X80-AA80)*AB80</f>
        <v>1.9083333333333339E-3</v>
      </c>
      <c r="AD80" s="10">
        <f t="shared" ref="AD80:AD81" si="70">SUM(AC80,X80)</f>
        <v>1.2408333333333334E-2</v>
      </c>
      <c r="AE80" s="10">
        <f t="shared" ref="AE80:AE81" si="71">W80-AD80</f>
        <v>9.1666666666666979E-5</v>
      </c>
      <c r="AL80" s="14">
        <f t="shared" si="67"/>
        <v>2.5886764705882356E-2</v>
      </c>
      <c r="AM80" s="10">
        <f t="shared" si="45"/>
        <v>2.8506E-2</v>
      </c>
      <c r="AN80" s="10">
        <v>2.2700000000000001E-2</v>
      </c>
      <c r="AO80" s="10">
        <f t="shared" si="57"/>
        <v>2.0999999999999999E-3</v>
      </c>
      <c r="AP80" s="10">
        <f t="shared" si="47"/>
        <v>4.5999999999999999E-3</v>
      </c>
      <c r="AQ80" s="10">
        <f t="shared" si="48"/>
        <v>6.6999999999999994E-3</v>
      </c>
      <c r="AR80" s="33">
        <v>0.36</v>
      </c>
      <c r="AS80" s="10">
        <f t="shared" si="49"/>
        <v>5.7599999999999995E-3</v>
      </c>
      <c r="AT80" s="10">
        <f t="shared" si="50"/>
        <v>2.8459999999999999E-2</v>
      </c>
      <c r="AU80" s="10">
        <f t="shared" si="51"/>
        <v>4.6000000000000901E-5</v>
      </c>
    </row>
    <row r="81" spans="1:47" x14ac:dyDescent="0.3">
      <c r="A81" s="8">
        <v>45169</v>
      </c>
      <c r="B81" s="9">
        <v>4.7000000000000002E-3</v>
      </c>
      <c r="C81" s="9">
        <v>9.2999999999999992E-3</v>
      </c>
      <c r="D81" s="10">
        <v>-3.1111E-2</v>
      </c>
      <c r="E81" s="14">
        <f t="shared" si="58"/>
        <v>2.8506E-2</v>
      </c>
      <c r="F81" s="14">
        <f t="shared" si="59"/>
        <v>5.1528999999999998E-2</v>
      </c>
      <c r="G81" s="14">
        <f t="shared" si="60"/>
        <v>-3.2199999999999999E-2</v>
      </c>
      <c r="H81" s="7">
        <v>1</v>
      </c>
      <c r="I81" s="15" cm="1">
        <f t="array" ref="I81">C81-MMULT(D81:H81,$AJ$2:$AJ$6)</f>
        <v>7.6875357939602297E-4</v>
      </c>
      <c r="K81" s="11">
        <f t="shared" si="34"/>
        <v>-6.7638376033622542E-4</v>
      </c>
      <c r="L81" s="12">
        <f t="shared" si="61"/>
        <v>9.2369819059797548E-5</v>
      </c>
      <c r="N81" s="14">
        <f t="shared" si="62"/>
        <v>8.5000000000000006E-3</v>
      </c>
      <c r="O81" s="14">
        <f t="shared" si="63"/>
        <v>3.9611E-2</v>
      </c>
      <c r="Q81" s="46">
        <f t="shared" si="39"/>
        <v>2.9600000000000001E-2</v>
      </c>
      <c r="S81" s="14">
        <f t="shared" si="40"/>
        <v>4.0411000000000002E-2</v>
      </c>
      <c r="U81" s="14">
        <f t="shared" si="41"/>
        <v>3.1203369819059797E-2</v>
      </c>
      <c r="W81" s="10">
        <f t="shared" si="35"/>
        <v>9.2999999999999992E-3</v>
      </c>
      <c r="X81" s="10">
        <v>8.5000000000000006E-3</v>
      </c>
      <c r="Y81" s="10">
        <f t="shared" si="56"/>
        <v>2.0833333333333333E-3</v>
      </c>
      <c r="Z81" s="10">
        <f t="shared" si="36"/>
        <v>4.7000000000000002E-3</v>
      </c>
      <c r="AA81" s="10">
        <f t="shared" si="68"/>
        <v>6.7833333333333339E-3</v>
      </c>
      <c r="AB81" s="33">
        <f t="shared" si="43"/>
        <v>0.5</v>
      </c>
      <c r="AC81" s="10">
        <f t="shared" si="69"/>
        <v>8.5833333333333334E-4</v>
      </c>
      <c r="AD81" s="10">
        <f t="shared" si="70"/>
        <v>9.3583333333333331E-3</v>
      </c>
      <c r="AE81" s="10">
        <f t="shared" si="71"/>
        <v>-5.8333333333333848E-5</v>
      </c>
      <c r="AL81" s="14">
        <f t="shared" si="67"/>
        <v>-1.7875735294117647E-2</v>
      </c>
      <c r="AM81" s="10">
        <f t="shared" si="45"/>
        <v>-3.1111E-2</v>
      </c>
      <c r="AN81" s="10">
        <v>-2.1100000000000001E-2</v>
      </c>
      <c r="AO81" s="10">
        <f t="shared" si="57"/>
        <v>2.0999999999999999E-3</v>
      </c>
      <c r="AP81" s="10">
        <f t="shared" si="47"/>
        <v>4.7000000000000002E-3</v>
      </c>
      <c r="AQ81" s="10">
        <f t="shared" si="48"/>
        <v>6.8000000000000005E-3</v>
      </c>
      <c r="AR81" s="33">
        <v>0.36</v>
      </c>
      <c r="AS81" s="10">
        <f t="shared" si="49"/>
        <v>-1.0044000000000001E-2</v>
      </c>
      <c r="AT81" s="10">
        <f t="shared" si="50"/>
        <v>-3.1144000000000002E-2</v>
      </c>
      <c r="AU81" s="10">
        <f t="shared" si="51"/>
        <v>3.3000000000001778E-5</v>
      </c>
    </row>
    <row r="82" spans="1:47" x14ac:dyDescent="0.3">
      <c r="A82" s="8">
        <v>45199</v>
      </c>
      <c r="B82" s="9">
        <v>4.4999999999999997E-3</v>
      </c>
      <c r="C82" s="9">
        <v>-1.6999999999999999E-3</v>
      </c>
      <c r="D82" s="10">
        <v>-6.8041000000000004E-2</v>
      </c>
      <c r="E82" s="14">
        <f t="shared" si="58"/>
        <v>-3.1111E-2</v>
      </c>
      <c r="F82" s="14">
        <f t="shared" si="59"/>
        <v>2.8506E-2</v>
      </c>
      <c r="G82" s="14">
        <f t="shared" si="60"/>
        <v>5.1528999999999998E-2</v>
      </c>
      <c r="H82" s="7">
        <v>1</v>
      </c>
      <c r="I82" s="15" cm="1">
        <f t="array" ref="I82">C82-MMULT(D82:H82,$AJ$2:$AJ$6)</f>
        <v>-1.2380893976483059E-3</v>
      </c>
      <c r="K82" s="11">
        <f t="shared" si="34"/>
        <v>-1.126698801262636E-2</v>
      </c>
      <c r="L82" s="12">
        <f t="shared" si="61"/>
        <v>-1.2505077410274667E-2</v>
      </c>
      <c r="N82" s="14">
        <f t="shared" si="62"/>
        <v>1E-3</v>
      </c>
      <c r="O82" s="14">
        <f t="shared" si="63"/>
        <v>6.9041000000000005E-2</v>
      </c>
      <c r="Q82" s="46">
        <f t="shared" si="39"/>
        <v>4.9250000000000002E-2</v>
      </c>
      <c r="S82" s="14">
        <f t="shared" si="40"/>
        <v>6.6341000000000011E-2</v>
      </c>
      <c r="U82" s="14">
        <f t="shared" si="41"/>
        <v>5.5535922589725339E-2</v>
      </c>
      <c r="W82" s="10">
        <f t="shared" si="35"/>
        <v>-1.6999999999999999E-3</v>
      </c>
      <c r="X82" s="10">
        <v>1E-3</v>
      </c>
      <c r="Y82" s="10">
        <f t="shared" si="56"/>
        <v>2.0833333333333333E-3</v>
      </c>
      <c r="Z82" s="10">
        <f t="shared" si="36"/>
        <v>4.4999999999999997E-3</v>
      </c>
      <c r="AA82" s="10">
        <f t="shared" si="31"/>
        <v>6.5833333333333334E-3</v>
      </c>
      <c r="AB82" s="33">
        <f t="shared" si="43"/>
        <v>0.5</v>
      </c>
      <c r="AC82" s="10">
        <f t="shared" si="32"/>
        <v>-2.7916666666666667E-3</v>
      </c>
      <c r="AD82" s="10">
        <f t="shared" si="33"/>
        <v>-1.7916666666666667E-3</v>
      </c>
      <c r="AE82" s="10">
        <f t="shared" si="44"/>
        <v>9.1666666666666763E-5</v>
      </c>
      <c r="AL82" s="14">
        <f t="shared" si="67"/>
        <v>-4.5177205882352946E-2</v>
      </c>
      <c r="AM82" s="10">
        <f t="shared" si="45"/>
        <v>-6.8041000000000004E-2</v>
      </c>
      <c r="AN82" s="10">
        <v>-4.8250000000000001E-2</v>
      </c>
      <c r="AO82" s="10">
        <f t="shared" si="57"/>
        <v>2.0999999999999999E-3</v>
      </c>
      <c r="AP82" s="10">
        <f t="shared" si="47"/>
        <v>4.4999999999999997E-3</v>
      </c>
      <c r="AQ82" s="10">
        <f t="shared" si="48"/>
        <v>6.6E-3</v>
      </c>
      <c r="AR82" s="33">
        <v>0.36</v>
      </c>
      <c r="AS82" s="10">
        <f t="shared" si="49"/>
        <v>-1.9746E-2</v>
      </c>
      <c r="AT82" s="10">
        <f t="shared" si="50"/>
        <v>-6.7996000000000001E-2</v>
      </c>
      <c r="AU82" s="10">
        <f t="shared" si="51"/>
        <v>-4.5000000000003371E-5</v>
      </c>
    </row>
    <row r="85" spans="1:47" x14ac:dyDescent="0.3">
      <c r="A85" s="16" t="s">
        <v>7</v>
      </c>
      <c r="B85" s="17" cm="1">
        <f t="array" ref="B85">GEOMEAN(1+B2:B82)^12-1</f>
        <v>1.6079739674626392E-2</v>
      </c>
      <c r="C85" s="17" cm="1">
        <f t="array" ref="C85">GEOMEAN(1+C2:C82)^12-1</f>
        <v>0.11609629401350552</v>
      </c>
      <c r="D85" s="17" cm="1">
        <f t="array" ref="D85">GEOMEAN(1+D2:D82)^12-1</f>
        <v>3.1560125571426179E-2</v>
      </c>
      <c r="E85" s="17"/>
      <c r="F85" s="18"/>
      <c r="G85" s="18"/>
      <c r="H85" s="18"/>
      <c r="I85" s="18"/>
      <c r="J85" s="18"/>
      <c r="K85" s="17" cm="1">
        <f t="array" ref="K85">GEOMEAN(1+K2:K82)^12-1</f>
        <v>0.11745955418062981</v>
      </c>
      <c r="L85" s="12" cm="1">
        <f t="array" ref="L85">GEOMEAN(1+L2:L82)^12-1</f>
        <v>0.11669173484425266</v>
      </c>
      <c r="M85" s="17"/>
      <c r="N85" s="17"/>
      <c r="O85" s="17">
        <f>AVERAGE(O2:O82)</f>
        <v>3.0479999999999999E-3</v>
      </c>
      <c r="P85" s="32">
        <f>(1+O85)^12-1</f>
        <v>3.719543270267156E-2</v>
      </c>
      <c r="Q85" s="17">
        <f>AVERAGE(Q18:Q82)</f>
        <v>2.624615384615385E-3</v>
      </c>
      <c r="R85" s="32">
        <f>(1+Q85)^12-1</f>
        <v>3.1954033781077751E-2</v>
      </c>
      <c r="S85" s="17">
        <f>AVERAGE(S2:S82)</f>
        <v>5.1986172839506174E-3</v>
      </c>
      <c r="T85" s="32">
        <f>(1+S85)^12-1</f>
        <v>6.4198372093081879E-2</v>
      </c>
      <c r="U85" s="17">
        <f>AVERAGE(U2:U82)</f>
        <v>5.3334757850219388E-3</v>
      </c>
      <c r="V85" s="32">
        <f>(1+U85)^12-1</f>
        <v>6.5912924510074689E-2</v>
      </c>
    </row>
    <row r="86" spans="1:47" x14ac:dyDescent="0.3">
      <c r="A86" s="19" t="s">
        <v>8</v>
      </c>
      <c r="B86" s="15"/>
      <c r="C86" s="15">
        <f>STDEV(C2:C82)*SQRT(12)</f>
        <v>4.5205866138514961E-2</v>
      </c>
      <c r="D86" s="15">
        <f>STDEV(D2:D82)*SQRT(12)</f>
        <v>0.18721704609710602</v>
      </c>
      <c r="E86" s="5"/>
      <c r="F86" s="5"/>
      <c r="G86" s="5"/>
      <c r="H86" s="5"/>
      <c r="I86" s="5"/>
      <c r="J86" s="5"/>
      <c r="K86" s="15">
        <f>STDEV(K2:K82)*SQRT(12)</f>
        <v>5.3689186149396391E-2</v>
      </c>
      <c r="L86" s="12">
        <f>STDEV(L2:L82)*SQRT(12)</f>
        <v>6.4444379838061006E-2</v>
      </c>
      <c r="M86" s="15"/>
      <c r="N86" s="15" t="s">
        <v>50</v>
      </c>
      <c r="O86" s="15">
        <f>C85</f>
        <v>0.11609629401350552</v>
      </c>
      <c r="Q86" s="10">
        <f>AVERAGE(Q18:Q79)</f>
        <v>1.6766129032258067E-3</v>
      </c>
      <c r="R86" s="32">
        <f>(1+Q86)^12-1</f>
        <v>2.0305923657581326E-2</v>
      </c>
    </row>
    <row r="87" spans="1:47" x14ac:dyDescent="0.3">
      <c r="A87" s="5" t="s">
        <v>9</v>
      </c>
      <c r="B87" s="20"/>
      <c r="C87" s="20">
        <f>(C85-$B85)/C86</f>
        <v>2.2124684887669033</v>
      </c>
      <c r="D87" s="20">
        <f>(D85-$B85)/D86</f>
        <v>8.2686839791128827E-2</v>
      </c>
      <c r="E87" s="5"/>
      <c r="F87" s="5"/>
      <c r="G87" s="5"/>
      <c r="H87" s="5"/>
      <c r="I87" s="5"/>
      <c r="J87" s="5"/>
      <c r="K87" s="20">
        <f>(K85-$B85)/K86</f>
        <v>1.8882725140199057</v>
      </c>
      <c r="L87" s="21">
        <f>(L85-$B85)/L86</f>
        <v>1.5612221798463888</v>
      </c>
      <c r="M87" s="5"/>
      <c r="N87" s="15" t="s">
        <v>45</v>
      </c>
      <c r="O87" s="15">
        <v>8.8499999999999995E-2</v>
      </c>
      <c r="P87" s="32">
        <f>O87-D85</f>
        <v>5.6939874428573817E-2</v>
      </c>
      <c r="Q87" s="10"/>
      <c r="R87" s="32"/>
      <c r="S87" s="32"/>
    </row>
    <row r="88" spans="1:47" x14ac:dyDescent="0.3">
      <c r="N88" s="30" t="s">
        <v>53</v>
      </c>
      <c r="O88" s="15">
        <v>1.7500000000000002E-2</v>
      </c>
      <c r="P88" s="15">
        <v>2.5000000000000001E-2</v>
      </c>
      <c r="Q88" s="15"/>
      <c r="R88" s="15"/>
      <c r="S88" s="15"/>
    </row>
    <row r="89" spans="1:47" x14ac:dyDescent="0.3">
      <c r="N89" s="30" t="s">
        <v>52</v>
      </c>
      <c r="O89" s="15">
        <f>B85</f>
        <v>1.6079739674626392E-2</v>
      </c>
    </row>
    <row r="90" spans="1:47" x14ac:dyDescent="0.3">
      <c r="N90" s="30" t="s">
        <v>46</v>
      </c>
      <c r="O90" s="15">
        <f>SUM(O88:O89)</f>
        <v>3.3579739674626394E-2</v>
      </c>
    </row>
    <row r="91" spans="1:47" x14ac:dyDescent="0.3">
      <c r="N91" s="30" t="s">
        <v>47</v>
      </c>
      <c r="O91" s="31">
        <v>0.5</v>
      </c>
    </row>
    <row r="92" spans="1:47" x14ac:dyDescent="0.3">
      <c r="N92" s="15" t="s">
        <v>48</v>
      </c>
      <c r="O92" s="15">
        <f>(O87-O90)*O91</f>
        <v>2.7460130162686801E-2</v>
      </c>
    </row>
    <row r="93" spans="1:47" x14ac:dyDescent="0.3">
      <c r="N93" s="15" t="s">
        <v>49</v>
      </c>
      <c r="O93" s="15">
        <f>SUM(O87,O92)</f>
        <v>0.1159601301626868</v>
      </c>
      <c r="P93" s="10">
        <f>O86-O93</f>
        <v>1.3616385081871574E-4</v>
      </c>
      <c r="Q93" s="10"/>
      <c r="R93" s="10"/>
      <c r="S93" s="10"/>
    </row>
    <row r="97" spans="14:40" x14ac:dyDescent="0.3">
      <c r="N97" s="14">
        <f>AVERAGE(N$18:N79)</f>
        <v>7.3564516129032247E-3</v>
      </c>
      <c r="Q97" s="14">
        <f>N97-AN97</f>
        <v>1.6766129032258058E-3</v>
      </c>
      <c r="AN97" s="14">
        <f>AVERAGE(AN18:AN79)</f>
        <v>5.6798387096774188E-3</v>
      </c>
    </row>
    <row r="98" spans="14:40" x14ac:dyDescent="0.3">
      <c r="N98" s="14" cm="1">
        <f t="array" ref="N98">GEOMEAN(1+N$18:N79)-1</f>
        <v>7.3101621348905521E-3</v>
      </c>
      <c r="Q98" s="14">
        <f>N98-AN98</f>
        <v>2.5811983896051327E-3</v>
      </c>
      <c r="AN98" s="14" cm="1">
        <f t="array" ref="AN98">GEOMEAN(1+AN$18:AN79)-1</f>
        <v>4.7289637452854194E-3</v>
      </c>
    </row>
  </sheetData>
  <conditionalFormatting sqref="P93:S93">
    <cfRule type="cellIs" dxfId="2" priority="2" operator="between">
      <formula>-0.00015</formula>
      <formula>0.00015</formula>
    </cfRule>
  </conditionalFormatting>
  <conditionalFormatting sqref="AE2:AE82">
    <cfRule type="cellIs" dxfId="1" priority="3" operator="between">
      <formula>-0.00015</formula>
      <formula>0.00015</formula>
    </cfRule>
  </conditionalFormatting>
  <conditionalFormatting sqref="AU2:AU82">
    <cfRule type="cellIs" dxfId="0" priority="1" operator="between">
      <formula>-0.00015</formula>
      <formula>0.00015</formula>
    </cfRule>
  </conditionalFormatting>
  <pageMargins left="0.7" right="0.7" top="0.75" bottom="0.75" header="0.3" footer="0.3"/>
  <pageSetup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0BA9-F49F-4EDF-B4ED-5AB69D25646D}">
  <sheetPr>
    <tabColor rgb="FFFF0000"/>
  </sheetPr>
  <dimension ref="A1:V99"/>
  <sheetViews>
    <sheetView zoomScale="85" zoomScaleNormal="85" workbookViewId="0">
      <selection activeCell="D29" sqref="D29"/>
    </sheetView>
  </sheetViews>
  <sheetFormatPr defaultColWidth="8.7265625" defaultRowHeight="13" x14ac:dyDescent="0.3"/>
  <cols>
    <col min="1" max="1" width="15.1796875" style="7" bestFit="1" customWidth="1"/>
    <col min="2" max="2" width="12.453125" style="7" bestFit="1" customWidth="1"/>
    <col min="3" max="3" width="8.1796875" style="7" bestFit="1" customWidth="1"/>
    <col min="4" max="4" width="14.7265625" style="7" bestFit="1" customWidth="1"/>
    <col min="5" max="8" width="8.1796875" style="7" bestFit="1" customWidth="1"/>
    <col min="9" max="9" width="7.81640625" style="7" bestFit="1" customWidth="1"/>
    <col min="10" max="10" width="8.7265625" style="7"/>
    <col min="11" max="11" width="11.7265625" style="7" bestFit="1" customWidth="1"/>
    <col min="12" max="12" width="16.81640625" style="7" bestFit="1" customWidth="1"/>
    <col min="13" max="17" width="8.7265625" style="7"/>
    <col min="18" max="18" width="11.54296875" style="7" bestFit="1" customWidth="1"/>
    <col min="19" max="19" width="4.453125" style="7" bestFit="1" customWidth="1"/>
    <col min="20" max="20" width="8.7265625" style="7"/>
    <col min="21" max="21" width="14.7265625" style="7" bestFit="1" customWidth="1"/>
    <col min="22" max="22" width="15" style="7" bestFit="1" customWidth="1"/>
    <col min="23" max="16384" width="8.7265625" style="7"/>
  </cols>
  <sheetData>
    <row r="1" spans="1:22" ht="13.5" x14ac:dyDescent="0.35">
      <c r="A1" s="1" t="s">
        <v>0</v>
      </c>
      <c r="B1" s="2" t="s">
        <v>1</v>
      </c>
      <c r="C1" s="3" t="s">
        <v>15</v>
      </c>
      <c r="D1" s="4" t="s">
        <v>16</v>
      </c>
      <c r="E1" s="5" t="s">
        <v>12</v>
      </c>
      <c r="F1" s="5" t="s">
        <v>13</v>
      </c>
      <c r="G1" s="5" t="s">
        <v>14</v>
      </c>
      <c r="H1" s="5" t="s">
        <v>3</v>
      </c>
      <c r="I1" s="5" t="s">
        <v>4</v>
      </c>
      <c r="J1" s="5"/>
      <c r="K1" s="3" t="str">
        <f>C1&amp;" "&amp;"contrib"</f>
        <v>AMG contrib</v>
      </c>
      <c r="L1" s="6" t="str">
        <f>C1&amp;" "&amp;"contrib+residual"</f>
        <v>AMG contrib+residual</v>
      </c>
      <c r="R1" s="5"/>
      <c r="S1" s="5"/>
      <c r="T1" s="5"/>
      <c r="U1" s="5"/>
      <c r="V1" s="5" t="s">
        <v>5</v>
      </c>
    </row>
    <row r="2" spans="1:22" x14ac:dyDescent="0.3">
      <c r="A2" s="8">
        <v>42308</v>
      </c>
      <c r="B2" s="9">
        <v>2.4000000000000001E-5</v>
      </c>
      <c r="C2" s="9">
        <v>1.38E-2</v>
      </c>
      <c r="D2" s="10">
        <v>7.8484999999999999E-2</v>
      </c>
      <c r="K2" s="11">
        <f t="shared" ref="K2:K65" si="0">$S$2*D2+$V$6</f>
        <v>3.8641641401512342E-2</v>
      </c>
      <c r="L2" s="12">
        <f t="shared" ref="L2:L4" si="1">K2+I2</f>
        <v>3.8641641401512342E-2</v>
      </c>
      <c r="R2" s="5" t="s">
        <v>6</v>
      </c>
      <c r="S2" s="13">
        <f>SUM(V2:V5)</f>
        <v>0.40605212803565033</v>
      </c>
      <c r="T2" s="5"/>
      <c r="U2" s="5" t="str">
        <f>D1</f>
        <v>MSCI ACWI</v>
      </c>
      <c r="V2" s="5" cm="1">
        <f t="array" ref="V2:V6">MMULT(MINVERSE(MMULT(TRANSPOSE(D5:H94),D5:H94)),MMULT(TRANSPOSE(D5:H94),C5:C94))</f>
        <v>0.15155930179720437</v>
      </c>
    </row>
    <row r="3" spans="1:22" x14ac:dyDescent="0.3">
      <c r="A3" s="8">
        <v>42338</v>
      </c>
      <c r="B3" s="9">
        <v>2.8E-5</v>
      </c>
      <c r="C3" s="9">
        <v>0</v>
      </c>
      <c r="D3" s="10">
        <v>-8.2579999999999997E-3</v>
      </c>
      <c r="E3" s="14">
        <f>D2</f>
        <v>7.8484999999999999E-2</v>
      </c>
      <c r="K3" s="11">
        <f t="shared" si="0"/>
        <v>3.4194616593159243E-3</v>
      </c>
      <c r="L3" s="12">
        <f t="shared" si="1"/>
        <v>3.4194616593159243E-3</v>
      </c>
      <c r="R3" s="5"/>
      <c r="S3" s="5"/>
      <c r="T3" s="5"/>
      <c r="U3" s="5" t="str">
        <f>E1</f>
        <v>ACWIt-1</v>
      </c>
      <c r="V3" s="5">
        <v>6.7815719745678793E-2</v>
      </c>
    </row>
    <row r="4" spans="1:22" x14ac:dyDescent="0.3">
      <c r="A4" s="8">
        <v>42369</v>
      </c>
      <c r="B4" s="9">
        <v>7.7000000000000001E-5</v>
      </c>
      <c r="C4" s="9">
        <v>1E-3</v>
      </c>
      <c r="D4" s="10">
        <v>-1.8034000000000001E-2</v>
      </c>
      <c r="E4" s="14">
        <f t="shared" ref="E4:E67" si="2">D3</f>
        <v>-8.2579999999999997E-3</v>
      </c>
      <c r="F4" s="14">
        <f>D2</f>
        <v>7.8484999999999999E-2</v>
      </c>
      <c r="K4" s="11">
        <f t="shared" si="0"/>
        <v>-5.5010394436059377E-4</v>
      </c>
      <c r="L4" s="12">
        <f t="shared" si="1"/>
        <v>-5.5010394436059377E-4</v>
      </c>
      <c r="R4" s="5"/>
      <c r="S4" s="5"/>
      <c r="T4" s="5"/>
      <c r="U4" s="5" t="str">
        <f>F1</f>
        <v>ACWIt-2</v>
      </c>
      <c r="V4" s="5">
        <v>9.2287664058213231E-2</v>
      </c>
    </row>
    <row r="5" spans="1:22" x14ac:dyDescent="0.3">
      <c r="A5" s="8">
        <v>42400</v>
      </c>
      <c r="B5" s="9">
        <v>1.25E-4</v>
      </c>
      <c r="C5" s="9">
        <v>-6.7999999999999996E-3</v>
      </c>
      <c r="D5" s="10">
        <v>-6.0310999999999997E-2</v>
      </c>
      <c r="E5" s="14">
        <f t="shared" si="2"/>
        <v>-1.8034000000000001E-2</v>
      </c>
      <c r="F5" s="14">
        <f t="shared" ref="F5:F68" si="3">D3</f>
        <v>-8.2579999999999997E-3</v>
      </c>
      <c r="G5" s="14">
        <f>D2</f>
        <v>7.8484999999999999E-2</v>
      </c>
      <c r="H5" s="7">
        <v>1</v>
      </c>
      <c r="I5" s="15" cm="1">
        <f t="array" ref="I5">C5-MMULT(D5:H5,$V$2:$V$6)</f>
        <v>-9.8550022517328011E-3</v>
      </c>
      <c r="K5" s="11">
        <f t="shared" si="0"/>
        <v>-1.7716769761323782E-2</v>
      </c>
      <c r="L5" s="12">
        <f>K5+I5</f>
        <v>-2.7571772013056585E-2</v>
      </c>
      <c r="R5" s="5"/>
      <c r="S5" s="5"/>
      <c r="T5" s="5"/>
      <c r="U5" s="5" t="str">
        <f>G1</f>
        <v>ACWIt-3</v>
      </c>
      <c r="V5" s="5">
        <v>9.4389442434553925E-2</v>
      </c>
    </row>
    <row r="6" spans="1:22" x14ac:dyDescent="0.3">
      <c r="A6" s="8">
        <v>42429</v>
      </c>
      <c r="B6" s="9">
        <v>1.8000000000000001E-4</v>
      </c>
      <c r="C6" s="9">
        <v>-2E-3</v>
      </c>
      <c r="D6" s="10">
        <v>-6.8789999999999997E-3</v>
      </c>
      <c r="E6" s="14">
        <f t="shared" si="2"/>
        <v>-6.0310999999999997E-2</v>
      </c>
      <c r="F6" s="14">
        <f t="shared" si="3"/>
        <v>-1.8034000000000001E-2</v>
      </c>
      <c r="G6" s="14">
        <f t="shared" ref="G6:G69" si="4">D3</f>
        <v>-8.2579999999999997E-3</v>
      </c>
      <c r="H6" s="7">
        <v>1</v>
      </c>
      <c r="I6" s="15" cm="1">
        <f t="array" ref="I6">C6-MMULT(D6:H6,$V$2:$V$6)</f>
        <v>-1.1962460727393586E-3</v>
      </c>
      <c r="K6" s="11">
        <f t="shared" si="0"/>
        <v>3.9794075438770865E-3</v>
      </c>
      <c r="L6" s="12">
        <f t="shared" ref="L6:L69" si="5">K6+I6</f>
        <v>2.7831614711377279E-3</v>
      </c>
      <c r="R6" s="5"/>
      <c r="S6" s="5"/>
      <c r="T6" s="5"/>
      <c r="U6" s="5" t="s">
        <v>3</v>
      </c>
      <c r="V6" s="5">
        <v>6.7726401326343244E-3</v>
      </c>
    </row>
    <row r="7" spans="1:22" x14ac:dyDescent="0.3">
      <c r="A7" s="8">
        <v>42460</v>
      </c>
      <c r="B7" s="9">
        <v>2.33E-4</v>
      </c>
      <c r="C7" s="9">
        <v>6.8999999999999999E-3</v>
      </c>
      <c r="D7" s="10">
        <v>7.4107999999999993E-2</v>
      </c>
      <c r="E7" s="14">
        <f t="shared" si="2"/>
        <v>-6.8789999999999997E-3</v>
      </c>
      <c r="F7" s="14">
        <f t="shared" si="3"/>
        <v>-6.0310999999999997E-2</v>
      </c>
      <c r="G7" s="14">
        <f t="shared" si="4"/>
        <v>-1.8034000000000001E-2</v>
      </c>
      <c r="H7" s="7">
        <v>1</v>
      </c>
      <c r="I7" s="15" cm="1">
        <f t="array" ref="I7">C7-MMULT(D7:H7,$V$2:$V$6)</f>
        <v>-3.3697120222113755E-3</v>
      </c>
      <c r="K7" s="11">
        <f t="shared" si="0"/>
        <v>3.6864351237100294E-2</v>
      </c>
      <c r="L7" s="12">
        <f t="shared" si="5"/>
        <v>3.3494639214888919E-2</v>
      </c>
    </row>
    <row r="8" spans="1:22" x14ac:dyDescent="0.3">
      <c r="A8" s="8">
        <v>42490</v>
      </c>
      <c r="B8" s="9">
        <v>2.3599999999999999E-4</v>
      </c>
      <c r="C8" s="9">
        <v>0</v>
      </c>
      <c r="D8" s="10">
        <v>1.4761E-2</v>
      </c>
      <c r="E8" s="14">
        <f t="shared" si="2"/>
        <v>7.4107999999999993E-2</v>
      </c>
      <c r="F8" s="14">
        <f t="shared" si="3"/>
        <v>-6.8789999999999997E-3</v>
      </c>
      <c r="G8" s="14">
        <f t="shared" si="4"/>
        <v>-6.0310999999999997E-2</v>
      </c>
      <c r="H8" s="7">
        <v>1</v>
      </c>
      <c r="I8" s="15" cm="1">
        <f t="array" ref="I8">C8-MMULT(D8:H8,$V$2:$V$6)</f>
        <v>-7.7079258416487906E-3</v>
      </c>
      <c r="K8" s="11">
        <f t="shared" si="0"/>
        <v>1.2766375594568559E-2</v>
      </c>
      <c r="L8" s="12">
        <f t="shared" si="5"/>
        <v>5.0584497529197687E-3</v>
      </c>
    </row>
    <row r="9" spans="1:22" x14ac:dyDescent="0.3">
      <c r="A9" s="8">
        <v>42521</v>
      </c>
      <c r="B9" s="9">
        <v>2.12E-4</v>
      </c>
      <c r="C9" s="9">
        <v>2E-3</v>
      </c>
      <c r="D9" s="10">
        <v>1.2600000000000001E-3</v>
      </c>
      <c r="E9" s="14">
        <f t="shared" si="2"/>
        <v>1.4761E-2</v>
      </c>
      <c r="F9" s="14">
        <f t="shared" si="3"/>
        <v>7.4107999999999993E-2</v>
      </c>
      <c r="G9" s="14">
        <f t="shared" si="4"/>
        <v>-6.8789999999999997E-3</v>
      </c>
      <c r="H9" s="7">
        <v>1</v>
      </c>
      <c r="I9" s="15" cm="1">
        <f t="array" ref="I9">C9-MMULT(D9:H9,$V$2:$V$6)</f>
        <v>-1.2154581925583535E-2</v>
      </c>
      <c r="K9" s="11">
        <f t="shared" si="0"/>
        <v>7.2842658139592436E-3</v>
      </c>
      <c r="L9" s="12">
        <f t="shared" si="5"/>
        <v>-4.8703161116242909E-3</v>
      </c>
    </row>
    <row r="10" spans="1:22" x14ac:dyDescent="0.3">
      <c r="A10" s="8">
        <v>42551</v>
      </c>
      <c r="B10" s="9">
        <v>2.0000000000000001E-4</v>
      </c>
      <c r="C10" s="9">
        <v>0</v>
      </c>
      <c r="D10" s="10">
        <v>-6.0530000000000002E-3</v>
      </c>
      <c r="E10" s="14">
        <f t="shared" si="2"/>
        <v>1.2600000000000001E-3</v>
      </c>
      <c r="F10" s="14">
        <f t="shared" si="3"/>
        <v>1.4761E-2</v>
      </c>
      <c r="G10" s="14">
        <f t="shared" si="4"/>
        <v>7.4107999999999993E-2</v>
      </c>
      <c r="H10" s="7">
        <v>1</v>
      </c>
      <c r="I10" s="15" cm="1">
        <f t="array" ref="I10">C10-MMULT(D10:H10,$V$2:$V$6)</f>
        <v>-1.4297970494838608E-2</v>
      </c>
      <c r="K10" s="11">
        <f t="shared" si="0"/>
        <v>4.314806601634533E-3</v>
      </c>
      <c r="L10" s="12">
        <f t="shared" si="5"/>
        <v>-9.9831638932040747E-3</v>
      </c>
    </row>
    <row r="11" spans="1:22" x14ac:dyDescent="0.3">
      <c r="A11" s="8">
        <v>42582</v>
      </c>
      <c r="B11" s="9">
        <v>2.22E-4</v>
      </c>
      <c r="C11" s="9">
        <v>2.8999999999999998E-3</v>
      </c>
      <c r="D11" s="10">
        <v>4.3094E-2</v>
      </c>
      <c r="E11" s="14">
        <f t="shared" si="2"/>
        <v>-6.0530000000000002E-3</v>
      </c>
      <c r="F11" s="14">
        <f t="shared" si="3"/>
        <v>1.2600000000000001E-3</v>
      </c>
      <c r="G11" s="14">
        <f t="shared" si="4"/>
        <v>1.4761E-2</v>
      </c>
      <c r="H11" s="7">
        <v>1</v>
      </c>
      <c r="I11" s="15" cm="1">
        <f t="array" ref="I11">C11-MMULT(D11:H11,$V$2:$V$6)</f>
        <v>-1.1503013149152256E-2</v>
      </c>
      <c r="K11" s="11">
        <f t="shared" si="0"/>
        <v>2.4271050538202638E-2</v>
      </c>
      <c r="L11" s="12">
        <f t="shared" si="5"/>
        <v>1.2768037389050382E-2</v>
      </c>
    </row>
    <row r="12" spans="1:22" x14ac:dyDescent="0.3">
      <c r="A12" s="8">
        <v>42613</v>
      </c>
      <c r="B12" s="9">
        <v>2.3800000000000001E-4</v>
      </c>
      <c r="C12" s="9">
        <v>2.8999999999999998E-3</v>
      </c>
      <c r="D12" s="10">
        <v>3.3639999999999998E-3</v>
      </c>
      <c r="E12" s="14">
        <f t="shared" si="2"/>
        <v>4.3094E-2</v>
      </c>
      <c r="F12" s="14">
        <f t="shared" si="3"/>
        <v>-6.0530000000000002E-3</v>
      </c>
      <c r="G12" s="14">
        <f t="shared" si="4"/>
        <v>1.2600000000000001E-3</v>
      </c>
      <c r="H12" s="7">
        <v>1</v>
      </c>
      <c r="I12" s="15" cm="1">
        <f t="array" ref="I12">C12-MMULT(D12:H12,$V$2:$V$6)</f>
        <v>-6.8652497175235756E-3</v>
      </c>
      <c r="K12" s="11">
        <f t="shared" si="0"/>
        <v>8.1385994913462517E-3</v>
      </c>
      <c r="L12" s="12">
        <f t="shared" si="5"/>
        <v>1.2733497738226761E-3</v>
      </c>
    </row>
    <row r="13" spans="1:22" x14ac:dyDescent="0.3">
      <c r="A13" s="8">
        <v>42643</v>
      </c>
      <c r="B13" s="9">
        <v>2.4000000000000001E-4</v>
      </c>
      <c r="C13" s="9">
        <v>-1E-3</v>
      </c>
      <c r="D13" s="10">
        <v>6.1269999999999996E-3</v>
      </c>
      <c r="E13" s="14">
        <f t="shared" si="2"/>
        <v>3.3639999999999998E-3</v>
      </c>
      <c r="F13" s="14">
        <f t="shared" si="3"/>
        <v>4.3094E-2</v>
      </c>
      <c r="G13" s="14">
        <f t="shared" si="4"/>
        <v>-6.0530000000000002E-3</v>
      </c>
      <c r="H13" s="7">
        <v>1</v>
      </c>
      <c r="I13" s="15" cm="1">
        <f t="array" ref="I13">C13-MMULT(D13:H13,$V$2:$V$6)</f>
        <v>-1.2335081355838544E-2</v>
      </c>
      <c r="K13" s="11">
        <f t="shared" si="0"/>
        <v>9.2605215211087541E-3</v>
      </c>
      <c r="L13" s="12">
        <f t="shared" si="5"/>
        <v>-3.0745598347297898E-3</v>
      </c>
    </row>
    <row r="14" spans="1:22" x14ac:dyDescent="0.3">
      <c r="A14" s="8">
        <v>42674</v>
      </c>
      <c r="B14" s="9">
        <v>2.52E-4</v>
      </c>
      <c r="C14" s="9">
        <v>-4.7999999999999996E-3</v>
      </c>
      <c r="D14" s="10">
        <v>-1.6974E-2</v>
      </c>
      <c r="E14" s="14">
        <f t="shared" si="2"/>
        <v>6.1269999999999996E-3</v>
      </c>
      <c r="F14" s="14">
        <f t="shared" si="3"/>
        <v>3.3639999999999998E-3</v>
      </c>
      <c r="G14" s="14">
        <f t="shared" si="4"/>
        <v>4.3094E-2</v>
      </c>
      <c r="H14" s="7">
        <v>1</v>
      </c>
      <c r="I14" s="15" cm="1">
        <f t="array" ref="I14">C14-MMULT(D14:H14,$V$2:$V$6)</f>
        <v>-1.3793653792976847E-2</v>
      </c>
      <c r="K14" s="11">
        <f t="shared" si="0"/>
        <v>-1.1968868864280398E-4</v>
      </c>
      <c r="L14" s="12">
        <f t="shared" si="5"/>
        <v>-1.3913342481619651E-2</v>
      </c>
    </row>
    <row r="15" spans="1:22" x14ac:dyDescent="0.3">
      <c r="A15" s="8">
        <v>42704</v>
      </c>
      <c r="B15" s="9">
        <v>2.5799999999999998E-4</v>
      </c>
      <c r="C15" s="9">
        <v>1.8499999999999999E-2</v>
      </c>
      <c r="D15" s="10">
        <v>7.5989999999999999E-3</v>
      </c>
      <c r="E15" s="14">
        <f t="shared" si="2"/>
        <v>-1.6974E-2</v>
      </c>
      <c r="F15" s="14">
        <f t="shared" si="3"/>
        <v>6.1269999999999996E-3</v>
      </c>
      <c r="G15" s="14">
        <f t="shared" si="4"/>
        <v>3.3639999999999998E-3</v>
      </c>
      <c r="H15" s="7">
        <v>1</v>
      </c>
      <c r="I15" s="15" cm="1">
        <f t="array" ref="I15">C15-MMULT(D15:H15,$V$2:$V$6)</f>
        <v>1.0843792157937359E-2</v>
      </c>
      <c r="K15" s="11">
        <f t="shared" si="0"/>
        <v>9.8582302535772312E-3</v>
      </c>
      <c r="L15" s="12">
        <f t="shared" si="5"/>
        <v>2.070202241151459E-2</v>
      </c>
    </row>
    <row r="16" spans="1:22" x14ac:dyDescent="0.3">
      <c r="A16" s="8">
        <v>42735</v>
      </c>
      <c r="B16" s="9">
        <v>3.1E-4</v>
      </c>
      <c r="C16" s="9">
        <v>1E-3</v>
      </c>
      <c r="D16" s="10">
        <v>2.1602E-2</v>
      </c>
      <c r="E16" s="14">
        <f t="shared" si="2"/>
        <v>7.5989999999999999E-3</v>
      </c>
      <c r="F16" s="14">
        <f t="shared" si="3"/>
        <v>-1.6974E-2</v>
      </c>
      <c r="G16" s="14">
        <f t="shared" si="4"/>
        <v>6.1269999999999996E-3</v>
      </c>
      <c r="H16" s="7">
        <v>1</v>
      </c>
      <c r="I16" s="15" cm="1">
        <f t="array" ref="I16">C16-MMULT(D16:H16,$V$2:$V$6)</f>
        <v>-8.5737891284773451E-3</v>
      </c>
      <c r="K16" s="11">
        <f t="shared" si="0"/>
        <v>1.5544178202460443E-2</v>
      </c>
      <c r="L16" s="12">
        <f t="shared" si="5"/>
        <v>6.9703890739830979E-3</v>
      </c>
    </row>
    <row r="17" spans="1:12" x14ac:dyDescent="0.3">
      <c r="A17" s="8">
        <v>42766</v>
      </c>
      <c r="B17" s="9">
        <v>3.7100000000000002E-4</v>
      </c>
      <c r="C17" s="9">
        <v>0</v>
      </c>
      <c r="D17" s="10">
        <v>2.7345000000000001E-2</v>
      </c>
      <c r="E17" s="14">
        <f t="shared" si="2"/>
        <v>2.1602E-2</v>
      </c>
      <c r="F17" s="14">
        <f t="shared" si="3"/>
        <v>7.5989999999999999E-3</v>
      </c>
      <c r="G17" s="14">
        <f t="shared" si="4"/>
        <v>-1.6974E-2</v>
      </c>
      <c r="H17" s="7">
        <v>1</v>
      </c>
      <c r="I17" s="15" cm="1">
        <f t="array" ref="I17">C17-MMULT(D17:H17,$V$2:$V$6)</f>
        <v>-1.1481111981519274E-2</v>
      </c>
      <c r="K17" s="11">
        <f t="shared" si="0"/>
        <v>1.7876135573769183E-2</v>
      </c>
      <c r="L17" s="12">
        <f t="shared" si="5"/>
        <v>6.3950235922499085E-3</v>
      </c>
    </row>
    <row r="18" spans="1:12" x14ac:dyDescent="0.3">
      <c r="A18" s="8">
        <v>42794</v>
      </c>
      <c r="B18" s="9">
        <v>3.9100000000000002E-4</v>
      </c>
      <c r="C18" s="9">
        <v>1.24E-2</v>
      </c>
      <c r="D18" s="10">
        <v>2.8053000000000002E-2</v>
      </c>
      <c r="E18" s="14">
        <f t="shared" si="2"/>
        <v>2.7345000000000001E-2</v>
      </c>
      <c r="F18" s="14">
        <f t="shared" si="3"/>
        <v>2.1602E-2</v>
      </c>
      <c r="G18" s="14">
        <f t="shared" si="4"/>
        <v>7.5989999999999999E-3</v>
      </c>
      <c r="H18" s="7">
        <v>1</v>
      </c>
      <c r="I18" s="15" cm="1">
        <f t="array" ref="I18">C18-MMULT(D18:H18,$V$2:$V$6)</f>
        <v>-3.1896175744425808E-3</v>
      </c>
      <c r="K18" s="11">
        <f t="shared" si="0"/>
        <v>1.8163620480418422E-2</v>
      </c>
      <c r="L18" s="12">
        <f t="shared" si="5"/>
        <v>1.4974002905975841E-2</v>
      </c>
    </row>
    <row r="19" spans="1:12" x14ac:dyDescent="0.3">
      <c r="A19" s="8">
        <v>42825</v>
      </c>
      <c r="B19" s="9">
        <v>4.4799999999999999E-4</v>
      </c>
      <c r="C19" s="9">
        <v>1.04E-2</v>
      </c>
      <c r="D19" s="10">
        <v>1.223E-2</v>
      </c>
      <c r="E19" s="14">
        <f t="shared" si="2"/>
        <v>2.8053000000000002E-2</v>
      </c>
      <c r="F19" s="14">
        <f t="shared" si="3"/>
        <v>2.7345000000000001E-2</v>
      </c>
      <c r="G19" s="14">
        <f t="shared" si="4"/>
        <v>2.1602E-2</v>
      </c>
      <c r="H19" s="7">
        <v>1</v>
      </c>
      <c r="I19" s="15" cm="1">
        <f t="array" ref="I19">C19-MMULT(D19:H19,$V$2:$V$6)</f>
        <v>-4.6912516887827362E-3</v>
      </c>
      <c r="K19" s="11">
        <f t="shared" si="0"/>
        <v>1.1738657658510327E-2</v>
      </c>
      <c r="L19" s="12">
        <f t="shared" si="5"/>
        <v>7.0474059697275913E-3</v>
      </c>
    </row>
    <row r="20" spans="1:12" x14ac:dyDescent="0.3">
      <c r="A20" s="8">
        <v>42855</v>
      </c>
      <c r="B20" s="9">
        <v>5.0799999999999999E-4</v>
      </c>
      <c r="C20" s="9">
        <v>0</v>
      </c>
      <c r="D20" s="10">
        <v>1.5587E-2</v>
      </c>
      <c r="E20" s="14">
        <f t="shared" si="2"/>
        <v>1.223E-2</v>
      </c>
      <c r="F20" s="14">
        <f t="shared" si="3"/>
        <v>2.8053000000000002E-2</v>
      </c>
      <c r="G20" s="14">
        <f t="shared" si="4"/>
        <v>2.7345000000000001E-2</v>
      </c>
      <c r="H20" s="7">
        <v>1</v>
      </c>
      <c r="I20" s="15" cm="1">
        <f t="array" ref="I20">C20-MMULT(D20:H20,$V$2:$V$6)</f>
        <v>-1.5134406365434932E-2</v>
      </c>
      <c r="K20" s="11">
        <f t="shared" si="0"/>
        <v>1.3101774652326006E-2</v>
      </c>
      <c r="L20" s="12">
        <f t="shared" si="5"/>
        <v>-2.0326317131089261E-3</v>
      </c>
    </row>
    <row r="21" spans="1:12" x14ac:dyDescent="0.3">
      <c r="A21" s="8">
        <v>42886</v>
      </c>
      <c r="B21" s="9">
        <v>6.0599999999999998E-4</v>
      </c>
      <c r="C21" s="9">
        <v>8.9599999999999999E-2</v>
      </c>
      <c r="D21" s="10">
        <v>2.2082000000000001E-2</v>
      </c>
      <c r="E21" s="14">
        <f t="shared" si="2"/>
        <v>1.5587E-2</v>
      </c>
      <c r="F21" s="14">
        <f t="shared" si="3"/>
        <v>1.223E-2</v>
      </c>
      <c r="G21" s="14">
        <f t="shared" si="4"/>
        <v>2.8053000000000002E-2</v>
      </c>
      <c r="H21" s="7">
        <v>1</v>
      </c>
      <c r="I21" s="15" cm="1">
        <f t="array" ref="I21">C21-MMULT(D21:H21,$V$2:$V$6)</f>
        <v>7.4646998581355428E-2</v>
      </c>
      <c r="K21" s="11">
        <f t="shared" si="0"/>
        <v>1.5739083223917556E-2</v>
      </c>
      <c r="L21" s="12">
        <f t="shared" si="5"/>
        <v>9.038608180527298E-2</v>
      </c>
    </row>
    <row r="22" spans="1:12" x14ac:dyDescent="0.3">
      <c r="A22" s="8">
        <v>42916</v>
      </c>
      <c r="B22" s="9">
        <v>7.0799999999999997E-4</v>
      </c>
      <c r="C22" s="9">
        <v>5.1000000000000004E-3</v>
      </c>
      <c r="D22" s="10">
        <v>4.5469999999999998E-3</v>
      </c>
      <c r="E22" s="14">
        <f t="shared" si="2"/>
        <v>2.2082000000000001E-2</v>
      </c>
      <c r="F22" s="14">
        <f t="shared" si="3"/>
        <v>1.5587E-2</v>
      </c>
      <c r="G22" s="14">
        <f t="shared" si="4"/>
        <v>1.223E-2</v>
      </c>
      <c r="H22" s="7">
        <v>1</v>
      </c>
      <c r="I22" s="15" cm="1">
        <f t="array" ref="I22">C22-MMULT(D22:H22,$V$2:$V$6)</f>
        <v>-6.4521577019802552E-3</v>
      </c>
      <c r="K22" s="11">
        <f t="shared" si="0"/>
        <v>8.6189591588124257E-3</v>
      </c>
      <c r="L22" s="12">
        <f t="shared" si="5"/>
        <v>2.1668014568321705E-3</v>
      </c>
    </row>
    <row r="23" spans="1:12" x14ac:dyDescent="0.3">
      <c r="A23" s="8">
        <v>42947</v>
      </c>
      <c r="B23" s="9">
        <v>8.0500000000000005E-4</v>
      </c>
      <c r="C23" s="9">
        <v>6.0000000000000001E-3</v>
      </c>
      <c r="D23" s="10">
        <v>2.7945000000000001E-2</v>
      </c>
      <c r="E23" s="14">
        <f t="shared" si="2"/>
        <v>4.5469999999999998E-3</v>
      </c>
      <c r="F23" s="14">
        <f t="shared" si="3"/>
        <v>2.2082000000000001E-2</v>
      </c>
      <c r="G23" s="14">
        <f t="shared" si="4"/>
        <v>1.5587E-2</v>
      </c>
      <c r="H23" s="7">
        <v>1</v>
      </c>
      <c r="I23" s="15" cm="1">
        <f t="array" ref="I23">C23-MMULT(D23:H23,$V$2:$V$6)</f>
        <v>-8.8254673360016588E-3</v>
      </c>
      <c r="K23" s="11">
        <f t="shared" si="0"/>
        <v>1.8119766850590573E-2</v>
      </c>
      <c r="L23" s="12">
        <f t="shared" si="5"/>
        <v>9.2942995145889138E-3</v>
      </c>
    </row>
    <row r="24" spans="1:12" x14ac:dyDescent="0.3">
      <c r="A24" s="8">
        <v>42978</v>
      </c>
      <c r="B24" s="9">
        <v>8.8400000000000002E-4</v>
      </c>
      <c r="C24" s="9">
        <v>2.7099999999999999E-2</v>
      </c>
      <c r="D24" s="10">
        <v>3.8319999999999999E-3</v>
      </c>
      <c r="E24" s="14">
        <f t="shared" si="2"/>
        <v>2.7945000000000001E-2</v>
      </c>
      <c r="F24" s="14">
        <f t="shared" si="3"/>
        <v>4.5469999999999998E-3</v>
      </c>
      <c r="G24" s="14">
        <f t="shared" si="4"/>
        <v>2.2082000000000001E-2</v>
      </c>
      <c r="H24" s="7">
        <v>1</v>
      </c>
      <c r="I24" s="15" cm="1">
        <f t="array" ref="I24">C24-MMULT(D24:H24,$V$2:$V$6)</f>
        <v>1.5347534658273279E-2</v>
      </c>
      <c r="K24" s="11">
        <f t="shared" si="0"/>
        <v>8.3286318872669365E-3</v>
      </c>
      <c r="L24" s="12">
        <f t="shared" si="5"/>
        <v>2.3676166545540216E-2</v>
      </c>
    </row>
    <row r="25" spans="1:12" x14ac:dyDescent="0.3">
      <c r="A25" s="8">
        <v>43008</v>
      </c>
      <c r="B25" s="9">
        <v>8.6200000000000003E-4</v>
      </c>
      <c r="C25" s="9">
        <v>3.3E-3</v>
      </c>
      <c r="D25" s="10">
        <v>1.9318999999999999E-2</v>
      </c>
      <c r="E25" s="14">
        <f t="shared" si="2"/>
        <v>3.8319999999999999E-3</v>
      </c>
      <c r="F25" s="14">
        <f t="shared" si="3"/>
        <v>2.7945000000000001E-2</v>
      </c>
      <c r="G25" s="14">
        <f t="shared" si="4"/>
        <v>4.5469999999999998E-3</v>
      </c>
      <c r="H25" s="7">
        <v>1</v>
      </c>
      <c r="I25" s="15" cm="1">
        <f t="array" ref="I25">C25-MMULT(D25:H25,$V$2:$V$6)</f>
        <v>-9.66865168897664E-3</v>
      </c>
      <c r="K25" s="11">
        <f t="shared" si="0"/>
        <v>1.4617161194155053E-2</v>
      </c>
      <c r="L25" s="12">
        <f t="shared" si="5"/>
        <v>4.9485095051784132E-3</v>
      </c>
    </row>
    <row r="26" spans="1:12" x14ac:dyDescent="0.3">
      <c r="A26" s="8">
        <v>43039</v>
      </c>
      <c r="B26" s="9">
        <v>9.0300000000000005E-4</v>
      </c>
      <c r="C26" s="9">
        <v>1.23E-2</v>
      </c>
      <c r="D26" s="10">
        <v>2.0766E-2</v>
      </c>
      <c r="E26" s="14">
        <f t="shared" si="2"/>
        <v>1.9318999999999999E-2</v>
      </c>
      <c r="F26" s="14">
        <f t="shared" si="3"/>
        <v>3.8319999999999999E-3</v>
      </c>
      <c r="G26" s="14">
        <f t="shared" si="4"/>
        <v>2.7945000000000001E-2</v>
      </c>
      <c r="H26" s="7">
        <v>1</v>
      </c>
      <c r="I26" s="15" cm="1">
        <f t="array" ref="I26">C26-MMULT(D26:H26,$V$2:$V$6)</f>
        <v>-1.9214117810265208E-3</v>
      </c>
      <c r="K26" s="11">
        <f t="shared" si="0"/>
        <v>1.5204718623422639E-2</v>
      </c>
      <c r="L26" s="12">
        <f t="shared" si="5"/>
        <v>1.3283306842396118E-2</v>
      </c>
    </row>
    <row r="27" spans="1:12" x14ac:dyDescent="0.3">
      <c r="A27" s="8">
        <v>43069</v>
      </c>
      <c r="B27" s="9">
        <v>8.9300000000000002E-4</v>
      </c>
      <c r="C27" s="9">
        <v>8.8999999999999999E-3</v>
      </c>
      <c r="D27" s="10">
        <v>1.9359000000000001E-2</v>
      </c>
      <c r="E27" s="14">
        <f t="shared" si="2"/>
        <v>2.0766E-2</v>
      </c>
      <c r="F27" s="14">
        <f t="shared" si="3"/>
        <v>1.9318999999999999E-2</v>
      </c>
      <c r="G27" s="14">
        <f t="shared" si="4"/>
        <v>3.8319999999999999E-3</v>
      </c>
      <c r="H27" s="7">
        <v>1</v>
      </c>
      <c r="I27" s="15" cm="1">
        <f t="array" ref="I27">C27-MMULT(D27:H27,$V$2:$V$6)</f>
        <v>-4.3595436177150011E-3</v>
      </c>
      <c r="K27" s="11">
        <f t="shared" si="0"/>
        <v>1.463340327927648E-2</v>
      </c>
      <c r="L27" s="12">
        <f t="shared" si="5"/>
        <v>1.0273859661561479E-2</v>
      </c>
    </row>
    <row r="28" spans="1:12" x14ac:dyDescent="0.3">
      <c r="A28" s="8">
        <v>43100</v>
      </c>
      <c r="B28" s="9">
        <v>1.0009999999999999E-3</v>
      </c>
      <c r="C28" s="9">
        <v>6.9999999999999999E-4</v>
      </c>
      <c r="D28" s="10">
        <v>1.6122000000000001E-2</v>
      </c>
      <c r="E28" s="14">
        <f t="shared" si="2"/>
        <v>1.9359000000000001E-2</v>
      </c>
      <c r="F28" s="14">
        <f t="shared" si="3"/>
        <v>2.0766E-2</v>
      </c>
      <c r="G28" s="14">
        <f t="shared" si="4"/>
        <v>1.9318999999999999E-2</v>
      </c>
      <c r="H28" s="7">
        <v>1</v>
      </c>
      <c r="I28" s="15" cm="1">
        <f t="array" ref="I28">C28-MMULT(D28:H28,$V$2:$V$6)</f>
        <v>-1.3568878984991452E-2</v>
      </c>
      <c r="K28" s="11">
        <f t="shared" si="0"/>
        <v>1.3319012540825079E-2</v>
      </c>
      <c r="L28" s="12">
        <f t="shared" si="5"/>
        <v>-2.4986644416637345E-4</v>
      </c>
    </row>
    <row r="29" spans="1:12" x14ac:dyDescent="0.3">
      <c r="A29" s="8">
        <v>43131</v>
      </c>
      <c r="B29" s="9">
        <v>1.1000000000000001E-3</v>
      </c>
      <c r="C29" s="9">
        <v>1.9300000000000001E-2</v>
      </c>
      <c r="D29" s="10">
        <v>5.6413999999999999E-2</v>
      </c>
      <c r="E29" s="14">
        <f t="shared" si="2"/>
        <v>1.6122000000000001E-2</v>
      </c>
      <c r="F29" s="14">
        <f t="shared" si="3"/>
        <v>1.9359000000000001E-2</v>
      </c>
      <c r="G29" s="14">
        <f t="shared" si="4"/>
        <v>2.0766E-2</v>
      </c>
      <c r="H29" s="7">
        <v>1</v>
      </c>
      <c r="I29" s="15" cm="1">
        <f t="array" ref="I29">C29-MMULT(D29:H29,$V$2:$V$6)</f>
        <v>-8.6271966806053882E-4</v>
      </c>
      <c r="K29" s="11">
        <f t="shared" si="0"/>
        <v>2.9679664883637501E-2</v>
      </c>
      <c r="L29" s="12">
        <f t="shared" si="5"/>
        <v>2.8816945215576963E-2</v>
      </c>
    </row>
    <row r="30" spans="1:12" x14ac:dyDescent="0.3">
      <c r="A30" s="8">
        <v>43159</v>
      </c>
      <c r="B30" s="9">
        <v>1.0759999999999999E-3</v>
      </c>
      <c r="C30" s="9">
        <v>4.7000000000000002E-3</v>
      </c>
      <c r="D30" s="10">
        <v>-4.1997E-2</v>
      </c>
      <c r="E30" s="14">
        <f t="shared" si="2"/>
        <v>5.6413999999999999E-2</v>
      </c>
      <c r="F30" s="14">
        <f t="shared" si="3"/>
        <v>1.6122000000000001E-2</v>
      </c>
      <c r="G30" s="14">
        <f t="shared" si="4"/>
        <v>1.9359000000000001E-2</v>
      </c>
      <c r="H30" s="7">
        <v>1</v>
      </c>
      <c r="I30" s="15" cm="1">
        <f t="array" ref="I30">C30-MMULT(D30:H30,$V$2:$V$6)</f>
        <v>-2.8485070848268991E-3</v>
      </c>
      <c r="K30" s="11">
        <f t="shared" si="0"/>
        <v>-1.0280331088478884E-2</v>
      </c>
      <c r="L30" s="12">
        <f t="shared" si="5"/>
        <v>-1.3128838173305783E-2</v>
      </c>
    </row>
    <row r="31" spans="1:12" x14ac:dyDescent="0.3">
      <c r="A31" s="8">
        <v>43190</v>
      </c>
      <c r="B31" s="9">
        <v>1.305E-3</v>
      </c>
      <c r="C31" s="9">
        <v>2.5899999999999999E-2</v>
      </c>
      <c r="D31" s="10">
        <v>-2.1405E-2</v>
      </c>
      <c r="E31" s="14">
        <f t="shared" si="2"/>
        <v>-4.1997E-2</v>
      </c>
      <c r="F31" s="14">
        <f t="shared" si="3"/>
        <v>5.6413999999999999E-2</v>
      </c>
      <c r="G31" s="14">
        <f t="shared" si="4"/>
        <v>1.6122000000000001E-2</v>
      </c>
      <c r="H31" s="7">
        <v>1</v>
      </c>
      <c r="I31" s="15" cm="1">
        <f t="array" ref="I31">C31-MMULT(D31:H31,$V$2:$V$6)</f>
        <v>1.8491480633384186E-2</v>
      </c>
      <c r="K31" s="11">
        <f t="shared" si="0"/>
        <v>-1.9189056679687717E-3</v>
      </c>
      <c r="L31" s="12">
        <f t="shared" si="5"/>
        <v>1.6572574965415414E-2</v>
      </c>
    </row>
    <row r="32" spans="1:12" x14ac:dyDescent="0.3">
      <c r="A32" s="8">
        <v>43220</v>
      </c>
      <c r="B32" s="9">
        <v>1.3489999999999999E-3</v>
      </c>
      <c r="C32" s="9">
        <v>1.0699999999999999E-2</v>
      </c>
      <c r="D32" s="10">
        <v>9.5479999999999992E-3</v>
      </c>
      <c r="E32" s="14">
        <f t="shared" si="2"/>
        <v>-2.1405E-2</v>
      </c>
      <c r="F32" s="14">
        <f t="shared" si="3"/>
        <v>-4.1997E-2</v>
      </c>
      <c r="G32" s="14">
        <f t="shared" si="4"/>
        <v>5.6413999999999999E-2</v>
      </c>
      <c r="H32" s="7">
        <v>1</v>
      </c>
      <c r="I32" s="15" cm="1">
        <f t="array" ref="I32">C32-MMULT(D32:H32,$V$2:$V$6)</f>
        <v>2.4827861569120778E-3</v>
      </c>
      <c r="K32" s="11">
        <f t="shared" si="0"/>
        <v>1.0649625851118713E-2</v>
      </c>
      <c r="L32" s="12">
        <f t="shared" si="5"/>
        <v>1.3132412008030791E-2</v>
      </c>
    </row>
    <row r="33" spans="1:12" x14ac:dyDescent="0.3">
      <c r="A33" s="8">
        <v>43251</v>
      </c>
      <c r="B33" s="9">
        <v>1.493E-3</v>
      </c>
      <c r="C33" s="9">
        <v>4.4999999999999997E-3</v>
      </c>
      <c r="D33" s="10">
        <v>1.2470000000000001E-3</v>
      </c>
      <c r="E33" s="14">
        <f t="shared" si="2"/>
        <v>9.5479999999999992E-3</v>
      </c>
      <c r="F33" s="14">
        <f t="shared" si="3"/>
        <v>-2.1405E-2</v>
      </c>
      <c r="G33" s="14">
        <f t="shared" si="4"/>
        <v>-4.1997E-2</v>
      </c>
      <c r="H33" s="7">
        <v>1</v>
      </c>
      <c r="I33" s="15" cm="1">
        <f t="array" ref="I33">C33-MMULT(D33:H33,$V$2:$V$6)</f>
        <v>2.8303517889828357E-3</v>
      </c>
      <c r="K33" s="11">
        <f t="shared" si="0"/>
        <v>7.2789871362947808E-3</v>
      </c>
      <c r="L33" s="12">
        <f t="shared" si="5"/>
        <v>1.0109338925277617E-2</v>
      </c>
    </row>
    <row r="34" spans="1:12" x14ac:dyDescent="0.3">
      <c r="A34" s="8">
        <v>43281</v>
      </c>
      <c r="B34" s="9">
        <v>1.513E-3</v>
      </c>
      <c r="C34" s="9">
        <v>9.1000000000000004E-3</v>
      </c>
      <c r="D34" s="10">
        <v>-5.4130000000000003E-3</v>
      </c>
      <c r="E34" s="14">
        <f t="shared" si="2"/>
        <v>1.2470000000000001E-3</v>
      </c>
      <c r="F34" s="14">
        <f t="shared" si="3"/>
        <v>9.5479999999999992E-3</v>
      </c>
      <c r="G34" s="14">
        <f t="shared" si="4"/>
        <v>-2.1405E-2</v>
      </c>
      <c r="H34" s="7">
        <v>1</v>
      </c>
      <c r="I34" s="15" cm="1">
        <f t="array" ref="I34">C34-MMULT(D34:H34,$V$2:$V$6)</f>
        <v>4.2024275643548891E-3</v>
      </c>
      <c r="K34" s="11">
        <f t="shared" si="0"/>
        <v>4.5746799635773489E-3</v>
      </c>
      <c r="L34" s="12">
        <f t="shared" si="5"/>
        <v>8.7771075279322389E-3</v>
      </c>
    </row>
    <row r="35" spans="1:12" x14ac:dyDescent="0.3">
      <c r="A35" s="8">
        <v>43312</v>
      </c>
      <c r="B35" s="9">
        <v>1.622E-3</v>
      </c>
      <c r="C35" s="9">
        <v>2.5399999999999999E-2</v>
      </c>
      <c r="D35" s="10">
        <v>3.0158000000000001E-2</v>
      </c>
      <c r="E35" s="14">
        <f t="shared" si="2"/>
        <v>-5.4130000000000003E-3</v>
      </c>
      <c r="F35" s="14">
        <f t="shared" si="3"/>
        <v>1.2470000000000001E-3</v>
      </c>
      <c r="G35" s="14">
        <f t="shared" si="4"/>
        <v>9.5479999999999992E-3</v>
      </c>
      <c r="H35" s="7">
        <v>1</v>
      </c>
      <c r="I35" s="15" cm="1">
        <f t="array" ref="I35">C35-MMULT(D35:H35,$V$2:$V$6)</f>
        <v>1.3407407821303232E-2</v>
      </c>
      <c r="K35" s="11">
        <f t="shared" si="0"/>
        <v>1.9018360209933468E-2</v>
      </c>
      <c r="L35" s="12">
        <f t="shared" si="5"/>
        <v>3.2425768031236701E-2</v>
      </c>
    </row>
    <row r="36" spans="1:12" x14ac:dyDescent="0.3">
      <c r="A36" s="8">
        <v>43343</v>
      </c>
      <c r="B36" s="9">
        <v>1.686E-3</v>
      </c>
      <c r="C36" s="9">
        <v>1.17E-2</v>
      </c>
      <c r="D36" s="10">
        <v>7.8530000000000006E-3</v>
      </c>
      <c r="E36" s="14">
        <f t="shared" si="2"/>
        <v>3.0158000000000001E-2</v>
      </c>
      <c r="F36" s="14">
        <f t="shared" si="3"/>
        <v>-5.4130000000000003E-3</v>
      </c>
      <c r="G36" s="14">
        <f t="shared" si="4"/>
        <v>1.2470000000000001E-3</v>
      </c>
      <c r="H36" s="7">
        <v>1</v>
      </c>
      <c r="I36" s="15" cm="1">
        <f t="array" ref="I36">C36-MMULT(D36:H36,$V$2:$V$6)</f>
        <v>2.0738276850932689E-3</v>
      </c>
      <c r="K36" s="11">
        <f t="shared" si="0"/>
        <v>9.9613674940982871E-3</v>
      </c>
      <c r="L36" s="12">
        <f t="shared" si="5"/>
        <v>1.2035195179191556E-2</v>
      </c>
    </row>
    <row r="37" spans="1:12" x14ac:dyDescent="0.3">
      <c r="A37" s="8">
        <v>43373</v>
      </c>
      <c r="B37" s="9">
        <v>1.684E-3</v>
      </c>
      <c r="C37" s="9">
        <v>2.2000000000000001E-3</v>
      </c>
      <c r="D37" s="10">
        <v>4.3540000000000002E-3</v>
      </c>
      <c r="E37" s="14">
        <f t="shared" si="2"/>
        <v>7.8530000000000006E-3</v>
      </c>
      <c r="F37" s="14">
        <f t="shared" si="3"/>
        <v>3.0158000000000001E-2</v>
      </c>
      <c r="G37" s="14">
        <f t="shared" si="4"/>
        <v>-5.4130000000000003E-3</v>
      </c>
      <c r="H37" s="7">
        <v>1</v>
      </c>
      <c r="I37" s="15" cm="1">
        <f t="array" ref="I37">C37-MMULT(D37:H37,$V$2:$V$6)</f>
        <v>-8.0373675005915215E-3</v>
      </c>
      <c r="K37" s="11">
        <f t="shared" si="0"/>
        <v>8.5405910981015461E-3</v>
      </c>
      <c r="L37" s="12">
        <f t="shared" si="5"/>
        <v>5.0322359751002466E-4</v>
      </c>
    </row>
    <row r="38" spans="1:12" x14ac:dyDescent="0.3">
      <c r="A38" s="8">
        <v>43404</v>
      </c>
      <c r="B38" s="9">
        <v>1.82E-3</v>
      </c>
      <c r="C38" s="9">
        <v>-2.52E-2</v>
      </c>
      <c r="D38" s="10">
        <v>-7.4939000000000006E-2</v>
      </c>
      <c r="E38" s="14">
        <f t="shared" si="2"/>
        <v>4.3540000000000002E-3</v>
      </c>
      <c r="F38" s="14">
        <f t="shared" si="3"/>
        <v>7.8530000000000006E-3</v>
      </c>
      <c r="G38" s="14">
        <f t="shared" si="4"/>
        <v>3.0158000000000001E-2</v>
      </c>
      <c r="H38" s="7">
        <v>1</v>
      </c>
      <c r="I38" s="15" cm="1">
        <f t="array" ref="I38">C38-MMULT(D38:H38,$V$2:$V$6)</f>
        <v>-2.4481539089816737E-2</v>
      </c>
      <c r="K38" s="11">
        <f t="shared" si="0"/>
        <v>-2.3656500290229279E-2</v>
      </c>
      <c r="L38" s="12">
        <f t="shared" si="5"/>
        <v>-4.8138039380046016E-2</v>
      </c>
    </row>
    <row r="39" spans="1:12" x14ac:dyDescent="0.3">
      <c r="A39" s="8">
        <v>43434</v>
      </c>
      <c r="B39" s="9">
        <v>1.8439999999999999E-3</v>
      </c>
      <c r="C39" s="9">
        <v>3.7000000000000002E-3</v>
      </c>
      <c r="D39" s="10">
        <v>1.4625000000000001E-2</v>
      </c>
      <c r="E39" s="14">
        <f t="shared" si="2"/>
        <v>-7.4939000000000006E-2</v>
      </c>
      <c r="F39" s="14">
        <f t="shared" si="3"/>
        <v>4.3540000000000002E-3</v>
      </c>
      <c r="G39" s="14">
        <f t="shared" si="4"/>
        <v>7.8530000000000006E-3</v>
      </c>
      <c r="H39" s="7">
        <v>1</v>
      </c>
      <c r="I39" s="15" cm="1">
        <f t="array" ref="I39">C39-MMULT(D39:H39,$V$2:$V$6)</f>
        <v>-1.3502134801450273E-3</v>
      </c>
      <c r="K39" s="11">
        <f t="shared" si="0"/>
        <v>1.2711152505155711E-2</v>
      </c>
      <c r="L39" s="12">
        <f t="shared" si="5"/>
        <v>1.1360939025010683E-2</v>
      </c>
    </row>
    <row r="40" spans="1:12" x14ac:dyDescent="0.3">
      <c r="A40" s="8">
        <v>43465</v>
      </c>
      <c r="B40" s="9">
        <v>1.98E-3</v>
      </c>
      <c r="C40" s="9">
        <v>-2.4299999999999999E-2</v>
      </c>
      <c r="D40" s="10">
        <v>-7.0445999999999995E-2</v>
      </c>
      <c r="E40" s="14">
        <f t="shared" si="2"/>
        <v>1.4625000000000001E-2</v>
      </c>
      <c r="F40" s="14">
        <f t="shared" si="3"/>
        <v>-7.4939000000000006E-2</v>
      </c>
      <c r="G40" s="14">
        <f t="shared" si="4"/>
        <v>4.3540000000000002E-3</v>
      </c>
      <c r="H40" s="7">
        <v>1</v>
      </c>
      <c r="I40" s="15" cm="1">
        <f t="array" ref="I40">C40-MMULT(D40:H40,$V$2:$V$6)</f>
        <v>-1.4882724835010623E-2</v>
      </c>
      <c r="K40" s="11">
        <f t="shared" si="0"/>
        <v>-2.1832108078965098E-2</v>
      </c>
      <c r="L40" s="12">
        <f t="shared" si="5"/>
        <v>-3.6714832913975717E-2</v>
      </c>
    </row>
    <row r="41" spans="1:12" x14ac:dyDescent="0.3">
      <c r="A41" s="8">
        <v>43496</v>
      </c>
      <c r="B41" s="9">
        <v>2.0309999999999998E-3</v>
      </c>
      <c r="C41" s="9">
        <v>3.0999999999999999E-3</v>
      </c>
      <c r="D41" s="10">
        <v>7.8973000000000002E-2</v>
      </c>
      <c r="E41" s="14">
        <f t="shared" si="2"/>
        <v>-7.0445999999999995E-2</v>
      </c>
      <c r="F41" s="14">
        <f t="shared" si="3"/>
        <v>1.4625000000000001E-2</v>
      </c>
      <c r="G41" s="14">
        <f t="shared" si="4"/>
        <v>-7.4939000000000006E-2</v>
      </c>
      <c r="H41" s="7">
        <v>1</v>
      </c>
      <c r="I41" s="15" cm="1">
        <f t="array" ref="I41">C41-MMULT(D41:H41,$V$2:$V$6)</f>
        <v>-5.1406433405091888E-3</v>
      </c>
      <c r="K41" s="11">
        <f t="shared" si="0"/>
        <v>3.8839794839993738E-2</v>
      </c>
      <c r="L41" s="12">
        <f t="shared" si="5"/>
        <v>3.3699151499484548E-2</v>
      </c>
    </row>
    <row r="42" spans="1:12" x14ac:dyDescent="0.3">
      <c r="A42" s="8">
        <v>43524</v>
      </c>
      <c r="B42" s="9">
        <v>1.8519999999999999E-3</v>
      </c>
      <c r="C42" s="9">
        <v>2.9000000000000001E-2</v>
      </c>
      <c r="D42" s="10">
        <v>2.6748999999999998E-2</v>
      </c>
      <c r="E42" s="14">
        <f t="shared" si="2"/>
        <v>7.8973000000000002E-2</v>
      </c>
      <c r="F42" s="14">
        <f t="shared" si="3"/>
        <v>-7.0445999999999995E-2</v>
      </c>
      <c r="G42" s="14">
        <f t="shared" si="4"/>
        <v>1.4625000000000001E-2</v>
      </c>
      <c r="H42" s="7">
        <v>1</v>
      </c>
      <c r="I42" s="15" cm="1">
        <f t="array" ref="I42">C42-MMULT(D42:H42,$V$2:$V$6)</f>
        <v>1.7938540454756305E-2</v>
      </c>
      <c r="K42" s="11">
        <f t="shared" si="0"/>
        <v>1.7634128505459933E-2</v>
      </c>
      <c r="L42" s="12">
        <f t="shared" si="5"/>
        <v>3.5572668960216242E-2</v>
      </c>
    </row>
    <row r="43" spans="1:12" x14ac:dyDescent="0.3">
      <c r="A43" s="8">
        <v>43555</v>
      </c>
      <c r="B43" s="9">
        <v>2.0730000000000002E-3</v>
      </c>
      <c r="C43" s="9">
        <v>-6.9999999999999999E-4</v>
      </c>
      <c r="D43" s="10">
        <v>1.2573000000000001E-2</v>
      </c>
      <c r="E43" s="14">
        <f t="shared" si="2"/>
        <v>2.6748999999999998E-2</v>
      </c>
      <c r="F43" s="14">
        <f t="shared" si="3"/>
        <v>7.8973000000000002E-2</v>
      </c>
      <c r="G43" s="14">
        <f t="shared" si="4"/>
        <v>-7.0445999999999995E-2</v>
      </c>
      <c r="H43" s="7">
        <v>1</v>
      </c>
      <c r="I43" s="15" cm="1">
        <f t="array" ref="I43">C43-MMULT(D43:H43,$V$2:$V$6)</f>
        <v>-1.1831072953532425E-2</v>
      </c>
      <c r="K43" s="11">
        <f t="shared" si="0"/>
        <v>1.1877933538426557E-2</v>
      </c>
      <c r="L43" s="12">
        <f t="shared" si="5"/>
        <v>4.686058489413239E-5</v>
      </c>
    </row>
    <row r="44" spans="1:12" x14ac:dyDescent="0.3">
      <c r="A44" s="8">
        <v>43585</v>
      </c>
      <c r="B44" s="9">
        <v>2.013E-3</v>
      </c>
      <c r="C44" s="9">
        <v>1.78E-2</v>
      </c>
      <c r="D44" s="10">
        <v>3.3766999999999998E-2</v>
      </c>
      <c r="E44" s="14">
        <f t="shared" si="2"/>
        <v>1.2573000000000001E-2</v>
      </c>
      <c r="F44" s="14">
        <f t="shared" si="3"/>
        <v>2.6748999999999998E-2</v>
      </c>
      <c r="G44" s="14">
        <f t="shared" si="4"/>
        <v>7.8973000000000002E-2</v>
      </c>
      <c r="H44" s="7">
        <v>1</v>
      </c>
      <c r="I44" s="15" cm="1">
        <f t="array" ref="I44">C44-MMULT(D44:H44,$V$2:$V$6)</f>
        <v>-4.8658102840601174E-3</v>
      </c>
      <c r="K44" s="11">
        <f t="shared" si="0"/>
        <v>2.0483802340014127E-2</v>
      </c>
      <c r="L44" s="12">
        <f t="shared" si="5"/>
        <v>1.5617992055954009E-2</v>
      </c>
    </row>
    <row r="45" spans="1:12" x14ac:dyDescent="0.3">
      <c r="A45" s="8">
        <v>43616</v>
      </c>
      <c r="B45" s="9">
        <v>2.0899999999999998E-3</v>
      </c>
      <c r="C45" s="9">
        <v>1.7500000000000002E-2</v>
      </c>
      <c r="D45" s="10">
        <v>-5.9319999999999998E-2</v>
      </c>
      <c r="E45" s="14">
        <f t="shared" si="2"/>
        <v>3.3766999999999998E-2</v>
      </c>
      <c r="F45" s="14">
        <f t="shared" si="3"/>
        <v>1.2573000000000001E-2</v>
      </c>
      <c r="G45" s="14">
        <f t="shared" si="4"/>
        <v>2.6748999999999998E-2</v>
      </c>
      <c r="H45" s="7">
        <v>1</v>
      </c>
      <c r="I45" s="15" cm="1">
        <f t="array" ref="I45">C45-MMULT(D45:H45,$V$2:$V$6)</f>
        <v>1.3742768245437707E-2</v>
      </c>
      <c r="K45" s="11">
        <f t="shared" si="0"/>
        <v>-1.7314372102440453E-2</v>
      </c>
      <c r="L45" s="12">
        <f t="shared" si="5"/>
        <v>-3.5716038570027461E-3</v>
      </c>
    </row>
    <row r="46" spans="1:12" x14ac:dyDescent="0.3">
      <c r="A46" s="8">
        <v>43646</v>
      </c>
      <c r="B46" s="9">
        <v>2.0179999999999998E-3</v>
      </c>
      <c r="C46" s="9">
        <v>-6.9999999999999999E-4</v>
      </c>
      <c r="D46" s="10">
        <v>6.5481999999999999E-2</v>
      </c>
      <c r="E46" s="14">
        <f t="shared" si="2"/>
        <v>-5.9319999999999998E-2</v>
      </c>
      <c r="F46" s="14">
        <f t="shared" si="3"/>
        <v>3.3766999999999998E-2</v>
      </c>
      <c r="G46" s="14">
        <f t="shared" si="4"/>
        <v>1.2573000000000001E-2</v>
      </c>
      <c r="H46" s="7">
        <v>1</v>
      </c>
      <c r="I46" s="15" cm="1">
        <f t="array" ref="I46">C46-MMULT(D46:H46,$V$2:$V$6)</f>
        <v>-1.7677253849588525E-2</v>
      </c>
      <c r="K46" s="11">
        <f t="shared" si="0"/>
        <v>3.3361745580664778E-2</v>
      </c>
      <c r="L46" s="12">
        <f t="shared" si="5"/>
        <v>1.5684491731076253E-2</v>
      </c>
    </row>
    <row r="47" spans="1:12" x14ac:dyDescent="0.3">
      <c r="A47" s="8">
        <v>43677</v>
      </c>
      <c r="B47" s="9">
        <v>1.9989999999999999E-3</v>
      </c>
      <c r="C47" s="9">
        <v>2.4400000000000002E-2</v>
      </c>
      <c r="D47" s="10">
        <v>2.928E-3</v>
      </c>
      <c r="E47" s="14">
        <f t="shared" si="2"/>
        <v>6.5481999999999999E-2</v>
      </c>
      <c r="F47" s="14">
        <f t="shared" si="3"/>
        <v>-5.9319999999999998E-2</v>
      </c>
      <c r="G47" s="14">
        <f t="shared" si="4"/>
        <v>3.3766999999999998E-2</v>
      </c>
      <c r="H47" s="7">
        <v>1</v>
      </c>
      <c r="I47" s="15" cm="1">
        <f t="array" ref="I47">C47-MMULT(D47:H47,$V$2:$V$6)</f>
        <v>1.5030141200562551E-2</v>
      </c>
      <c r="K47" s="11">
        <f t="shared" si="0"/>
        <v>7.9615607635227081E-3</v>
      </c>
      <c r="L47" s="12">
        <f t="shared" si="5"/>
        <v>2.2991701964085259E-2</v>
      </c>
    </row>
    <row r="48" spans="1:12" x14ac:dyDescent="0.3">
      <c r="A48" s="8">
        <v>43708</v>
      </c>
      <c r="B48" s="9">
        <v>1.9E-3</v>
      </c>
      <c r="C48" s="9">
        <v>3.5000000000000001E-3</v>
      </c>
      <c r="D48" s="10">
        <v>-2.3720000000000001E-2</v>
      </c>
      <c r="E48" s="14">
        <f t="shared" si="2"/>
        <v>2.928E-3</v>
      </c>
      <c r="F48" s="14">
        <f t="shared" si="3"/>
        <v>6.5481999999999999E-2</v>
      </c>
      <c r="G48" s="14">
        <f t="shared" si="4"/>
        <v>-5.9319999999999998E-2</v>
      </c>
      <c r="H48" s="7">
        <v>1</v>
      </c>
      <c r="I48" s="15" cm="1">
        <f t="array" ref="I48">C48-MMULT(D48:H48,$V$2:$V$6)</f>
        <v>-3.2021701406216487E-4</v>
      </c>
      <c r="K48" s="11">
        <f t="shared" si="0"/>
        <v>-2.8589163443713027E-3</v>
      </c>
      <c r="L48" s="12">
        <f t="shared" si="5"/>
        <v>-3.1791333584334676E-3</v>
      </c>
    </row>
    <row r="49" spans="1:12" x14ac:dyDescent="0.3">
      <c r="A49" s="8">
        <v>43738</v>
      </c>
      <c r="B49" s="9">
        <v>1.7160000000000001E-3</v>
      </c>
      <c r="C49" s="9">
        <v>2.8E-3</v>
      </c>
      <c r="D49" s="10">
        <v>2.1038000000000001E-2</v>
      </c>
      <c r="E49" s="14">
        <f t="shared" si="2"/>
        <v>-2.3720000000000001E-2</v>
      </c>
      <c r="F49" s="14">
        <f t="shared" si="3"/>
        <v>2.928E-3</v>
      </c>
      <c r="G49" s="14">
        <f t="shared" si="4"/>
        <v>6.5481999999999999E-2</v>
      </c>
      <c r="H49" s="7">
        <v>1</v>
      </c>
      <c r="I49" s="15" cm="1">
        <f t="array" ref="I49">C49-MMULT(D49:H49,$V$2:$V$6)</f>
        <v>-1.2003583601338318E-2</v>
      </c>
      <c r="K49" s="11">
        <f t="shared" si="0"/>
        <v>1.5315164802248336E-2</v>
      </c>
      <c r="L49" s="12">
        <f t="shared" si="5"/>
        <v>3.3115812009100187E-3</v>
      </c>
    </row>
    <row r="50" spans="1:12" x14ac:dyDescent="0.3">
      <c r="A50" s="8">
        <v>43769</v>
      </c>
      <c r="B50" s="9">
        <v>1.6930000000000001E-3</v>
      </c>
      <c r="C50" s="9">
        <v>1.32E-2</v>
      </c>
      <c r="D50" s="10">
        <v>2.7369999999999998E-2</v>
      </c>
      <c r="E50" s="14">
        <f t="shared" si="2"/>
        <v>2.1038000000000001E-2</v>
      </c>
      <c r="F50" s="14">
        <f t="shared" si="3"/>
        <v>-2.3720000000000001E-2</v>
      </c>
      <c r="G50" s="14">
        <f t="shared" si="4"/>
        <v>2.928E-3</v>
      </c>
      <c r="H50" s="7">
        <v>1</v>
      </c>
      <c r="I50" s="15" cm="1">
        <f t="array" ref="I50">C50-MMULT(D50:H50,$V$2:$V$6)</f>
        <v>2.7651657691790468E-3</v>
      </c>
      <c r="K50" s="11">
        <f t="shared" si="0"/>
        <v>1.7886286876970074E-2</v>
      </c>
      <c r="L50" s="12">
        <f t="shared" si="5"/>
        <v>2.0651452646149121E-2</v>
      </c>
    </row>
    <row r="51" spans="1:12" x14ac:dyDescent="0.3">
      <c r="A51" s="8">
        <v>43799</v>
      </c>
      <c r="B51" s="9">
        <v>1.4890000000000001E-3</v>
      </c>
      <c r="C51" s="9">
        <v>1.5800000000000002E-2</v>
      </c>
      <c r="D51" s="10">
        <v>2.4413000000000001E-2</v>
      </c>
      <c r="E51" s="14">
        <f t="shared" si="2"/>
        <v>2.7369999999999998E-2</v>
      </c>
      <c r="F51" s="14">
        <f t="shared" si="3"/>
        <v>2.1038000000000001E-2</v>
      </c>
      <c r="G51" s="14">
        <f t="shared" si="4"/>
        <v>-2.3720000000000001E-2</v>
      </c>
      <c r="H51" s="7">
        <v>1</v>
      </c>
      <c r="I51" s="15" cm="1">
        <f t="array" ref="I51">C51-MMULT(D51:H51,$V$2:$V$6)</f>
        <v>3.7685960812422273E-3</v>
      </c>
      <c r="K51" s="11">
        <f t="shared" si="0"/>
        <v>1.6685590734368656E-2</v>
      </c>
      <c r="L51" s="12">
        <f t="shared" si="5"/>
        <v>2.0454186815610884E-2</v>
      </c>
    </row>
    <row r="52" spans="1:12" x14ac:dyDescent="0.3">
      <c r="A52" s="8">
        <v>43830</v>
      </c>
      <c r="B52" s="9">
        <v>1.4239999999999999E-3</v>
      </c>
      <c r="C52" s="9">
        <v>7.4999999999999997E-3</v>
      </c>
      <c r="D52" s="10">
        <v>3.5213000000000001E-2</v>
      </c>
      <c r="E52" s="14">
        <f t="shared" si="2"/>
        <v>2.4413000000000001E-2</v>
      </c>
      <c r="F52" s="14">
        <f t="shared" si="3"/>
        <v>2.7369999999999998E-2</v>
      </c>
      <c r="G52" s="14">
        <f t="shared" si="4"/>
        <v>2.1038000000000001E-2</v>
      </c>
      <c r="H52" s="7">
        <v>1</v>
      </c>
      <c r="I52" s="15" cm="1">
        <f t="array" ref="I52">C52-MMULT(D52:H52,$V$2:$V$6)</f>
        <v>-1.077676144818198E-2</v>
      </c>
      <c r="K52" s="11">
        <f t="shared" si="0"/>
        <v>2.107095371715368E-2</v>
      </c>
      <c r="L52" s="12">
        <f t="shared" si="5"/>
        <v>1.02941922689717E-2</v>
      </c>
    </row>
    <row r="53" spans="1:12" x14ac:dyDescent="0.3">
      <c r="A53" s="8">
        <v>43861</v>
      </c>
      <c r="B53" s="9">
        <v>1.3470000000000001E-3</v>
      </c>
      <c r="C53" s="9">
        <v>-2.8999999999999998E-3</v>
      </c>
      <c r="D53" s="10">
        <v>-1.1044E-2</v>
      </c>
      <c r="E53" s="14">
        <f t="shared" si="2"/>
        <v>3.5213000000000001E-2</v>
      </c>
      <c r="F53" s="14">
        <f t="shared" si="3"/>
        <v>2.4413000000000001E-2</v>
      </c>
      <c r="G53" s="14">
        <f t="shared" si="4"/>
        <v>2.7369999999999998E-2</v>
      </c>
      <c r="H53" s="7">
        <v>1</v>
      </c>
      <c r="I53" s="15" cm="1">
        <f t="array" ref="I53">C53-MMULT(D53:H53,$V$2:$V$6)</f>
        <v>-1.5223271925077487E-2</v>
      </c>
      <c r="K53" s="11">
        <f t="shared" si="0"/>
        <v>2.2882004306086024E-3</v>
      </c>
      <c r="L53" s="12">
        <f t="shared" si="5"/>
        <v>-1.2935071494468885E-2</v>
      </c>
    </row>
    <row r="54" spans="1:12" x14ac:dyDescent="0.3">
      <c r="A54" s="8">
        <v>43890</v>
      </c>
      <c r="B54" s="9">
        <v>1.263E-3</v>
      </c>
      <c r="C54" s="9">
        <v>-6.4999999999999997E-3</v>
      </c>
      <c r="D54" s="10">
        <v>-8.0770999999999996E-2</v>
      </c>
      <c r="E54" s="14">
        <f t="shared" si="2"/>
        <v>-1.1044E-2</v>
      </c>
      <c r="F54" s="14">
        <f t="shared" si="3"/>
        <v>3.5213000000000001E-2</v>
      </c>
      <c r="G54" s="14">
        <f t="shared" si="4"/>
        <v>2.4413000000000001E-2</v>
      </c>
      <c r="H54" s="7">
        <v>1</v>
      </c>
      <c r="I54" s="15" cm="1">
        <f t="array" ref="I54">C54-MMULT(D54:H54,$V$2:$V$6)</f>
        <v>-5.8361419309376824E-3</v>
      </c>
      <c r="K54" s="11">
        <f t="shared" si="0"/>
        <v>-2.6024596300933185E-2</v>
      </c>
      <c r="L54" s="12">
        <f t="shared" si="5"/>
        <v>-3.1860738231870869E-2</v>
      </c>
    </row>
    <row r="55" spans="1:12" x14ac:dyDescent="0.3">
      <c r="A55" s="8">
        <v>43921</v>
      </c>
      <c r="B55" s="9">
        <v>1.263E-3</v>
      </c>
      <c r="C55" s="9">
        <v>-1.38E-2</v>
      </c>
      <c r="D55" s="10">
        <v>-0.13500400000000001</v>
      </c>
      <c r="E55" s="14">
        <f t="shared" si="2"/>
        <v>-8.0770999999999996E-2</v>
      </c>
      <c r="F55" s="14">
        <f t="shared" si="3"/>
        <v>-1.1044E-2</v>
      </c>
      <c r="G55" s="14">
        <f t="shared" si="4"/>
        <v>3.5213000000000001E-2</v>
      </c>
      <c r="H55" s="7">
        <v>1</v>
      </c>
      <c r="I55" s="15" cm="1">
        <f t="array" ref="I55">C55-MMULT(D55:H55,$V$2:$V$6)</f>
        <v>3.0615048721846366E-3</v>
      </c>
      <c r="K55" s="11">
        <f t="shared" si="0"/>
        <v>-4.8046021360690618E-2</v>
      </c>
      <c r="L55" s="12">
        <f t="shared" si="5"/>
        <v>-4.4984516488505981E-2</v>
      </c>
    </row>
    <row r="56" spans="1:12" x14ac:dyDescent="0.3">
      <c r="A56" s="8">
        <v>43951</v>
      </c>
      <c r="B56" s="9">
        <v>8.1999999999999998E-4</v>
      </c>
      <c r="C56" s="9">
        <v>5.8999999999999999E-3</v>
      </c>
      <c r="D56" s="10">
        <v>0.107128</v>
      </c>
      <c r="E56" s="14">
        <f t="shared" si="2"/>
        <v>-0.13500400000000001</v>
      </c>
      <c r="F56" s="14">
        <f t="shared" si="3"/>
        <v>-8.0770999999999996E-2</v>
      </c>
      <c r="G56" s="14">
        <f t="shared" si="4"/>
        <v>-1.1044E-2</v>
      </c>
      <c r="H56" s="7">
        <v>1</v>
      </c>
      <c r="I56" s="15" cm="1">
        <f t="array" ref="I56">C56-MMULT(D56:H56,$V$2:$V$6)</f>
        <v>5.4311232887354049E-4</v>
      </c>
      <c r="K56" s="11">
        <f t="shared" si="0"/>
        <v>5.0272192504837471E-2</v>
      </c>
      <c r="L56" s="12">
        <f t="shared" si="5"/>
        <v>5.0815304833711009E-2</v>
      </c>
    </row>
    <row r="57" spans="1:12" x14ac:dyDescent="0.3">
      <c r="A57" s="8">
        <v>43982</v>
      </c>
      <c r="B57" s="9">
        <v>4.3100000000000001E-4</v>
      </c>
      <c r="C57" s="9">
        <v>-8.0000000000000002E-3</v>
      </c>
      <c r="D57" s="10">
        <v>4.3490000000000001E-2</v>
      </c>
      <c r="E57" s="14">
        <f t="shared" si="2"/>
        <v>0.107128</v>
      </c>
      <c r="F57" s="14">
        <f t="shared" si="3"/>
        <v>-0.13500400000000001</v>
      </c>
      <c r="G57" s="14">
        <f t="shared" si="4"/>
        <v>-8.0770999999999996E-2</v>
      </c>
      <c r="H57" s="7">
        <v>1</v>
      </c>
      <c r="I57" s="15" cm="1">
        <f t="array" ref="I57">C57-MMULT(D57:H57,$V$2:$V$6)</f>
        <v>-8.5457831393134457E-3</v>
      </c>
      <c r="K57" s="11">
        <f t="shared" si="0"/>
        <v>2.4431847180904756E-2</v>
      </c>
      <c r="L57" s="12">
        <f t="shared" si="5"/>
        <v>1.5886064041591312E-2</v>
      </c>
    </row>
    <row r="58" spans="1:12" x14ac:dyDescent="0.3">
      <c r="A58" s="8">
        <v>44012</v>
      </c>
      <c r="B58" s="9">
        <v>9.8999999999999994E-5</v>
      </c>
      <c r="C58" s="9">
        <v>-2.2000000000000001E-3</v>
      </c>
      <c r="D58" s="10">
        <v>3.1953000000000002E-2</v>
      </c>
      <c r="E58" s="14">
        <f t="shared" si="2"/>
        <v>4.3490000000000001E-2</v>
      </c>
      <c r="F58" s="14">
        <f t="shared" si="3"/>
        <v>0.107128</v>
      </c>
      <c r="G58" s="14">
        <f t="shared" si="4"/>
        <v>-0.13500400000000001</v>
      </c>
      <c r="H58" s="7">
        <v>1</v>
      </c>
      <c r="I58" s="15" cm="1">
        <f t="array" ref="I58">C58-MMULT(D58:H58,$V$2:$V$6)</f>
        <v>-1.390836074349372E-2</v>
      </c>
      <c r="K58" s="11">
        <f t="shared" si="0"/>
        <v>1.9747223779757461E-2</v>
      </c>
      <c r="L58" s="12">
        <f t="shared" si="5"/>
        <v>5.8388630362637417E-3</v>
      </c>
    </row>
    <row r="59" spans="1:12" x14ac:dyDescent="0.3">
      <c r="A59" s="8">
        <v>44043</v>
      </c>
      <c r="B59" s="9">
        <v>1.1400000000000001E-4</v>
      </c>
      <c r="C59" s="9">
        <v>6.13E-2</v>
      </c>
      <c r="D59" s="10">
        <v>5.2886000000000002E-2</v>
      </c>
      <c r="E59" s="14">
        <f t="shared" si="2"/>
        <v>3.1953000000000002E-2</v>
      </c>
      <c r="F59" s="14">
        <f t="shared" si="3"/>
        <v>4.3490000000000001E-2</v>
      </c>
      <c r="G59" s="14">
        <f t="shared" si="4"/>
        <v>0.107128</v>
      </c>
      <c r="H59" s="7">
        <v>1</v>
      </c>
      <c r="I59" s="15" cm="1">
        <f t="array" ref="I59">C59-MMULT(D59:H59,$V$2:$V$6)</f>
        <v>3.0219736240464465E-2</v>
      </c>
      <c r="K59" s="11">
        <f t="shared" si="0"/>
        <v>2.8247112975927729E-2</v>
      </c>
      <c r="L59" s="12">
        <f t="shared" si="5"/>
        <v>5.8466849216392197E-2</v>
      </c>
    </row>
    <row r="60" spans="1:12" x14ac:dyDescent="0.3">
      <c r="A60" s="8">
        <v>44074</v>
      </c>
      <c r="B60" s="9">
        <v>1.11E-4</v>
      </c>
      <c r="C60" s="9">
        <v>2.0899999999999998E-2</v>
      </c>
      <c r="D60" s="10">
        <v>6.1206999999999998E-2</v>
      </c>
      <c r="E60" s="14">
        <f t="shared" si="2"/>
        <v>5.2886000000000002E-2</v>
      </c>
      <c r="F60" s="14">
        <f t="shared" si="3"/>
        <v>3.1953000000000002E-2</v>
      </c>
      <c r="G60" s="14">
        <f t="shared" si="4"/>
        <v>4.3490000000000001E-2</v>
      </c>
      <c r="H60" s="7">
        <v>1</v>
      </c>
      <c r="I60" s="15" cm="1">
        <f t="array" ref="I60">C60-MMULT(D60:H60,$V$2:$V$6)</f>
        <v>-5.7894970533366209E-3</v>
      </c>
      <c r="K60" s="11">
        <f t="shared" si="0"/>
        <v>3.1625872733312375E-2</v>
      </c>
      <c r="L60" s="12">
        <f t="shared" si="5"/>
        <v>2.5836375679975754E-2</v>
      </c>
    </row>
    <row r="61" spans="1:12" x14ac:dyDescent="0.3">
      <c r="A61" s="8">
        <v>44104</v>
      </c>
      <c r="B61" s="9">
        <v>9.7E-5</v>
      </c>
      <c r="C61" s="9">
        <v>-6.7999999999999996E-3</v>
      </c>
      <c r="D61" s="10">
        <v>-3.2244000000000002E-2</v>
      </c>
      <c r="E61" s="14">
        <f t="shared" si="2"/>
        <v>6.1206999999999998E-2</v>
      </c>
      <c r="F61" s="14">
        <f t="shared" si="3"/>
        <v>5.2886000000000002E-2</v>
      </c>
      <c r="G61" s="14">
        <f t="shared" si="4"/>
        <v>3.1953000000000002E-2</v>
      </c>
      <c r="H61" s="7">
        <v>1</v>
      </c>
      <c r="I61" s="15" cm="1">
        <f t="array" ref="I61">C61-MMULT(D61:H61,$V$2:$V$6)</f>
        <v>-2.0733310019452996E-2</v>
      </c>
      <c r="K61" s="11">
        <f t="shared" si="0"/>
        <v>-6.3201046837471847E-3</v>
      </c>
      <c r="L61" s="12">
        <f t="shared" si="5"/>
        <v>-2.705341470320018E-2</v>
      </c>
    </row>
    <row r="62" spans="1:12" x14ac:dyDescent="0.3">
      <c r="A62" s="8">
        <v>44135</v>
      </c>
      <c r="B62" s="9">
        <v>8.6000000000000003E-5</v>
      </c>
      <c r="C62" s="9">
        <v>4.19E-2</v>
      </c>
      <c r="D62" s="10">
        <v>-2.4309999999999998E-2</v>
      </c>
      <c r="E62" s="14">
        <f t="shared" si="2"/>
        <v>-3.2244000000000002E-2</v>
      </c>
      <c r="F62" s="14">
        <f t="shared" si="3"/>
        <v>6.1206999999999998E-2</v>
      </c>
      <c r="G62" s="14">
        <f t="shared" si="4"/>
        <v>5.2886000000000002E-2</v>
      </c>
      <c r="H62" s="7">
        <v>1</v>
      </c>
      <c r="I62" s="15" cm="1">
        <f t="array" ref="I62">C62-MMULT(D62:H62,$V$2:$V$6)</f>
        <v>3.0357885454930504E-2</v>
      </c>
      <c r="K62" s="11">
        <f t="shared" si="0"/>
        <v>-3.0984870999123349E-3</v>
      </c>
      <c r="L62" s="12">
        <f t="shared" si="5"/>
        <v>2.7259398355018168E-2</v>
      </c>
    </row>
    <row r="63" spans="1:12" x14ac:dyDescent="0.3">
      <c r="A63" s="8">
        <v>44165</v>
      </c>
      <c r="B63" s="9">
        <v>8.2000000000000001E-5</v>
      </c>
      <c r="C63" s="9">
        <v>1.5800000000000002E-2</v>
      </c>
      <c r="D63" s="10">
        <v>0.123263</v>
      </c>
      <c r="E63" s="14">
        <f t="shared" si="2"/>
        <v>-2.4309999999999998E-2</v>
      </c>
      <c r="F63" s="14">
        <f t="shared" si="3"/>
        <v>-3.2244000000000002E-2</v>
      </c>
      <c r="G63" s="14">
        <f t="shared" si="4"/>
        <v>6.1206999999999998E-2</v>
      </c>
      <c r="H63" s="7">
        <v>1</v>
      </c>
      <c r="I63" s="15" cm="1">
        <f t="array" ref="I63">C63-MMULT(D63:H63,$V$2:$V$6)</f>
        <v>-1.0807265366244389E-2</v>
      </c>
      <c r="K63" s="11">
        <f t="shared" si="0"/>
        <v>5.6823843590692688E-2</v>
      </c>
      <c r="L63" s="12">
        <f t="shared" si="5"/>
        <v>4.6016578224448296E-2</v>
      </c>
    </row>
    <row r="64" spans="1:12" x14ac:dyDescent="0.3">
      <c r="A64" s="8">
        <v>44196</v>
      </c>
      <c r="B64" s="9">
        <v>7.7000000000000001E-5</v>
      </c>
      <c r="C64" s="9">
        <v>2.1000000000000001E-2</v>
      </c>
      <c r="D64" s="10">
        <v>4.6428999999999998E-2</v>
      </c>
      <c r="E64" s="14">
        <f t="shared" si="2"/>
        <v>0.123263</v>
      </c>
      <c r="F64" s="14">
        <f t="shared" si="3"/>
        <v>-2.4309999999999998E-2</v>
      </c>
      <c r="G64" s="14">
        <f t="shared" si="4"/>
        <v>-3.2244000000000002E-2</v>
      </c>
      <c r="H64" s="7">
        <v>1</v>
      </c>
      <c r="I64" s="15" cm="1">
        <f t="array" ref="I64">C64-MMULT(D64:H64,$V$2:$V$6)</f>
        <v>4.1184502763265927E-3</v>
      </c>
      <c r="K64" s="11">
        <f t="shared" si="0"/>
        <v>2.5625234385201531E-2</v>
      </c>
      <c r="L64" s="12">
        <f t="shared" si="5"/>
        <v>2.9743684661528123E-2</v>
      </c>
    </row>
    <row r="65" spans="1:22" x14ac:dyDescent="0.3">
      <c r="A65" s="8">
        <v>44227</v>
      </c>
      <c r="B65" s="9">
        <v>7.2999999999999999E-5</v>
      </c>
      <c r="C65" s="9">
        <v>3.2099999999999997E-2</v>
      </c>
      <c r="D65" s="10">
        <v>-4.5459999999999997E-3</v>
      </c>
      <c r="E65" s="14">
        <f t="shared" si="2"/>
        <v>4.6428999999999998E-2</v>
      </c>
      <c r="F65" s="14">
        <f t="shared" si="3"/>
        <v>0.123263</v>
      </c>
      <c r="G65" s="14">
        <f t="shared" si="4"/>
        <v>-2.4309999999999998E-2</v>
      </c>
      <c r="H65" s="7">
        <v>1</v>
      </c>
      <c r="I65" s="15" cm="1">
        <f t="array" ref="I65">C65-MMULT(D65:H65,$V$2:$V$6)</f>
        <v>1.3786685412040114E-2</v>
      </c>
      <c r="K65" s="11">
        <f t="shared" si="0"/>
        <v>4.9267271585842582E-3</v>
      </c>
      <c r="L65" s="12">
        <f t="shared" si="5"/>
        <v>1.8713412570624373E-2</v>
      </c>
    </row>
    <row r="66" spans="1:22" x14ac:dyDescent="0.3">
      <c r="A66" s="8">
        <v>44255</v>
      </c>
      <c r="B66" s="9">
        <v>5.7000000000000003E-5</v>
      </c>
      <c r="C66" s="9">
        <v>4.9799999999999997E-2</v>
      </c>
      <c r="D66" s="10">
        <v>2.3161000000000001E-2</v>
      </c>
      <c r="E66" s="14">
        <f t="shared" si="2"/>
        <v>-4.5459999999999997E-3</v>
      </c>
      <c r="F66" s="14">
        <f t="shared" si="3"/>
        <v>4.6428999999999998E-2</v>
      </c>
      <c r="G66" s="14">
        <f t="shared" si="4"/>
        <v>0.123263</v>
      </c>
      <c r="H66" s="7">
        <v>1</v>
      </c>
      <c r="I66" s="15" cm="1">
        <f t="array" ref="I66">C66-MMULT(D66:H66,$V$2:$V$6)</f>
        <v>2.3905835343035274E-2</v>
      </c>
      <c r="K66" s="11">
        <f t="shared" ref="K66:K94" si="6">$S$2*D66+$V$6</f>
        <v>1.6177213470068022E-2</v>
      </c>
      <c r="L66" s="12">
        <f t="shared" si="5"/>
        <v>4.0083048813103296E-2</v>
      </c>
    </row>
    <row r="67" spans="1:22" x14ac:dyDescent="0.3">
      <c r="A67" s="8">
        <v>44286</v>
      </c>
      <c r="B67" s="9">
        <v>5.1E-5</v>
      </c>
      <c r="C67" s="9">
        <v>8.8999999999999999E-3</v>
      </c>
      <c r="D67" s="10">
        <v>2.6710999999999999E-2</v>
      </c>
      <c r="E67" s="14">
        <f t="shared" si="2"/>
        <v>2.3161000000000001E-2</v>
      </c>
      <c r="F67" s="14">
        <f t="shared" si="3"/>
        <v>-4.5459999999999997E-3</v>
      </c>
      <c r="G67" s="14">
        <f t="shared" si="4"/>
        <v>4.6428999999999998E-2</v>
      </c>
      <c r="H67" s="7">
        <v>1</v>
      </c>
      <c r="I67" s="15" cm="1">
        <f t="array" ref="I67">C67-MMULT(D67:H67,$V$2:$V$6)</f>
        <v>-7.4544882299543824E-3</v>
      </c>
      <c r="K67" s="11">
        <f t="shared" si="6"/>
        <v>1.7618698524594578E-2</v>
      </c>
      <c r="L67" s="12">
        <f t="shared" si="5"/>
        <v>1.0164210294640196E-2</v>
      </c>
    </row>
    <row r="68" spans="1:22" x14ac:dyDescent="0.3">
      <c r="A68" s="8">
        <v>44316</v>
      </c>
      <c r="B68" s="9">
        <v>3.4E-5</v>
      </c>
      <c r="C68" s="9">
        <v>3.2899999999999999E-2</v>
      </c>
      <c r="D68" s="10">
        <v>4.3722999999999998E-2</v>
      </c>
      <c r="E68" s="14">
        <f t="shared" ref="E68:E94" si="7">D67</f>
        <v>2.6710999999999999E-2</v>
      </c>
      <c r="F68" s="14">
        <f t="shared" si="3"/>
        <v>2.3161000000000001E-2</v>
      </c>
      <c r="G68" s="14">
        <f t="shared" si="4"/>
        <v>-4.5459999999999997E-3</v>
      </c>
      <c r="H68" s="7">
        <v>1</v>
      </c>
      <c r="I68" s="15" cm="1">
        <f t="array" ref="I68">C68-MMULT(D68:H68,$V$2:$V$6)</f>
        <v>1.5980926642814888E-2</v>
      </c>
      <c r="K68" s="11">
        <f t="shared" si="6"/>
        <v>2.4526457326737063E-2</v>
      </c>
      <c r="L68" s="12">
        <f t="shared" si="5"/>
        <v>4.0507383969551947E-2</v>
      </c>
    </row>
    <row r="69" spans="1:22" x14ac:dyDescent="0.3">
      <c r="A69" s="8">
        <v>44347</v>
      </c>
      <c r="B69" s="9">
        <v>2.3E-5</v>
      </c>
      <c r="C69" s="9">
        <v>2.6700000000000002E-2</v>
      </c>
      <c r="D69" s="10">
        <v>1.5561E-2</v>
      </c>
      <c r="E69" s="14">
        <f t="shared" si="7"/>
        <v>4.3722999999999998E-2</v>
      </c>
      <c r="F69" s="14">
        <f t="shared" ref="F69:F94" si="8">D67</f>
        <v>2.6710999999999999E-2</v>
      </c>
      <c r="G69" s="14">
        <f t="shared" si="4"/>
        <v>2.3161000000000001E-2</v>
      </c>
      <c r="H69" s="7">
        <v>1</v>
      </c>
      <c r="I69" s="15" cm="1">
        <f t="array" ref="I69">C69-MMULT(D69:H69,$V$2:$V$6)</f>
        <v>9.9525891867734279E-3</v>
      </c>
      <c r="K69" s="11">
        <f t="shared" si="6"/>
        <v>1.3091217296997078E-2</v>
      </c>
      <c r="L69" s="12">
        <f t="shared" si="5"/>
        <v>2.3043806483770506E-2</v>
      </c>
    </row>
    <row r="70" spans="1:22" x14ac:dyDescent="0.3">
      <c r="A70" s="8">
        <v>44377</v>
      </c>
      <c r="B70" s="9">
        <v>1.5E-5</v>
      </c>
      <c r="C70" s="9">
        <v>-7.1999999999999998E-3</v>
      </c>
      <c r="D70" s="10">
        <v>1.3181E-2</v>
      </c>
      <c r="E70" s="14">
        <f t="shared" si="7"/>
        <v>1.5561E-2</v>
      </c>
      <c r="F70" s="14">
        <f t="shared" si="8"/>
        <v>4.3722999999999998E-2</v>
      </c>
      <c r="G70" s="14">
        <f t="shared" ref="G70:G94" si="9">D67</f>
        <v>2.6710999999999999E-2</v>
      </c>
      <c r="H70" s="7">
        <v>1</v>
      </c>
      <c r="I70" s="15" cm="1">
        <f t="array" ref="I70">C70-MMULT(D70:H70,$V$2:$V$6)</f>
        <v>-2.3581953637072411E-2</v>
      </c>
      <c r="K70" s="11">
        <f t="shared" si="6"/>
        <v>1.2124813232272231E-2</v>
      </c>
      <c r="L70" s="12">
        <f t="shared" ref="L70:L94" si="10">K70+I70</f>
        <v>-1.1457140404800181E-2</v>
      </c>
    </row>
    <row r="71" spans="1:22" x14ac:dyDescent="0.3">
      <c r="A71" s="8">
        <v>44408</v>
      </c>
      <c r="B71" s="9">
        <v>2.1999999999999999E-5</v>
      </c>
      <c r="C71" s="9">
        <v>3.0099999999999998E-2</v>
      </c>
      <c r="D71" s="10">
        <v>6.8890000000000002E-3</v>
      </c>
      <c r="E71" s="14">
        <f t="shared" si="7"/>
        <v>1.3181E-2</v>
      </c>
      <c r="F71" s="14">
        <f t="shared" si="8"/>
        <v>1.5561E-2</v>
      </c>
      <c r="G71" s="14">
        <f t="shared" si="9"/>
        <v>4.3722999999999998E-2</v>
      </c>
      <c r="H71" s="7">
        <v>1</v>
      </c>
      <c r="I71" s="15" cm="1">
        <f t="array" ref="I71">C71-MMULT(D71:H71,$V$2:$V$6)</f>
        <v>1.5826310903341082E-2</v>
      </c>
      <c r="K71" s="11">
        <f t="shared" si="6"/>
        <v>9.56993324267192E-3</v>
      </c>
      <c r="L71" s="12">
        <f t="shared" si="10"/>
        <v>2.5396244146013002E-2</v>
      </c>
    </row>
    <row r="72" spans="1:22" x14ac:dyDescent="0.3">
      <c r="A72" s="8">
        <v>44439</v>
      </c>
      <c r="B72" s="9">
        <v>3.1000000000000001E-5</v>
      </c>
      <c r="C72" s="9">
        <v>3.2000000000000001E-2</v>
      </c>
      <c r="D72" s="10">
        <v>2.503E-2</v>
      </c>
      <c r="E72" s="14">
        <f t="shared" si="7"/>
        <v>6.8890000000000002E-3</v>
      </c>
      <c r="F72" s="14">
        <f t="shared" si="8"/>
        <v>1.3181E-2</v>
      </c>
      <c r="G72" s="14">
        <f t="shared" si="9"/>
        <v>1.5561E-2</v>
      </c>
      <c r="H72" s="7">
        <v>1</v>
      </c>
      <c r="I72" s="15" cm="1">
        <f t="array" ref="I72">C72-MMULT(D72:H72,$V$2:$V$6)</f>
        <v>1.8281410236378269E-2</v>
      </c>
      <c r="K72" s="11">
        <f t="shared" si="6"/>
        <v>1.6936124897366654E-2</v>
      </c>
      <c r="L72" s="12">
        <f t="shared" si="10"/>
        <v>3.5217535133744926E-2</v>
      </c>
    </row>
    <row r="73" spans="1:22" x14ac:dyDescent="0.3">
      <c r="A73" s="8">
        <v>44469</v>
      </c>
      <c r="B73" s="9">
        <v>3.8000000000000002E-5</v>
      </c>
      <c r="C73" s="9">
        <v>-7.9000000000000008E-3</v>
      </c>
      <c r="D73" s="10">
        <v>-4.1311E-2</v>
      </c>
      <c r="E73" s="14">
        <f t="shared" si="7"/>
        <v>2.503E-2</v>
      </c>
      <c r="F73" s="14">
        <f t="shared" si="8"/>
        <v>6.8890000000000002E-3</v>
      </c>
      <c r="G73" s="14">
        <f t="shared" si="9"/>
        <v>1.3181E-2</v>
      </c>
      <c r="H73" s="7">
        <v>1</v>
      </c>
      <c r="I73" s="15" cm="1">
        <f t="array" ref="I73">C73-MMULT(D73:H73,$V$2:$V$6)</f>
        <v>-1.1988918239751241E-2</v>
      </c>
      <c r="K73" s="11">
        <f t="shared" si="6"/>
        <v>-1.0001779328646428E-2</v>
      </c>
      <c r="L73" s="12">
        <f t="shared" si="10"/>
        <v>-2.1990697568397669E-2</v>
      </c>
    </row>
    <row r="74" spans="1:22" x14ac:dyDescent="0.3">
      <c r="A74" s="8">
        <v>44500</v>
      </c>
      <c r="B74" s="9">
        <v>3.6000000000000001E-5</v>
      </c>
      <c r="C74" s="9">
        <v>2.3800000000000002E-2</v>
      </c>
      <c r="D74" s="10">
        <v>5.1045E-2</v>
      </c>
      <c r="E74" s="14">
        <f t="shared" si="7"/>
        <v>-4.1311E-2</v>
      </c>
      <c r="F74" s="14">
        <f t="shared" si="8"/>
        <v>2.503E-2</v>
      </c>
      <c r="G74" s="14">
        <f t="shared" si="9"/>
        <v>6.8890000000000002E-3</v>
      </c>
      <c r="H74" s="7">
        <v>1</v>
      </c>
      <c r="I74" s="15" cm="1">
        <f t="array" ref="I74">C74-MMULT(D74:H74,$V$2:$V$6)</f>
        <v>9.1323414052323984E-3</v>
      </c>
      <c r="K74" s="11">
        <f t="shared" si="6"/>
        <v>2.7499571008214093E-2</v>
      </c>
      <c r="L74" s="12">
        <f t="shared" si="10"/>
        <v>3.6631912413446488E-2</v>
      </c>
    </row>
    <row r="75" spans="1:22" x14ac:dyDescent="0.3">
      <c r="A75" s="8">
        <v>44530</v>
      </c>
      <c r="B75" s="9">
        <v>3.8000000000000002E-5</v>
      </c>
      <c r="C75" s="9">
        <v>1.6E-2</v>
      </c>
      <c r="D75" s="10">
        <v>-2.4081999999999999E-2</v>
      </c>
      <c r="E75" s="14">
        <f t="shared" si="7"/>
        <v>5.1045E-2</v>
      </c>
      <c r="F75" s="14">
        <f t="shared" si="8"/>
        <v>-4.1311E-2</v>
      </c>
      <c r="G75" s="14">
        <f t="shared" si="9"/>
        <v>2.503E-2</v>
      </c>
      <c r="H75" s="7">
        <v>1</v>
      </c>
      <c r="I75" s="15" cm="1">
        <f t="array" ref="I75">C75-MMULT(D75:H75,$V$2:$V$6)</f>
        <v>1.086548550459974E-2</v>
      </c>
      <c r="K75" s="11">
        <f t="shared" si="6"/>
        <v>-3.0059072147202064E-3</v>
      </c>
      <c r="L75" s="12">
        <f t="shared" si="10"/>
        <v>7.8595782898795326E-3</v>
      </c>
    </row>
    <row r="76" spans="1:22" x14ac:dyDescent="0.3">
      <c r="A76" s="8">
        <v>44561</v>
      </c>
      <c r="B76" s="9">
        <v>4.1999999999999998E-5</v>
      </c>
      <c r="C76" s="9">
        <v>5.0000000000000001E-4</v>
      </c>
      <c r="D76" s="10">
        <v>4.0002000000000003E-2</v>
      </c>
      <c r="E76" s="14">
        <f t="shared" si="7"/>
        <v>-2.4081999999999999E-2</v>
      </c>
      <c r="F76" s="14">
        <f t="shared" si="8"/>
        <v>5.1045E-2</v>
      </c>
      <c r="G76" s="14">
        <f t="shared" si="9"/>
        <v>-4.1311E-2</v>
      </c>
      <c r="H76" s="7">
        <v>1</v>
      </c>
      <c r="I76" s="15" cm="1">
        <f t="array" ref="I76">C76-MMULT(D76:H76,$V$2:$V$6)</f>
        <v>-1.1513678715648294E-2</v>
      </c>
      <c r="K76" s="11">
        <f t="shared" si="6"/>
        <v>2.301553735831641E-2</v>
      </c>
      <c r="L76" s="12">
        <f t="shared" si="10"/>
        <v>1.1501858642668117E-2</v>
      </c>
    </row>
    <row r="77" spans="1:22" x14ac:dyDescent="0.3">
      <c r="A77" s="8">
        <v>44592</v>
      </c>
      <c r="B77" s="9">
        <v>4.6999999999999997E-5</v>
      </c>
      <c r="C77" s="9">
        <v>-5.0000000000000001E-4</v>
      </c>
      <c r="D77" s="10">
        <v>-4.9112999999999997E-2</v>
      </c>
      <c r="E77" s="14">
        <f t="shared" si="7"/>
        <v>4.0002000000000003E-2</v>
      </c>
      <c r="F77" s="14">
        <f t="shared" si="8"/>
        <v>-2.4081999999999999E-2</v>
      </c>
      <c r="G77" s="14">
        <f t="shared" si="9"/>
        <v>5.1045E-2</v>
      </c>
      <c r="H77" s="7">
        <v>1</v>
      </c>
      <c r="I77" s="15" cm="1">
        <f t="array" ref="I77">C77-MMULT(D77:H77,$V$2:$V$6)</f>
        <v>-5.1375101279567837E-3</v>
      </c>
      <c r="K77" s="11">
        <f t="shared" si="6"/>
        <v>-1.3169798031580571E-2</v>
      </c>
      <c r="L77" s="12">
        <f t="shared" si="10"/>
        <v>-1.8307308159537357E-2</v>
      </c>
    </row>
    <row r="78" spans="1:22" x14ac:dyDescent="0.3">
      <c r="A78" s="8">
        <v>44620</v>
      </c>
      <c r="B78" s="9">
        <v>7.4999999999999993E-5</v>
      </c>
      <c r="C78" s="9">
        <v>0.01</v>
      </c>
      <c r="D78" s="10">
        <v>-2.5829000000000001E-2</v>
      </c>
      <c r="E78" s="14">
        <f t="shared" si="7"/>
        <v>-4.9112999999999997E-2</v>
      </c>
      <c r="F78" s="14">
        <f t="shared" si="8"/>
        <v>4.0002000000000003E-2</v>
      </c>
      <c r="G78" s="14">
        <f t="shared" si="9"/>
        <v>-2.4081999999999999E-2</v>
      </c>
      <c r="H78" s="7">
        <v>1</v>
      </c>
      <c r="I78" s="15" cm="1">
        <f t="array" ref="I78">C78-MMULT(D78:H78,$V$2:$V$6)</f>
        <v>9.0540139324074703E-3</v>
      </c>
      <c r="K78" s="11">
        <f t="shared" si="6"/>
        <v>-3.7152802823984888E-3</v>
      </c>
      <c r="L78" s="12">
        <f t="shared" si="10"/>
        <v>5.3387336500089816E-3</v>
      </c>
    </row>
    <row r="79" spans="1:22" x14ac:dyDescent="0.3">
      <c r="A79" s="8">
        <v>44651</v>
      </c>
      <c r="B79" s="9">
        <v>1.5899999999999999E-4</v>
      </c>
      <c r="C79" s="9">
        <v>2.93E-2</v>
      </c>
      <c r="D79" s="10">
        <v>2.1659999999999999E-2</v>
      </c>
      <c r="E79" s="14">
        <f t="shared" si="7"/>
        <v>-2.5829000000000001E-2</v>
      </c>
      <c r="F79" s="14">
        <f t="shared" si="8"/>
        <v>-4.9112999999999997E-2</v>
      </c>
      <c r="G79" s="14">
        <f t="shared" si="9"/>
        <v>4.0002000000000003E-2</v>
      </c>
      <c r="H79" s="7">
        <v>1</v>
      </c>
      <c r="I79" s="15" cm="1">
        <f t="array" ref="I79">C79-MMULT(D79:H79,$V$2:$V$6)</f>
        <v>2.1752955184373368E-2</v>
      </c>
      <c r="K79" s="11">
        <f t="shared" si="6"/>
        <v>1.556772922588651E-2</v>
      </c>
      <c r="L79" s="12">
        <f t="shared" si="10"/>
        <v>3.7320684410259874E-2</v>
      </c>
    </row>
    <row r="80" spans="1:22" x14ac:dyDescent="0.3">
      <c r="A80" s="8">
        <v>44681</v>
      </c>
      <c r="B80" s="9">
        <v>2.8299999999999999E-4</v>
      </c>
      <c r="C80" s="9">
        <v>3.0000000000000001E-3</v>
      </c>
      <c r="D80" s="10">
        <v>-8.0043000000000003E-2</v>
      </c>
      <c r="E80" s="14">
        <f t="shared" si="7"/>
        <v>2.1659999999999999E-2</v>
      </c>
      <c r="F80" s="14">
        <f t="shared" si="8"/>
        <v>-2.5829000000000001E-2</v>
      </c>
      <c r="G80" s="14">
        <f t="shared" si="9"/>
        <v>-4.9112999999999997E-2</v>
      </c>
      <c r="H80" s="7">
        <v>1</v>
      </c>
      <c r="I80" s="15" cm="1">
        <f t="array" ref="I80">C80-MMULT(D80:H80,$V$2:$V$6)</f>
        <v>1.3909179332675742E-2</v>
      </c>
      <c r="K80" s="11">
        <f t="shared" si="6"/>
        <v>-2.5728990351723234E-2</v>
      </c>
      <c r="L80" s="12">
        <f t="shared" si="10"/>
        <v>-1.1819811019047492E-2</v>
      </c>
      <c r="V80" s="29">
        <v>50000000</v>
      </c>
    </row>
    <row r="81" spans="1:22" x14ac:dyDescent="0.3">
      <c r="A81" s="8">
        <v>44712</v>
      </c>
      <c r="B81" s="9">
        <v>4.8299999999999998E-4</v>
      </c>
      <c r="C81" s="9">
        <v>1.4200000000000001E-2</v>
      </c>
      <c r="D81" s="10">
        <v>1.1720000000000001E-3</v>
      </c>
      <c r="E81" s="14">
        <f t="shared" si="7"/>
        <v>-8.0043000000000003E-2</v>
      </c>
      <c r="F81" s="14">
        <f t="shared" si="8"/>
        <v>2.1659999999999999E-2</v>
      </c>
      <c r="G81" s="14">
        <f t="shared" si="9"/>
        <v>-2.5829000000000001E-2</v>
      </c>
      <c r="H81" s="7">
        <v>1</v>
      </c>
      <c r="I81" s="15" cm="1">
        <f t="array" ref="I81">C81-MMULT(D81:H81,$V$2:$V$6)</f>
        <v>1.3116940126403916E-2</v>
      </c>
      <c r="K81" s="11">
        <f t="shared" si="6"/>
        <v>7.2485332266921066E-3</v>
      </c>
      <c r="L81" s="12">
        <f t="shared" si="10"/>
        <v>2.0365473353096023E-2</v>
      </c>
      <c r="V81" s="28">
        <v>7.4999999999999997E-3</v>
      </c>
    </row>
    <row r="82" spans="1:22" x14ac:dyDescent="0.3">
      <c r="A82" s="8">
        <v>44742</v>
      </c>
      <c r="B82" s="9">
        <v>6.7500000000000004E-4</v>
      </c>
      <c r="C82" s="9">
        <v>-1.6E-2</v>
      </c>
      <c r="D82" s="10">
        <v>-8.4295999999999996E-2</v>
      </c>
      <c r="E82" s="14">
        <f t="shared" si="7"/>
        <v>1.1720000000000001E-3</v>
      </c>
      <c r="F82" s="14">
        <f t="shared" si="8"/>
        <v>-8.0043000000000003E-2</v>
      </c>
      <c r="G82" s="14">
        <f t="shared" si="9"/>
        <v>2.1659999999999999E-2</v>
      </c>
      <c r="H82" s="7">
        <v>1</v>
      </c>
      <c r="I82" s="15" cm="1">
        <f t="array" ref="I82">C82-MMULT(D82:H82,$V$2:$V$6)</f>
        <v>-4.7337710807999964E-3</v>
      </c>
      <c r="K82" s="11">
        <f t="shared" si="6"/>
        <v>-2.7455930052258853E-2</v>
      </c>
      <c r="L82" s="12">
        <f t="shared" si="10"/>
        <v>-3.218970113305885E-2</v>
      </c>
      <c r="V82" s="29">
        <f>V80*V81</f>
        <v>375000</v>
      </c>
    </row>
    <row r="83" spans="1:22" x14ac:dyDescent="0.3">
      <c r="A83" s="8">
        <v>44773</v>
      </c>
      <c r="B83" s="9">
        <v>1.0369999999999999E-3</v>
      </c>
      <c r="C83" s="9">
        <v>7.6E-3</v>
      </c>
      <c r="D83" s="10">
        <v>6.9832000000000005E-2</v>
      </c>
      <c r="E83" s="14">
        <f t="shared" si="7"/>
        <v>-8.4295999999999996E-2</v>
      </c>
      <c r="F83" s="14">
        <f t="shared" si="8"/>
        <v>1.1720000000000001E-3</v>
      </c>
      <c r="G83" s="14">
        <f t="shared" si="9"/>
        <v>-8.0043000000000003E-2</v>
      </c>
      <c r="H83" s="7">
        <v>1</v>
      </c>
      <c r="I83" s="15" cm="1">
        <f t="array" ref="I83">C83-MMULT(D83:H83,$V$2:$V$6)</f>
        <v>3.4073176144578136E-3</v>
      </c>
      <c r="K83" s="11">
        <f t="shared" si="6"/>
        <v>3.5128072337619859E-2</v>
      </c>
      <c r="L83" s="12">
        <f t="shared" si="10"/>
        <v>3.853538995207767E-2</v>
      </c>
    </row>
    <row r="84" spans="1:22" x14ac:dyDescent="0.3">
      <c r="A84" s="8">
        <v>44804</v>
      </c>
      <c r="B84" s="9">
        <v>1.487E-3</v>
      </c>
      <c r="C84" s="9">
        <v>1.3100000000000001E-2</v>
      </c>
      <c r="D84" s="10">
        <v>-3.6817000000000003E-2</v>
      </c>
      <c r="E84" s="14">
        <f t="shared" si="7"/>
        <v>6.9832000000000005E-2</v>
      </c>
      <c r="F84" s="14">
        <f t="shared" si="8"/>
        <v>-8.4295999999999996E-2</v>
      </c>
      <c r="G84" s="14">
        <f t="shared" si="9"/>
        <v>1.1720000000000001E-3</v>
      </c>
      <c r="H84" s="7">
        <v>1</v>
      </c>
      <c r="I84" s="15" cm="1">
        <f t="array" ref="I84">C84-MMULT(D84:H84,$V$2:$V$6)</f>
        <v>1.4840467843270953E-2</v>
      </c>
      <c r="K84" s="11">
        <f t="shared" si="6"/>
        <v>-8.1769810652542151E-3</v>
      </c>
      <c r="L84" s="12">
        <f t="shared" si="10"/>
        <v>6.6634867780167376E-3</v>
      </c>
    </row>
    <row r="85" spans="1:22" x14ac:dyDescent="0.3">
      <c r="A85" s="8">
        <v>44834</v>
      </c>
      <c r="B85" s="9">
        <v>1.9589999999999998E-3</v>
      </c>
      <c r="C85" s="9">
        <v>-8.3999999999999995E-3</v>
      </c>
      <c r="D85" s="10">
        <v>-9.5729999999999996E-2</v>
      </c>
      <c r="E85" s="14">
        <f t="shared" si="7"/>
        <v>-3.6817000000000003E-2</v>
      </c>
      <c r="F85" s="14">
        <f t="shared" si="8"/>
        <v>6.9832000000000005E-2</v>
      </c>
      <c r="G85" s="14">
        <f t="shared" si="9"/>
        <v>-8.4295999999999996E-2</v>
      </c>
      <c r="H85" s="7">
        <v>1</v>
      </c>
      <c r="I85" s="15" cm="1">
        <f t="array" ref="I85">C85-MMULT(D85:H85,$V$2:$V$6)</f>
        <v>3.344923465238717E-3</v>
      </c>
      <c r="K85" s="11">
        <f t="shared" si="6"/>
        <v>-3.2098730084218478E-2</v>
      </c>
      <c r="L85" s="12">
        <f t="shared" si="10"/>
        <v>-2.8753806618979763E-2</v>
      </c>
    </row>
    <row r="86" spans="1:22" x14ac:dyDescent="0.3">
      <c r="A86" s="8">
        <v>44865</v>
      </c>
      <c r="B86" s="9">
        <v>2.477E-3</v>
      </c>
      <c r="C86" s="9">
        <v>-7.0000000000000001E-3</v>
      </c>
      <c r="D86" s="10">
        <v>6.0349E-2</v>
      </c>
      <c r="E86" s="14">
        <f t="shared" si="7"/>
        <v>-9.5729999999999996E-2</v>
      </c>
      <c r="F86" s="14">
        <f t="shared" si="8"/>
        <v>-3.6817000000000003E-2</v>
      </c>
      <c r="G86" s="14">
        <f t="shared" si="9"/>
        <v>6.9832000000000005E-2</v>
      </c>
      <c r="H86" s="7">
        <v>1</v>
      </c>
      <c r="I86" s="15" cm="1">
        <f t="array" ref="I86">C86-MMULT(D86:H86,$V$2:$V$6)</f>
        <v>-1.9620742201998515E-2</v>
      </c>
      <c r="K86" s="11">
        <f t="shared" si="6"/>
        <v>3.1277480007457788E-2</v>
      </c>
      <c r="L86" s="12">
        <f t="shared" si="10"/>
        <v>1.1656737805459273E-2</v>
      </c>
    </row>
    <row r="87" spans="1:22" x14ac:dyDescent="0.3">
      <c r="A87" s="8">
        <v>44895</v>
      </c>
      <c r="B87" s="9">
        <v>2.8660000000000001E-3</v>
      </c>
      <c r="C87" s="9">
        <v>2.3699999999999999E-2</v>
      </c>
      <c r="D87" s="10">
        <v>7.7562000000000006E-2</v>
      </c>
      <c r="E87" s="14">
        <f t="shared" si="7"/>
        <v>6.0349E-2</v>
      </c>
      <c r="F87" s="14">
        <f t="shared" si="8"/>
        <v>-9.5729999999999996E-2</v>
      </c>
      <c r="G87" s="14">
        <f t="shared" si="9"/>
        <v>-3.6817000000000003E-2</v>
      </c>
      <c r="H87" s="7">
        <v>1</v>
      </c>
      <c r="I87" s="15" cm="1">
        <f t="array" ref="I87">C87-MMULT(D87:H87,$V$2:$V$6)</f>
        <v>1.3389340612844662E-2</v>
      </c>
      <c r="K87" s="11">
        <f t="shared" si="6"/>
        <v>3.8266855287335436E-2</v>
      </c>
      <c r="L87" s="12">
        <f t="shared" si="10"/>
        <v>5.1656195900180099E-2</v>
      </c>
    </row>
    <row r="88" spans="1:22" x14ac:dyDescent="0.3">
      <c r="A88" s="8">
        <v>44926</v>
      </c>
      <c r="B88" s="9">
        <v>3.375E-3</v>
      </c>
      <c r="C88" s="9">
        <v>7.7000000000000002E-3</v>
      </c>
      <c r="D88" s="10">
        <v>-3.9348000000000001E-2</v>
      </c>
      <c r="E88" s="14">
        <f t="shared" si="7"/>
        <v>7.7562000000000006E-2</v>
      </c>
      <c r="F88" s="14">
        <f t="shared" si="8"/>
        <v>6.0349E-2</v>
      </c>
      <c r="G88" s="14">
        <f t="shared" si="9"/>
        <v>-9.5729999999999996E-2</v>
      </c>
      <c r="H88" s="7">
        <v>1</v>
      </c>
      <c r="I88" s="15" cm="1">
        <f t="array" ref="I88">C88-MMULT(D88:H88,$V$2:$V$6)</f>
        <v>5.0974255055784706E-3</v>
      </c>
      <c r="K88" s="11">
        <f t="shared" si="6"/>
        <v>-9.2046990013124469E-3</v>
      </c>
      <c r="L88" s="12">
        <f t="shared" si="10"/>
        <v>-4.1072734957339763E-3</v>
      </c>
    </row>
    <row r="89" spans="1:22" x14ac:dyDescent="0.3">
      <c r="A89" s="8">
        <v>44957</v>
      </c>
      <c r="B89" s="9">
        <v>3.6909999999999998E-3</v>
      </c>
      <c r="C89" s="9">
        <v>2.4500000000000001E-2</v>
      </c>
      <c r="D89" s="10">
        <v>7.1675000000000003E-2</v>
      </c>
      <c r="E89" s="14">
        <f t="shared" si="7"/>
        <v>-3.9348000000000001E-2</v>
      </c>
      <c r="F89" s="14">
        <f t="shared" si="8"/>
        <v>7.7562000000000006E-2</v>
      </c>
      <c r="G89" s="14">
        <f t="shared" si="9"/>
        <v>6.0349E-2</v>
      </c>
      <c r="H89" s="7">
        <v>1</v>
      </c>
      <c r="I89" s="15" cm="1">
        <f t="array" ref="I89">C89-MMULT(D89:H89,$V$2:$V$6)</f>
        <v>-3.3215644095620049E-3</v>
      </c>
      <c r="K89" s="11">
        <f t="shared" si="6"/>
        <v>3.5876426409589567E-2</v>
      </c>
      <c r="L89" s="12">
        <f t="shared" si="10"/>
        <v>3.2554862000027565E-2</v>
      </c>
    </row>
    <row r="90" spans="1:22" x14ac:dyDescent="0.3">
      <c r="A90" s="8">
        <v>44985</v>
      </c>
      <c r="B90" s="9">
        <v>3.4880000000000002E-3</v>
      </c>
      <c r="C90" s="9">
        <v>-1.0699999999999999E-2</v>
      </c>
      <c r="D90" s="10">
        <v>-2.8660000000000001E-2</v>
      </c>
      <c r="E90" s="14">
        <f t="shared" si="7"/>
        <v>7.1675000000000003E-2</v>
      </c>
      <c r="F90" s="14">
        <f t="shared" si="8"/>
        <v>-3.9348000000000001E-2</v>
      </c>
      <c r="G90" s="14">
        <f t="shared" si="9"/>
        <v>7.7562000000000006E-2</v>
      </c>
      <c r="H90" s="7">
        <v>1</v>
      </c>
      <c r="I90" s="15" cm="1">
        <f t="array" ref="I90">C90-MMULT(D90:H90,$V$2:$V$6)</f>
        <v>-2.167934118464427E-2</v>
      </c>
      <c r="K90" s="11">
        <f t="shared" si="6"/>
        <v>-4.8648138568674138E-3</v>
      </c>
      <c r="L90" s="12">
        <f t="shared" si="10"/>
        <v>-2.6544155041511683E-2</v>
      </c>
    </row>
    <row r="91" spans="1:22" x14ac:dyDescent="0.3">
      <c r="A91" s="8">
        <v>45016</v>
      </c>
      <c r="B91" s="9">
        <v>3.9979999999999998E-3</v>
      </c>
      <c r="C91" s="9">
        <v>2.41E-2</v>
      </c>
      <c r="D91" s="10">
        <v>3.0834E-2</v>
      </c>
      <c r="E91" s="14">
        <f t="shared" si="7"/>
        <v>-2.8660000000000001E-2</v>
      </c>
      <c r="F91" s="14">
        <f t="shared" si="8"/>
        <v>7.1675000000000003E-2</v>
      </c>
      <c r="G91" s="14">
        <f t="shared" si="9"/>
        <v>-3.9348000000000001E-2</v>
      </c>
      <c r="H91" s="7">
        <v>1</v>
      </c>
      <c r="I91" s="15" cm="1">
        <f t="array" ref="I91">C91-MMULT(D91:H91,$V$2:$V$6)</f>
        <v>1.1697096343204226E-2</v>
      </c>
      <c r="K91" s="11">
        <f t="shared" si="6"/>
        <v>1.9292851448485568E-2</v>
      </c>
      <c r="L91" s="12">
        <f t="shared" si="10"/>
        <v>3.0989947791689794E-2</v>
      </c>
    </row>
    <row r="92" spans="1:22" x14ac:dyDescent="0.3">
      <c r="A92" s="8">
        <v>45046</v>
      </c>
      <c r="B92" s="9">
        <v>3.98E-3</v>
      </c>
      <c r="C92" s="9">
        <v>-6.3E-3</v>
      </c>
      <c r="D92" s="10">
        <v>1.4371999999999999E-2</v>
      </c>
      <c r="E92" s="14">
        <f t="shared" si="7"/>
        <v>3.0834E-2</v>
      </c>
      <c r="F92" s="14">
        <f t="shared" si="8"/>
        <v>-2.8660000000000001E-2</v>
      </c>
      <c r="G92" s="14">
        <f t="shared" si="9"/>
        <v>7.1675000000000003E-2</v>
      </c>
      <c r="H92" s="7">
        <v>1</v>
      </c>
      <c r="I92" s="15" cm="1">
        <f t="array" ref="I92">C92-MMULT(D92:H92,$V$2:$V$6)</f>
        <v>-2.1462279155290268E-2</v>
      </c>
      <c r="K92" s="11">
        <f t="shared" si="6"/>
        <v>1.2608421316762691E-2</v>
      </c>
      <c r="L92" s="12">
        <f t="shared" si="10"/>
        <v>-8.8538578385275769E-3</v>
      </c>
    </row>
    <row r="93" spans="1:22" x14ac:dyDescent="0.3">
      <c r="A93" s="8">
        <v>45077</v>
      </c>
      <c r="B93" s="9">
        <v>4.2319999999999997E-3</v>
      </c>
      <c r="C93" s="9">
        <v>2.9100000000000001E-2</v>
      </c>
      <c r="D93" s="10">
        <v>-1.0711999999999999E-2</v>
      </c>
      <c r="E93" s="14">
        <f t="shared" si="7"/>
        <v>1.4371999999999999E-2</v>
      </c>
      <c r="F93" s="14">
        <f t="shared" si="8"/>
        <v>3.0834E-2</v>
      </c>
      <c r="G93" s="14">
        <f t="shared" si="9"/>
        <v>-2.8660000000000001E-2</v>
      </c>
      <c r="H93" s="7">
        <v>1</v>
      </c>
      <c r="I93" s="15" cm="1">
        <f t="array" ref="I93">C93-MMULT(D93:H93,$V$2:$V$6)</f>
        <v>2.2835819170635804E-2</v>
      </c>
      <c r="K93" s="11">
        <f t="shared" si="6"/>
        <v>2.4230097371164385E-3</v>
      </c>
      <c r="L93" s="12">
        <f t="shared" si="10"/>
        <v>2.5258828907752242E-2</v>
      </c>
    </row>
    <row r="94" spans="1:22" x14ac:dyDescent="0.3">
      <c r="A94" s="8">
        <v>45107</v>
      </c>
      <c r="B94" s="9">
        <v>4.3E-3</v>
      </c>
      <c r="C94" s="9">
        <v>1.04E-2</v>
      </c>
      <c r="D94" s="10">
        <v>5.8099999999999999E-2</v>
      </c>
      <c r="E94" s="14">
        <f t="shared" si="7"/>
        <v>-1.0711999999999999E-2</v>
      </c>
      <c r="F94" s="14">
        <f t="shared" si="8"/>
        <v>1.4371999999999999E-2</v>
      </c>
      <c r="G94" s="14">
        <f t="shared" si="9"/>
        <v>3.0834E-2</v>
      </c>
      <c r="H94" s="7">
        <v>1</v>
      </c>
      <c r="I94" s="15" cm="1">
        <f t="array" ref="I94">C94-MMULT(D94:H94,$V$2:$V$6)</f>
        <v>-8.6885559530078642E-3</v>
      </c>
      <c r="K94" s="11">
        <f t="shared" si="6"/>
        <v>3.0364268771505606E-2</v>
      </c>
      <c r="L94" s="12">
        <f t="shared" si="10"/>
        <v>2.1675712818497742E-2</v>
      </c>
    </row>
    <row r="97" spans="1:13" x14ac:dyDescent="0.3">
      <c r="A97" s="16" t="s">
        <v>7</v>
      </c>
      <c r="B97" s="17" cm="1">
        <f t="array" ref="B97">GEOMEAN(1+B2:B94)^12-1</f>
        <v>1.2560968125903793E-2</v>
      </c>
      <c r="C97" s="17" cm="1">
        <f t="array" ref="C97">GEOMEAN(1+C2:C94)^12-1</f>
        <v>0.12397574164129299</v>
      </c>
      <c r="D97" s="17" cm="1">
        <f t="array" ref="D97">GEOMEAN(1+D2:D94)^12-1</f>
        <v>9.8047277026958035E-2</v>
      </c>
      <c r="E97" s="17"/>
      <c r="F97" s="18"/>
      <c r="G97" s="18"/>
      <c r="H97" s="18"/>
      <c r="I97" s="18"/>
      <c r="J97" s="18"/>
      <c r="K97" s="17" cm="1">
        <f t="array" ref="K97">GEOMEAN(1+K2:K94)^12-1</f>
        <v>0.12938462489841052</v>
      </c>
      <c r="L97" s="12" cm="1">
        <f t="array" ref="L97">GEOMEAN(1+L2:L94)^12-1</f>
        <v>0.12796552213533996</v>
      </c>
      <c r="M97" s="17"/>
    </row>
    <row r="98" spans="1:13" x14ac:dyDescent="0.3">
      <c r="A98" s="19" t="s">
        <v>8</v>
      </c>
      <c r="B98" s="15"/>
      <c r="C98" s="15">
        <f>STDEV(C2:C94)*SQRT(12)</f>
        <v>5.9002294865869324E-2</v>
      </c>
      <c r="D98" s="15">
        <f>STDEV(D2:D94)*SQRT(12)</f>
        <v>0.15446882946558649</v>
      </c>
      <c r="E98" s="5"/>
      <c r="F98" s="5"/>
      <c r="G98" s="5"/>
      <c r="H98" s="5"/>
      <c r="I98" s="5"/>
      <c r="J98" s="5"/>
      <c r="K98" s="15">
        <f>STDEV(K2:K94)*SQRT(12)</f>
        <v>6.2722396919677362E-2</v>
      </c>
      <c r="L98" s="12">
        <f>STDEV(L2:L94)*SQRT(12)</f>
        <v>8.09460090571648E-2</v>
      </c>
      <c r="M98" s="15"/>
    </row>
    <row r="99" spans="1:13" x14ac:dyDescent="0.3">
      <c r="A99" s="5" t="s">
        <v>9</v>
      </c>
      <c r="B99" s="20"/>
      <c r="C99" s="20">
        <f>(C97-$B97)/C98</f>
        <v>1.888312543921721</v>
      </c>
      <c r="D99" s="20">
        <f>(D97-$B97)/D98</f>
        <v>0.55342109600241007</v>
      </c>
      <c r="E99" s="5"/>
      <c r="F99" s="5"/>
      <c r="G99" s="5"/>
      <c r="H99" s="5"/>
      <c r="I99" s="5"/>
      <c r="J99" s="5"/>
      <c r="K99" s="20">
        <f>(K97-$B97)/K98</f>
        <v>1.8625508990370971</v>
      </c>
      <c r="L99" s="21">
        <f>(L97-$B97)/L98</f>
        <v>1.425697886203833</v>
      </c>
      <c r="M99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0449-0BA7-4FD9-9073-AA4DEDA879D9}">
  <sheetPr>
    <tabColor rgb="FFFF0000"/>
  </sheetPr>
  <dimension ref="A1:V99"/>
  <sheetViews>
    <sheetView zoomScale="85" zoomScaleNormal="85" workbookViewId="0">
      <selection activeCell="D29" sqref="D29"/>
    </sheetView>
  </sheetViews>
  <sheetFormatPr defaultColWidth="8.7265625" defaultRowHeight="13" x14ac:dyDescent="0.3"/>
  <cols>
    <col min="1" max="1" width="15.1796875" style="7" bestFit="1" customWidth="1"/>
    <col min="2" max="2" width="12.453125" style="7" bestFit="1" customWidth="1"/>
    <col min="3" max="3" width="8.1796875" style="7" bestFit="1" customWidth="1"/>
    <col min="4" max="4" width="14.7265625" style="7" bestFit="1" customWidth="1"/>
    <col min="5" max="8" width="8.1796875" style="7" bestFit="1" customWidth="1"/>
    <col min="9" max="9" width="7.81640625" style="7" bestFit="1" customWidth="1"/>
    <col min="10" max="10" width="8.7265625" style="7"/>
    <col min="11" max="11" width="11.7265625" style="7" bestFit="1" customWidth="1"/>
    <col min="12" max="12" width="16.81640625" style="7" bestFit="1" customWidth="1"/>
    <col min="13" max="17" width="8.7265625" style="7"/>
    <col min="18" max="18" width="11.54296875" style="7" bestFit="1" customWidth="1"/>
    <col min="19" max="19" width="4.453125" style="7" bestFit="1" customWidth="1"/>
    <col min="20" max="20" width="8.7265625" style="7"/>
    <col min="21" max="21" width="14.7265625" style="7" bestFit="1" customWidth="1"/>
    <col min="22" max="22" width="12.54296875" style="7" bestFit="1" customWidth="1"/>
    <col min="23" max="16384" width="8.7265625" style="7"/>
  </cols>
  <sheetData>
    <row r="1" spans="1:22" ht="13.5" x14ac:dyDescent="0.35">
      <c r="A1" s="1" t="s">
        <v>0</v>
      </c>
      <c r="B1" s="2" t="s">
        <v>1</v>
      </c>
      <c r="C1" s="3" t="s">
        <v>15</v>
      </c>
      <c r="D1" s="4" t="s">
        <v>16</v>
      </c>
      <c r="E1" s="5" t="s">
        <v>12</v>
      </c>
      <c r="F1" s="5" t="s">
        <v>13</v>
      </c>
      <c r="G1" s="5" t="s">
        <v>14</v>
      </c>
      <c r="H1" s="5" t="s">
        <v>3</v>
      </c>
      <c r="I1" s="5" t="s">
        <v>4</v>
      </c>
      <c r="J1" s="5"/>
      <c r="K1" s="3" t="str">
        <f>C1&amp;" "&amp;"contrib"</f>
        <v>AMG contrib</v>
      </c>
      <c r="L1" s="6" t="str">
        <f>C1&amp;" "&amp;"contrib+residual"</f>
        <v>AMG contrib+residual</v>
      </c>
      <c r="R1" s="5"/>
      <c r="S1" s="5"/>
      <c r="T1" s="5"/>
      <c r="U1" s="5"/>
      <c r="V1" s="5" t="s">
        <v>5</v>
      </c>
    </row>
    <row r="2" spans="1:22" x14ac:dyDescent="0.3">
      <c r="A2" s="8">
        <v>42308</v>
      </c>
      <c r="B2" s="9">
        <v>2.4000000000000001E-5</v>
      </c>
      <c r="C2" s="9">
        <v>1.38E-2</v>
      </c>
      <c r="D2" s="10">
        <v>7.8484999999999999E-2</v>
      </c>
      <c r="K2" s="11">
        <f t="shared" ref="K2:K65" si="0">$S$2*D2+$V$6</f>
        <v>3.8641641401512342E-2</v>
      </c>
      <c r="L2" s="12">
        <f t="shared" ref="L2:L4" si="1">K2+I2</f>
        <v>3.8641641401512342E-2</v>
      </c>
      <c r="R2" s="5" t="s">
        <v>6</v>
      </c>
      <c r="S2" s="13">
        <f>SUM(V2:V5)</f>
        <v>0.40605212803565033</v>
      </c>
      <c r="T2" s="5"/>
      <c r="U2" s="5" t="str">
        <f>D1</f>
        <v>MSCI ACWI</v>
      </c>
      <c r="V2" s="5" cm="1">
        <f t="array" ref="V2:V6">MMULT(MINVERSE(MMULT(TRANSPOSE(D5:H94),D5:H94)),MMULT(TRANSPOSE(D5:H94),C5:C94))</f>
        <v>0.15155930179720437</v>
      </c>
    </row>
    <row r="3" spans="1:22" x14ac:dyDescent="0.3">
      <c r="A3" s="8">
        <v>42338</v>
      </c>
      <c r="B3" s="9">
        <v>2.8E-5</v>
      </c>
      <c r="C3" s="9">
        <v>0</v>
      </c>
      <c r="D3" s="10">
        <v>-8.2579999999999997E-3</v>
      </c>
      <c r="E3" s="14">
        <f>D2</f>
        <v>7.8484999999999999E-2</v>
      </c>
      <c r="K3" s="11">
        <f t="shared" si="0"/>
        <v>3.4194616593159243E-3</v>
      </c>
      <c r="L3" s="12">
        <f t="shared" si="1"/>
        <v>3.4194616593159243E-3</v>
      </c>
      <c r="R3" s="5"/>
      <c r="S3" s="5"/>
      <c r="T3" s="5"/>
      <c r="U3" s="5" t="str">
        <f>E1</f>
        <v>ACWIt-1</v>
      </c>
      <c r="V3" s="5">
        <v>6.7815719745678793E-2</v>
      </c>
    </row>
    <row r="4" spans="1:22" x14ac:dyDescent="0.3">
      <c r="A4" s="8">
        <v>42369</v>
      </c>
      <c r="B4" s="9">
        <v>7.7000000000000001E-5</v>
      </c>
      <c r="C4" s="9">
        <v>1E-3</v>
      </c>
      <c r="D4" s="10">
        <v>-1.8034000000000001E-2</v>
      </c>
      <c r="E4" s="14">
        <f t="shared" ref="E4:E67" si="2">D3</f>
        <v>-8.2579999999999997E-3</v>
      </c>
      <c r="F4" s="14">
        <f>D2</f>
        <v>7.8484999999999999E-2</v>
      </c>
      <c r="K4" s="11">
        <f t="shared" si="0"/>
        <v>-5.5010394436059377E-4</v>
      </c>
      <c r="L4" s="12">
        <f t="shared" si="1"/>
        <v>-5.5010394436059377E-4</v>
      </c>
      <c r="R4" s="5"/>
      <c r="S4" s="5"/>
      <c r="T4" s="5"/>
      <c r="U4" s="5" t="str">
        <f>F1</f>
        <v>ACWIt-2</v>
      </c>
      <c r="V4" s="5">
        <v>9.2287664058213231E-2</v>
      </c>
    </row>
    <row r="5" spans="1:22" x14ac:dyDescent="0.3">
      <c r="A5" s="8">
        <v>42400</v>
      </c>
      <c r="B5" s="9">
        <v>1.25E-4</v>
      </c>
      <c r="C5" s="9">
        <v>-6.7999999999999996E-3</v>
      </c>
      <c r="D5" s="10">
        <v>-6.0310999999999997E-2</v>
      </c>
      <c r="E5" s="14">
        <f t="shared" si="2"/>
        <v>-1.8034000000000001E-2</v>
      </c>
      <c r="F5" s="14">
        <f t="shared" ref="F5:F68" si="3">D3</f>
        <v>-8.2579999999999997E-3</v>
      </c>
      <c r="G5" s="14">
        <f>D2</f>
        <v>7.8484999999999999E-2</v>
      </c>
      <c r="H5" s="7">
        <v>1</v>
      </c>
      <c r="I5" s="15" cm="1">
        <f t="array" ref="I5">C5-MMULT(D5:H5,$V$2:$V$6)</f>
        <v>-9.8550022517328011E-3</v>
      </c>
      <c r="K5" s="11">
        <f t="shared" si="0"/>
        <v>-1.7716769761323782E-2</v>
      </c>
      <c r="L5" s="12">
        <f>K5+I5</f>
        <v>-2.7571772013056585E-2</v>
      </c>
      <c r="R5" s="5"/>
      <c r="S5" s="5"/>
      <c r="T5" s="5"/>
      <c r="U5" s="5" t="str">
        <f>G1</f>
        <v>ACWIt-3</v>
      </c>
      <c r="V5" s="5">
        <v>9.4389442434553925E-2</v>
      </c>
    </row>
    <row r="6" spans="1:22" x14ac:dyDescent="0.3">
      <c r="A6" s="8">
        <v>42429</v>
      </c>
      <c r="B6" s="9">
        <v>1.8000000000000001E-4</v>
      </c>
      <c r="C6" s="9">
        <v>-2E-3</v>
      </c>
      <c r="D6" s="10">
        <v>-6.8789999999999997E-3</v>
      </c>
      <c r="E6" s="14">
        <f t="shared" si="2"/>
        <v>-6.0310999999999997E-2</v>
      </c>
      <c r="F6" s="14">
        <f t="shared" si="3"/>
        <v>-1.8034000000000001E-2</v>
      </c>
      <c r="G6" s="14">
        <f t="shared" ref="G6:G69" si="4">D3</f>
        <v>-8.2579999999999997E-3</v>
      </c>
      <c r="H6" s="7">
        <v>1</v>
      </c>
      <c r="I6" s="15" cm="1">
        <f t="array" ref="I6">C6-MMULT(D6:H6,$V$2:$V$6)</f>
        <v>-1.1962460727393586E-3</v>
      </c>
      <c r="K6" s="11">
        <f t="shared" si="0"/>
        <v>3.9794075438770865E-3</v>
      </c>
      <c r="L6" s="12">
        <f t="shared" ref="L6:L69" si="5">K6+I6</f>
        <v>2.7831614711377279E-3</v>
      </c>
      <c r="R6" s="5"/>
      <c r="S6" s="5"/>
      <c r="T6" s="5"/>
      <c r="U6" s="5" t="s">
        <v>3</v>
      </c>
      <c r="V6" s="5">
        <v>6.7726401326343244E-3</v>
      </c>
    </row>
    <row r="7" spans="1:22" x14ac:dyDescent="0.3">
      <c r="A7" s="8">
        <v>42460</v>
      </c>
      <c r="B7" s="9">
        <v>2.33E-4</v>
      </c>
      <c r="C7" s="9">
        <v>6.8999999999999999E-3</v>
      </c>
      <c r="D7" s="10">
        <v>7.4107999999999993E-2</v>
      </c>
      <c r="E7" s="14">
        <f t="shared" si="2"/>
        <v>-6.8789999999999997E-3</v>
      </c>
      <c r="F7" s="14">
        <f t="shared" si="3"/>
        <v>-6.0310999999999997E-2</v>
      </c>
      <c r="G7" s="14">
        <f t="shared" si="4"/>
        <v>-1.8034000000000001E-2</v>
      </c>
      <c r="H7" s="7">
        <v>1</v>
      </c>
      <c r="I7" s="15" cm="1">
        <f t="array" ref="I7">C7-MMULT(D7:H7,$V$2:$V$6)</f>
        <v>-3.3697120222113755E-3</v>
      </c>
      <c r="K7" s="11">
        <f t="shared" si="0"/>
        <v>3.6864351237100294E-2</v>
      </c>
      <c r="L7" s="12">
        <f t="shared" si="5"/>
        <v>3.3494639214888919E-2</v>
      </c>
    </row>
    <row r="8" spans="1:22" x14ac:dyDescent="0.3">
      <c r="A8" s="8">
        <v>42490</v>
      </c>
      <c r="B8" s="9">
        <v>2.3599999999999999E-4</v>
      </c>
      <c r="C8" s="9">
        <v>0</v>
      </c>
      <c r="D8" s="10">
        <v>1.4761E-2</v>
      </c>
      <c r="E8" s="14">
        <f t="shared" si="2"/>
        <v>7.4107999999999993E-2</v>
      </c>
      <c r="F8" s="14">
        <f t="shared" si="3"/>
        <v>-6.8789999999999997E-3</v>
      </c>
      <c r="G8" s="14">
        <f t="shared" si="4"/>
        <v>-6.0310999999999997E-2</v>
      </c>
      <c r="H8" s="7">
        <v>1</v>
      </c>
      <c r="I8" s="15" cm="1">
        <f t="array" ref="I8">C8-MMULT(D8:H8,$V$2:$V$6)</f>
        <v>-7.7079258416487906E-3</v>
      </c>
      <c r="K8" s="11">
        <f t="shared" si="0"/>
        <v>1.2766375594568559E-2</v>
      </c>
      <c r="L8" s="12">
        <f t="shared" si="5"/>
        <v>5.0584497529197687E-3</v>
      </c>
    </row>
    <row r="9" spans="1:22" x14ac:dyDescent="0.3">
      <c r="A9" s="8">
        <v>42521</v>
      </c>
      <c r="B9" s="9">
        <v>2.12E-4</v>
      </c>
      <c r="C9" s="9">
        <v>2E-3</v>
      </c>
      <c r="D9" s="10">
        <v>1.2600000000000001E-3</v>
      </c>
      <c r="E9" s="14">
        <f t="shared" si="2"/>
        <v>1.4761E-2</v>
      </c>
      <c r="F9" s="14">
        <f t="shared" si="3"/>
        <v>7.4107999999999993E-2</v>
      </c>
      <c r="G9" s="14">
        <f t="shared" si="4"/>
        <v>-6.8789999999999997E-3</v>
      </c>
      <c r="H9" s="7">
        <v>1</v>
      </c>
      <c r="I9" s="15" cm="1">
        <f t="array" ref="I9">C9-MMULT(D9:H9,$V$2:$V$6)</f>
        <v>-1.2154581925583535E-2</v>
      </c>
      <c r="K9" s="11">
        <f t="shared" si="0"/>
        <v>7.2842658139592436E-3</v>
      </c>
      <c r="L9" s="12">
        <f t="shared" si="5"/>
        <v>-4.8703161116242909E-3</v>
      </c>
    </row>
    <row r="10" spans="1:22" x14ac:dyDescent="0.3">
      <c r="A10" s="8">
        <v>42551</v>
      </c>
      <c r="B10" s="9">
        <v>2.0000000000000001E-4</v>
      </c>
      <c r="C10" s="9">
        <v>0</v>
      </c>
      <c r="D10" s="10">
        <v>-6.0530000000000002E-3</v>
      </c>
      <c r="E10" s="14">
        <f t="shared" si="2"/>
        <v>1.2600000000000001E-3</v>
      </c>
      <c r="F10" s="14">
        <f t="shared" si="3"/>
        <v>1.4761E-2</v>
      </c>
      <c r="G10" s="14">
        <f t="shared" si="4"/>
        <v>7.4107999999999993E-2</v>
      </c>
      <c r="H10" s="7">
        <v>1</v>
      </c>
      <c r="I10" s="15" cm="1">
        <f t="array" ref="I10">C10-MMULT(D10:H10,$V$2:$V$6)</f>
        <v>-1.4297970494838608E-2</v>
      </c>
      <c r="K10" s="11">
        <f t="shared" si="0"/>
        <v>4.314806601634533E-3</v>
      </c>
      <c r="L10" s="12">
        <f t="shared" si="5"/>
        <v>-9.9831638932040747E-3</v>
      </c>
    </row>
    <row r="11" spans="1:22" x14ac:dyDescent="0.3">
      <c r="A11" s="8">
        <v>42582</v>
      </c>
      <c r="B11" s="9">
        <v>2.22E-4</v>
      </c>
      <c r="C11" s="9">
        <v>2.8999999999999998E-3</v>
      </c>
      <c r="D11" s="10">
        <v>4.3094E-2</v>
      </c>
      <c r="E11" s="14">
        <f t="shared" si="2"/>
        <v>-6.0530000000000002E-3</v>
      </c>
      <c r="F11" s="14">
        <f t="shared" si="3"/>
        <v>1.2600000000000001E-3</v>
      </c>
      <c r="G11" s="14">
        <f t="shared" si="4"/>
        <v>1.4761E-2</v>
      </c>
      <c r="H11" s="7">
        <v>1</v>
      </c>
      <c r="I11" s="15" cm="1">
        <f t="array" ref="I11">C11-MMULT(D11:H11,$V$2:$V$6)</f>
        <v>-1.1503013149152256E-2</v>
      </c>
      <c r="K11" s="11">
        <f t="shared" si="0"/>
        <v>2.4271050538202638E-2</v>
      </c>
      <c r="L11" s="12">
        <f t="shared" si="5"/>
        <v>1.2768037389050382E-2</v>
      </c>
    </row>
    <row r="12" spans="1:22" x14ac:dyDescent="0.3">
      <c r="A12" s="8">
        <v>42613</v>
      </c>
      <c r="B12" s="9">
        <v>2.3800000000000001E-4</v>
      </c>
      <c r="C12" s="9">
        <v>2.8999999999999998E-3</v>
      </c>
      <c r="D12" s="10">
        <v>3.3639999999999998E-3</v>
      </c>
      <c r="E12" s="14">
        <f t="shared" si="2"/>
        <v>4.3094E-2</v>
      </c>
      <c r="F12" s="14">
        <f t="shared" si="3"/>
        <v>-6.0530000000000002E-3</v>
      </c>
      <c r="G12" s="14">
        <f t="shared" si="4"/>
        <v>1.2600000000000001E-3</v>
      </c>
      <c r="H12" s="7">
        <v>1</v>
      </c>
      <c r="I12" s="15" cm="1">
        <f t="array" ref="I12">C12-MMULT(D12:H12,$V$2:$V$6)</f>
        <v>-6.8652497175235756E-3</v>
      </c>
      <c r="K12" s="11">
        <f t="shared" si="0"/>
        <v>8.1385994913462517E-3</v>
      </c>
      <c r="L12" s="12">
        <f t="shared" si="5"/>
        <v>1.2733497738226761E-3</v>
      </c>
    </row>
    <row r="13" spans="1:22" x14ac:dyDescent="0.3">
      <c r="A13" s="8">
        <v>42643</v>
      </c>
      <c r="B13" s="9">
        <v>2.4000000000000001E-4</v>
      </c>
      <c r="C13" s="9">
        <v>-1E-3</v>
      </c>
      <c r="D13" s="10">
        <v>6.1269999999999996E-3</v>
      </c>
      <c r="E13" s="14">
        <f t="shared" si="2"/>
        <v>3.3639999999999998E-3</v>
      </c>
      <c r="F13" s="14">
        <f t="shared" si="3"/>
        <v>4.3094E-2</v>
      </c>
      <c r="G13" s="14">
        <f t="shared" si="4"/>
        <v>-6.0530000000000002E-3</v>
      </c>
      <c r="H13" s="7">
        <v>1</v>
      </c>
      <c r="I13" s="15" cm="1">
        <f t="array" ref="I13">C13-MMULT(D13:H13,$V$2:$V$6)</f>
        <v>-1.2335081355838544E-2</v>
      </c>
      <c r="K13" s="11">
        <f t="shared" si="0"/>
        <v>9.2605215211087541E-3</v>
      </c>
      <c r="L13" s="12">
        <f t="shared" si="5"/>
        <v>-3.0745598347297898E-3</v>
      </c>
    </row>
    <row r="14" spans="1:22" x14ac:dyDescent="0.3">
      <c r="A14" s="8">
        <v>42674</v>
      </c>
      <c r="B14" s="9">
        <v>2.52E-4</v>
      </c>
      <c r="C14" s="9">
        <v>-4.7999999999999996E-3</v>
      </c>
      <c r="D14" s="10">
        <v>-1.6974E-2</v>
      </c>
      <c r="E14" s="14">
        <f t="shared" si="2"/>
        <v>6.1269999999999996E-3</v>
      </c>
      <c r="F14" s="14">
        <f t="shared" si="3"/>
        <v>3.3639999999999998E-3</v>
      </c>
      <c r="G14" s="14">
        <f t="shared" si="4"/>
        <v>4.3094E-2</v>
      </c>
      <c r="H14" s="7">
        <v>1</v>
      </c>
      <c r="I14" s="15" cm="1">
        <f t="array" ref="I14">C14-MMULT(D14:H14,$V$2:$V$6)</f>
        <v>-1.3793653792976847E-2</v>
      </c>
      <c r="K14" s="11">
        <f t="shared" si="0"/>
        <v>-1.1968868864280398E-4</v>
      </c>
      <c r="L14" s="12">
        <f t="shared" si="5"/>
        <v>-1.3913342481619651E-2</v>
      </c>
    </row>
    <row r="15" spans="1:22" x14ac:dyDescent="0.3">
      <c r="A15" s="8">
        <v>42704</v>
      </c>
      <c r="B15" s="9">
        <v>2.5799999999999998E-4</v>
      </c>
      <c r="C15" s="9">
        <v>1.8499999999999999E-2</v>
      </c>
      <c r="D15" s="10">
        <v>7.5989999999999999E-3</v>
      </c>
      <c r="E15" s="14">
        <f t="shared" si="2"/>
        <v>-1.6974E-2</v>
      </c>
      <c r="F15" s="14">
        <f t="shared" si="3"/>
        <v>6.1269999999999996E-3</v>
      </c>
      <c r="G15" s="14">
        <f t="shared" si="4"/>
        <v>3.3639999999999998E-3</v>
      </c>
      <c r="H15" s="7">
        <v>1</v>
      </c>
      <c r="I15" s="15" cm="1">
        <f t="array" ref="I15">C15-MMULT(D15:H15,$V$2:$V$6)</f>
        <v>1.0843792157937359E-2</v>
      </c>
      <c r="K15" s="11">
        <f t="shared" si="0"/>
        <v>9.8582302535772312E-3</v>
      </c>
      <c r="L15" s="12">
        <f t="shared" si="5"/>
        <v>2.070202241151459E-2</v>
      </c>
    </row>
    <row r="16" spans="1:22" x14ac:dyDescent="0.3">
      <c r="A16" s="8">
        <v>42735</v>
      </c>
      <c r="B16" s="9">
        <v>3.1E-4</v>
      </c>
      <c r="C16" s="9">
        <v>1E-3</v>
      </c>
      <c r="D16" s="10">
        <v>2.1602E-2</v>
      </c>
      <c r="E16" s="14">
        <f t="shared" si="2"/>
        <v>7.5989999999999999E-3</v>
      </c>
      <c r="F16" s="14">
        <f t="shared" si="3"/>
        <v>-1.6974E-2</v>
      </c>
      <c r="G16" s="14">
        <f t="shared" si="4"/>
        <v>6.1269999999999996E-3</v>
      </c>
      <c r="H16" s="7">
        <v>1</v>
      </c>
      <c r="I16" s="15" cm="1">
        <f t="array" ref="I16">C16-MMULT(D16:H16,$V$2:$V$6)</f>
        <v>-8.5737891284773451E-3</v>
      </c>
      <c r="K16" s="11">
        <f t="shared" si="0"/>
        <v>1.5544178202460443E-2</v>
      </c>
      <c r="L16" s="12">
        <f t="shared" si="5"/>
        <v>6.9703890739830979E-3</v>
      </c>
    </row>
    <row r="17" spans="1:12" x14ac:dyDescent="0.3">
      <c r="A17" s="8">
        <v>42766</v>
      </c>
      <c r="B17" s="9">
        <v>3.7100000000000002E-4</v>
      </c>
      <c r="C17" s="9">
        <v>0</v>
      </c>
      <c r="D17" s="10">
        <v>2.7345000000000001E-2</v>
      </c>
      <c r="E17" s="14">
        <f t="shared" si="2"/>
        <v>2.1602E-2</v>
      </c>
      <c r="F17" s="14">
        <f t="shared" si="3"/>
        <v>7.5989999999999999E-3</v>
      </c>
      <c r="G17" s="14">
        <f t="shared" si="4"/>
        <v>-1.6974E-2</v>
      </c>
      <c r="H17" s="7">
        <v>1</v>
      </c>
      <c r="I17" s="15" cm="1">
        <f t="array" ref="I17">C17-MMULT(D17:H17,$V$2:$V$6)</f>
        <v>-1.1481111981519274E-2</v>
      </c>
      <c r="K17" s="11">
        <f t="shared" si="0"/>
        <v>1.7876135573769183E-2</v>
      </c>
      <c r="L17" s="12">
        <f t="shared" si="5"/>
        <v>6.3950235922499085E-3</v>
      </c>
    </row>
    <row r="18" spans="1:12" x14ac:dyDescent="0.3">
      <c r="A18" s="8">
        <v>42794</v>
      </c>
      <c r="B18" s="9">
        <v>3.9100000000000002E-4</v>
      </c>
      <c r="C18" s="9">
        <v>1.24E-2</v>
      </c>
      <c r="D18" s="10">
        <v>2.8053000000000002E-2</v>
      </c>
      <c r="E18" s="14">
        <f t="shared" si="2"/>
        <v>2.7345000000000001E-2</v>
      </c>
      <c r="F18" s="14">
        <f t="shared" si="3"/>
        <v>2.1602E-2</v>
      </c>
      <c r="G18" s="14">
        <f t="shared" si="4"/>
        <v>7.5989999999999999E-3</v>
      </c>
      <c r="H18" s="7">
        <v>1</v>
      </c>
      <c r="I18" s="15" cm="1">
        <f t="array" ref="I18">C18-MMULT(D18:H18,$V$2:$V$6)</f>
        <v>-3.1896175744425808E-3</v>
      </c>
      <c r="K18" s="11">
        <f t="shared" si="0"/>
        <v>1.8163620480418422E-2</v>
      </c>
      <c r="L18" s="12">
        <f t="shared" si="5"/>
        <v>1.4974002905975841E-2</v>
      </c>
    </row>
    <row r="19" spans="1:12" x14ac:dyDescent="0.3">
      <c r="A19" s="8">
        <v>42825</v>
      </c>
      <c r="B19" s="9">
        <v>4.4799999999999999E-4</v>
      </c>
      <c r="C19" s="9">
        <v>1.04E-2</v>
      </c>
      <c r="D19" s="10">
        <v>1.223E-2</v>
      </c>
      <c r="E19" s="14">
        <f t="shared" si="2"/>
        <v>2.8053000000000002E-2</v>
      </c>
      <c r="F19" s="14">
        <f t="shared" si="3"/>
        <v>2.7345000000000001E-2</v>
      </c>
      <c r="G19" s="14">
        <f t="shared" si="4"/>
        <v>2.1602E-2</v>
      </c>
      <c r="H19" s="7">
        <v>1</v>
      </c>
      <c r="I19" s="15" cm="1">
        <f t="array" ref="I19">C19-MMULT(D19:H19,$V$2:$V$6)</f>
        <v>-4.6912516887827362E-3</v>
      </c>
      <c r="K19" s="11">
        <f t="shared" si="0"/>
        <v>1.1738657658510327E-2</v>
      </c>
      <c r="L19" s="12">
        <f t="shared" si="5"/>
        <v>7.0474059697275913E-3</v>
      </c>
    </row>
    <row r="20" spans="1:12" x14ac:dyDescent="0.3">
      <c r="A20" s="8">
        <v>42855</v>
      </c>
      <c r="B20" s="9">
        <v>5.0799999999999999E-4</v>
      </c>
      <c r="C20" s="9">
        <v>0</v>
      </c>
      <c r="D20" s="10">
        <v>1.5587E-2</v>
      </c>
      <c r="E20" s="14">
        <f t="shared" si="2"/>
        <v>1.223E-2</v>
      </c>
      <c r="F20" s="14">
        <f t="shared" si="3"/>
        <v>2.8053000000000002E-2</v>
      </c>
      <c r="G20" s="14">
        <f t="shared" si="4"/>
        <v>2.7345000000000001E-2</v>
      </c>
      <c r="H20" s="7">
        <v>1</v>
      </c>
      <c r="I20" s="15" cm="1">
        <f t="array" ref="I20">C20-MMULT(D20:H20,$V$2:$V$6)</f>
        <v>-1.5134406365434932E-2</v>
      </c>
      <c r="K20" s="11">
        <f t="shared" si="0"/>
        <v>1.3101774652326006E-2</v>
      </c>
      <c r="L20" s="12">
        <f t="shared" si="5"/>
        <v>-2.0326317131089261E-3</v>
      </c>
    </row>
    <row r="21" spans="1:12" x14ac:dyDescent="0.3">
      <c r="A21" s="8">
        <v>42886</v>
      </c>
      <c r="B21" s="9">
        <v>6.0599999999999998E-4</v>
      </c>
      <c r="C21" s="9">
        <v>8.9599999999999999E-2</v>
      </c>
      <c r="D21" s="10">
        <v>2.2082000000000001E-2</v>
      </c>
      <c r="E21" s="14">
        <f t="shared" si="2"/>
        <v>1.5587E-2</v>
      </c>
      <c r="F21" s="14">
        <f t="shared" si="3"/>
        <v>1.223E-2</v>
      </c>
      <c r="G21" s="14">
        <f t="shared" si="4"/>
        <v>2.8053000000000002E-2</v>
      </c>
      <c r="H21" s="7">
        <v>1</v>
      </c>
      <c r="I21" s="15" cm="1">
        <f t="array" ref="I21">C21-MMULT(D21:H21,$V$2:$V$6)</f>
        <v>7.4646998581355428E-2</v>
      </c>
      <c r="K21" s="11">
        <f t="shared" si="0"/>
        <v>1.5739083223917556E-2</v>
      </c>
      <c r="L21" s="12">
        <f t="shared" si="5"/>
        <v>9.038608180527298E-2</v>
      </c>
    </row>
    <row r="22" spans="1:12" x14ac:dyDescent="0.3">
      <c r="A22" s="8">
        <v>42916</v>
      </c>
      <c r="B22" s="9">
        <v>7.0799999999999997E-4</v>
      </c>
      <c r="C22" s="9">
        <v>5.1000000000000004E-3</v>
      </c>
      <c r="D22" s="10">
        <v>4.5469999999999998E-3</v>
      </c>
      <c r="E22" s="14">
        <f t="shared" si="2"/>
        <v>2.2082000000000001E-2</v>
      </c>
      <c r="F22" s="14">
        <f t="shared" si="3"/>
        <v>1.5587E-2</v>
      </c>
      <c r="G22" s="14">
        <f t="shared" si="4"/>
        <v>1.223E-2</v>
      </c>
      <c r="H22" s="7">
        <v>1</v>
      </c>
      <c r="I22" s="15" cm="1">
        <f t="array" ref="I22">C22-MMULT(D22:H22,$V$2:$V$6)</f>
        <v>-6.4521577019802552E-3</v>
      </c>
      <c r="K22" s="11">
        <f t="shared" si="0"/>
        <v>8.6189591588124257E-3</v>
      </c>
      <c r="L22" s="12">
        <f t="shared" si="5"/>
        <v>2.1668014568321705E-3</v>
      </c>
    </row>
    <row r="23" spans="1:12" x14ac:dyDescent="0.3">
      <c r="A23" s="8">
        <v>42947</v>
      </c>
      <c r="B23" s="9">
        <v>8.0500000000000005E-4</v>
      </c>
      <c r="C23" s="9">
        <v>6.0000000000000001E-3</v>
      </c>
      <c r="D23" s="10">
        <v>2.7945000000000001E-2</v>
      </c>
      <c r="E23" s="14">
        <f t="shared" si="2"/>
        <v>4.5469999999999998E-3</v>
      </c>
      <c r="F23" s="14">
        <f t="shared" si="3"/>
        <v>2.2082000000000001E-2</v>
      </c>
      <c r="G23" s="14">
        <f t="shared" si="4"/>
        <v>1.5587E-2</v>
      </c>
      <c r="H23" s="7">
        <v>1</v>
      </c>
      <c r="I23" s="15" cm="1">
        <f t="array" ref="I23">C23-MMULT(D23:H23,$V$2:$V$6)</f>
        <v>-8.8254673360016588E-3</v>
      </c>
      <c r="K23" s="11">
        <f t="shared" si="0"/>
        <v>1.8119766850590573E-2</v>
      </c>
      <c r="L23" s="12">
        <f t="shared" si="5"/>
        <v>9.2942995145889138E-3</v>
      </c>
    </row>
    <row r="24" spans="1:12" x14ac:dyDescent="0.3">
      <c r="A24" s="8">
        <v>42978</v>
      </c>
      <c r="B24" s="9">
        <v>8.8400000000000002E-4</v>
      </c>
      <c r="C24" s="9">
        <v>2.7099999999999999E-2</v>
      </c>
      <c r="D24" s="10">
        <v>3.8319999999999999E-3</v>
      </c>
      <c r="E24" s="14">
        <f t="shared" si="2"/>
        <v>2.7945000000000001E-2</v>
      </c>
      <c r="F24" s="14">
        <f t="shared" si="3"/>
        <v>4.5469999999999998E-3</v>
      </c>
      <c r="G24" s="14">
        <f t="shared" si="4"/>
        <v>2.2082000000000001E-2</v>
      </c>
      <c r="H24" s="7">
        <v>1</v>
      </c>
      <c r="I24" s="15" cm="1">
        <f t="array" ref="I24">C24-MMULT(D24:H24,$V$2:$V$6)</f>
        <v>1.5347534658273279E-2</v>
      </c>
      <c r="K24" s="11">
        <f t="shared" si="0"/>
        <v>8.3286318872669365E-3</v>
      </c>
      <c r="L24" s="12">
        <f t="shared" si="5"/>
        <v>2.3676166545540216E-2</v>
      </c>
    </row>
    <row r="25" spans="1:12" x14ac:dyDescent="0.3">
      <c r="A25" s="8">
        <v>43008</v>
      </c>
      <c r="B25" s="9">
        <v>8.6200000000000003E-4</v>
      </c>
      <c r="C25" s="9">
        <v>3.3E-3</v>
      </c>
      <c r="D25" s="10">
        <v>1.9318999999999999E-2</v>
      </c>
      <c r="E25" s="14">
        <f t="shared" si="2"/>
        <v>3.8319999999999999E-3</v>
      </c>
      <c r="F25" s="14">
        <f t="shared" si="3"/>
        <v>2.7945000000000001E-2</v>
      </c>
      <c r="G25" s="14">
        <f t="shared" si="4"/>
        <v>4.5469999999999998E-3</v>
      </c>
      <c r="H25" s="7">
        <v>1</v>
      </c>
      <c r="I25" s="15" cm="1">
        <f t="array" ref="I25">C25-MMULT(D25:H25,$V$2:$V$6)</f>
        <v>-9.66865168897664E-3</v>
      </c>
      <c r="K25" s="11">
        <f t="shared" si="0"/>
        <v>1.4617161194155053E-2</v>
      </c>
      <c r="L25" s="12">
        <f t="shared" si="5"/>
        <v>4.9485095051784132E-3</v>
      </c>
    </row>
    <row r="26" spans="1:12" x14ac:dyDescent="0.3">
      <c r="A26" s="8">
        <v>43039</v>
      </c>
      <c r="B26" s="9">
        <v>9.0300000000000005E-4</v>
      </c>
      <c r="C26" s="9">
        <v>1.23E-2</v>
      </c>
      <c r="D26" s="10">
        <v>2.0766E-2</v>
      </c>
      <c r="E26" s="14">
        <f t="shared" si="2"/>
        <v>1.9318999999999999E-2</v>
      </c>
      <c r="F26" s="14">
        <f t="shared" si="3"/>
        <v>3.8319999999999999E-3</v>
      </c>
      <c r="G26" s="14">
        <f t="shared" si="4"/>
        <v>2.7945000000000001E-2</v>
      </c>
      <c r="H26" s="7">
        <v>1</v>
      </c>
      <c r="I26" s="15" cm="1">
        <f t="array" ref="I26">C26-MMULT(D26:H26,$V$2:$V$6)</f>
        <v>-1.9214117810265208E-3</v>
      </c>
      <c r="K26" s="11">
        <f t="shared" si="0"/>
        <v>1.5204718623422639E-2</v>
      </c>
      <c r="L26" s="12">
        <f t="shared" si="5"/>
        <v>1.3283306842396118E-2</v>
      </c>
    </row>
    <row r="27" spans="1:12" x14ac:dyDescent="0.3">
      <c r="A27" s="8">
        <v>43069</v>
      </c>
      <c r="B27" s="9">
        <v>8.9300000000000002E-4</v>
      </c>
      <c r="C27" s="9">
        <v>8.8999999999999999E-3</v>
      </c>
      <c r="D27" s="10">
        <v>1.9359000000000001E-2</v>
      </c>
      <c r="E27" s="14">
        <f t="shared" si="2"/>
        <v>2.0766E-2</v>
      </c>
      <c r="F27" s="14">
        <f t="shared" si="3"/>
        <v>1.9318999999999999E-2</v>
      </c>
      <c r="G27" s="14">
        <f t="shared" si="4"/>
        <v>3.8319999999999999E-3</v>
      </c>
      <c r="H27" s="7">
        <v>1</v>
      </c>
      <c r="I27" s="15" cm="1">
        <f t="array" ref="I27">C27-MMULT(D27:H27,$V$2:$V$6)</f>
        <v>-4.3595436177150011E-3</v>
      </c>
      <c r="K27" s="11">
        <f t="shared" si="0"/>
        <v>1.463340327927648E-2</v>
      </c>
      <c r="L27" s="12">
        <f t="shared" si="5"/>
        <v>1.0273859661561479E-2</v>
      </c>
    </row>
    <row r="28" spans="1:12" x14ac:dyDescent="0.3">
      <c r="A28" s="8">
        <v>43100</v>
      </c>
      <c r="B28" s="9">
        <v>1.0009999999999999E-3</v>
      </c>
      <c r="C28" s="9">
        <v>6.9999999999999999E-4</v>
      </c>
      <c r="D28" s="10">
        <v>1.6122000000000001E-2</v>
      </c>
      <c r="E28" s="14">
        <f t="shared" si="2"/>
        <v>1.9359000000000001E-2</v>
      </c>
      <c r="F28" s="14">
        <f t="shared" si="3"/>
        <v>2.0766E-2</v>
      </c>
      <c r="G28" s="14">
        <f t="shared" si="4"/>
        <v>1.9318999999999999E-2</v>
      </c>
      <c r="H28" s="7">
        <v>1</v>
      </c>
      <c r="I28" s="15" cm="1">
        <f t="array" ref="I28">C28-MMULT(D28:H28,$V$2:$V$6)</f>
        <v>-1.3568878984991452E-2</v>
      </c>
      <c r="K28" s="11">
        <f t="shared" si="0"/>
        <v>1.3319012540825079E-2</v>
      </c>
      <c r="L28" s="12">
        <f t="shared" si="5"/>
        <v>-2.4986644416637345E-4</v>
      </c>
    </row>
    <row r="29" spans="1:12" x14ac:dyDescent="0.3">
      <c r="A29" s="8">
        <v>43131</v>
      </c>
      <c r="B29" s="9">
        <v>1.1000000000000001E-3</v>
      </c>
      <c r="C29" s="9">
        <v>1.9300000000000001E-2</v>
      </c>
      <c r="D29" s="10">
        <v>5.6413999999999999E-2</v>
      </c>
      <c r="E29" s="14">
        <f t="shared" si="2"/>
        <v>1.6122000000000001E-2</v>
      </c>
      <c r="F29" s="14">
        <f t="shared" si="3"/>
        <v>1.9359000000000001E-2</v>
      </c>
      <c r="G29" s="14">
        <f t="shared" si="4"/>
        <v>2.0766E-2</v>
      </c>
      <c r="H29" s="7">
        <v>1</v>
      </c>
      <c r="I29" s="15" cm="1">
        <f t="array" ref="I29">C29-MMULT(D29:H29,$V$2:$V$6)</f>
        <v>-8.6271966806053882E-4</v>
      </c>
      <c r="K29" s="11">
        <f t="shared" si="0"/>
        <v>2.9679664883637501E-2</v>
      </c>
      <c r="L29" s="12">
        <f t="shared" si="5"/>
        <v>2.8816945215576963E-2</v>
      </c>
    </row>
    <row r="30" spans="1:12" x14ac:dyDescent="0.3">
      <c r="A30" s="8">
        <v>43159</v>
      </c>
      <c r="B30" s="9">
        <v>1.0759999999999999E-3</v>
      </c>
      <c r="C30" s="9">
        <v>4.7000000000000002E-3</v>
      </c>
      <c r="D30" s="10">
        <v>-4.1997E-2</v>
      </c>
      <c r="E30" s="14">
        <f t="shared" si="2"/>
        <v>5.6413999999999999E-2</v>
      </c>
      <c r="F30" s="14">
        <f t="shared" si="3"/>
        <v>1.6122000000000001E-2</v>
      </c>
      <c r="G30" s="14">
        <f t="shared" si="4"/>
        <v>1.9359000000000001E-2</v>
      </c>
      <c r="H30" s="7">
        <v>1</v>
      </c>
      <c r="I30" s="15" cm="1">
        <f t="array" ref="I30">C30-MMULT(D30:H30,$V$2:$V$6)</f>
        <v>-2.8485070848268991E-3</v>
      </c>
      <c r="K30" s="11">
        <f t="shared" si="0"/>
        <v>-1.0280331088478884E-2</v>
      </c>
      <c r="L30" s="12">
        <f t="shared" si="5"/>
        <v>-1.3128838173305783E-2</v>
      </c>
    </row>
    <row r="31" spans="1:12" x14ac:dyDescent="0.3">
      <c r="A31" s="8">
        <v>43190</v>
      </c>
      <c r="B31" s="9">
        <v>1.305E-3</v>
      </c>
      <c r="C31" s="9">
        <v>2.5899999999999999E-2</v>
      </c>
      <c r="D31" s="10">
        <v>-2.1405E-2</v>
      </c>
      <c r="E31" s="14">
        <f t="shared" si="2"/>
        <v>-4.1997E-2</v>
      </c>
      <c r="F31" s="14">
        <f t="shared" si="3"/>
        <v>5.6413999999999999E-2</v>
      </c>
      <c r="G31" s="14">
        <f t="shared" si="4"/>
        <v>1.6122000000000001E-2</v>
      </c>
      <c r="H31" s="7">
        <v>1</v>
      </c>
      <c r="I31" s="15" cm="1">
        <f t="array" ref="I31">C31-MMULT(D31:H31,$V$2:$V$6)</f>
        <v>1.8491480633384186E-2</v>
      </c>
      <c r="K31" s="11">
        <f t="shared" si="0"/>
        <v>-1.9189056679687717E-3</v>
      </c>
      <c r="L31" s="12">
        <f t="shared" si="5"/>
        <v>1.6572574965415414E-2</v>
      </c>
    </row>
    <row r="32" spans="1:12" x14ac:dyDescent="0.3">
      <c r="A32" s="8">
        <v>43220</v>
      </c>
      <c r="B32" s="9">
        <v>1.3489999999999999E-3</v>
      </c>
      <c r="C32" s="9">
        <v>1.0699999999999999E-2</v>
      </c>
      <c r="D32" s="10">
        <v>9.5479999999999992E-3</v>
      </c>
      <c r="E32" s="14">
        <f t="shared" si="2"/>
        <v>-2.1405E-2</v>
      </c>
      <c r="F32" s="14">
        <f t="shared" si="3"/>
        <v>-4.1997E-2</v>
      </c>
      <c r="G32" s="14">
        <f t="shared" si="4"/>
        <v>5.6413999999999999E-2</v>
      </c>
      <c r="H32" s="7">
        <v>1</v>
      </c>
      <c r="I32" s="15" cm="1">
        <f t="array" ref="I32">C32-MMULT(D32:H32,$V$2:$V$6)</f>
        <v>2.4827861569120778E-3</v>
      </c>
      <c r="K32" s="11">
        <f t="shared" si="0"/>
        <v>1.0649625851118713E-2</v>
      </c>
      <c r="L32" s="12">
        <f t="shared" si="5"/>
        <v>1.3132412008030791E-2</v>
      </c>
    </row>
    <row r="33" spans="1:12" x14ac:dyDescent="0.3">
      <c r="A33" s="8">
        <v>43251</v>
      </c>
      <c r="B33" s="9">
        <v>1.493E-3</v>
      </c>
      <c r="C33" s="9">
        <v>4.4999999999999997E-3</v>
      </c>
      <c r="D33" s="10">
        <v>1.2470000000000001E-3</v>
      </c>
      <c r="E33" s="14">
        <f t="shared" si="2"/>
        <v>9.5479999999999992E-3</v>
      </c>
      <c r="F33" s="14">
        <f t="shared" si="3"/>
        <v>-2.1405E-2</v>
      </c>
      <c r="G33" s="14">
        <f t="shared" si="4"/>
        <v>-4.1997E-2</v>
      </c>
      <c r="H33" s="7">
        <v>1</v>
      </c>
      <c r="I33" s="15" cm="1">
        <f t="array" ref="I33">C33-MMULT(D33:H33,$V$2:$V$6)</f>
        <v>2.8303517889828357E-3</v>
      </c>
      <c r="K33" s="11">
        <f t="shared" si="0"/>
        <v>7.2789871362947808E-3</v>
      </c>
      <c r="L33" s="12">
        <f t="shared" si="5"/>
        <v>1.0109338925277617E-2</v>
      </c>
    </row>
    <row r="34" spans="1:12" x14ac:dyDescent="0.3">
      <c r="A34" s="8">
        <v>43281</v>
      </c>
      <c r="B34" s="9">
        <v>1.513E-3</v>
      </c>
      <c r="C34" s="9">
        <v>9.1000000000000004E-3</v>
      </c>
      <c r="D34" s="10">
        <v>-5.4130000000000003E-3</v>
      </c>
      <c r="E34" s="14">
        <f t="shared" si="2"/>
        <v>1.2470000000000001E-3</v>
      </c>
      <c r="F34" s="14">
        <f t="shared" si="3"/>
        <v>9.5479999999999992E-3</v>
      </c>
      <c r="G34" s="14">
        <f t="shared" si="4"/>
        <v>-2.1405E-2</v>
      </c>
      <c r="H34" s="7">
        <v>1</v>
      </c>
      <c r="I34" s="15" cm="1">
        <f t="array" ref="I34">C34-MMULT(D34:H34,$V$2:$V$6)</f>
        <v>4.2024275643548891E-3</v>
      </c>
      <c r="K34" s="11">
        <f t="shared" si="0"/>
        <v>4.5746799635773489E-3</v>
      </c>
      <c r="L34" s="12">
        <f t="shared" si="5"/>
        <v>8.7771075279322389E-3</v>
      </c>
    </row>
    <row r="35" spans="1:12" x14ac:dyDescent="0.3">
      <c r="A35" s="8">
        <v>43312</v>
      </c>
      <c r="B35" s="9">
        <v>1.622E-3</v>
      </c>
      <c r="C35" s="9">
        <v>2.5399999999999999E-2</v>
      </c>
      <c r="D35" s="10">
        <v>3.0158000000000001E-2</v>
      </c>
      <c r="E35" s="14">
        <f t="shared" si="2"/>
        <v>-5.4130000000000003E-3</v>
      </c>
      <c r="F35" s="14">
        <f t="shared" si="3"/>
        <v>1.2470000000000001E-3</v>
      </c>
      <c r="G35" s="14">
        <f t="shared" si="4"/>
        <v>9.5479999999999992E-3</v>
      </c>
      <c r="H35" s="7">
        <v>1</v>
      </c>
      <c r="I35" s="15" cm="1">
        <f t="array" ref="I35">C35-MMULT(D35:H35,$V$2:$V$6)</f>
        <v>1.3407407821303232E-2</v>
      </c>
      <c r="K35" s="11">
        <f t="shared" si="0"/>
        <v>1.9018360209933468E-2</v>
      </c>
      <c r="L35" s="12">
        <f t="shared" si="5"/>
        <v>3.2425768031236701E-2</v>
      </c>
    </row>
    <row r="36" spans="1:12" x14ac:dyDescent="0.3">
      <c r="A36" s="8">
        <v>43343</v>
      </c>
      <c r="B36" s="9">
        <v>1.686E-3</v>
      </c>
      <c r="C36" s="9">
        <v>1.17E-2</v>
      </c>
      <c r="D36" s="10">
        <v>7.8530000000000006E-3</v>
      </c>
      <c r="E36" s="14">
        <f t="shared" si="2"/>
        <v>3.0158000000000001E-2</v>
      </c>
      <c r="F36" s="14">
        <f t="shared" si="3"/>
        <v>-5.4130000000000003E-3</v>
      </c>
      <c r="G36" s="14">
        <f t="shared" si="4"/>
        <v>1.2470000000000001E-3</v>
      </c>
      <c r="H36" s="7">
        <v>1</v>
      </c>
      <c r="I36" s="15" cm="1">
        <f t="array" ref="I36">C36-MMULT(D36:H36,$V$2:$V$6)</f>
        <v>2.0738276850932689E-3</v>
      </c>
      <c r="K36" s="11">
        <f t="shared" si="0"/>
        <v>9.9613674940982871E-3</v>
      </c>
      <c r="L36" s="12">
        <f t="shared" si="5"/>
        <v>1.2035195179191556E-2</v>
      </c>
    </row>
    <row r="37" spans="1:12" x14ac:dyDescent="0.3">
      <c r="A37" s="8">
        <v>43373</v>
      </c>
      <c r="B37" s="9">
        <v>1.684E-3</v>
      </c>
      <c r="C37" s="9">
        <v>2.2000000000000001E-3</v>
      </c>
      <c r="D37" s="10">
        <v>4.3540000000000002E-3</v>
      </c>
      <c r="E37" s="14">
        <f t="shared" si="2"/>
        <v>7.8530000000000006E-3</v>
      </c>
      <c r="F37" s="14">
        <f t="shared" si="3"/>
        <v>3.0158000000000001E-2</v>
      </c>
      <c r="G37" s="14">
        <f t="shared" si="4"/>
        <v>-5.4130000000000003E-3</v>
      </c>
      <c r="H37" s="7">
        <v>1</v>
      </c>
      <c r="I37" s="15" cm="1">
        <f t="array" ref="I37">C37-MMULT(D37:H37,$V$2:$V$6)</f>
        <v>-8.0373675005915215E-3</v>
      </c>
      <c r="K37" s="11">
        <f t="shared" si="0"/>
        <v>8.5405910981015461E-3</v>
      </c>
      <c r="L37" s="12">
        <f t="shared" si="5"/>
        <v>5.0322359751002466E-4</v>
      </c>
    </row>
    <row r="38" spans="1:12" x14ac:dyDescent="0.3">
      <c r="A38" s="8">
        <v>43404</v>
      </c>
      <c r="B38" s="9">
        <v>1.82E-3</v>
      </c>
      <c r="C38" s="9">
        <v>-2.52E-2</v>
      </c>
      <c r="D38" s="10">
        <v>-7.4939000000000006E-2</v>
      </c>
      <c r="E38" s="14">
        <f t="shared" si="2"/>
        <v>4.3540000000000002E-3</v>
      </c>
      <c r="F38" s="14">
        <f t="shared" si="3"/>
        <v>7.8530000000000006E-3</v>
      </c>
      <c r="G38" s="14">
        <f t="shared" si="4"/>
        <v>3.0158000000000001E-2</v>
      </c>
      <c r="H38" s="7">
        <v>1</v>
      </c>
      <c r="I38" s="15" cm="1">
        <f t="array" ref="I38">C38-MMULT(D38:H38,$V$2:$V$6)</f>
        <v>-2.4481539089816737E-2</v>
      </c>
      <c r="K38" s="11">
        <f t="shared" si="0"/>
        <v>-2.3656500290229279E-2</v>
      </c>
      <c r="L38" s="12">
        <f t="shared" si="5"/>
        <v>-4.8138039380046016E-2</v>
      </c>
    </row>
    <row r="39" spans="1:12" x14ac:dyDescent="0.3">
      <c r="A39" s="8">
        <v>43434</v>
      </c>
      <c r="B39" s="9">
        <v>1.8439999999999999E-3</v>
      </c>
      <c r="C39" s="9">
        <v>3.7000000000000002E-3</v>
      </c>
      <c r="D39" s="10">
        <v>1.4625000000000001E-2</v>
      </c>
      <c r="E39" s="14">
        <f t="shared" si="2"/>
        <v>-7.4939000000000006E-2</v>
      </c>
      <c r="F39" s="14">
        <f t="shared" si="3"/>
        <v>4.3540000000000002E-3</v>
      </c>
      <c r="G39" s="14">
        <f t="shared" si="4"/>
        <v>7.8530000000000006E-3</v>
      </c>
      <c r="H39" s="7">
        <v>1</v>
      </c>
      <c r="I39" s="15" cm="1">
        <f t="array" ref="I39">C39-MMULT(D39:H39,$V$2:$V$6)</f>
        <v>-1.3502134801450273E-3</v>
      </c>
      <c r="K39" s="11">
        <f t="shared" si="0"/>
        <v>1.2711152505155711E-2</v>
      </c>
      <c r="L39" s="12">
        <f t="shared" si="5"/>
        <v>1.1360939025010683E-2</v>
      </c>
    </row>
    <row r="40" spans="1:12" x14ac:dyDescent="0.3">
      <c r="A40" s="8">
        <v>43465</v>
      </c>
      <c r="B40" s="9">
        <v>1.98E-3</v>
      </c>
      <c r="C40" s="9">
        <v>-2.4299999999999999E-2</v>
      </c>
      <c r="D40" s="10">
        <v>-7.0445999999999995E-2</v>
      </c>
      <c r="E40" s="14">
        <f t="shared" si="2"/>
        <v>1.4625000000000001E-2</v>
      </c>
      <c r="F40" s="14">
        <f t="shared" si="3"/>
        <v>-7.4939000000000006E-2</v>
      </c>
      <c r="G40" s="14">
        <f t="shared" si="4"/>
        <v>4.3540000000000002E-3</v>
      </c>
      <c r="H40" s="7">
        <v>1</v>
      </c>
      <c r="I40" s="15" cm="1">
        <f t="array" ref="I40">C40-MMULT(D40:H40,$V$2:$V$6)</f>
        <v>-1.4882724835010623E-2</v>
      </c>
      <c r="K40" s="11">
        <f t="shared" si="0"/>
        <v>-2.1832108078965098E-2</v>
      </c>
      <c r="L40" s="12">
        <f t="shared" si="5"/>
        <v>-3.6714832913975717E-2</v>
      </c>
    </row>
    <row r="41" spans="1:12" x14ac:dyDescent="0.3">
      <c r="A41" s="8">
        <v>43496</v>
      </c>
      <c r="B41" s="9">
        <v>2.0309999999999998E-3</v>
      </c>
      <c r="C41" s="9">
        <v>3.0999999999999999E-3</v>
      </c>
      <c r="D41" s="10">
        <v>7.8973000000000002E-2</v>
      </c>
      <c r="E41" s="14">
        <f t="shared" si="2"/>
        <v>-7.0445999999999995E-2</v>
      </c>
      <c r="F41" s="14">
        <f t="shared" si="3"/>
        <v>1.4625000000000001E-2</v>
      </c>
      <c r="G41" s="14">
        <f t="shared" si="4"/>
        <v>-7.4939000000000006E-2</v>
      </c>
      <c r="H41" s="7">
        <v>1</v>
      </c>
      <c r="I41" s="15" cm="1">
        <f t="array" ref="I41">C41-MMULT(D41:H41,$V$2:$V$6)</f>
        <v>-5.1406433405091888E-3</v>
      </c>
      <c r="K41" s="11">
        <f t="shared" si="0"/>
        <v>3.8839794839993738E-2</v>
      </c>
      <c r="L41" s="12">
        <f t="shared" si="5"/>
        <v>3.3699151499484548E-2</v>
      </c>
    </row>
    <row r="42" spans="1:12" x14ac:dyDescent="0.3">
      <c r="A42" s="8">
        <v>43524</v>
      </c>
      <c r="B42" s="9">
        <v>1.8519999999999999E-3</v>
      </c>
      <c r="C42" s="9">
        <v>2.9000000000000001E-2</v>
      </c>
      <c r="D42" s="10">
        <v>2.6748999999999998E-2</v>
      </c>
      <c r="E42" s="14">
        <f t="shared" si="2"/>
        <v>7.8973000000000002E-2</v>
      </c>
      <c r="F42" s="14">
        <f t="shared" si="3"/>
        <v>-7.0445999999999995E-2</v>
      </c>
      <c r="G42" s="14">
        <f t="shared" si="4"/>
        <v>1.4625000000000001E-2</v>
      </c>
      <c r="H42" s="7">
        <v>1</v>
      </c>
      <c r="I42" s="15" cm="1">
        <f t="array" ref="I42">C42-MMULT(D42:H42,$V$2:$V$6)</f>
        <v>1.7938540454756305E-2</v>
      </c>
      <c r="K42" s="11">
        <f t="shared" si="0"/>
        <v>1.7634128505459933E-2</v>
      </c>
      <c r="L42" s="12">
        <f t="shared" si="5"/>
        <v>3.5572668960216242E-2</v>
      </c>
    </row>
    <row r="43" spans="1:12" x14ac:dyDescent="0.3">
      <c r="A43" s="8">
        <v>43555</v>
      </c>
      <c r="B43" s="9">
        <v>2.0730000000000002E-3</v>
      </c>
      <c r="C43" s="9">
        <v>-6.9999999999999999E-4</v>
      </c>
      <c r="D43" s="10">
        <v>1.2573000000000001E-2</v>
      </c>
      <c r="E43" s="14">
        <f t="shared" si="2"/>
        <v>2.6748999999999998E-2</v>
      </c>
      <c r="F43" s="14">
        <f t="shared" si="3"/>
        <v>7.8973000000000002E-2</v>
      </c>
      <c r="G43" s="14">
        <f t="shared" si="4"/>
        <v>-7.0445999999999995E-2</v>
      </c>
      <c r="H43" s="7">
        <v>1</v>
      </c>
      <c r="I43" s="15" cm="1">
        <f t="array" ref="I43">C43-MMULT(D43:H43,$V$2:$V$6)</f>
        <v>-1.1831072953532425E-2</v>
      </c>
      <c r="K43" s="11">
        <f t="shared" si="0"/>
        <v>1.1877933538426557E-2</v>
      </c>
      <c r="L43" s="12">
        <f t="shared" si="5"/>
        <v>4.686058489413239E-5</v>
      </c>
    </row>
    <row r="44" spans="1:12" x14ac:dyDescent="0.3">
      <c r="A44" s="8">
        <v>43585</v>
      </c>
      <c r="B44" s="9">
        <v>2.013E-3</v>
      </c>
      <c r="C44" s="9">
        <v>1.78E-2</v>
      </c>
      <c r="D44" s="10">
        <v>3.3766999999999998E-2</v>
      </c>
      <c r="E44" s="14">
        <f t="shared" si="2"/>
        <v>1.2573000000000001E-2</v>
      </c>
      <c r="F44" s="14">
        <f t="shared" si="3"/>
        <v>2.6748999999999998E-2</v>
      </c>
      <c r="G44" s="14">
        <f t="shared" si="4"/>
        <v>7.8973000000000002E-2</v>
      </c>
      <c r="H44" s="7">
        <v>1</v>
      </c>
      <c r="I44" s="15" cm="1">
        <f t="array" ref="I44">C44-MMULT(D44:H44,$V$2:$V$6)</f>
        <v>-4.8658102840601174E-3</v>
      </c>
      <c r="K44" s="11">
        <f t="shared" si="0"/>
        <v>2.0483802340014127E-2</v>
      </c>
      <c r="L44" s="12">
        <f t="shared" si="5"/>
        <v>1.5617992055954009E-2</v>
      </c>
    </row>
    <row r="45" spans="1:12" x14ac:dyDescent="0.3">
      <c r="A45" s="8">
        <v>43616</v>
      </c>
      <c r="B45" s="9">
        <v>2.0899999999999998E-3</v>
      </c>
      <c r="C45" s="9">
        <v>1.7500000000000002E-2</v>
      </c>
      <c r="D45" s="10">
        <v>-5.9319999999999998E-2</v>
      </c>
      <c r="E45" s="14">
        <f t="shared" si="2"/>
        <v>3.3766999999999998E-2</v>
      </c>
      <c r="F45" s="14">
        <f t="shared" si="3"/>
        <v>1.2573000000000001E-2</v>
      </c>
      <c r="G45" s="14">
        <f t="shared" si="4"/>
        <v>2.6748999999999998E-2</v>
      </c>
      <c r="H45" s="7">
        <v>1</v>
      </c>
      <c r="I45" s="15" cm="1">
        <f t="array" ref="I45">C45-MMULT(D45:H45,$V$2:$V$6)</f>
        <v>1.3742768245437707E-2</v>
      </c>
      <c r="K45" s="11">
        <f t="shared" si="0"/>
        <v>-1.7314372102440453E-2</v>
      </c>
      <c r="L45" s="12">
        <f t="shared" si="5"/>
        <v>-3.5716038570027461E-3</v>
      </c>
    </row>
    <row r="46" spans="1:12" x14ac:dyDescent="0.3">
      <c r="A46" s="8">
        <v>43646</v>
      </c>
      <c r="B46" s="9">
        <v>2.0179999999999998E-3</v>
      </c>
      <c r="C46" s="9">
        <v>-6.9999999999999999E-4</v>
      </c>
      <c r="D46" s="10">
        <v>6.5481999999999999E-2</v>
      </c>
      <c r="E46" s="14">
        <f t="shared" si="2"/>
        <v>-5.9319999999999998E-2</v>
      </c>
      <c r="F46" s="14">
        <f t="shared" si="3"/>
        <v>3.3766999999999998E-2</v>
      </c>
      <c r="G46" s="14">
        <f t="shared" si="4"/>
        <v>1.2573000000000001E-2</v>
      </c>
      <c r="H46" s="7">
        <v>1</v>
      </c>
      <c r="I46" s="15" cm="1">
        <f t="array" ref="I46">C46-MMULT(D46:H46,$V$2:$V$6)</f>
        <v>-1.7677253849588525E-2</v>
      </c>
      <c r="K46" s="11">
        <f t="shared" si="0"/>
        <v>3.3361745580664778E-2</v>
      </c>
      <c r="L46" s="12">
        <f t="shared" si="5"/>
        <v>1.5684491731076253E-2</v>
      </c>
    </row>
    <row r="47" spans="1:12" x14ac:dyDescent="0.3">
      <c r="A47" s="8">
        <v>43677</v>
      </c>
      <c r="B47" s="9">
        <v>1.9989999999999999E-3</v>
      </c>
      <c r="C47" s="9">
        <v>2.4400000000000002E-2</v>
      </c>
      <c r="D47" s="10">
        <v>2.928E-3</v>
      </c>
      <c r="E47" s="14">
        <f t="shared" si="2"/>
        <v>6.5481999999999999E-2</v>
      </c>
      <c r="F47" s="14">
        <f t="shared" si="3"/>
        <v>-5.9319999999999998E-2</v>
      </c>
      <c r="G47" s="14">
        <f t="shared" si="4"/>
        <v>3.3766999999999998E-2</v>
      </c>
      <c r="H47" s="7">
        <v>1</v>
      </c>
      <c r="I47" s="15" cm="1">
        <f t="array" ref="I47">C47-MMULT(D47:H47,$V$2:$V$6)</f>
        <v>1.5030141200562551E-2</v>
      </c>
      <c r="K47" s="11">
        <f t="shared" si="0"/>
        <v>7.9615607635227081E-3</v>
      </c>
      <c r="L47" s="12">
        <f t="shared" si="5"/>
        <v>2.2991701964085259E-2</v>
      </c>
    </row>
    <row r="48" spans="1:12" x14ac:dyDescent="0.3">
      <c r="A48" s="8">
        <v>43708</v>
      </c>
      <c r="B48" s="9">
        <v>1.9E-3</v>
      </c>
      <c r="C48" s="9">
        <v>3.5000000000000001E-3</v>
      </c>
      <c r="D48" s="10">
        <v>-2.3720000000000001E-2</v>
      </c>
      <c r="E48" s="14">
        <f t="shared" si="2"/>
        <v>2.928E-3</v>
      </c>
      <c r="F48" s="14">
        <f t="shared" si="3"/>
        <v>6.5481999999999999E-2</v>
      </c>
      <c r="G48" s="14">
        <f t="shared" si="4"/>
        <v>-5.9319999999999998E-2</v>
      </c>
      <c r="H48" s="7">
        <v>1</v>
      </c>
      <c r="I48" s="15" cm="1">
        <f t="array" ref="I48">C48-MMULT(D48:H48,$V$2:$V$6)</f>
        <v>-3.2021701406216487E-4</v>
      </c>
      <c r="K48" s="11">
        <f t="shared" si="0"/>
        <v>-2.8589163443713027E-3</v>
      </c>
      <c r="L48" s="12">
        <f t="shared" si="5"/>
        <v>-3.1791333584334676E-3</v>
      </c>
    </row>
    <row r="49" spans="1:12" x14ac:dyDescent="0.3">
      <c r="A49" s="8">
        <v>43738</v>
      </c>
      <c r="B49" s="9">
        <v>1.7160000000000001E-3</v>
      </c>
      <c r="C49" s="9">
        <v>2.8E-3</v>
      </c>
      <c r="D49" s="10">
        <v>2.1038000000000001E-2</v>
      </c>
      <c r="E49" s="14">
        <f t="shared" si="2"/>
        <v>-2.3720000000000001E-2</v>
      </c>
      <c r="F49" s="14">
        <f t="shared" si="3"/>
        <v>2.928E-3</v>
      </c>
      <c r="G49" s="14">
        <f t="shared" si="4"/>
        <v>6.5481999999999999E-2</v>
      </c>
      <c r="H49" s="7">
        <v>1</v>
      </c>
      <c r="I49" s="15" cm="1">
        <f t="array" ref="I49">C49-MMULT(D49:H49,$V$2:$V$6)</f>
        <v>-1.2003583601338318E-2</v>
      </c>
      <c r="K49" s="11">
        <f t="shared" si="0"/>
        <v>1.5315164802248336E-2</v>
      </c>
      <c r="L49" s="12">
        <f t="shared" si="5"/>
        <v>3.3115812009100187E-3</v>
      </c>
    </row>
    <row r="50" spans="1:12" x14ac:dyDescent="0.3">
      <c r="A50" s="8">
        <v>43769</v>
      </c>
      <c r="B50" s="9">
        <v>1.6930000000000001E-3</v>
      </c>
      <c r="C50" s="9">
        <v>1.32E-2</v>
      </c>
      <c r="D50" s="10">
        <v>2.7369999999999998E-2</v>
      </c>
      <c r="E50" s="14">
        <f t="shared" si="2"/>
        <v>2.1038000000000001E-2</v>
      </c>
      <c r="F50" s="14">
        <f t="shared" si="3"/>
        <v>-2.3720000000000001E-2</v>
      </c>
      <c r="G50" s="14">
        <f t="shared" si="4"/>
        <v>2.928E-3</v>
      </c>
      <c r="H50" s="7">
        <v>1</v>
      </c>
      <c r="I50" s="15" cm="1">
        <f t="array" ref="I50">C50-MMULT(D50:H50,$V$2:$V$6)</f>
        <v>2.7651657691790468E-3</v>
      </c>
      <c r="K50" s="11">
        <f t="shared" si="0"/>
        <v>1.7886286876970074E-2</v>
      </c>
      <c r="L50" s="12">
        <f t="shared" si="5"/>
        <v>2.0651452646149121E-2</v>
      </c>
    </row>
    <row r="51" spans="1:12" x14ac:dyDescent="0.3">
      <c r="A51" s="8">
        <v>43799</v>
      </c>
      <c r="B51" s="9">
        <v>1.4890000000000001E-3</v>
      </c>
      <c r="C51" s="9">
        <v>1.5800000000000002E-2</v>
      </c>
      <c r="D51" s="10">
        <v>2.4413000000000001E-2</v>
      </c>
      <c r="E51" s="14">
        <f t="shared" si="2"/>
        <v>2.7369999999999998E-2</v>
      </c>
      <c r="F51" s="14">
        <f t="shared" si="3"/>
        <v>2.1038000000000001E-2</v>
      </c>
      <c r="G51" s="14">
        <f t="shared" si="4"/>
        <v>-2.3720000000000001E-2</v>
      </c>
      <c r="H51" s="7">
        <v>1</v>
      </c>
      <c r="I51" s="15" cm="1">
        <f t="array" ref="I51">C51-MMULT(D51:H51,$V$2:$V$6)</f>
        <v>3.7685960812422273E-3</v>
      </c>
      <c r="K51" s="11">
        <f t="shared" si="0"/>
        <v>1.6685590734368656E-2</v>
      </c>
      <c r="L51" s="12">
        <f t="shared" si="5"/>
        <v>2.0454186815610884E-2</v>
      </c>
    </row>
    <row r="52" spans="1:12" x14ac:dyDescent="0.3">
      <c r="A52" s="8">
        <v>43830</v>
      </c>
      <c r="B52" s="9">
        <v>1.4239999999999999E-3</v>
      </c>
      <c r="C52" s="9">
        <v>7.4999999999999997E-3</v>
      </c>
      <c r="D52" s="10">
        <v>3.5213000000000001E-2</v>
      </c>
      <c r="E52" s="14">
        <f t="shared" si="2"/>
        <v>2.4413000000000001E-2</v>
      </c>
      <c r="F52" s="14">
        <f t="shared" si="3"/>
        <v>2.7369999999999998E-2</v>
      </c>
      <c r="G52" s="14">
        <f t="shared" si="4"/>
        <v>2.1038000000000001E-2</v>
      </c>
      <c r="H52" s="7">
        <v>1</v>
      </c>
      <c r="I52" s="15" cm="1">
        <f t="array" ref="I52">C52-MMULT(D52:H52,$V$2:$V$6)</f>
        <v>-1.077676144818198E-2</v>
      </c>
      <c r="K52" s="11">
        <f t="shared" si="0"/>
        <v>2.107095371715368E-2</v>
      </c>
      <c r="L52" s="12">
        <f t="shared" si="5"/>
        <v>1.02941922689717E-2</v>
      </c>
    </row>
    <row r="53" spans="1:12" x14ac:dyDescent="0.3">
      <c r="A53" s="8">
        <v>43861</v>
      </c>
      <c r="B53" s="9">
        <v>1.3470000000000001E-3</v>
      </c>
      <c r="C53" s="9">
        <v>-2.8999999999999998E-3</v>
      </c>
      <c r="D53" s="10">
        <v>-1.1044E-2</v>
      </c>
      <c r="E53" s="14">
        <f t="shared" si="2"/>
        <v>3.5213000000000001E-2</v>
      </c>
      <c r="F53" s="14">
        <f t="shared" si="3"/>
        <v>2.4413000000000001E-2</v>
      </c>
      <c r="G53" s="14">
        <f t="shared" si="4"/>
        <v>2.7369999999999998E-2</v>
      </c>
      <c r="H53" s="7">
        <v>1</v>
      </c>
      <c r="I53" s="15" cm="1">
        <f t="array" ref="I53">C53-MMULT(D53:H53,$V$2:$V$6)</f>
        <v>-1.5223271925077487E-2</v>
      </c>
      <c r="K53" s="11">
        <f t="shared" si="0"/>
        <v>2.2882004306086024E-3</v>
      </c>
      <c r="L53" s="12">
        <f t="shared" si="5"/>
        <v>-1.2935071494468885E-2</v>
      </c>
    </row>
    <row r="54" spans="1:12" x14ac:dyDescent="0.3">
      <c r="A54" s="8">
        <v>43890</v>
      </c>
      <c r="B54" s="9">
        <v>1.263E-3</v>
      </c>
      <c r="C54" s="9">
        <v>-6.4999999999999997E-3</v>
      </c>
      <c r="D54" s="10">
        <v>-8.0770999999999996E-2</v>
      </c>
      <c r="E54" s="14">
        <f t="shared" si="2"/>
        <v>-1.1044E-2</v>
      </c>
      <c r="F54" s="14">
        <f t="shared" si="3"/>
        <v>3.5213000000000001E-2</v>
      </c>
      <c r="G54" s="14">
        <f t="shared" si="4"/>
        <v>2.4413000000000001E-2</v>
      </c>
      <c r="H54" s="7">
        <v>1</v>
      </c>
      <c r="I54" s="15" cm="1">
        <f t="array" ref="I54">C54-MMULT(D54:H54,$V$2:$V$6)</f>
        <v>-5.8361419309376824E-3</v>
      </c>
      <c r="K54" s="11">
        <f t="shared" si="0"/>
        <v>-2.6024596300933185E-2</v>
      </c>
      <c r="L54" s="12">
        <f t="shared" si="5"/>
        <v>-3.1860738231870869E-2</v>
      </c>
    </row>
    <row r="55" spans="1:12" x14ac:dyDescent="0.3">
      <c r="A55" s="8">
        <v>43921</v>
      </c>
      <c r="B55" s="9">
        <v>1.263E-3</v>
      </c>
      <c r="C55" s="9">
        <v>-1.38E-2</v>
      </c>
      <c r="D55" s="10">
        <v>-0.13500400000000001</v>
      </c>
      <c r="E55" s="14">
        <f t="shared" si="2"/>
        <v>-8.0770999999999996E-2</v>
      </c>
      <c r="F55" s="14">
        <f t="shared" si="3"/>
        <v>-1.1044E-2</v>
      </c>
      <c r="G55" s="14">
        <f t="shared" si="4"/>
        <v>3.5213000000000001E-2</v>
      </c>
      <c r="H55" s="7">
        <v>1</v>
      </c>
      <c r="I55" s="15" cm="1">
        <f t="array" ref="I55">C55-MMULT(D55:H55,$V$2:$V$6)</f>
        <v>3.0615048721846366E-3</v>
      </c>
      <c r="K55" s="11">
        <f t="shared" si="0"/>
        <v>-4.8046021360690618E-2</v>
      </c>
      <c r="L55" s="12">
        <f t="shared" si="5"/>
        <v>-4.4984516488505981E-2</v>
      </c>
    </row>
    <row r="56" spans="1:12" x14ac:dyDescent="0.3">
      <c r="A56" s="8">
        <v>43951</v>
      </c>
      <c r="B56" s="9">
        <v>8.1999999999999998E-4</v>
      </c>
      <c r="C56" s="9">
        <v>5.8999999999999999E-3</v>
      </c>
      <c r="D56" s="10">
        <v>0.107128</v>
      </c>
      <c r="E56" s="14">
        <f t="shared" si="2"/>
        <v>-0.13500400000000001</v>
      </c>
      <c r="F56" s="14">
        <f t="shared" si="3"/>
        <v>-8.0770999999999996E-2</v>
      </c>
      <c r="G56" s="14">
        <f t="shared" si="4"/>
        <v>-1.1044E-2</v>
      </c>
      <c r="H56" s="7">
        <v>1</v>
      </c>
      <c r="I56" s="15" cm="1">
        <f t="array" ref="I56">C56-MMULT(D56:H56,$V$2:$V$6)</f>
        <v>5.4311232887354049E-4</v>
      </c>
      <c r="K56" s="11">
        <f t="shared" si="0"/>
        <v>5.0272192504837471E-2</v>
      </c>
      <c r="L56" s="12">
        <f t="shared" si="5"/>
        <v>5.0815304833711009E-2</v>
      </c>
    </row>
    <row r="57" spans="1:12" x14ac:dyDescent="0.3">
      <c r="A57" s="8">
        <v>43982</v>
      </c>
      <c r="B57" s="9">
        <v>4.3100000000000001E-4</v>
      </c>
      <c r="C57" s="9">
        <v>-8.0000000000000002E-3</v>
      </c>
      <c r="D57" s="10">
        <v>4.3490000000000001E-2</v>
      </c>
      <c r="E57" s="14">
        <f t="shared" si="2"/>
        <v>0.107128</v>
      </c>
      <c r="F57" s="14">
        <f t="shared" si="3"/>
        <v>-0.13500400000000001</v>
      </c>
      <c r="G57" s="14">
        <f t="shared" si="4"/>
        <v>-8.0770999999999996E-2</v>
      </c>
      <c r="H57" s="7">
        <v>1</v>
      </c>
      <c r="I57" s="15" cm="1">
        <f t="array" ref="I57">C57-MMULT(D57:H57,$V$2:$V$6)</f>
        <v>-8.5457831393134457E-3</v>
      </c>
      <c r="K57" s="11">
        <f t="shared" si="0"/>
        <v>2.4431847180904756E-2</v>
      </c>
      <c r="L57" s="12">
        <f t="shared" si="5"/>
        <v>1.5886064041591312E-2</v>
      </c>
    </row>
    <row r="58" spans="1:12" x14ac:dyDescent="0.3">
      <c r="A58" s="8">
        <v>44012</v>
      </c>
      <c r="B58" s="9">
        <v>9.8999999999999994E-5</v>
      </c>
      <c r="C58" s="9">
        <v>-2.2000000000000001E-3</v>
      </c>
      <c r="D58" s="10">
        <v>3.1953000000000002E-2</v>
      </c>
      <c r="E58" s="14">
        <f t="shared" si="2"/>
        <v>4.3490000000000001E-2</v>
      </c>
      <c r="F58" s="14">
        <f t="shared" si="3"/>
        <v>0.107128</v>
      </c>
      <c r="G58" s="14">
        <f t="shared" si="4"/>
        <v>-0.13500400000000001</v>
      </c>
      <c r="H58" s="7">
        <v>1</v>
      </c>
      <c r="I58" s="15" cm="1">
        <f t="array" ref="I58">C58-MMULT(D58:H58,$V$2:$V$6)</f>
        <v>-1.390836074349372E-2</v>
      </c>
      <c r="K58" s="11">
        <f t="shared" si="0"/>
        <v>1.9747223779757461E-2</v>
      </c>
      <c r="L58" s="12">
        <f t="shared" si="5"/>
        <v>5.8388630362637417E-3</v>
      </c>
    </row>
    <row r="59" spans="1:12" x14ac:dyDescent="0.3">
      <c r="A59" s="8">
        <v>44043</v>
      </c>
      <c r="B59" s="9">
        <v>1.1400000000000001E-4</v>
      </c>
      <c r="C59" s="9">
        <v>6.13E-2</v>
      </c>
      <c r="D59" s="10">
        <v>5.2886000000000002E-2</v>
      </c>
      <c r="E59" s="14">
        <f t="shared" si="2"/>
        <v>3.1953000000000002E-2</v>
      </c>
      <c r="F59" s="14">
        <f t="shared" si="3"/>
        <v>4.3490000000000001E-2</v>
      </c>
      <c r="G59" s="14">
        <f t="shared" si="4"/>
        <v>0.107128</v>
      </c>
      <c r="H59" s="7">
        <v>1</v>
      </c>
      <c r="I59" s="15" cm="1">
        <f t="array" ref="I59">C59-MMULT(D59:H59,$V$2:$V$6)</f>
        <v>3.0219736240464465E-2</v>
      </c>
      <c r="K59" s="11">
        <f t="shared" si="0"/>
        <v>2.8247112975927729E-2</v>
      </c>
      <c r="L59" s="12">
        <f t="shared" si="5"/>
        <v>5.8466849216392197E-2</v>
      </c>
    </row>
    <row r="60" spans="1:12" x14ac:dyDescent="0.3">
      <c r="A60" s="8">
        <v>44074</v>
      </c>
      <c r="B60" s="9">
        <v>1.11E-4</v>
      </c>
      <c r="C60" s="9">
        <v>2.0899999999999998E-2</v>
      </c>
      <c r="D60" s="10">
        <v>6.1206999999999998E-2</v>
      </c>
      <c r="E60" s="14">
        <f t="shared" si="2"/>
        <v>5.2886000000000002E-2</v>
      </c>
      <c r="F60" s="14">
        <f t="shared" si="3"/>
        <v>3.1953000000000002E-2</v>
      </c>
      <c r="G60" s="14">
        <f t="shared" si="4"/>
        <v>4.3490000000000001E-2</v>
      </c>
      <c r="H60" s="7">
        <v>1</v>
      </c>
      <c r="I60" s="15" cm="1">
        <f t="array" ref="I60">C60-MMULT(D60:H60,$V$2:$V$6)</f>
        <v>-5.7894970533366209E-3</v>
      </c>
      <c r="K60" s="11">
        <f t="shared" si="0"/>
        <v>3.1625872733312375E-2</v>
      </c>
      <c r="L60" s="12">
        <f t="shared" si="5"/>
        <v>2.5836375679975754E-2</v>
      </c>
    </row>
    <row r="61" spans="1:12" x14ac:dyDescent="0.3">
      <c r="A61" s="8">
        <v>44104</v>
      </c>
      <c r="B61" s="9">
        <v>9.7E-5</v>
      </c>
      <c r="C61" s="9">
        <v>-6.7999999999999996E-3</v>
      </c>
      <c r="D61" s="10">
        <v>-3.2244000000000002E-2</v>
      </c>
      <c r="E61" s="14">
        <f t="shared" si="2"/>
        <v>6.1206999999999998E-2</v>
      </c>
      <c r="F61" s="14">
        <f t="shared" si="3"/>
        <v>5.2886000000000002E-2</v>
      </c>
      <c r="G61" s="14">
        <f t="shared" si="4"/>
        <v>3.1953000000000002E-2</v>
      </c>
      <c r="H61" s="7">
        <v>1</v>
      </c>
      <c r="I61" s="15" cm="1">
        <f t="array" ref="I61">C61-MMULT(D61:H61,$V$2:$V$6)</f>
        <v>-2.0733310019452996E-2</v>
      </c>
      <c r="K61" s="11">
        <f t="shared" si="0"/>
        <v>-6.3201046837471847E-3</v>
      </c>
      <c r="L61" s="12">
        <f t="shared" si="5"/>
        <v>-2.705341470320018E-2</v>
      </c>
    </row>
    <row r="62" spans="1:12" x14ac:dyDescent="0.3">
      <c r="A62" s="8">
        <v>44135</v>
      </c>
      <c r="B62" s="9">
        <v>8.6000000000000003E-5</v>
      </c>
      <c r="C62" s="9">
        <v>4.19E-2</v>
      </c>
      <c r="D62" s="10">
        <v>-2.4309999999999998E-2</v>
      </c>
      <c r="E62" s="14">
        <f t="shared" si="2"/>
        <v>-3.2244000000000002E-2</v>
      </c>
      <c r="F62" s="14">
        <f t="shared" si="3"/>
        <v>6.1206999999999998E-2</v>
      </c>
      <c r="G62" s="14">
        <f t="shared" si="4"/>
        <v>5.2886000000000002E-2</v>
      </c>
      <c r="H62" s="7">
        <v>1</v>
      </c>
      <c r="I62" s="15" cm="1">
        <f t="array" ref="I62">C62-MMULT(D62:H62,$V$2:$V$6)</f>
        <v>3.0357885454930504E-2</v>
      </c>
      <c r="K62" s="11">
        <f t="shared" si="0"/>
        <v>-3.0984870999123349E-3</v>
      </c>
      <c r="L62" s="12">
        <f t="shared" si="5"/>
        <v>2.7259398355018168E-2</v>
      </c>
    </row>
    <row r="63" spans="1:12" x14ac:dyDescent="0.3">
      <c r="A63" s="8">
        <v>44165</v>
      </c>
      <c r="B63" s="9">
        <v>8.2000000000000001E-5</v>
      </c>
      <c r="C63" s="9">
        <v>1.5800000000000002E-2</v>
      </c>
      <c r="D63" s="10">
        <v>0.123263</v>
      </c>
      <c r="E63" s="14">
        <f t="shared" si="2"/>
        <v>-2.4309999999999998E-2</v>
      </c>
      <c r="F63" s="14">
        <f t="shared" si="3"/>
        <v>-3.2244000000000002E-2</v>
      </c>
      <c r="G63" s="14">
        <f t="shared" si="4"/>
        <v>6.1206999999999998E-2</v>
      </c>
      <c r="H63" s="7">
        <v>1</v>
      </c>
      <c r="I63" s="15" cm="1">
        <f t="array" ref="I63">C63-MMULT(D63:H63,$V$2:$V$6)</f>
        <v>-1.0807265366244389E-2</v>
      </c>
      <c r="K63" s="11">
        <f t="shared" si="0"/>
        <v>5.6823843590692688E-2</v>
      </c>
      <c r="L63" s="12">
        <f t="shared" si="5"/>
        <v>4.6016578224448296E-2</v>
      </c>
    </row>
    <row r="64" spans="1:12" x14ac:dyDescent="0.3">
      <c r="A64" s="8">
        <v>44196</v>
      </c>
      <c r="B64" s="9">
        <v>7.7000000000000001E-5</v>
      </c>
      <c r="C64" s="9">
        <v>2.1000000000000001E-2</v>
      </c>
      <c r="D64" s="10">
        <v>4.6428999999999998E-2</v>
      </c>
      <c r="E64" s="14">
        <f t="shared" si="2"/>
        <v>0.123263</v>
      </c>
      <c r="F64" s="14">
        <f t="shared" si="3"/>
        <v>-2.4309999999999998E-2</v>
      </c>
      <c r="G64" s="14">
        <f t="shared" si="4"/>
        <v>-3.2244000000000002E-2</v>
      </c>
      <c r="H64" s="7">
        <v>1</v>
      </c>
      <c r="I64" s="15" cm="1">
        <f t="array" ref="I64">C64-MMULT(D64:H64,$V$2:$V$6)</f>
        <v>4.1184502763265927E-3</v>
      </c>
      <c r="K64" s="11">
        <f t="shared" si="0"/>
        <v>2.5625234385201531E-2</v>
      </c>
      <c r="L64" s="12">
        <f t="shared" si="5"/>
        <v>2.9743684661528123E-2</v>
      </c>
    </row>
    <row r="65" spans="1:12" x14ac:dyDescent="0.3">
      <c r="A65" s="8">
        <v>44227</v>
      </c>
      <c r="B65" s="9">
        <v>7.2999999999999999E-5</v>
      </c>
      <c r="C65" s="9">
        <v>3.2099999999999997E-2</v>
      </c>
      <c r="D65" s="10">
        <v>-4.5459999999999997E-3</v>
      </c>
      <c r="E65" s="14">
        <f t="shared" si="2"/>
        <v>4.6428999999999998E-2</v>
      </c>
      <c r="F65" s="14">
        <f t="shared" si="3"/>
        <v>0.123263</v>
      </c>
      <c r="G65" s="14">
        <f t="shared" si="4"/>
        <v>-2.4309999999999998E-2</v>
      </c>
      <c r="H65" s="7">
        <v>1</v>
      </c>
      <c r="I65" s="15" cm="1">
        <f t="array" ref="I65">C65-MMULT(D65:H65,$V$2:$V$6)</f>
        <v>1.3786685412040114E-2</v>
      </c>
      <c r="K65" s="11">
        <f t="shared" si="0"/>
        <v>4.9267271585842582E-3</v>
      </c>
      <c r="L65" s="12">
        <f t="shared" si="5"/>
        <v>1.8713412570624373E-2</v>
      </c>
    </row>
    <row r="66" spans="1:12" x14ac:dyDescent="0.3">
      <c r="A66" s="8">
        <v>44255</v>
      </c>
      <c r="B66" s="9">
        <v>5.7000000000000003E-5</v>
      </c>
      <c r="C66" s="9">
        <v>4.9799999999999997E-2</v>
      </c>
      <c r="D66" s="10">
        <v>2.3161000000000001E-2</v>
      </c>
      <c r="E66" s="14">
        <f t="shared" si="2"/>
        <v>-4.5459999999999997E-3</v>
      </c>
      <c r="F66" s="14">
        <f t="shared" si="3"/>
        <v>4.6428999999999998E-2</v>
      </c>
      <c r="G66" s="14">
        <f t="shared" si="4"/>
        <v>0.123263</v>
      </c>
      <c r="H66" s="7">
        <v>1</v>
      </c>
      <c r="I66" s="15" cm="1">
        <f t="array" ref="I66">C66-MMULT(D66:H66,$V$2:$V$6)</f>
        <v>2.3905835343035274E-2</v>
      </c>
      <c r="K66" s="11">
        <f t="shared" ref="K66:K94" si="6">$S$2*D66+$V$6</f>
        <v>1.6177213470068022E-2</v>
      </c>
      <c r="L66" s="12">
        <f t="shared" si="5"/>
        <v>4.0083048813103296E-2</v>
      </c>
    </row>
    <row r="67" spans="1:12" x14ac:dyDescent="0.3">
      <c r="A67" s="8">
        <v>44286</v>
      </c>
      <c r="B67" s="9">
        <v>5.1E-5</v>
      </c>
      <c r="C67" s="9">
        <v>8.8999999999999999E-3</v>
      </c>
      <c r="D67" s="10">
        <v>2.6710999999999999E-2</v>
      </c>
      <c r="E67" s="14">
        <f t="shared" si="2"/>
        <v>2.3161000000000001E-2</v>
      </c>
      <c r="F67" s="14">
        <f t="shared" si="3"/>
        <v>-4.5459999999999997E-3</v>
      </c>
      <c r="G67" s="14">
        <f t="shared" si="4"/>
        <v>4.6428999999999998E-2</v>
      </c>
      <c r="H67" s="7">
        <v>1</v>
      </c>
      <c r="I67" s="15" cm="1">
        <f t="array" ref="I67">C67-MMULT(D67:H67,$V$2:$V$6)</f>
        <v>-7.4544882299543824E-3</v>
      </c>
      <c r="K67" s="11">
        <f t="shared" si="6"/>
        <v>1.7618698524594578E-2</v>
      </c>
      <c r="L67" s="12">
        <f t="shared" si="5"/>
        <v>1.0164210294640196E-2</v>
      </c>
    </row>
    <row r="68" spans="1:12" x14ac:dyDescent="0.3">
      <c r="A68" s="8">
        <v>44316</v>
      </c>
      <c r="B68" s="9">
        <v>3.4E-5</v>
      </c>
      <c r="C68" s="9">
        <v>3.2899999999999999E-2</v>
      </c>
      <c r="D68" s="10">
        <v>4.3722999999999998E-2</v>
      </c>
      <c r="E68" s="14">
        <f t="shared" ref="E68:E94" si="7">D67</f>
        <v>2.6710999999999999E-2</v>
      </c>
      <c r="F68" s="14">
        <f t="shared" si="3"/>
        <v>2.3161000000000001E-2</v>
      </c>
      <c r="G68" s="14">
        <f t="shared" si="4"/>
        <v>-4.5459999999999997E-3</v>
      </c>
      <c r="H68" s="7">
        <v>1</v>
      </c>
      <c r="I68" s="15" cm="1">
        <f t="array" ref="I68">C68-MMULT(D68:H68,$V$2:$V$6)</f>
        <v>1.5980926642814888E-2</v>
      </c>
      <c r="K68" s="11">
        <f t="shared" si="6"/>
        <v>2.4526457326737063E-2</v>
      </c>
      <c r="L68" s="12">
        <f t="shared" si="5"/>
        <v>4.0507383969551947E-2</v>
      </c>
    </row>
    <row r="69" spans="1:12" x14ac:dyDescent="0.3">
      <c r="A69" s="8">
        <v>44347</v>
      </c>
      <c r="B69" s="9">
        <v>2.3E-5</v>
      </c>
      <c r="C69" s="9">
        <v>2.6700000000000002E-2</v>
      </c>
      <c r="D69" s="10">
        <v>1.5561E-2</v>
      </c>
      <c r="E69" s="14">
        <f t="shared" si="7"/>
        <v>4.3722999999999998E-2</v>
      </c>
      <c r="F69" s="14">
        <f t="shared" ref="F69:F94" si="8">D67</f>
        <v>2.6710999999999999E-2</v>
      </c>
      <c r="G69" s="14">
        <f t="shared" si="4"/>
        <v>2.3161000000000001E-2</v>
      </c>
      <c r="H69" s="7">
        <v>1</v>
      </c>
      <c r="I69" s="15" cm="1">
        <f t="array" ref="I69">C69-MMULT(D69:H69,$V$2:$V$6)</f>
        <v>9.9525891867734279E-3</v>
      </c>
      <c r="K69" s="11">
        <f t="shared" si="6"/>
        <v>1.3091217296997078E-2</v>
      </c>
      <c r="L69" s="12">
        <f t="shared" si="5"/>
        <v>2.3043806483770506E-2</v>
      </c>
    </row>
    <row r="70" spans="1:12" x14ac:dyDescent="0.3">
      <c r="A70" s="8">
        <v>44377</v>
      </c>
      <c r="B70" s="9">
        <v>1.5E-5</v>
      </c>
      <c r="C70" s="9">
        <v>-7.1999999999999998E-3</v>
      </c>
      <c r="D70" s="10">
        <v>1.3181E-2</v>
      </c>
      <c r="E70" s="14">
        <f t="shared" si="7"/>
        <v>1.5561E-2</v>
      </c>
      <c r="F70" s="14">
        <f t="shared" si="8"/>
        <v>4.3722999999999998E-2</v>
      </c>
      <c r="G70" s="14">
        <f t="shared" ref="G70:G94" si="9">D67</f>
        <v>2.6710999999999999E-2</v>
      </c>
      <c r="H70" s="7">
        <v>1</v>
      </c>
      <c r="I70" s="15" cm="1">
        <f t="array" ref="I70">C70-MMULT(D70:H70,$V$2:$V$6)</f>
        <v>-2.3581953637072411E-2</v>
      </c>
      <c r="K70" s="11">
        <f t="shared" si="6"/>
        <v>1.2124813232272231E-2</v>
      </c>
      <c r="L70" s="12">
        <f t="shared" ref="L70:L94" si="10">K70+I70</f>
        <v>-1.1457140404800181E-2</v>
      </c>
    </row>
    <row r="71" spans="1:12" x14ac:dyDescent="0.3">
      <c r="A71" s="8">
        <v>44408</v>
      </c>
      <c r="B71" s="9">
        <v>2.1999999999999999E-5</v>
      </c>
      <c r="C71" s="9">
        <v>3.0099999999999998E-2</v>
      </c>
      <c r="D71" s="10">
        <v>6.8890000000000002E-3</v>
      </c>
      <c r="E71" s="14">
        <f t="shared" si="7"/>
        <v>1.3181E-2</v>
      </c>
      <c r="F71" s="14">
        <f t="shared" si="8"/>
        <v>1.5561E-2</v>
      </c>
      <c r="G71" s="14">
        <f t="shared" si="9"/>
        <v>4.3722999999999998E-2</v>
      </c>
      <c r="H71" s="7">
        <v>1</v>
      </c>
      <c r="I71" s="15" cm="1">
        <f t="array" ref="I71">C71-MMULT(D71:H71,$V$2:$V$6)</f>
        <v>1.5826310903341082E-2</v>
      </c>
      <c r="K71" s="11">
        <f t="shared" si="6"/>
        <v>9.56993324267192E-3</v>
      </c>
      <c r="L71" s="12">
        <f t="shared" si="10"/>
        <v>2.5396244146013002E-2</v>
      </c>
    </row>
    <row r="72" spans="1:12" x14ac:dyDescent="0.3">
      <c r="A72" s="8">
        <v>44439</v>
      </c>
      <c r="B72" s="9">
        <v>3.1000000000000001E-5</v>
      </c>
      <c r="C72" s="9">
        <v>3.2000000000000001E-2</v>
      </c>
      <c r="D72" s="10">
        <v>2.503E-2</v>
      </c>
      <c r="E72" s="14">
        <f t="shared" si="7"/>
        <v>6.8890000000000002E-3</v>
      </c>
      <c r="F72" s="14">
        <f t="shared" si="8"/>
        <v>1.3181E-2</v>
      </c>
      <c r="G72" s="14">
        <f t="shared" si="9"/>
        <v>1.5561E-2</v>
      </c>
      <c r="H72" s="7">
        <v>1</v>
      </c>
      <c r="I72" s="15" cm="1">
        <f t="array" ref="I72">C72-MMULT(D72:H72,$V$2:$V$6)</f>
        <v>1.8281410236378269E-2</v>
      </c>
      <c r="K72" s="11">
        <f t="shared" si="6"/>
        <v>1.6936124897366654E-2</v>
      </c>
      <c r="L72" s="12">
        <f t="shared" si="10"/>
        <v>3.5217535133744926E-2</v>
      </c>
    </row>
    <row r="73" spans="1:12" x14ac:dyDescent="0.3">
      <c r="A73" s="8">
        <v>44469</v>
      </c>
      <c r="B73" s="9">
        <v>3.8000000000000002E-5</v>
      </c>
      <c r="C73" s="9">
        <v>-7.9000000000000008E-3</v>
      </c>
      <c r="D73" s="10">
        <v>-4.1311E-2</v>
      </c>
      <c r="E73" s="14">
        <f t="shared" si="7"/>
        <v>2.503E-2</v>
      </c>
      <c r="F73" s="14">
        <f t="shared" si="8"/>
        <v>6.8890000000000002E-3</v>
      </c>
      <c r="G73" s="14">
        <f t="shared" si="9"/>
        <v>1.3181E-2</v>
      </c>
      <c r="H73" s="7">
        <v>1</v>
      </c>
      <c r="I73" s="15" cm="1">
        <f t="array" ref="I73">C73-MMULT(D73:H73,$V$2:$V$6)</f>
        <v>-1.1988918239751241E-2</v>
      </c>
      <c r="K73" s="11">
        <f t="shared" si="6"/>
        <v>-1.0001779328646428E-2</v>
      </c>
      <c r="L73" s="12">
        <f t="shared" si="10"/>
        <v>-2.1990697568397669E-2</v>
      </c>
    </row>
    <row r="74" spans="1:12" x14ac:dyDescent="0.3">
      <c r="A74" s="8">
        <v>44500</v>
      </c>
      <c r="B74" s="9">
        <v>3.6000000000000001E-5</v>
      </c>
      <c r="C74" s="9">
        <v>2.3800000000000002E-2</v>
      </c>
      <c r="D74" s="10">
        <v>5.1045E-2</v>
      </c>
      <c r="E74" s="14">
        <f t="shared" si="7"/>
        <v>-4.1311E-2</v>
      </c>
      <c r="F74" s="14">
        <f t="shared" si="8"/>
        <v>2.503E-2</v>
      </c>
      <c r="G74" s="14">
        <f t="shared" si="9"/>
        <v>6.8890000000000002E-3</v>
      </c>
      <c r="H74" s="7">
        <v>1</v>
      </c>
      <c r="I74" s="15" cm="1">
        <f t="array" ref="I74">C74-MMULT(D74:H74,$V$2:$V$6)</f>
        <v>9.1323414052323984E-3</v>
      </c>
      <c r="K74" s="11">
        <f t="shared" si="6"/>
        <v>2.7499571008214093E-2</v>
      </c>
      <c r="L74" s="12">
        <f t="shared" si="10"/>
        <v>3.6631912413446488E-2</v>
      </c>
    </row>
    <row r="75" spans="1:12" x14ac:dyDescent="0.3">
      <c r="A75" s="8">
        <v>44530</v>
      </c>
      <c r="B75" s="9">
        <v>3.8000000000000002E-5</v>
      </c>
      <c r="C75" s="9">
        <v>1.6E-2</v>
      </c>
      <c r="D75" s="10">
        <v>-2.4081999999999999E-2</v>
      </c>
      <c r="E75" s="14">
        <f t="shared" si="7"/>
        <v>5.1045E-2</v>
      </c>
      <c r="F75" s="14">
        <f t="shared" si="8"/>
        <v>-4.1311E-2</v>
      </c>
      <c r="G75" s="14">
        <f t="shared" si="9"/>
        <v>2.503E-2</v>
      </c>
      <c r="H75" s="7">
        <v>1</v>
      </c>
      <c r="I75" s="15" cm="1">
        <f t="array" ref="I75">C75-MMULT(D75:H75,$V$2:$V$6)</f>
        <v>1.086548550459974E-2</v>
      </c>
      <c r="K75" s="11">
        <f t="shared" si="6"/>
        <v>-3.0059072147202064E-3</v>
      </c>
      <c r="L75" s="12">
        <f t="shared" si="10"/>
        <v>7.8595782898795326E-3</v>
      </c>
    </row>
    <row r="76" spans="1:12" x14ac:dyDescent="0.3">
      <c r="A76" s="8">
        <v>44561</v>
      </c>
      <c r="B76" s="9">
        <v>4.1999999999999998E-5</v>
      </c>
      <c r="C76" s="9">
        <v>5.0000000000000001E-4</v>
      </c>
      <c r="D76" s="10">
        <v>4.0002000000000003E-2</v>
      </c>
      <c r="E76" s="14">
        <f t="shared" si="7"/>
        <v>-2.4081999999999999E-2</v>
      </c>
      <c r="F76" s="14">
        <f t="shared" si="8"/>
        <v>5.1045E-2</v>
      </c>
      <c r="G76" s="14">
        <f t="shared" si="9"/>
        <v>-4.1311E-2</v>
      </c>
      <c r="H76" s="7">
        <v>1</v>
      </c>
      <c r="I76" s="15" cm="1">
        <f t="array" ref="I76">C76-MMULT(D76:H76,$V$2:$V$6)</f>
        <v>-1.1513678715648294E-2</v>
      </c>
      <c r="K76" s="11">
        <f t="shared" si="6"/>
        <v>2.301553735831641E-2</v>
      </c>
      <c r="L76" s="12">
        <f t="shared" si="10"/>
        <v>1.1501858642668117E-2</v>
      </c>
    </row>
    <row r="77" spans="1:12" x14ac:dyDescent="0.3">
      <c r="A77" s="8">
        <v>44592</v>
      </c>
      <c r="B77" s="9">
        <v>4.6999999999999997E-5</v>
      </c>
      <c r="C77" s="9">
        <v>-5.0000000000000001E-4</v>
      </c>
      <c r="D77" s="10">
        <v>-4.9112999999999997E-2</v>
      </c>
      <c r="E77" s="14">
        <f t="shared" si="7"/>
        <v>4.0002000000000003E-2</v>
      </c>
      <c r="F77" s="14">
        <f t="shared" si="8"/>
        <v>-2.4081999999999999E-2</v>
      </c>
      <c r="G77" s="14">
        <f t="shared" si="9"/>
        <v>5.1045E-2</v>
      </c>
      <c r="H77" s="7">
        <v>1</v>
      </c>
      <c r="I77" s="15" cm="1">
        <f t="array" ref="I77">C77-MMULT(D77:H77,$V$2:$V$6)</f>
        <v>-5.1375101279567837E-3</v>
      </c>
      <c r="K77" s="11">
        <f t="shared" si="6"/>
        <v>-1.3169798031580571E-2</v>
      </c>
      <c r="L77" s="12">
        <f t="shared" si="10"/>
        <v>-1.8307308159537357E-2</v>
      </c>
    </row>
    <row r="78" spans="1:12" x14ac:dyDescent="0.3">
      <c r="A78" s="8">
        <v>44620</v>
      </c>
      <c r="B78" s="9">
        <v>7.4999999999999993E-5</v>
      </c>
      <c r="C78" s="9">
        <v>0.01</v>
      </c>
      <c r="D78" s="10">
        <v>-2.5829000000000001E-2</v>
      </c>
      <c r="E78" s="14">
        <f t="shared" si="7"/>
        <v>-4.9112999999999997E-2</v>
      </c>
      <c r="F78" s="14">
        <f t="shared" si="8"/>
        <v>4.0002000000000003E-2</v>
      </c>
      <c r="G78" s="14">
        <f t="shared" si="9"/>
        <v>-2.4081999999999999E-2</v>
      </c>
      <c r="H78" s="7">
        <v>1</v>
      </c>
      <c r="I78" s="15" cm="1">
        <f t="array" ref="I78">C78-MMULT(D78:H78,$V$2:$V$6)</f>
        <v>9.0540139324074703E-3</v>
      </c>
      <c r="K78" s="11">
        <f t="shared" si="6"/>
        <v>-3.7152802823984888E-3</v>
      </c>
      <c r="L78" s="12">
        <f t="shared" si="10"/>
        <v>5.3387336500089816E-3</v>
      </c>
    </row>
    <row r="79" spans="1:12" x14ac:dyDescent="0.3">
      <c r="A79" s="8">
        <v>44651</v>
      </c>
      <c r="B79" s="9">
        <v>1.5899999999999999E-4</v>
      </c>
      <c r="C79" s="9">
        <v>2.93E-2</v>
      </c>
      <c r="D79" s="10">
        <v>2.1659999999999999E-2</v>
      </c>
      <c r="E79" s="14">
        <f t="shared" si="7"/>
        <v>-2.5829000000000001E-2</v>
      </c>
      <c r="F79" s="14">
        <f t="shared" si="8"/>
        <v>-4.9112999999999997E-2</v>
      </c>
      <c r="G79" s="14">
        <f t="shared" si="9"/>
        <v>4.0002000000000003E-2</v>
      </c>
      <c r="H79" s="7">
        <v>1</v>
      </c>
      <c r="I79" s="15" cm="1">
        <f t="array" ref="I79">C79-MMULT(D79:H79,$V$2:$V$6)</f>
        <v>2.1752955184373368E-2</v>
      </c>
      <c r="K79" s="11">
        <f t="shared" si="6"/>
        <v>1.556772922588651E-2</v>
      </c>
      <c r="L79" s="12">
        <f t="shared" si="10"/>
        <v>3.7320684410259874E-2</v>
      </c>
    </row>
    <row r="80" spans="1:12" x14ac:dyDescent="0.3">
      <c r="A80" s="8">
        <v>44681</v>
      </c>
      <c r="B80" s="9">
        <v>2.8299999999999999E-4</v>
      </c>
      <c r="C80" s="9">
        <v>3.0000000000000001E-3</v>
      </c>
      <c r="D80" s="10">
        <v>-8.0043000000000003E-2</v>
      </c>
      <c r="E80" s="14">
        <f t="shared" si="7"/>
        <v>2.1659999999999999E-2</v>
      </c>
      <c r="F80" s="14">
        <f t="shared" si="8"/>
        <v>-2.5829000000000001E-2</v>
      </c>
      <c r="G80" s="14">
        <f t="shared" si="9"/>
        <v>-4.9112999999999997E-2</v>
      </c>
      <c r="H80" s="7">
        <v>1</v>
      </c>
      <c r="I80" s="15" cm="1">
        <f t="array" ref="I80">C80-MMULT(D80:H80,$V$2:$V$6)</f>
        <v>1.3909179332675742E-2</v>
      </c>
      <c r="K80" s="11">
        <f t="shared" si="6"/>
        <v>-2.5728990351723234E-2</v>
      </c>
      <c r="L80" s="12">
        <f t="shared" si="10"/>
        <v>-1.1819811019047492E-2</v>
      </c>
    </row>
    <row r="81" spans="1:12" x14ac:dyDescent="0.3">
      <c r="A81" s="8">
        <v>44712</v>
      </c>
      <c r="B81" s="9">
        <v>4.8299999999999998E-4</v>
      </c>
      <c r="C81" s="9">
        <v>1.4200000000000001E-2</v>
      </c>
      <c r="D81" s="10">
        <v>1.1720000000000001E-3</v>
      </c>
      <c r="E81" s="14">
        <f t="shared" si="7"/>
        <v>-8.0043000000000003E-2</v>
      </c>
      <c r="F81" s="14">
        <f t="shared" si="8"/>
        <v>2.1659999999999999E-2</v>
      </c>
      <c r="G81" s="14">
        <f t="shared" si="9"/>
        <v>-2.5829000000000001E-2</v>
      </c>
      <c r="H81" s="7">
        <v>1</v>
      </c>
      <c r="I81" s="15" cm="1">
        <f t="array" ref="I81">C81-MMULT(D81:H81,$V$2:$V$6)</f>
        <v>1.3116940126403916E-2</v>
      </c>
      <c r="K81" s="11">
        <f t="shared" si="6"/>
        <v>7.2485332266921066E-3</v>
      </c>
      <c r="L81" s="12">
        <f t="shared" si="10"/>
        <v>2.0365473353096023E-2</v>
      </c>
    </row>
    <row r="82" spans="1:12" x14ac:dyDescent="0.3">
      <c r="A82" s="8">
        <v>44742</v>
      </c>
      <c r="B82" s="9">
        <v>6.7500000000000004E-4</v>
      </c>
      <c r="C82" s="9">
        <v>-1.6E-2</v>
      </c>
      <c r="D82" s="10">
        <v>-8.4295999999999996E-2</v>
      </c>
      <c r="E82" s="14">
        <f t="shared" si="7"/>
        <v>1.1720000000000001E-3</v>
      </c>
      <c r="F82" s="14">
        <f t="shared" si="8"/>
        <v>-8.0043000000000003E-2</v>
      </c>
      <c r="G82" s="14">
        <f t="shared" si="9"/>
        <v>2.1659999999999999E-2</v>
      </c>
      <c r="H82" s="7">
        <v>1</v>
      </c>
      <c r="I82" s="15" cm="1">
        <f t="array" ref="I82">C82-MMULT(D82:H82,$V$2:$V$6)</f>
        <v>-4.7337710807999964E-3</v>
      </c>
      <c r="K82" s="11">
        <f t="shared" si="6"/>
        <v>-2.7455930052258853E-2</v>
      </c>
      <c r="L82" s="12">
        <f t="shared" si="10"/>
        <v>-3.218970113305885E-2</v>
      </c>
    </row>
    <row r="83" spans="1:12" x14ac:dyDescent="0.3">
      <c r="A83" s="8">
        <v>44773</v>
      </c>
      <c r="B83" s="9">
        <v>1.0369999999999999E-3</v>
      </c>
      <c r="C83" s="9">
        <v>7.6E-3</v>
      </c>
      <c r="D83" s="10">
        <v>6.9832000000000005E-2</v>
      </c>
      <c r="E83" s="14">
        <f t="shared" si="7"/>
        <v>-8.4295999999999996E-2</v>
      </c>
      <c r="F83" s="14">
        <f t="shared" si="8"/>
        <v>1.1720000000000001E-3</v>
      </c>
      <c r="G83" s="14">
        <f t="shared" si="9"/>
        <v>-8.0043000000000003E-2</v>
      </c>
      <c r="H83" s="7">
        <v>1</v>
      </c>
      <c r="I83" s="15" cm="1">
        <f t="array" ref="I83">C83-MMULT(D83:H83,$V$2:$V$6)</f>
        <v>3.4073176144578136E-3</v>
      </c>
      <c r="K83" s="11">
        <f t="shared" si="6"/>
        <v>3.5128072337619859E-2</v>
      </c>
      <c r="L83" s="12">
        <f t="shared" si="10"/>
        <v>3.853538995207767E-2</v>
      </c>
    </row>
    <row r="84" spans="1:12" x14ac:dyDescent="0.3">
      <c r="A84" s="8">
        <v>44804</v>
      </c>
      <c r="B84" s="9">
        <v>1.487E-3</v>
      </c>
      <c r="C84" s="9">
        <v>1.3100000000000001E-2</v>
      </c>
      <c r="D84" s="10">
        <v>-3.6817000000000003E-2</v>
      </c>
      <c r="E84" s="14">
        <f t="shared" si="7"/>
        <v>6.9832000000000005E-2</v>
      </c>
      <c r="F84" s="14">
        <f t="shared" si="8"/>
        <v>-8.4295999999999996E-2</v>
      </c>
      <c r="G84" s="14">
        <f t="shared" si="9"/>
        <v>1.1720000000000001E-3</v>
      </c>
      <c r="H84" s="7">
        <v>1</v>
      </c>
      <c r="I84" s="15" cm="1">
        <f t="array" ref="I84">C84-MMULT(D84:H84,$V$2:$V$6)</f>
        <v>1.4840467843270953E-2</v>
      </c>
      <c r="K84" s="11">
        <f t="shared" si="6"/>
        <v>-8.1769810652542151E-3</v>
      </c>
      <c r="L84" s="12">
        <f t="shared" si="10"/>
        <v>6.6634867780167376E-3</v>
      </c>
    </row>
    <row r="85" spans="1:12" x14ac:dyDescent="0.3">
      <c r="A85" s="8">
        <v>44834</v>
      </c>
      <c r="B85" s="9">
        <v>1.9589999999999998E-3</v>
      </c>
      <c r="C85" s="9">
        <v>-8.3999999999999995E-3</v>
      </c>
      <c r="D85" s="10">
        <v>-9.5729999999999996E-2</v>
      </c>
      <c r="E85" s="14">
        <f t="shared" si="7"/>
        <v>-3.6817000000000003E-2</v>
      </c>
      <c r="F85" s="14">
        <f t="shared" si="8"/>
        <v>6.9832000000000005E-2</v>
      </c>
      <c r="G85" s="14">
        <f t="shared" si="9"/>
        <v>-8.4295999999999996E-2</v>
      </c>
      <c r="H85" s="7">
        <v>1</v>
      </c>
      <c r="I85" s="15" cm="1">
        <f t="array" ref="I85">C85-MMULT(D85:H85,$V$2:$V$6)</f>
        <v>3.344923465238717E-3</v>
      </c>
      <c r="K85" s="11">
        <f t="shared" si="6"/>
        <v>-3.2098730084218478E-2</v>
      </c>
      <c r="L85" s="12">
        <f t="shared" si="10"/>
        <v>-2.8753806618979763E-2</v>
      </c>
    </row>
    <row r="86" spans="1:12" x14ac:dyDescent="0.3">
      <c r="A86" s="8">
        <v>44865</v>
      </c>
      <c r="B86" s="9">
        <v>2.477E-3</v>
      </c>
      <c r="C86" s="9">
        <v>-7.0000000000000001E-3</v>
      </c>
      <c r="D86" s="10">
        <v>6.0349E-2</v>
      </c>
      <c r="E86" s="14">
        <f t="shared" si="7"/>
        <v>-9.5729999999999996E-2</v>
      </c>
      <c r="F86" s="14">
        <f t="shared" si="8"/>
        <v>-3.6817000000000003E-2</v>
      </c>
      <c r="G86" s="14">
        <f t="shared" si="9"/>
        <v>6.9832000000000005E-2</v>
      </c>
      <c r="H86" s="7">
        <v>1</v>
      </c>
      <c r="I86" s="15" cm="1">
        <f t="array" ref="I86">C86-MMULT(D86:H86,$V$2:$V$6)</f>
        <v>-1.9620742201998515E-2</v>
      </c>
      <c r="K86" s="11">
        <f t="shared" si="6"/>
        <v>3.1277480007457788E-2</v>
      </c>
      <c r="L86" s="12">
        <f t="shared" si="10"/>
        <v>1.1656737805459273E-2</v>
      </c>
    </row>
    <row r="87" spans="1:12" x14ac:dyDescent="0.3">
      <c r="A87" s="8">
        <v>44895</v>
      </c>
      <c r="B87" s="9">
        <v>2.8660000000000001E-3</v>
      </c>
      <c r="C87" s="9">
        <v>2.3699999999999999E-2</v>
      </c>
      <c r="D87" s="10">
        <v>7.7562000000000006E-2</v>
      </c>
      <c r="E87" s="14">
        <f t="shared" si="7"/>
        <v>6.0349E-2</v>
      </c>
      <c r="F87" s="14">
        <f t="shared" si="8"/>
        <v>-9.5729999999999996E-2</v>
      </c>
      <c r="G87" s="14">
        <f t="shared" si="9"/>
        <v>-3.6817000000000003E-2</v>
      </c>
      <c r="H87" s="7">
        <v>1</v>
      </c>
      <c r="I87" s="15" cm="1">
        <f t="array" ref="I87">C87-MMULT(D87:H87,$V$2:$V$6)</f>
        <v>1.3389340612844662E-2</v>
      </c>
      <c r="K87" s="11">
        <f t="shared" si="6"/>
        <v>3.8266855287335436E-2</v>
      </c>
      <c r="L87" s="12">
        <f t="shared" si="10"/>
        <v>5.1656195900180099E-2</v>
      </c>
    </row>
    <row r="88" spans="1:12" x14ac:dyDescent="0.3">
      <c r="A88" s="8">
        <v>44926</v>
      </c>
      <c r="B88" s="9">
        <v>3.375E-3</v>
      </c>
      <c r="C88" s="9">
        <v>7.7000000000000002E-3</v>
      </c>
      <c r="D88" s="10">
        <v>-3.9348000000000001E-2</v>
      </c>
      <c r="E88" s="14">
        <f t="shared" si="7"/>
        <v>7.7562000000000006E-2</v>
      </c>
      <c r="F88" s="14">
        <f t="shared" si="8"/>
        <v>6.0349E-2</v>
      </c>
      <c r="G88" s="14">
        <f t="shared" si="9"/>
        <v>-9.5729999999999996E-2</v>
      </c>
      <c r="H88" s="7">
        <v>1</v>
      </c>
      <c r="I88" s="15" cm="1">
        <f t="array" ref="I88">C88-MMULT(D88:H88,$V$2:$V$6)</f>
        <v>5.0974255055784706E-3</v>
      </c>
      <c r="K88" s="11">
        <f t="shared" si="6"/>
        <v>-9.2046990013124469E-3</v>
      </c>
      <c r="L88" s="12">
        <f t="shared" si="10"/>
        <v>-4.1072734957339763E-3</v>
      </c>
    </row>
    <row r="89" spans="1:12" x14ac:dyDescent="0.3">
      <c r="A89" s="8">
        <v>44957</v>
      </c>
      <c r="B89" s="9">
        <v>3.6909999999999998E-3</v>
      </c>
      <c r="C89" s="9">
        <v>2.4500000000000001E-2</v>
      </c>
      <c r="D89" s="10">
        <v>7.1675000000000003E-2</v>
      </c>
      <c r="E89" s="14">
        <f t="shared" si="7"/>
        <v>-3.9348000000000001E-2</v>
      </c>
      <c r="F89" s="14">
        <f t="shared" si="8"/>
        <v>7.7562000000000006E-2</v>
      </c>
      <c r="G89" s="14">
        <f t="shared" si="9"/>
        <v>6.0349E-2</v>
      </c>
      <c r="H89" s="7">
        <v>1</v>
      </c>
      <c r="I89" s="15" cm="1">
        <f t="array" ref="I89">C89-MMULT(D89:H89,$V$2:$V$6)</f>
        <v>-3.3215644095620049E-3</v>
      </c>
      <c r="K89" s="11">
        <f t="shared" si="6"/>
        <v>3.5876426409589567E-2</v>
      </c>
      <c r="L89" s="12">
        <f t="shared" si="10"/>
        <v>3.2554862000027565E-2</v>
      </c>
    </row>
    <row r="90" spans="1:12" x14ac:dyDescent="0.3">
      <c r="A90" s="8">
        <v>44985</v>
      </c>
      <c r="B90" s="9">
        <v>3.4880000000000002E-3</v>
      </c>
      <c r="C90" s="9">
        <v>-1.0699999999999999E-2</v>
      </c>
      <c r="D90" s="10">
        <v>-2.8660000000000001E-2</v>
      </c>
      <c r="E90" s="14">
        <f t="shared" si="7"/>
        <v>7.1675000000000003E-2</v>
      </c>
      <c r="F90" s="14">
        <f t="shared" si="8"/>
        <v>-3.9348000000000001E-2</v>
      </c>
      <c r="G90" s="14">
        <f t="shared" si="9"/>
        <v>7.7562000000000006E-2</v>
      </c>
      <c r="H90" s="7">
        <v>1</v>
      </c>
      <c r="I90" s="15" cm="1">
        <f t="array" ref="I90">C90-MMULT(D90:H90,$V$2:$V$6)</f>
        <v>-2.167934118464427E-2</v>
      </c>
      <c r="K90" s="11">
        <f t="shared" si="6"/>
        <v>-4.8648138568674138E-3</v>
      </c>
      <c r="L90" s="12">
        <f t="shared" si="10"/>
        <v>-2.6544155041511683E-2</v>
      </c>
    </row>
    <row r="91" spans="1:12" x14ac:dyDescent="0.3">
      <c r="A91" s="8">
        <v>45016</v>
      </c>
      <c r="B91" s="9">
        <v>3.9979999999999998E-3</v>
      </c>
      <c r="C91" s="9">
        <v>2.41E-2</v>
      </c>
      <c r="D91" s="10">
        <v>3.0834E-2</v>
      </c>
      <c r="E91" s="14">
        <f t="shared" si="7"/>
        <v>-2.8660000000000001E-2</v>
      </c>
      <c r="F91" s="14">
        <f t="shared" si="8"/>
        <v>7.1675000000000003E-2</v>
      </c>
      <c r="G91" s="14">
        <f t="shared" si="9"/>
        <v>-3.9348000000000001E-2</v>
      </c>
      <c r="H91" s="7">
        <v>1</v>
      </c>
      <c r="I91" s="15" cm="1">
        <f t="array" ref="I91">C91-MMULT(D91:H91,$V$2:$V$6)</f>
        <v>1.1697096343204226E-2</v>
      </c>
      <c r="K91" s="11">
        <f t="shared" si="6"/>
        <v>1.9292851448485568E-2</v>
      </c>
      <c r="L91" s="12">
        <f t="shared" si="10"/>
        <v>3.0989947791689794E-2</v>
      </c>
    </row>
    <row r="92" spans="1:12" x14ac:dyDescent="0.3">
      <c r="A92" s="8">
        <v>45046</v>
      </c>
      <c r="B92" s="9">
        <v>3.98E-3</v>
      </c>
      <c r="C92" s="9">
        <v>-6.3E-3</v>
      </c>
      <c r="D92" s="10">
        <v>1.4371999999999999E-2</v>
      </c>
      <c r="E92" s="14">
        <f t="shared" si="7"/>
        <v>3.0834E-2</v>
      </c>
      <c r="F92" s="14">
        <f t="shared" si="8"/>
        <v>-2.8660000000000001E-2</v>
      </c>
      <c r="G92" s="14">
        <f t="shared" si="9"/>
        <v>7.1675000000000003E-2</v>
      </c>
      <c r="H92" s="7">
        <v>1</v>
      </c>
      <c r="I92" s="15" cm="1">
        <f t="array" ref="I92">C92-MMULT(D92:H92,$V$2:$V$6)</f>
        <v>-2.1462279155290268E-2</v>
      </c>
      <c r="K92" s="11">
        <f t="shared" si="6"/>
        <v>1.2608421316762691E-2</v>
      </c>
      <c r="L92" s="12">
        <f t="shared" si="10"/>
        <v>-8.8538578385275769E-3</v>
      </c>
    </row>
    <row r="93" spans="1:12" x14ac:dyDescent="0.3">
      <c r="A93" s="8">
        <v>45077</v>
      </c>
      <c r="B93" s="9">
        <v>4.2319999999999997E-3</v>
      </c>
      <c r="C93" s="9">
        <v>2.9100000000000001E-2</v>
      </c>
      <c r="D93" s="10">
        <v>-1.0711999999999999E-2</v>
      </c>
      <c r="E93" s="14">
        <f t="shared" si="7"/>
        <v>1.4371999999999999E-2</v>
      </c>
      <c r="F93" s="14">
        <f t="shared" si="8"/>
        <v>3.0834E-2</v>
      </c>
      <c r="G93" s="14">
        <f t="shared" si="9"/>
        <v>-2.8660000000000001E-2</v>
      </c>
      <c r="H93" s="7">
        <v>1</v>
      </c>
      <c r="I93" s="15" cm="1">
        <f t="array" ref="I93">C93-MMULT(D93:H93,$V$2:$V$6)</f>
        <v>2.2835819170635804E-2</v>
      </c>
      <c r="K93" s="11">
        <f t="shared" si="6"/>
        <v>2.4230097371164385E-3</v>
      </c>
      <c r="L93" s="12">
        <f t="shared" si="10"/>
        <v>2.5258828907752242E-2</v>
      </c>
    </row>
    <row r="94" spans="1:12" x14ac:dyDescent="0.3">
      <c r="A94" s="8">
        <v>45107</v>
      </c>
      <c r="B94" s="9">
        <v>4.3E-3</v>
      </c>
      <c r="C94" s="9">
        <v>1.04E-2</v>
      </c>
      <c r="D94" s="10">
        <v>5.8099999999999999E-2</v>
      </c>
      <c r="E94" s="14">
        <f t="shared" si="7"/>
        <v>-1.0711999999999999E-2</v>
      </c>
      <c r="F94" s="14">
        <f t="shared" si="8"/>
        <v>1.4371999999999999E-2</v>
      </c>
      <c r="G94" s="14">
        <f t="shared" si="9"/>
        <v>3.0834E-2</v>
      </c>
      <c r="H94" s="7">
        <v>1</v>
      </c>
      <c r="I94" s="15" cm="1">
        <f t="array" ref="I94">C94-MMULT(D94:H94,$V$2:$V$6)</f>
        <v>-8.6885559530078642E-3</v>
      </c>
      <c r="K94" s="11">
        <f t="shared" si="6"/>
        <v>3.0364268771505606E-2</v>
      </c>
      <c r="L94" s="12">
        <f t="shared" si="10"/>
        <v>2.1675712818497742E-2</v>
      </c>
    </row>
    <row r="97" spans="1:13" x14ac:dyDescent="0.3">
      <c r="A97" s="16" t="s">
        <v>7</v>
      </c>
      <c r="B97" s="17" cm="1">
        <f t="array" ref="B97">GEOMEAN(1+B2:B94)^12-1</f>
        <v>1.2560968125903793E-2</v>
      </c>
      <c r="C97" s="17" cm="1">
        <f t="array" ref="C97">GEOMEAN(1+C2:C94)^12-1</f>
        <v>0.12397574164129299</v>
      </c>
      <c r="D97" s="17" cm="1">
        <f t="array" ref="D97">GEOMEAN(1+D2:D94)^12-1</f>
        <v>9.8047277026958035E-2</v>
      </c>
      <c r="E97" s="17"/>
      <c r="F97" s="18"/>
      <c r="G97" s="18"/>
      <c r="H97" s="18"/>
      <c r="I97" s="18"/>
      <c r="J97" s="18"/>
      <c r="K97" s="17" cm="1">
        <f t="array" ref="K97">GEOMEAN(1+K2:K94)^12-1</f>
        <v>0.12938462489841052</v>
      </c>
      <c r="L97" s="12" cm="1">
        <f t="array" ref="L97">GEOMEAN(1+L2:L94)^12-1</f>
        <v>0.12796552213533996</v>
      </c>
      <c r="M97" s="17"/>
    </row>
    <row r="98" spans="1:13" x14ac:dyDescent="0.3">
      <c r="A98" s="19" t="s">
        <v>8</v>
      </c>
      <c r="B98" s="15"/>
      <c r="C98" s="15">
        <f>STDEV(C2:C94)*SQRT(12)</f>
        <v>5.9002294865869324E-2</v>
      </c>
      <c r="D98" s="15">
        <f>STDEV(D2:D94)*SQRT(12)</f>
        <v>0.15446882946558649</v>
      </c>
      <c r="E98" s="5"/>
      <c r="F98" s="5"/>
      <c r="G98" s="5"/>
      <c r="H98" s="5"/>
      <c r="I98" s="5"/>
      <c r="J98" s="5"/>
      <c r="K98" s="15">
        <f>STDEV(K2:K94)*SQRT(12)</f>
        <v>6.2722396919677362E-2</v>
      </c>
      <c r="L98" s="12">
        <f>STDEV(L2:L94)*SQRT(12)</f>
        <v>8.09460090571648E-2</v>
      </c>
      <c r="M98" s="15"/>
    </row>
    <row r="99" spans="1:13" x14ac:dyDescent="0.3">
      <c r="A99" s="5" t="s">
        <v>9</v>
      </c>
      <c r="B99" s="20"/>
      <c r="C99" s="20">
        <f>(C97-$B97)/C98</f>
        <v>1.888312543921721</v>
      </c>
      <c r="D99" s="20">
        <f>(D97-$B97)/D98</f>
        <v>0.55342109600241007</v>
      </c>
      <c r="E99" s="5"/>
      <c r="F99" s="5"/>
      <c r="G99" s="5"/>
      <c r="H99" s="5"/>
      <c r="I99" s="5"/>
      <c r="J99" s="5"/>
      <c r="K99" s="20">
        <f>(K97-$B97)/K98</f>
        <v>1.8625508990370971</v>
      </c>
      <c r="L99" s="21">
        <f>(L97-$B97)/L98</f>
        <v>1.425697886203833</v>
      </c>
      <c r="M99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CE1E-33FB-4132-96B5-3CA9EE2778D0}">
  <sheetPr>
    <tabColor rgb="FFFF0000"/>
  </sheetPr>
  <dimension ref="A1:V99"/>
  <sheetViews>
    <sheetView zoomScale="85" zoomScaleNormal="85" workbookViewId="0">
      <selection activeCell="D29" sqref="D29"/>
    </sheetView>
  </sheetViews>
  <sheetFormatPr defaultColWidth="8.7265625" defaultRowHeight="13" x14ac:dyDescent="0.3"/>
  <cols>
    <col min="1" max="1" width="15.1796875" style="7" bestFit="1" customWidth="1"/>
    <col min="2" max="2" width="12.453125" style="7" bestFit="1" customWidth="1"/>
    <col min="3" max="3" width="8.1796875" style="7" bestFit="1" customWidth="1"/>
    <col min="4" max="4" width="14.7265625" style="7" bestFit="1" customWidth="1"/>
    <col min="5" max="8" width="8.1796875" style="7" bestFit="1" customWidth="1"/>
    <col min="9" max="9" width="7.81640625" style="7" bestFit="1" customWidth="1"/>
    <col min="10" max="10" width="8.7265625" style="7"/>
    <col min="11" max="11" width="11.7265625" style="7" bestFit="1" customWidth="1"/>
    <col min="12" max="12" width="16.81640625" style="7" bestFit="1" customWidth="1"/>
    <col min="13" max="17" width="8.7265625" style="7"/>
    <col min="18" max="18" width="11.54296875" style="7" bestFit="1" customWidth="1"/>
    <col min="19" max="19" width="4.453125" style="7" bestFit="1" customWidth="1"/>
    <col min="20" max="20" width="8.7265625" style="7"/>
    <col min="21" max="21" width="14.7265625" style="7" bestFit="1" customWidth="1"/>
    <col min="22" max="22" width="12.54296875" style="7" bestFit="1" customWidth="1"/>
    <col min="23" max="16384" width="8.7265625" style="7"/>
  </cols>
  <sheetData>
    <row r="1" spans="1:22" ht="13.5" x14ac:dyDescent="0.35">
      <c r="A1" s="1" t="s">
        <v>0</v>
      </c>
      <c r="B1" s="2" t="s">
        <v>1</v>
      </c>
      <c r="C1" s="3" t="s">
        <v>15</v>
      </c>
      <c r="D1" s="4" t="s">
        <v>16</v>
      </c>
      <c r="E1" s="5" t="s">
        <v>12</v>
      </c>
      <c r="F1" s="5" t="s">
        <v>13</v>
      </c>
      <c r="G1" s="5" t="s">
        <v>14</v>
      </c>
      <c r="H1" s="5" t="s">
        <v>3</v>
      </c>
      <c r="I1" s="5" t="s">
        <v>4</v>
      </c>
      <c r="J1" s="5"/>
      <c r="K1" s="3" t="str">
        <f>C1&amp;" "&amp;"contrib"</f>
        <v>AMG contrib</v>
      </c>
      <c r="L1" s="6" t="str">
        <f>C1&amp;" "&amp;"contrib+residual"</f>
        <v>AMG contrib+residual</v>
      </c>
      <c r="R1" s="5"/>
      <c r="S1" s="5"/>
      <c r="T1" s="5"/>
      <c r="U1" s="5"/>
      <c r="V1" s="5" t="s">
        <v>5</v>
      </c>
    </row>
    <row r="2" spans="1:22" x14ac:dyDescent="0.3">
      <c r="A2" s="8">
        <v>42308</v>
      </c>
      <c r="B2" s="9">
        <v>2.4000000000000001E-5</v>
      </c>
      <c r="C2" s="9">
        <v>1.38E-2</v>
      </c>
      <c r="D2" s="10">
        <v>7.8484999999999999E-2</v>
      </c>
      <c r="K2" s="11">
        <f t="shared" ref="K2:K65" si="0">$S$2*D2+$V$6</f>
        <v>3.8641641401512342E-2</v>
      </c>
      <c r="L2" s="12">
        <f t="shared" ref="L2:L4" si="1">K2+I2</f>
        <v>3.8641641401512342E-2</v>
      </c>
      <c r="R2" s="5" t="s">
        <v>6</v>
      </c>
      <c r="S2" s="13">
        <f>SUM(V2:V5)</f>
        <v>0.40605212803565033</v>
      </c>
      <c r="T2" s="5"/>
      <c r="U2" s="5" t="str">
        <f>D1</f>
        <v>MSCI ACWI</v>
      </c>
      <c r="V2" s="5" cm="1">
        <f t="array" ref="V2:V6">MMULT(MINVERSE(MMULT(TRANSPOSE(D5:H94),D5:H94)),MMULT(TRANSPOSE(D5:H94),C5:C94))</f>
        <v>0.15155930179720437</v>
      </c>
    </row>
    <row r="3" spans="1:22" x14ac:dyDescent="0.3">
      <c r="A3" s="8">
        <v>42338</v>
      </c>
      <c r="B3" s="9">
        <v>2.8E-5</v>
      </c>
      <c r="C3" s="9">
        <v>0</v>
      </c>
      <c r="D3" s="10">
        <v>-8.2579999999999997E-3</v>
      </c>
      <c r="E3" s="14">
        <f>D2</f>
        <v>7.8484999999999999E-2</v>
      </c>
      <c r="K3" s="11">
        <f t="shared" si="0"/>
        <v>3.4194616593159243E-3</v>
      </c>
      <c r="L3" s="12">
        <f t="shared" si="1"/>
        <v>3.4194616593159243E-3</v>
      </c>
      <c r="R3" s="5"/>
      <c r="S3" s="5"/>
      <c r="T3" s="5"/>
      <c r="U3" s="5" t="str">
        <f>E1</f>
        <v>ACWIt-1</v>
      </c>
      <c r="V3" s="5">
        <v>6.7815719745678793E-2</v>
      </c>
    </row>
    <row r="4" spans="1:22" x14ac:dyDescent="0.3">
      <c r="A4" s="8">
        <v>42369</v>
      </c>
      <c r="B4" s="9">
        <v>7.7000000000000001E-5</v>
      </c>
      <c r="C4" s="9">
        <v>1E-3</v>
      </c>
      <c r="D4" s="10">
        <v>-1.8034000000000001E-2</v>
      </c>
      <c r="E4" s="14">
        <f t="shared" ref="E4:E67" si="2">D3</f>
        <v>-8.2579999999999997E-3</v>
      </c>
      <c r="F4" s="14">
        <f>D2</f>
        <v>7.8484999999999999E-2</v>
      </c>
      <c r="K4" s="11">
        <f t="shared" si="0"/>
        <v>-5.5010394436059377E-4</v>
      </c>
      <c r="L4" s="12">
        <f t="shared" si="1"/>
        <v>-5.5010394436059377E-4</v>
      </c>
      <c r="R4" s="5"/>
      <c r="S4" s="5"/>
      <c r="T4" s="5"/>
      <c r="U4" s="5" t="str">
        <f>F1</f>
        <v>ACWIt-2</v>
      </c>
      <c r="V4" s="5">
        <v>9.2287664058213231E-2</v>
      </c>
    </row>
    <row r="5" spans="1:22" x14ac:dyDescent="0.3">
      <c r="A5" s="8">
        <v>42400</v>
      </c>
      <c r="B5" s="9">
        <v>1.25E-4</v>
      </c>
      <c r="C5" s="9">
        <v>-6.7999999999999996E-3</v>
      </c>
      <c r="D5" s="10">
        <v>-6.0310999999999997E-2</v>
      </c>
      <c r="E5" s="14">
        <f t="shared" si="2"/>
        <v>-1.8034000000000001E-2</v>
      </c>
      <c r="F5" s="14">
        <f t="shared" ref="F5:F68" si="3">D3</f>
        <v>-8.2579999999999997E-3</v>
      </c>
      <c r="G5" s="14">
        <f>D2</f>
        <v>7.8484999999999999E-2</v>
      </c>
      <c r="H5" s="7">
        <v>1</v>
      </c>
      <c r="I5" s="15" cm="1">
        <f t="array" ref="I5">C5-MMULT(D5:H5,$V$2:$V$6)</f>
        <v>-9.8550022517328011E-3</v>
      </c>
      <c r="K5" s="11">
        <f t="shared" si="0"/>
        <v>-1.7716769761323782E-2</v>
      </c>
      <c r="L5" s="12">
        <f>K5+I5</f>
        <v>-2.7571772013056585E-2</v>
      </c>
      <c r="R5" s="5"/>
      <c r="S5" s="5"/>
      <c r="T5" s="5"/>
      <c r="U5" s="5" t="str">
        <f>G1</f>
        <v>ACWIt-3</v>
      </c>
      <c r="V5" s="5">
        <v>9.4389442434553925E-2</v>
      </c>
    </row>
    <row r="6" spans="1:22" x14ac:dyDescent="0.3">
      <c r="A6" s="8">
        <v>42429</v>
      </c>
      <c r="B6" s="9">
        <v>1.8000000000000001E-4</v>
      </c>
      <c r="C6" s="9">
        <v>-2E-3</v>
      </c>
      <c r="D6" s="10">
        <v>-6.8789999999999997E-3</v>
      </c>
      <c r="E6" s="14">
        <f t="shared" si="2"/>
        <v>-6.0310999999999997E-2</v>
      </c>
      <c r="F6" s="14">
        <f t="shared" si="3"/>
        <v>-1.8034000000000001E-2</v>
      </c>
      <c r="G6" s="14">
        <f t="shared" ref="G6:G69" si="4">D3</f>
        <v>-8.2579999999999997E-3</v>
      </c>
      <c r="H6" s="7">
        <v>1</v>
      </c>
      <c r="I6" s="15" cm="1">
        <f t="array" ref="I6">C6-MMULT(D6:H6,$V$2:$V$6)</f>
        <v>-1.1962460727393586E-3</v>
      </c>
      <c r="K6" s="11">
        <f t="shared" si="0"/>
        <v>3.9794075438770865E-3</v>
      </c>
      <c r="L6" s="12">
        <f t="shared" ref="L6:L69" si="5">K6+I6</f>
        <v>2.7831614711377279E-3</v>
      </c>
      <c r="R6" s="5"/>
      <c r="S6" s="5"/>
      <c r="T6" s="5"/>
      <c r="U6" s="5" t="s">
        <v>3</v>
      </c>
      <c r="V6" s="5">
        <v>6.7726401326343244E-3</v>
      </c>
    </row>
    <row r="7" spans="1:22" x14ac:dyDescent="0.3">
      <c r="A7" s="8">
        <v>42460</v>
      </c>
      <c r="B7" s="9">
        <v>2.33E-4</v>
      </c>
      <c r="C7" s="9">
        <v>6.8999999999999999E-3</v>
      </c>
      <c r="D7" s="10">
        <v>7.4107999999999993E-2</v>
      </c>
      <c r="E7" s="14">
        <f t="shared" si="2"/>
        <v>-6.8789999999999997E-3</v>
      </c>
      <c r="F7" s="14">
        <f t="shared" si="3"/>
        <v>-6.0310999999999997E-2</v>
      </c>
      <c r="G7" s="14">
        <f t="shared" si="4"/>
        <v>-1.8034000000000001E-2</v>
      </c>
      <c r="H7" s="7">
        <v>1</v>
      </c>
      <c r="I7" s="15" cm="1">
        <f t="array" ref="I7">C7-MMULT(D7:H7,$V$2:$V$6)</f>
        <v>-3.3697120222113755E-3</v>
      </c>
      <c r="K7" s="11">
        <f t="shared" si="0"/>
        <v>3.6864351237100294E-2</v>
      </c>
      <c r="L7" s="12">
        <f t="shared" si="5"/>
        <v>3.3494639214888919E-2</v>
      </c>
    </row>
    <row r="8" spans="1:22" x14ac:dyDescent="0.3">
      <c r="A8" s="8">
        <v>42490</v>
      </c>
      <c r="B8" s="9">
        <v>2.3599999999999999E-4</v>
      </c>
      <c r="C8" s="9">
        <v>0</v>
      </c>
      <c r="D8" s="10">
        <v>1.4761E-2</v>
      </c>
      <c r="E8" s="14">
        <f t="shared" si="2"/>
        <v>7.4107999999999993E-2</v>
      </c>
      <c r="F8" s="14">
        <f t="shared" si="3"/>
        <v>-6.8789999999999997E-3</v>
      </c>
      <c r="G8" s="14">
        <f t="shared" si="4"/>
        <v>-6.0310999999999997E-2</v>
      </c>
      <c r="H8" s="7">
        <v>1</v>
      </c>
      <c r="I8" s="15" cm="1">
        <f t="array" ref="I8">C8-MMULT(D8:H8,$V$2:$V$6)</f>
        <v>-7.7079258416487906E-3</v>
      </c>
      <c r="K8" s="11">
        <f t="shared" si="0"/>
        <v>1.2766375594568559E-2</v>
      </c>
      <c r="L8" s="12">
        <f t="shared" si="5"/>
        <v>5.0584497529197687E-3</v>
      </c>
    </row>
    <row r="9" spans="1:22" x14ac:dyDescent="0.3">
      <c r="A9" s="8">
        <v>42521</v>
      </c>
      <c r="B9" s="9">
        <v>2.12E-4</v>
      </c>
      <c r="C9" s="9">
        <v>2E-3</v>
      </c>
      <c r="D9" s="10">
        <v>1.2600000000000001E-3</v>
      </c>
      <c r="E9" s="14">
        <f t="shared" si="2"/>
        <v>1.4761E-2</v>
      </c>
      <c r="F9" s="14">
        <f t="shared" si="3"/>
        <v>7.4107999999999993E-2</v>
      </c>
      <c r="G9" s="14">
        <f t="shared" si="4"/>
        <v>-6.8789999999999997E-3</v>
      </c>
      <c r="H9" s="7">
        <v>1</v>
      </c>
      <c r="I9" s="15" cm="1">
        <f t="array" ref="I9">C9-MMULT(D9:H9,$V$2:$V$6)</f>
        <v>-1.2154581925583535E-2</v>
      </c>
      <c r="K9" s="11">
        <f t="shared" si="0"/>
        <v>7.2842658139592436E-3</v>
      </c>
      <c r="L9" s="12">
        <f t="shared" si="5"/>
        <v>-4.8703161116242909E-3</v>
      </c>
    </row>
    <row r="10" spans="1:22" x14ac:dyDescent="0.3">
      <c r="A10" s="8">
        <v>42551</v>
      </c>
      <c r="B10" s="9">
        <v>2.0000000000000001E-4</v>
      </c>
      <c r="C10" s="9">
        <v>0</v>
      </c>
      <c r="D10" s="10">
        <v>-6.0530000000000002E-3</v>
      </c>
      <c r="E10" s="14">
        <f t="shared" si="2"/>
        <v>1.2600000000000001E-3</v>
      </c>
      <c r="F10" s="14">
        <f t="shared" si="3"/>
        <v>1.4761E-2</v>
      </c>
      <c r="G10" s="14">
        <f t="shared" si="4"/>
        <v>7.4107999999999993E-2</v>
      </c>
      <c r="H10" s="7">
        <v>1</v>
      </c>
      <c r="I10" s="15" cm="1">
        <f t="array" ref="I10">C10-MMULT(D10:H10,$V$2:$V$6)</f>
        <v>-1.4297970494838608E-2</v>
      </c>
      <c r="K10" s="11">
        <f t="shared" si="0"/>
        <v>4.314806601634533E-3</v>
      </c>
      <c r="L10" s="12">
        <f t="shared" si="5"/>
        <v>-9.9831638932040747E-3</v>
      </c>
    </row>
    <row r="11" spans="1:22" x14ac:dyDescent="0.3">
      <c r="A11" s="8">
        <v>42582</v>
      </c>
      <c r="B11" s="9">
        <v>2.22E-4</v>
      </c>
      <c r="C11" s="9">
        <v>2.8999999999999998E-3</v>
      </c>
      <c r="D11" s="10">
        <v>4.3094E-2</v>
      </c>
      <c r="E11" s="14">
        <f t="shared" si="2"/>
        <v>-6.0530000000000002E-3</v>
      </c>
      <c r="F11" s="14">
        <f t="shared" si="3"/>
        <v>1.2600000000000001E-3</v>
      </c>
      <c r="G11" s="14">
        <f t="shared" si="4"/>
        <v>1.4761E-2</v>
      </c>
      <c r="H11" s="7">
        <v>1</v>
      </c>
      <c r="I11" s="15" cm="1">
        <f t="array" ref="I11">C11-MMULT(D11:H11,$V$2:$V$6)</f>
        <v>-1.1503013149152256E-2</v>
      </c>
      <c r="K11" s="11">
        <f t="shared" si="0"/>
        <v>2.4271050538202638E-2</v>
      </c>
      <c r="L11" s="12">
        <f t="shared" si="5"/>
        <v>1.2768037389050382E-2</v>
      </c>
    </row>
    <row r="12" spans="1:22" x14ac:dyDescent="0.3">
      <c r="A12" s="8">
        <v>42613</v>
      </c>
      <c r="B12" s="9">
        <v>2.3800000000000001E-4</v>
      </c>
      <c r="C12" s="9">
        <v>2.8999999999999998E-3</v>
      </c>
      <c r="D12" s="10">
        <v>3.3639999999999998E-3</v>
      </c>
      <c r="E12" s="14">
        <f t="shared" si="2"/>
        <v>4.3094E-2</v>
      </c>
      <c r="F12" s="14">
        <f t="shared" si="3"/>
        <v>-6.0530000000000002E-3</v>
      </c>
      <c r="G12" s="14">
        <f t="shared" si="4"/>
        <v>1.2600000000000001E-3</v>
      </c>
      <c r="H12" s="7">
        <v>1</v>
      </c>
      <c r="I12" s="15" cm="1">
        <f t="array" ref="I12">C12-MMULT(D12:H12,$V$2:$V$6)</f>
        <v>-6.8652497175235756E-3</v>
      </c>
      <c r="K12" s="11">
        <f t="shared" si="0"/>
        <v>8.1385994913462517E-3</v>
      </c>
      <c r="L12" s="12">
        <f t="shared" si="5"/>
        <v>1.2733497738226761E-3</v>
      </c>
    </row>
    <row r="13" spans="1:22" x14ac:dyDescent="0.3">
      <c r="A13" s="8">
        <v>42643</v>
      </c>
      <c r="B13" s="9">
        <v>2.4000000000000001E-4</v>
      </c>
      <c r="C13" s="9">
        <v>-1E-3</v>
      </c>
      <c r="D13" s="10">
        <v>6.1269999999999996E-3</v>
      </c>
      <c r="E13" s="14">
        <f t="shared" si="2"/>
        <v>3.3639999999999998E-3</v>
      </c>
      <c r="F13" s="14">
        <f t="shared" si="3"/>
        <v>4.3094E-2</v>
      </c>
      <c r="G13" s="14">
        <f t="shared" si="4"/>
        <v>-6.0530000000000002E-3</v>
      </c>
      <c r="H13" s="7">
        <v>1</v>
      </c>
      <c r="I13" s="15" cm="1">
        <f t="array" ref="I13">C13-MMULT(D13:H13,$V$2:$V$6)</f>
        <v>-1.2335081355838544E-2</v>
      </c>
      <c r="K13" s="11">
        <f t="shared" si="0"/>
        <v>9.2605215211087541E-3</v>
      </c>
      <c r="L13" s="12">
        <f t="shared" si="5"/>
        <v>-3.0745598347297898E-3</v>
      </c>
    </row>
    <row r="14" spans="1:22" x14ac:dyDescent="0.3">
      <c r="A14" s="8">
        <v>42674</v>
      </c>
      <c r="B14" s="9">
        <v>2.52E-4</v>
      </c>
      <c r="C14" s="9">
        <v>-4.7999999999999996E-3</v>
      </c>
      <c r="D14" s="10">
        <v>-1.6974E-2</v>
      </c>
      <c r="E14" s="14">
        <f t="shared" si="2"/>
        <v>6.1269999999999996E-3</v>
      </c>
      <c r="F14" s="14">
        <f t="shared" si="3"/>
        <v>3.3639999999999998E-3</v>
      </c>
      <c r="G14" s="14">
        <f t="shared" si="4"/>
        <v>4.3094E-2</v>
      </c>
      <c r="H14" s="7">
        <v>1</v>
      </c>
      <c r="I14" s="15" cm="1">
        <f t="array" ref="I14">C14-MMULT(D14:H14,$V$2:$V$6)</f>
        <v>-1.3793653792976847E-2</v>
      </c>
      <c r="K14" s="11">
        <f t="shared" si="0"/>
        <v>-1.1968868864280398E-4</v>
      </c>
      <c r="L14" s="12">
        <f t="shared" si="5"/>
        <v>-1.3913342481619651E-2</v>
      </c>
    </row>
    <row r="15" spans="1:22" x14ac:dyDescent="0.3">
      <c r="A15" s="8">
        <v>42704</v>
      </c>
      <c r="B15" s="9">
        <v>2.5799999999999998E-4</v>
      </c>
      <c r="C15" s="9">
        <v>1.8499999999999999E-2</v>
      </c>
      <c r="D15" s="10">
        <v>7.5989999999999999E-3</v>
      </c>
      <c r="E15" s="14">
        <f t="shared" si="2"/>
        <v>-1.6974E-2</v>
      </c>
      <c r="F15" s="14">
        <f t="shared" si="3"/>
        <v>6.1269999999999996E-3</v>
      </c>
      <c r="G15" s="14">
        <f t="shared" si="4"/>
        <v>3.3639999999999998E-3</v>
      </c>
      <c r="H15" s="7">
        <v>1</v>
      </c>
      <c r="I15" s="15" cm="1">
        <f t="array" ref="I15">C15-MMULT(D15:H15,$V$2:$V$6)</f>
        <v>1.0843792157937359E-2</v>
      </c>
      <c r="K15" s="11">
        <f t="shared" si="0"/>
        <v>9.8582302535772312E-3</v>
      </c>
      <c r="L15" s="12">
        <f t="shared" si="5"/>
        <v>2.070202241151459E-2</v>
      </c>
    </row>
    <row r="16" spans="1:22" x14ac:dyDescent="0.3">
      <c r="A16" s="8">
        <v>42735</v>
      </c>
      <c r="B16" s="9">
        <v>3.1E-4</v>
      </c>
      <c r="C16" s="9">
        <v>1E-3</v>
      </c>
      <c r="D16" s="10">
        <v>2.1602E-2</v>
      </c>
      <c r="E16" s="14">
        <f t="shared" si="2"/>
        <v>7.5989999999999999E-3</v>
      </c>
      <c r="F16" s="14">
        <f t="shared" si="3"/>
        <v>-1.6974E-2</v>
      </c>
      <c r="G16" s="14">
        <f t="shared" si="4"/>
        <v>6.1269999999999996E-3</v>
      </c>
      <c r="H16" s="7">
        <v>1</v>
      </c>
      <c r="I16" s="15" cm="1">
        <f t="array" ref="I16">C16-MMULT(D16:H16,$V$2:$V$6)</f>
        <v>-8.5737891284773451E-3</v>
      </c>
      <c r="K16" s="11">
        <f t="shared" si="0"/>
        <v>1.5544178202460443E-2</v>
      </c>
      <c r="L16" s="12">
        <f t="shared" si="5"/>
        <v>6.9703890739830979E-3</v>
      </c>
    </row>
    <row r="17" spans="1:12" x14ac:dyDescent="0.3">
      <c r="A17" s="8">
        <v>42766</v>
      </c>
      <c r="B17" s="9">
        <v>3.7100000000000002E-4</v>
      </c>
      <c r="C17" s="9">
        <v>0</v>
      </c>
      <c r="D17" s="10">
        <v>2.7345000000000001E-2</v>
      </c>
      <c r="E17" s="14">
        <f t="shared" si="2"/>
        <v>2.1602E-2</v>
      </c>
      <c r="F17" s="14">
        <f t="shared" si="3"/>
        <v>7.5989999999999999E-3</v>
      </c>
      <c r="G17" s="14">
        <f t="shared" si="4"/>
        <v>-1.6974E-2</v>
      </c>
      <c r="H17" s="7">
        <v>1</v>
      </c>
      <c r="I17" s="15" cm="1">
        <f t="array" ref="I17">C17-MMULT(D17:H17,$V$2:$V$6)</f>
        <v>-1.1481111981519274E-2</v>
      </c>
      <c r="K17" s="11">
        <f t="shared" si="0"/>
        <v>1.7876135573769183E-2</v>
      </c>
      <c r="L17" s="12">
        <f t="shared" si="5"/>
        <v>6.3950235922499085E-3</v>
      </c>
    </row>
    <row r="18" spans="1:12" x14ac:dyDescent="0.3">
      <c r="A18" s="8">
        <v>42794</v>
      </c>
      <c r="B18" s="9">
        <v>3.9100000000000002E-4</v>
      </c>
      <c r="C18" s="9">
        <v>1.24E-2</v>
      </c>
      <c r="D18" s="10">
        <v>2.8053000000000002E-2</v>
      </c>
      <c r="E18" s="14">
        <f t="shared" si="2"/>
        <v>2.7345000000000001E-2</v>
      </c>
      <c r="F18" s="14">
        <f t="shared" si="3"/>
        <v>2.1602E-2</v>
      </c>
      <c r="G18" s="14">
        <f t="shared" si="4"/>
        <v>7.5989999999999999E-3</v>
      </c>
      <c r="H18" s="7">
        <v>1</v>
      </c>
      <c r="I18" s="15" cm="1">
        <f t="array" ref="I18">C18-MMULT(D18:H18,$V$2:$V$6)</f>
        <v>-3.1896175744425808E-3</v>
      </c>
      <c r="K18" s="11">
        <f t="shared" si="0"/>
        <v>1.8163620480418422E-2</v>
      </c>
      <c r="L18" s="12">
        <f t="shared" si="5"/>
        <v>1.4974002905975841E-2</v>
      </c>
    </row>
    <row r="19" spans="1:12" x14ac:dyDescent="0.3">
      <c r="A19" s="8">
        <v>42825</v>
      </c>
      <c r="B19" s="9">
        <v>4.4799999999999999E-4</v>
      </c>
      <c r="C19" s="9">
        <v>1.04E-2</v>
      </c>
      <c r="D19" s="10">
        <v>1.223E-2</v>
      </c>
      <c r="E19" s="14">
        <f t="shared" si="2"/>
        <v>2.8053000000000002E-2</v>
      </c>
      <c r="F19" s="14">
        <f t="shared" si="3"/>
        <v>2.7345000000000001E-2</v>
      </c>
      <c r="G19" s="14">
        <f t="shared" si="4"/>
        <v>2.1602E-2</v>
      </c>
      <c r="H19" s="7">
        <v>1</v>
      </c>
      <c r="I19" s="15" cm="1">
        <f t="array" ref="I19">C19-MMULT(D19:H19,$V$2:$V$6)</f>
        <v>-4.6912516887827362E-3</v>
      </c>
      <c r="K19" s="11">
        <f t="shared" si="0"/>
        <v>1.1738657658510327E-2</v>
      </c>
      <c r="L19" s="12">
        <f t="shared" si="5"/>
        <v>7.0474059697275913E-3</v>
      </c>
    </row>
    <row r="20" spans="1:12" x14ac:dyDescent="0.3">
      <c r="A20" s="8">
        <v>42855</v>
      </c>
      <c r="B20" s="9">
        <v>5.0799999999999999E-4</v>
      </c>
      <c r="C20" s="9">
        <v>0</v>
      </c>
      <c r="D20" s="10">
        <v>1.5587E-2</v>
      </c>
      <c r="E20" s="14">
        <f t="shared" si="2"/>
        <v>1.223E-2</v>
      </c>
      <c r="F20" s="14">
        <f t="shared" si="3"/>
        <v>2.8053000000000002E-2</v>
      </c>
      <c r="G20" s="14">
        <f t="shared" si="4"/>
        <v>2.7345000000000001E-2</v>
      </c>
      <c r="H20" s="7">
        <v>1</v>
      </c>
      <c r="I20" s="15" cm="1">
        <f t="array" ref="I20">C20-MMULT(D20:H20,$V$2:$V$6)</f>
        <v>-1.5134406365434932E-2</v>
      </c>
      <c r="K20" s="11">
        <f t="shared" si="0"/>
        <v>1.3101774652326006E-2</v>
      </c>
      <c r="L20" s="12">
        <f t="shared" si="5"/>
        <v>-2.0326317131089261E-3</v>
      </c>
    </row>
    <row r="21" spans="1:12" x14ac:dyDescent="0.3">
      <c r="A21" s="8">
        <v>42886</v>
      </c>
      <c r="B21" s="9">
        <v>6.0599999999999998E-4</v>
      </c>
      <c r="C21" s="9">
        <v>8.9599999999999999E-2</v>
      </c>
      <c r="D21" s="10">
        <v>2.2082000000000001E-2</v>
      </c>
      <c r="E21" s="14">
        <f t="shared" si="2"/>
        <v>1.5587E-2</v>
      </c>
      <c r="F21" s="14">
        <f t="shared" si="3"/>
        <v>1.223E-2</v>
      </c>
      <c r="G21" s="14">
        <f t="shared" si="4"/>
        <v>2.8053000000000002E-2</v>
      </c>
      <c r="H21" s="7">
        <v>1</v>
      </c>
      <c r="I21" s="15" cm="1">
        <f t="array" ref="I21">C21-MMULT(D21:H21,$V$2:$V$6)</f>
        <v>7.4646998581355428E-2</v>
      </c>
      <c r="K21" s="11">
        <f t="shared" si="0"/>
        <v>1.5739083223917556E-2</v>
      </c>
      <c r="L21" s="12">
        <f t="shared" si="5"/>
        <v>9.038608180527298E-2</v>
      </c>
    </row>
    <row r="22" spans="1:12" x14ac:dyDescent="0.3">
      <c r="A22" s="8">
        <v>42916</v>
      </c>
      <c r="B22" s="9">
        <v>7.0799999999999997E-4</v>
      </c>
      <c r="C22" s="9">
        <v>5.1000000000000004E-3</v>
      </c>
      <c r="D22" s="10">
        <v>4.5469999999999998E-3</v>
      </c>
      <c r="E22" s="14">
        <f t="shared" si="2"/>
        <v>2.2082000000000001E-2</v>
      </c>
      <c r="F22" s="14">
        <f t="shared" si="3"/>
        <v>1.5587E-2</v>
      </c>
      <c r="G22" s="14">
        <f t="shared" si="4"/>
        <v>1.223E-2</v>
      </c>
      <c r="H22" s="7">
        <v>1</v>
      </c>
      <c r="I22" s="15" cm="1">
        <f t="array" ref="I22">C22-MMULT(D22:H22,$V$2:$V$6)</f>
        <v>-6.4521577019802552E-3</v>
      </c>
      <c r="K22" s="11">
        <f t="shared" si="0"/>
        <v>8.6189591588124257E-3</v>
      </c>
      <c r="L22" s="12">
        <f t="shared" si="5"/>
        <v>2.1668014568321705E-3</v>
      </c>
    </row>
    <row r="23" spans="1:12" x14ac:dyDescent="0.3">
      <c r="A23" s="8">
        <v>42947</v>
      </c>
      <c r="B23" s="9">
        <v>8.0500000000000005E-4</v>
      </c>
      <c r="C23" s="9">
        <v>6.0000000000000001E-3</v>
      </c>
      <c r="D23" s="10">
        <v>2.7945000000000001E-2</v>
      </c>
      <c r="E23" s="14">
        <f t="shared" si="2"/>
        <v>4.5469999999999998E-3</v>
      </c>
      <c r="F23" s="14">
        <f t="shared" si="3"/>
        <v>2.2082000000000001E-2</v>
      </c>
      <c r="G23" s="14">
        <f t="shared" si="4"/>
        <v>1.5587E-2</v>
      </c>
      <c r="H23" s="7">
        <v>1</v>
      </c>
      <c r="I23" s="15" cm="1">
        <f t="array" ref="I23">C23-MMULT(D23:H23,$V$2:$V$6)</f>
        <v>-8.8254673360016588E-3</v>
      </c>
      <c r="K23" s="11">
        <f t="shared" si="0"/>
        <v>1.8119766850590573E-2</v>
      </c>
      <c r="L23" s="12">
        <f t="shared" si="5"/>
        <v>9.2942995145889138E-3</v>
      </c>
    </row>
    <row r="24" spans="1:12" x14ac:dyDescent="0.3">
      <c r="A24" s="8">
        <v>42978</v>
      </c>
      <c r="B24" s="9">
        <v>8.8400000000000002E-4</v>
      </c>
      <c r="C24" s="9">
        <v>2.7099999999999999E-2</v>
      </c>
      <c r="D24" s="10">
        <v>3.8319999999999999E-3</v>
      </c>
      <c r="E24" s="14">
        <f t="shared" si="2"/>
        <v>2.7945000000000001E-2</v>
      </c>
      <c r="F24" s="14">
        <f t="shared" si="3"/>
        <v>4.5469999999999998E-3</v>
      </c>
      <c r="G24" s="14">
        <f t="shared" si="4"/>
        <v>2.2082000000000001E-2</v>
      </c>
      <c r="H24" s="7">
        <v>1</v>
      </c>
      <c r="I24" s="15" cm="1">
        <f t="array" ref="I24">C24-MMULT(D24:H24,$V$2:$V$6)</f>
        <v>1.5347534658273279E-2</v>
      </c>
      <c r="K24" s="11">
        <f t="shared" si="0"/>
        <v>8.3286318872669365E-3</v>
      </c>
      <c r="L24" s="12">
        <f t="shared" si="5"/>
        <v>2.3676166545540216E-2</v>
      </c>
    </row>
    <row r="25" spans="1:12" x14ac:dyDescent="0.3">
      <c r="A25" s="8">
        <v>43008</v>
      </c>
      <c r="B25" s="9">
        <v>8.6200000000000003E-4</v>
      </c>
      <c r="C25" s="9">
        <v>3.3E-3</v>
      </c>
      <c r="D25" s="10">
        <v>1.9318999999999999E-2</v>
      </c>
      <c r="E25" s="14">
        <f t="shared" si="2"/>
        <v>3.8319999999999999E-3</v>
      </c>
      <c r="F25" s="14">
        <f t="shared" si="3"/>
        <v>2.7945000000000001E-2</v>
      </c>
      <c r="G25" s="14">
        <f t="shared" si="4"/>
        <v>4.5469999999999998E-3</v>
      </c>
      <c r="H25" s="7">
        <v>1</v>
      </c>
      <c r="I25" s="15" cm="1">
        <f t="array" ref="I25">C25-MMULT(D25:H25,$V$2:$V$6)</f>
        <v>-9.66865168897664E-3</v>
      </c>
      <c r="K25" s="11">
        <f t="shared" si="0"/>
        <v>1.4617161194155053E-2</v>
      </c>
      <c r="L25" s="12">
        <f t="shared" si="5"/>
        <v>4.9485095051784132E-3</v>
      </c>
    </row>
    <row r="26" spans="1:12" x14ac:dyDescent="0.3">
      <c r="A26" s="8">
        <v>43039</v>
      </c>
      <c r="B26" s="9">
        <v>9.0300000000000005E-4</v>
      </c>
      <c r="C26" s="9">
        <v>1.23E-2</v>
      </c>
      <c r="D26" s="10">
        <v>2.0766E-2</v>
      </c>
      <c r="E26" s="14">
        <f t="shared" si="2"/>
        <v>1.9318999999999999E-2</v>
      </c>
      <c r="F26" s="14">
        <f t="shared" si="3"/>
        <v>3.8319999999999999E-3</v>
      </c>
      <c r="G26" s="14">
        <f t="shared" si="4"/>
        <v>2.7945000000000001E-2</v>
      </c>
      <c r="H26" s="7">
        <v>1</v>
      </c>
      <c r="I26" s="15" cm="1">
        <f t="array" ref="I26">C26-MMULT(D26:H26,$V$2:$V$6)</f>
        <v>-1.9214117810265208E-3</v>
      </c>
      <c r="K26" s="11">
        <f t="shared" si="0"/>
        <v>1.5204718623422639E-2</v>
      </c>
      <c r="L26" s="12">
        <f t="shared" si="5"/>
        <v>1.3283306842396118E-2</v>
      </c>
    </row>
    <row r="27" spans="1:12" x14ac:dyDescent="0.3">
      <c r="A27" s="8">
        <v>43069</v>
      </c>
      <c r="B27" s="9">
        <v>8.9300000000000002E-4</v>
      </c>
      <c r="C27" s="9">
        <v>8.8999999999999999E-3</v>
      </c>
      <c r="D27" s="10">
        <v>1.9359000000000001E-2</v>
      </c>
      <c r="E27" s="14">
        <f t="shared" si="2"/>
        <v>2.0766E-2</v>
      </c>
      <c r="F27" s="14">
        <f t="shared" si="3"/>
        <v>1.9318999999999999E-2</v>
      </c>
      <c r="G27" s="14">
        <f t="shared" si="4"/>
        <v>3.8319999999999999E-3</v>
      </c>
      <c r="H27" s="7">
        <v>1</v>
      </c>
      <c r="I27" s="15" cm="1">
        <f t="array" ref="I27">C27-MMULT(D27:H27,$V$2:$V$6)</f>
        <v>-4.3595436177150011E-3</v>
      </c>
      <c r="K27" s="11">
        <f t="shared" si="0"/>
        <v>1.463340327927648E-2</v>
      </c>
      <c r="L27" s="12">
        <f t="shared" si="5"/>
        <v>1.0273859661561479E-2</v>
      </c>
    </row>
    <row r="28" spans="1:12" x14ac:dyDescent="0.3">
      <c r="A28" s="8">
        <v>43100</v>
      </c>
      <c r="B28" s="9">
        <v>1.0009999999999999E-3</v>
      </c>
      <c r="C28" s="9">
        <v>6.9999999999999999E-4</v>
      </c>
      <c r="D28" s="10">
        <v>1.6122000000000001E-2</v>
      </c>
      <c r="E28" s="14">
        <f t="shared" si="2"/>
        <v>1.9359000000000001E-2</v>
      </c>
      <c r="F28" s="14">
        <f t="shared" si="3"/>
        <v>2.0766E-2</v>
      </c>
      <c r="G28" s="14">
        <f t="shared" si="4"/>
        <v>1.9318999999999999E-2</v>
      </c>
      <c r="H28" s="7">
        <v>1</v>
      </c>
      <c r="I28" s="15" cm="1">
        <f t="array" ref="I28">C28-MMULT(D28:H28,$V$2:$V$6)</f>
        <v>-1.3568878984991452E-2</v>
      </c>
      <c r="K28" s="11">
        <f t="shared" si="0"/>
        <v>1.3319012540825079E-2</v>
      </c>
      <c r="L28" s="12">
        <f t="shared" si="5"/>
        <v>-2.4986644416637345E-4</v>
      </c>
    </row>
    <row r="29" spans="1:12" x14ac:dyDescent="0.3">
      <c r="A29" s="8">
        <v>43131</v>
      </c>
      <c r="B29" s="9">
        <v>1.1000000000000001E-3</v>
      </c>
      <c r="C29" s="9">
        <v>1.9300000000000001E-2</v>
      </c>
      <c r="D29" s="10">
        <v>5.6413999999999999E-2</v>
      </c>
      <c r="E29" s="14">
        <f t="shared" si="2"/>
        <v>1.6122000000000001E-2</v>
      </c>
      <c r="F29" s="14">
        <f t="shared" si="3"/>
        <v>1.9359000000000001E-2</v>
      </c>
      <c r="G29" s="14">
        <f t="shared" si="4"/>
        <v>2.0766E-2</v>
      </c>
      <c r="H29" s="7">
        <v>1</v>
      </c>
      <c r="I29" s="15" cm="1">
        <f t="array" ref="I29">C29-MMULT(D29:H29,$V$2:$V$6)</f>
        <v>-8.6271966806053882E-4</v>
      </c>
      <c r="K29" s="11">
        <f t="shared" si="0"/>
        <v>2.9679664883637501E-2</v>
      </c>
      <c r="L29" s="12">
        <f t="shared" si="5"/>
        <v>2.8816945215576963E-2</v>
      </c>
    </row>
    <row r="30" spans="1:12" x14ac:dyDescent="0.3">
      <c r="A30" s="8">
        <v>43159</v>
      </c>
      <c r="B30" s="9">
        <v>1.0759999999999999E-3</v>
      </c>
      <c r="C30" s="9">
        <v>4.7000000000000002E-3</v>
      </c>
      <c r="D30" s="10">
        <v>-4.1997E-2</v>
      </c>
      <c r="E30" s="14">
        <f t="shared" si="2"/>
        <v>5.6413999999999999E-2</v>
      </c>
      <c r="F30" s="14">
        <f t="shared" si="3"/>
        <v>1.6122000000000001E-2</v>
      </c>
      <c r="G30" s="14">
        <f t="shared" si="4"/>
        <v>1.9359000000000001E-2</v>
      </c>
      <c r="H30" s="7">
        <v>1</v>
      </c>
      <c r="I30" s="15" cm="1">
        <f t="array" ref="I30">C30-MMULT(D30:H30,$V$2:$V$6)</f>
        <v>-2.8485070848268991E-3</v>
      </c>
      <c r="K30" s="11">
        <f t="shared" si="0"/>
        <v>-1.0280331088478884E-2</v>
      </c>
      <c r="L30" s="12">
        <f t="shared" si="5"/>
        <v>-1.3128838173305783E-2</v>
      </c>
    </row>
    <row r="31" spans="1:12" x14ac:dyDescent="0.3">
      <c r="A31" s="8">
        <v>43190</v>
      </c>
      <c r="B31" s="9">
        <v>1.305E-3</v>
      </c>
      <c r="C31" s="9">
        <v>2.5899999999999999E-2</v>
      </c>
      <c r="D31" s="10">
        <v>-2.1405E-2</v>
      </c>
      <c r="E31" s="14">
        <f t="shared" si="2"/>
        <v>-4.1997E-2</v>
      </c>
      <c r="F31" s="14">
        <f t="shared" si="3"/>
        <v>5.6413999999999999E-2</v>
      </c>
      <c r="G31" s="14">
        <f t="shared" si="4"/>
        <v>1.6122000000000001E-2</v>
      </c>
      <c r="H31" s="7">
        <v>1</v>
      </c>
      <c r="I31" s="15" cm="1">
        <f t="array" ref="I31">C31-MMULT(D31:H31,$V$2:$V$6)</f>
        <v>1.8491480633384186E-2</v>
      </c>
      <c r="K31" s="11">
        <f t="shared" si="0"/>
        <v>-1.9189056679687717E-3</v>
      </c>
      <c r="L31" s="12">
        <f t="shared" si="5"/>
        <v>1.6572574965415414E-2</v>
      </c>
    </row>
    <row r="32" spans="1:12" x14ac:dyDescent="0.3">
      <c r="A32" s="8">
        <v>43220</v>
      </c>
      <c r="B32" s="9">
        <v>1.3489999999999999E-3</v>
      </c>
      <c r="C32" s="9">
        <v>1.0699999999999999E-2</v>
      </c>
      <c r="D32" s="10">
        <v>9.5479999999999992E-3</v>
      </c>
      <c r="E32" s="14">
        <f t="shared" si="2"/>
        <v>-2.1405E-2</v>
      </c>
      <c r="F32" s="14">
        <f t="shared" si="3"/>
        <v>-4.1997E-2</v>
      </c>
      <c r="G32" s="14">
        <f t="shared" si="4"/>
        <v>5.6413999999999999E-2</v>
      </c>
      <c r="H32" s="7">
        <v>1</v>
      </c>
      <c r="I32" s="15" cm="1">
        <f t="array" ref="I32">C32-MMULT(D32:H32,$V$2:$V$6)</f>
        <v>2.4827861569120778E-3</v>
      </c>
      <c r="K32" s="11">
        <f t="shared" si="0"/>
        <v>1.0649625851118713E-2</v>
      </c>
      <c r="L32" s="12">
        <f t="shared" si="5"/>
        <v>1.3132412008030791E-2</v>
      </c>
    </row>
    <row r="33" spans="1:12" x14ac:dyDescent="0.3">
      <c r="A33" s="8">
        <v>43251</v>
      </c>
      <c r="B33" s="9">
        <v>1.493E-3</v>
      </c>
      <c r="C33" s="9">
        <v>4.4999999999999997E-3</v>
      </c>
      <c r="D33" s="10">
        <v>1.2470000000000001E-3</v>
      </c>
      <c r="E33" s="14">
        <f t="shared" si="2"/>
        <v>9.5479999999999992E-3</v>
      </c>
      <c r="F33" s="14">
        <f t="shared" si="3"/>
        <v>-2.1405E-2</v>
      </c>
      <c r="G33" s="14">
        <f t="shared" si="4"/>
        <v>-4.1997E-2</v>
      </c>
      <c r="H33" s="7">
        <v>1</v>
      </c>
      <c r="I33" s="15" cm="1">
        <f t="array" ref="I33">C33-MMULT(D33:H33,$V$2:$V$6)</f>
        <v>2.8303517889828357E-3</v>
      </c>
      <c r="K33" s="11">
        <f t="shared" si="0"/>
        <v>7.2789871362947808E-3</v>
      </c>
      <c r="L33" s="12">
        <f t="shared" si="5"/>
        <v>1.0109338925277617E-2</v>
      </c>
    </row>
    <row r="34" spans="1:12" x14ac:dyDescent="0.3">
      <c r="A34" s="8">
        <v>43281</v>
      </c>
      <c r="B34" s="9">
        <v>1.513E-3</v>
      </c>
      <c r="C34" s="9">
        <v>9.1000000000000004E-3</v>
      </c>
      <c r="D34" s="10">
        <v>-5.4130000000000003E-3</v>
      </c>
      <c r="E34" s="14">
        <f t="shared" si="2"/>
        <v>1.2470000000000001E-3</v>
      </c>
      <c r="F34" s="14">
        <f t="shared" si="3"/>
        <v>9.5479999999999992E-3</v>
      </c>
      <c r="G34" s="14">
        <f t="shared" si="4"/>
        <v>-2.1405E-2</v>
      </c>
      <c r="H34" s="7">
        <v>1</v>
      </c>
      <c r="I34" s="15" cm="1">
        <f t="array" ref="I34">C34-MMULT(D34:H34,$V$2:$V$6)</f>
        <v>4.2024275643548891E-3</v>
      </c>
      <c r="K34" s="11">
        <f t="shared" si="0"/>
        <v>4.5746799635773489E-3</v>
      </c>
      <c r="L34" s="12">
        <f t="shared" si="5"/>
        <v>8.7771075279322389E-3</v>
      </c>
    </row>
    <row r="35" spans="1:12" x14ac:dyDescent="0.3">
      <c r="A35" s="8">
        <v>43312</v>
      </c>
      <c r="B35" s="9">
        <v>1.622E-3</v>
      </c>
      <c r="C35" s="9">
        <v>2.5399999999999999E-2</v>
      </c>
      <c r="D35" s="10">
        <v>3.0158000000000001E-2</v>
      </c>
      <c r="E35" s="14">
        <f t="shared" si="2"/>
        <v>-5.4130000000000003E-3</v>
      </c>
      <c r="F35" s="14">
        <f t="shared" si="3"/>
        <v>1.2470000000000001E-3</v>
      </c>
      <c r="G35" s="14">
        <f t="shared" si="4"/>
        <v>9.5479999999999992E-3</v>
      </c>
      <c r="H35" s="7">
        <v>1</v>
      </c>
      <c r="I35" s="15" cm="1">
        <f t="array" ref="I35">C35-MMULT(D35:H35,$V$2:$V$6)</f>
        <v>1.3407407821303232E-2</v>
      </c>
      <c r="K35" s="11">
        <f t="shared" si="0"/>
        <v>1.9018360209933468E-2</v>
      </c>
      <c r="L35" s="12">
        <f t="shared" si="5"/>
        <v>3.2425768031236701E-2</v>
      </c>
    </row>
    <row r="36" spans="1:12" x14ac:dyDescent="0.3">
      <c r="A36" s="8">
        <v>43343</v>
      </c>
      <c r="B36" s="9">
        <v>1.686E-3</v>
      </c>
      <c r="C36" s="9">
        <v>1.17E-2</v>
      </c>
      <c r="D36" s="10">
        <v>7.8530000000000006E-3</v>
      </c>
      <c r="E36" s="14">
        <f t="shared" si="2"/>
        <v>3.0158000000000001E-2</v>
      </c>
      <c r="F36" s="14">
        <f t="shared" si="3"/>
        <v>-5.4130000000000003E-3</v>
      </c>
      <c r="G36" s="14">
        <f t="shared" si="4"/>
        <v>1.2470000000000001E-3</v>
      </c>
      <c r="H36" s="7">
        <v>1</v>
      </c>
      <c r="I36" s="15" cm="1">
        <f t="array" ref="I36">C36-MMULT(D36:H36,$V$2:$V$6)</f>
        <v>2.0738276850932689E-3</v>
      </c>
      <c r="K36" s="11">
        <f t="shared" si="0"/>
        <v>9.9613674940982871E-3</v>
      </c>
      <c r="L36" s="12">
        <f t="shared" si="5"/>
        <v>1.2035195179191556E-2</v>
      </c>
    </row>
    <row r="37" spans="1:12" x14ac:dyDescent="0.3">
      <c r="A37" s="8">
        <v>43373</v>
      </c>
      <c r="B37" s="9">
        <v>1.684E-3</v>
      </c>
      <c r="C37" s="9">
        <v>2.2000000000000001E-3</v>
      </c>
      <c r="D37" s="10">
        <v>4.3540000000000002E-3</v>
      </c>
      <c r="E37" s="14">
        <f t="shared" si="2"/>
        <v>7.8530000000000006E-3</v>
      </c>
      <c r="F37" s="14">
        <f t="shared" si="3"/>
        <v>3.0158000000000001E-2</v>
      </c>
      <c r="G37" s="14">
        <f t="shared" si="4"/>
        <v>-5.4130000000000003E-3</v>
      </c>
      <c r="H37" s="7">
        <v>1</v>
      </c>
      <c r="I37" s="15" cm="1">
        <f t="array" ref="I37">C37-MMULT(D37:H37,$V$2:$V$6)</f>
        <v>-8.0373675005915215E-3</v>
      </c>
      <c r="K37" s="11">
        <f t="shared" si="0"/>
        <v>8.5405910981015461E-3</v>
      </c>
      <c r="L37" s="12">
        <f t="shared" si="5"/>
        <v>5.0322359751002466E-4</v>
      </c>
    </row>
    <row r="38" spans="1:12" x14ac:dyDescent="0.3">
      <c r="A38" s="8">
        <v>43404</v>
      </c>
      <c r="B38" s="9">
        <v>1.82E-3</v>
      </c>
      <c r="C38" s="9">
        <v>-2.52E-2</v>
      </c>
      <c r="D38" s="10">
        <v>-7.4939000000000006E-2</v>
      </c>
      <c r="E38" s="14">
        <f t="shared" si="2"/>
        <v>4.3540000000000002E-3</v>
      </c>
      <c r="F38" s="14">
        <f t="shared" si="3"/>
        <v>7.8530000000000006E-3</v>
      </c>
      <c r="G38" s="14">
        <f t="shared" si="4"/>
        <v>3.0158000000000001E-2</v>
      </c>
      <c r="H38" s="7">
        <v>1</v>
      </c>
      <c r="I38" s="15" cm="1">
        <f t="array" ref="I38">C38-MMULT(D38:H38,$V$2:$V$6)</f>
        <v>-2.4481539089816737E-2</v>
      </c>
      <c r="K38" s="11">
        <f t="shared" si="0"/>
        <v>-2.3656500290229279E-2</v>
      </c>
      <c r="L38" s="12">
        <f t="shared" si="5"/>
        <v>-4.8138039380046016E-2</v>
      </c>
    </row>
    <row r="39" spans="1:12" x14ac:dyDescent="0.3">
      <c r="A39" s="8">
        <v>43434</v>
      </c>
      <c r="B39" s="9">
        <v>1.8439999999999999E-3</v>
      </c>
      <c r="C39" s="9">
        <v>3.7000000000000002E-3</v>
      </c>
      <c r="D39" s="10">
        <v>1.4625000000000001E-2</v>
      </c>
      <c r="E39" s="14">
        <f t="shared" si="2"/>
        <v>-7.4939000000000006E-2</v>
      </c>
      <c r="F39" s="14">
        <f t="shared" si="3"/>
        <v>4.3540000000000002E-3</v>
      </c>
      <c r="G39" s="14">
        <f t="shared" si="4"/>
        <v>7.8530000000000006E-3</v>
      </c>
      <c r="H39" s="7">
        <v>1</v>
      </c>
      <c r="I39" s="15" cm="1">
        <f t="array" ref="I39">C39-MMULT(D39:H39,$V$2:$V$6)</f>
        <v>-1.3502134801450273E-3</v>
      </c>
      <c r="K39" s="11">
        <f t="shared" si="0"/>
        <v>1.2711152505155711E-2</v>
      </c>
      <c r="L39" s="12">
        <f t="shared" si="5"/>
        <v>1.1360939025010683E-2</v>
      </c>
    </row>
    <row r="40" spans="1:12" x14ac:dyDescent="0.3">
      <c r="A40" s="8">
        <v>43465</v>
      </c>
      <c r="B40" s="9">
        <v>1.98E-3</v>
      </c>
      <c r="C40" s="9">
        <v>-2.4299999999999999E-2</v>
      </c>
      <c r="D40" s="10">
        <v>-7.0445999999999995E-2</v>
      </c>
      <c r="E40" s="14">
        <f t="shared" si="2"/>
        <v>1.4625000000000001E-2</v>
      </c>
      <c r="F40" s="14">
        <f t="shared" si="3"/>
        <v>-7.4939000000000006E-2</v>
      </c>
      <c r="G40" s="14">
        <f t="shared" si="4"/>
        <v>4.3540000000000002E-3</v>
      </c>
      <c r="H40" s="7">
        <v>1</v>
      </c>
      <c r="I40" s="15" cm="1">
        <f t="array" ref="I40">C40-MMULT(D40:H40,$V$2:$V$6)</f>
        <v>-1.4882724835010623E-2</v>
      </c>
      <c r="K40" s="11">
        <f t="shared" si="0"/>
        <v>-2.1832108078965098E-2</v>
      </c>
      <c r="L40" s="12">
        <f t="shared" si="5"/>
        <v>-3.6714832913975717E-2</v>
      </c>
    </row>
    <row r="41" spans="1:12" x14ac:dyDescent="0.3">
      <c r="A41" s="8">
        <v>43496</v>
      </c>
      <c r="B41" s="9">
        <v>2.0309999999999998E-3</v>
      </c>
      <c r="C41" s="9">
        <v>3.0999999999999999E-3</v>
      </c>
      <c r="D41" s="10">
        <v>7.8973000000000002E-2</v>
      </c>
      <c r="E41" s="14">
        <f t="shared" si="2"/>
        <v>-7.0445999999999995E-2</v>
      </c>
      <c r="F41" s="14">
        <f t="shared" si="3"/>
        <v>1.4625000000000001E-2</v>
      </c>
      <c r="G41" s="14">
        <f t="shared" si="4"/>
        <v>-7.4939000000000006E-2</v>
      </c>
      <c r="H41" s="7">
        <v>1</v>
      </c>
      <c r="I41" s="15" cm="1">
        <f t="array" ref="I41">C41-MMULT(D41:H41,$V$2:$V$6)</f>
        <v>-5.1406433405091888E-3</v>
      </c>
      <c r="K41" s="11">
        <f t="shared" si="0"/>
        <v>3.8839794839993738E-2</v>
      </c>
      <c r="L41" s="12">
        <f t="shared" si="5"/>
        <v>3.3699151499484548E-2</v>
      </c>
    </row>
    <row r="42" spans="1:12" x14ac:dyDescent="0.3">
      <c r="A42" s="8">
        <v>43524</v>
      </c>
      <c r="B42" s="9">
        <v>1.8519999999999999E-3</v>
      </c>
      <c r="C42" s="9">
        <v>2.9000000000000001E-2</v>
      </c>
      <c r="D42" s="10">
        <v>2.6748999999999998E-2</v>
      </c>
      <c r="E42" s="14">
        <f t="shared" si="2"/>
        <v>7.8973000000000002E-2</v>
      </c>
      <c r="F42" s="14">
        <f t="shared" si="3"/>
        <v>-7.0445999999999995E-2</v>
      </c>
      <c r="G42" s="14">
        <f t="shared" si="4"/>
        <v>1.4625000000000001E-2</v>
      </c>
      <c r="H42" s="7">
        <v>1</v>
      </c>
      <c r="I42" s="15" cm="1">
        <f t="array" ref="I42">C42-MMULT(D42:H42,$V$2:$V$6)</f>
        <v>1.7938540454756305E-2</v>
      </c>
      <c r="K42" s="11">
        <f t="shared" si="0"/>
        <v>1.7634128505459933E-2</v>
      </c>
      <c r="L42" s="12">
        <f t="shared" si="5"/>
        <v>3.5572668960216242E-2</v>
      </c>
    </row>
    <row r="43" spans="1:12" x14ac:dyDescent="0.3">
      <c r="A43" s="8">
        <v>43555</v>
      </c>
      <c r="B43" s="9">
        <v>2.0730000000000002E-3</v>
      </c>
      <c r="C43" s="9">
        <v>-6.9999999999999999E-4</v>
      </c>
      <c r="D43" s="10">
        <v>1.2573000000000001E-2</v>
      </c>
      <c r="E43" s="14">
        <f t="shared" si="2"/>
        <v>2.6748999999999998E-2</v>
      </c>
      <c r="F43" s="14">
        <f t="shared" si="3"/>
        <v>7.8973000000000002E-2</v>
      </c>
      <c r="G43" s="14">
        <f t="shared" si="4"/>
        <v>-7.0445999999999995E-2</v>
      </c>
      <c r="H43" s="7">
        <v>1</v>
      </c>
      <c r="I43" s="15" cm="1">
        <f t="array" ref="I43">C43-MMULT(D43:H43,$V$2:$V$6)</f>
        <v>-1.1831072953532425E-2</v>
      </c>
      <c r="K43" s="11">
        <f t="shared" si="0"/>
        <v>1.1877933538426557E-2</v>
      </c>
      <c r="L43" s="12">
        <f t="shared" si="5"/>
        <v>4.686058489413239E-5</v>
      </c>
    </row>
    <row r="44" spans="1:12" x14ac:dyDescent="0.3">
      <c r="A44" s="8">
        <v>43585</v>
      </c>
      <c r="B44" s="9">
        <v>2.013E-3</v>
      </c>
      <c r="C44" s="9">
        <v>1.78E-2</v>
      </c>
      <c r="D44" s="10">
        <v>3.3766999999999998E-2</v>
      </c>
      <c r="E44" s="14">
        <f t="shared" si="2"/>
        <v>1.2573000000000001E-2</v>
      </c>
      <c r="F44" s="14">
        <f t="shared" si="3"/>
        <v>2.6748999999999998E-2</v>
      </c>
      <c r="G44" s="14">
        <f t="shared" si="4"/>
        <v>7.8973000000000002E-2</v>
      </c>
      <c r="H44" s="7">
        <v>1</v>
      </c>
      <c r="I44" s="15" cm="1">
        <f t="array" ref="I44">C44-MMULT(D44:H44,$V$2:$V$6)</f>
        <v>-4.8658102840601174E-3</v>
      </c>
      <c r="K44" s="11">
        <f t="shared" si="0"/>
        <v>2.0483802340014127E-2</v>
      </c>
      <c r="L44" s="12">
        <f t="shared" si="5"/>
        <v>1.5617992055954009E-2</v>
      </c>
    </row>
    <row r="45" spans="1:12" x14ac:dyDescent="0.3">
      <c r="A45" s="8">
        <v>43616</v>
      </c>
      <c r="B45" s="9">
        <v>2.0899999999999998E-3</v>
      </c>
      <c r="C45" s="9">
        <v>1.7500000000000002E-2</v>
      </c>
      <c r="D45" s="10">
        <v>-5.9319999999999998E-2</v>
      </c>
      <c r="E45" s="14">
        <f t="shared" si="2"/>
        <v>3.3766999999999998E-2</v>
      </c>
      <c r="F45" s="14">
        <f t="shared" si="3"/>
        <v>1.2573000000000001E-2</v>
      </c>
      <c r="G45" s="14">
        <f t="shared" si="4"/>
        <v>2.6748999999999998E-2</v>
      </c>
      <c r="H45" s="7">
        <v>1</v>
      </c>
      <c r="I45" s="15" cm="1">
        <f t="array" ref="I45">C45-MMULT(D45:H45,$V$2:$V$6)</f>
        <v>1.3742768245437707E-2</v>
      </c>
      <c r="K45" s="11">
        <f t="shared" si="0"/>
        <v>-1.7314372102440453E-2</v>
      </c>
      <c r="L45" s="12">
        <f t="shared" si="5"/>
        <v>-3.5716038570027461E-3</v>
      </c>
    </row>
    <row r="46" spans="1:12" x14ac:dyDescent="0.3">
      <c r="A46" s="8">
        <v>43646</v>
      </c>
      <c r="B46" s="9">
        <v>2.0179999999999998E-3</v>
      </c>
      <c r="C46" s="9">
        <v>-6.9999999999999999E-4</v>
      </c>
      <c r="D46" s="10">
        <v>6.5481999999999999E-2</v>
      </c>
      <c r="E46" s="14">
        <f t="shared" si="2"/>
        <v>-5.9319999999999998E-2</v>
      </c>
      <c r="F46" s="14">
        <f t="shared" si="3"/>
        <v>3.3766999999999998E-2</v>
      </c>
      <c r="G46" s="14">
        <f t="shared" si="4"/>
        <v>1.2573000000000001E-2</v>
      </c>
      <c r="H46" s="7">
        <v>1</v>
      </c>
      <c r="I46" s="15" cm="1">
        <f t="array" ref="I46">C46-MMULT(D46:H46,$V$2:$V$6)</f>
        <v>-1.7677253849588525E-2</v>
      </c>
      <c r="K46" s="11">
        <f t="shared" si="0"/>
        <v>3.3361745580664778E-2</v>
      </c>
      <c r="L46" s="12">
        <f t="shared" si="5"/>
        <v>1.5684491731076253E-2</v>
      </c>
    </row>
    <row r="47" spans="1:12" x14ac:dyDescent="0.3">
      <c r="A47" s="8">
        <v>43677</v>
      </c>
      <c r="B47" s="9">
        <v>1.9989999999999999E-3</v>
      </c>
      <c r="C47" s="9">
        <v>2.4400000000000002E-2</v>
      </c>
      <c r="D47" s="10">
        <v>2.928E-3</v>
      </c>
      <c r="E47" s="14">
        <f t="shared" si="2"/>
        <v>6.5481999999999999E-2</v>
      </c>
      <c r="F47" s="14">
        <f t="shared" si="3"/>
        <v>-5.9319999999999998E-2</v>
      </c>
      <c r="G47" s="14">
        <f t="shared" si="4"/>
        <v>3.3766999999999998E-2</v>
      </c>
      <c r="H47" s="7">
        <v>1</v>
      </c>
      <c r="I47" s="15" cm="1">
        <f t="array" ref="I47">C47-MMULT(D47:H47,$V$2:$V$6)</f>
        <v>1.5030141200562551E-2</v>
      </c>
      <c r="K47" s="11">
        <f t="shared" si="0"/>
        <v>7.9615607635227081E-3</v>
      </c>
      <c r="L47" s="12">
        <f t="shared" si="5"/>
        <v>2.2991701964085259E-2</v>
      </c>
    </row>
    <row r="48" spans="1:12" x14ac:dyDescent="0.3">
      <c r="A48" s="8">
        <v>43708</v>
      </c>
      <c r="B48" s="9">
        <v>1.9E-3</v>
      </c>
      <c r="C48" s="9">
        <v>3.5000000000000001E-3</v>
      </c>
      <c r="D48" s="10">
        <v>-2.3720000000000001E-2</v>
      </c>
      <c r="E48" s="14">
        <f t="shared" si="2"/>
        <v>2.928E-3</v>
      </c>
      <c r="F48" s="14">
        <f t="shared" si="3"/>
        <v>6.5481999999999999E-2</v>
      </c>
      <c r="G48" s="14">
        <f t="shared" si="4"/>
        <v>-5.9319999999999998E-2</v>
      </c>
      <c r="H48" s="7">
        <v>1</v>
      </c>
      <c r="I48" s="15" cm="1">
        <f t="array" ref="I48">C48-MMULT(D48:H48,$V$2:$V$6)</f>
        <v>-3.2021701406216487E-4</v>
      </c>
      <c r="K48" s="11">
        <f t="shared" si="0"/>
        <v>-2.8589163443713027E-3</v>
      </c>
      <c r="L48" s="12">
        <f t="shared" si="5"/>
        <v>-3.1791333584334676E-3</v>
      </c>
    </row>
    <row r="49" spans="1:12" x14ac:dyDescent="0.3">
      <c r="A49" s="8">
        <v>43738</v>
      </c>
      <c r="B49" s="9">
        <v>1.7160000000000001E-3</v>
      </c>
      <c r="C49" s="9">
        <v>2.8E-3</v>
      </c>
      <c r="D49" s="10">
        <v>2.1038000000000001E-2</v>
      </c>
      <c r="E49" s="14">
        <f t="shared" si="2"/>
        <v>-2.3720000000000001E-2</v>
      </c>
      <c r="F49" s="14">
        <f t="shared" si="3"/>
        <v>2.928E-3</v>
      </c>
      <c r="G49" s="14">
        <f t="shared" si="4"/>
        <v>6.5481999999999999E-2</v>
      </c>
      <c r="H49" s="7">
        <v>1</v>
      </c>
      <c r="I49" s="15" cm="1">
        <f t="array" ref="I49">C49-MMULT(D49:H49,$V$2:$V$6)</f>
        <v>-1.2003583601338318E-2</v>
      </c>
      <c r="K49" s="11">
        <f t="shared" si="0"/>
        <v>1.5315164802248336E-2</v>
      </c>
      <c r="L49" s="12">
        <f t="shared" si="5"/>
        <v>3.3115812009100187E-3</v>
      </c>
    </row>
    <row r="50" spans="1:12" x14ac:dyDescent="0.3">
      <c r="A50" s="8">
        <v>43769</v>
      </c>
      <c r="B50" s="9">
        <v>1.6930000000000001E-3</v>
      </c>
      <c r="C50" s="9">
        <v>1.32E-2</v>
      </c>
      <c r="D50" s="10">
        <v>2.7369999999999998E-2</v>
      </c>
      <c r="E50" s="14">
        <f t="shared" si="2"/>
        <v>2.1038000000000001E-2</v>
      </c>
      <c r="F50" s="14">
        <f t="shared" si="3"/>
        <v>-2.3720000000000001E-2</v>
      </c>
      <c r="G50" s="14">
        <f t="shared" si="4"/>
        <v>2.928E-3</v>
      </c>
      <c r="H50" s="7">
        <v>1</v>
      </c>
      <c r="I50" s="15" cm="1">
        <f t="array" ref="I50">C50-MMULT(D50:H50,$V$2:$V$6)</f>
        <v>2.7651657691790468E-3</v>
      </c>
      <c r="K50" s="11">
        <f t="shared" si="0"/>
        <v>1.7886286876970074E-2</v>
      </c>
      <c r="L50" s="12">
        <f t="shared" si="5"/>
        <v>2.0651452646149121E-2</v>
      </c>
    </row>
    <row r="51" spans="1:12" x14ac:dyDescent="0.3">
      <c r="A51" s="8">
        <v>43799</v>
      </c>
      <c r="B51" s="9">
        <v>1.4890000000000001E-3</v>
      </c>
      <c r="C51" s="9">
        <v>1.5800000000000002E-2</v>
      </c>
      <c r="D51" s="10">
        <v>2.4413000000000001E-2</v>
      </c>
      <c r="E51" s="14">
        <f t="shared" si="2"/>
        <v>2.7369999999999998E-2</v>
      </c>
      <c r="F51" s="14">
        <f t="shared" si="3"/>
        <v>2.1038000000000001E-2</v>
      </c>
      <c r="G51" s="14">
        <f t="shared" si="4"/>
        <v>-2.3720000000000001E-2</v>
      </c>
      <c r="H51" s="7">
        <v>1</v>
      </c>
      <c r="I51" s="15" cm="1">
        <f t="array" ref="I51">C51-MMULT(D51:H51,$V$2:$V$6)</f>
        <v>3.7685960812422273E-3</v>
      </c>
      <c r="K51" s="11">
        <f t="shared" si="0"/>
        <v>1.6685590734368656E-2</v>
      </c>
      <c r="L51" s="12">
        <f t="shared" si="5"/>
        <v>2.0454186815610884E-2</v>
      </c>
    </row>
    <row r="52" spans="1:12" x14ac:dyDescent="0.3">
      <c r="A52" s="8">
        <v>43830</v>
      </c>
      <c r="B52" s="9">
        <v>1.4239999999999999E-3</v>
      </c>
      <c r="C52" s="9">
        <v>7.4999999999999997E-3</v>
      </c>
      <c r="D52" s="10">
        <v>3.5213000000000001E-2</v>
      </c>
      <c r="E52" s="14">
        <f t="shared" si="2"/>
        <v>2.4413000000000001E-2</v>
      </c>
      <c r="F52" s="14">
        <f t="shared" si="3"/>
        <v>2.7369999999999998E-2</v>
      </c>
      <c r="G52" s="14">
        <f t="shared" si="4"/>
        <v>2.1038000000000001E-2</v>
      </c>
      <c r="H52" s="7">
        <v>1</v>
      </c>
      <c r="I52" s="15" cm="1">
        <f t="array" ref="I52">C52-MMULT(D52:H52,$V$2:$V$6)</f>
        <v>-1.077676144818198E-2</v>
      </c>
      <c r="K52" s="11">
        <f t="shared" si="0"/>
        <v>2.107095371715368E-2</v>
      </c>
      <c r="L52" s="12">
        <f t="shared" si="5"/>
        <v>1.02941922689717E-2</v>
      </c>
    </row>
    <row r="53" spans="1:12" x14ac:dyDescent="0.3">
      <c r="A53" s="8">
        <v>43861</v>
      </c>
      <c r="B53" s="9">
        <v>1.3470000000000001E-3</v>
      </c>
      <c r="C53" s="9">
        <v>-2.8999999999999998E-3</v>
      </c>
      <c r="D53" s="10">
        <v>-1.1044E-2</v>
      </c>
      <c r="E53" s="14">
        <f t="shared" si="2"/>
        <v>3.5213000000000001E-2</v>
      </c>
      <c r="F53" s="14">
        <f t="shared" si="3"/>
        <v>2.4413000000000001E-2</v>
      </c>
      <c r="G53" s="14">
        <f t="shared" si="4"/>
        <v>2.7369999999999998E-2</v>
      </c>
      <c r="H53" s="7">
        <v>1</v>
      </c>
      <c r="I53" s="15" cm="1">
        <f t="array" ref="I53">C53-MMULT(D53:H53,$V$2:$V$6)</f>
        <v>-1.5223271925077487E-2</v>
      </c>
      <c r="K53" s="11">
        <f t="shared" si="0"/>
        <v>2.2882004306086024E-3</v>
      </c>
      <c r="L53" s="12">
        <f t="shared" si="5"/>
        <v>-1.2935071494468885E-2</v>
      </c>
    </row>
    <row r="54" spans="1:12" x14ac:dyDescent="0.3">
      <c r="A54" s="8">
        <v>43890</v>
      </c>
      <c r="B54" s="9">
        <v>1.263E-3</v>
      </c>
      <c r="C54" s="9">
        <v>-6.4999999999999997E-3</v>
      </c>
      <c r="D54" s="10">
        <v>-8.0770999999999996E-2</v>
      </c>
      <c r="E54" s="14">
        <f t="shared" si="2"/>
        <v>-1.1044E-2</v>
      </c>
      <c r="F54" s="14">
        <f t="shared" si="3"/>
        <v>3.5213000000000001E-2</v>
      </c>
      <c r="G54" s="14">
        <f t="shared" si="4"/>
        <v>2.4413000000000001E-2</v>
      </c>
      <c r="H54" s="7">
        <v>1</v>
      </c>
      <c r="I54" s="15" cm="1">
        <f t="array" ref="I54">C54-MMULT(D54:H54,$V$2:$V$6)</f>
        <v>-5.8361419309376824E-3</v>
      </c>
      <c r="K54" s="11">
        <f t="shared" si="0"/>
        <v>-2.6024596300933185E-2</v>
      </c>
      <c r="L54" s="12">
        <f t="shared" si="5"/>
        <v>-3.1860738231870869E-2</v>
      </c>
    </row>
    <row r="55" spans="1:12" x14ac:dyDescent="0.3">
      <c r="A55" s="8">
        <v>43921</v>
      </c>
      <c r="B55" s="9">
        <v>1.263E-3</v>
      </c>
      <c r="C55" s="9">
        <v>-1.38E-2</v>
      </c>
      <c r="D55" s="10">
        <v>-0.13500400000000001</v>
      </c>
      <c r="E55" s="14">
        <f t="shared" si="2"/>
        <v>-8.0770999999999996E-2</v>
      </c>
      <c r="F55" s="14">
        <f t="shared" si="3"/>
        <v>-1.1044E-2</v>
      </c>
      <c r="G55" s="14">
        <f t="shared" si="4"/>
        <v>3.5213000000000001E-2</v>
      </c>
      <c r="H55" s="7">
        <v>1</v>
      </c>
      <c r="I55" s="15" cm="1">
        <f t="array" ref="I55">C55-MMULT(D55:H55,$V$2:$V$6)</f>
        <v>3.0615048721846366E-3</v>
      </c>
      <c r="K55" s="11">
        <f t="shared" si="0"/>
        <v>-4.8046021360690618E-2</v>
      </c>
      <c r="L55" s="12">
        <f t="shared" si="5"/>
        <v>-4.4984516488505981E-2</v>
      </c>
    </row>
    <row r="56" spans="1:12" x14ac:dyDescent="0.3">
      <c r="A56" s="8">
        <v>43951</v>
      </c>
      <c r="B56" s="9">
        <v>8.1999999999999998E-4</v>
      </c>
      <c r="C56" s="9">
        <v>5.8999999999999999E-3</v>
      </c>
      <c r="D56" s="10">
        <v>0.107128</v>
      </c>
      <c r="E56" s="14">
        <f t="shared" si="2"/>
        <v>-0.13500400000000001</v>
      </c>
      <c r="F56" s="14">
        <f t="shared" si="3"/>
        <v>-8.0770999999999996E-2</v>
      </c>
      <c r="G56" s="14">
        <f t="shared" si="4"/>
        <v>-1.1044E-2</v>
      </c>
      <c r="H56" s="7">
        <v>1</v>
      </c>
      <c r="I56" s="15" cm="1">
        <f t="array" ref="I56">C56-MMULT(D56:H56,$V$2:$V$6)</f>
        <v>5.4311232887354049E-4</v>
      </c>
      <c r="K56" s="11">
        <f t="shared" si="0"/>
        <v>5.0272192504837471E-2</v>
      </c>
      <c r="L56" s="12">
        <f t="shared" si="5"/>
        <v>5.0815304833711009E-2</v>
      </c>
    </row>
    <row r="57" spans="1:12" x14ac:dyDescent="0.3">
      <c r="A57" s="8">
        <v>43982</v>
      </c>
      <c r="B57" s="9">
        <v>4.3100000000000001E-4</v>
      </c>
      <c r="C57" s="9">
        <v>-8.0000000000000002E-3</v>
      </c>
      <c r="D57" s="10">
        <v>4.3490000000000001E-2</v>
      </c>
      <c r="E57" s="14">
        <f t="shared" si="2"/>
        <v>0.107128</v>
      </c>
      <c r="F57" s="14">
        <f t="shared" si="3"/>
        <v>-0.13500400000000001</v>
      </c>
      <c r="G57" s="14">
        <f t="shared" si="4"/>
        <v>-8.0770999999999996E-2</v>
      </c>
      <c r="H57" s="7">
        <v>1</v>
      </c>
      <c r="I57" s="15" cm="1">
        <f t="array" ref="I57">C57-MMULT(D57:H57,$V$2:$V$6)</f>
        <v>-8.5457831393134457E-3</v>
      </c>
      <c r="K57" s="11">
        <f t="shared" si="0"/>
        <v>2.4431847180904756E-2</v>
      </c>
      <c r="L57" s="12">
        <f t="shared" si="5"/>
        <v>1.5886064041591312E-2</v>
      </c>
    </row>
    <row r="58" spans="1:12" x14ac:dyDescent="0.3">
      <c r="A58" s="8">
        <v>44012</v>
      </c>
      <c r="B58" s="9">
        <v>9.8999999999999994E-5</v>
      </c>
      <c r="C58" s="9">
        <v>-2.2000000000000001E-3</v>
      </c>
      <c r="D58" s="10">
        <v>3.1953000000000002E-2</v>
      </c>
      <c r="E58" s="14">
        <f t="shared" si="2"/>
        <v>4.3490000000000001E-2</v>
      </c>
      <c r="F58" s="14">
        <f t="shared" si="3"/>
        <v>0.107128</v>
      </c>
      <c r="G58" s="14">
        <f t="shared" si="4"/>
        <v>-0.13500400000000001</v>
      </c>
      <c r="H58" s="7">
        <v>1</v>
      </c>
      <c r="I58" s="15" cm="1">
        <f t="array" ref="I58">C58-MMULT(D58:H58,$V$2:$V$6)</f>
        <v>-1.390836074349372E-2</v>
      </c>
      <c r="K58" s="11">
        <f t="shared" si="0"/>
        <v>1.9747223779757461E-2</v>
      </c>
      <c r="L58" s="12">
        <f t="shared" si="5"/>
        <v>5.8388630362637417E-3</v>
      </c>
    </row>
    <row r="59" spans="1:12" x14ac:dyDescent="0.3">
      <c r="A59" s="8">
        <v>44043</v>
      </c>
      <c r="B59" s="9">
        <v>1.1400000000000001E-4</v>
      </c>
      <c r="C59" s="9">
        <v>6.13E-2</v>
      </c>
      <c r="D59" s="10">
        <v>5.2886000000000002E-2</v>
      </c>
      <c r="E59" s="14">
        <f t="shared" si="2"/>
        <v>3.1953000000000002E-2</v>
      </c>
      <c r="F59" s="14">
        <f t="shared" si="3"/>
        <v>4.3490000000000001E-2</v>
      </c>
      <c r="G59" s="14">
        <f t="shared" si="4"/>
        <v>0.107128</v>
      </c>
      <c r="H59" s="7">
        <v>1</v>
      </c>
      <c r="I59" s="15" cm="1">
        <f t="array" ref="I59">C59-MMULT(D59:H59,$V$2:$V$6)</f>
        <v>3.0219736240464465E-2</v>
      </c>
      <c r="K59" s="11">
        <f t="shared" si="0"/>
        <v>2.8247112975927729E-2</v>
      </c>
      <c r="L59" s="12">
        <f t="shared" si="5"/>
        <v>5.8466849216392197E-2</v>
      </c>
    </row>
    <row r="60" spans="1:12" x14ac:dyDescent="0.3">
      <c r="A60" s="8">
        <v>44074</v>
      </c>
      <c r="B60" s="9">
        <v>1.11E-4</v>
      </c>
      <c r="C60" s="9">
        <v>2.0899999999999998E-2</v>
      </c>
      <c r="D60" s="10">
        <v>6.1206999999999998E-2</v>
      </c>
      <c r="E60" s="14">
        <f t="shared" si="2"/>
        <v>5.2886000000000002E-2</v>
      </c>
      <c r="F60" s="14">
        <f t="shared" si="3"/>
        <v>3.1953000000000002E-2</v>
      </c>
      <c r="G60" s="14">
        <f t="shared" si="4"/>
        <v>4.3490000000000001E-2</v>
      </c>
      <c r="H60" s="7">
        <v>1</v>
      </c>
      <c r="I60" s="15" cm="1">
        <f t="array" ref="I60">C60-MMULT(D60:H60,$V$2:$V$6)</f>
        <v>-5.7894970533366209E-3</v>
      </c>
      <c r="K60" s="11">
        <f t="shared" si="0"/>
        <v>3.1625872733312375E-2</v>
      </c>
      <c r="L60" s="12">
        <f t="shared" si="5"/>
        <v>2.5836375679975754E-2</v>
      </c>
    </row>
    <row r="61" spans="1:12" x14ac:dyDescent="0.3">
      <c r="A61" s="8">
        <v>44104</v>
      </c>
      <c r="B61" s="9">
        <v>9.7E-5</v>
      </c>
      <c r="C61" s="9">
        <v>-6.7999999999999996E-3</v>
      </c>
      <c r="D61" s="10">
        <v>-3.2244000000000002E-2</v>
      </c>
      <c r="E61" s="14">
        <f t="shared" si="2"/>
        <v>6.1206999999999998E-2</v>
      </c>
      <c r="F61" s="14">
        <f t="shared" si="3"/>
        <v>5.2886000000000002E-2</v>
      </c>
      <c r="G61" s="14">
        <f t="shared" si="4"/>
        <v>3.1953000000000002E-2</v>
      </c>
      <c r="H61" s="7">
        <v>1</v>
      </c>
      <c r="I61" s="15" cm="1">
        <f t="array" ref="I61">C61-MMULT(D61:H61,$V$2:$V$6)</f>
        <v>-2.0733310019452996E-2</v>
      </c>
      <c r="K61" s="11">
        <f t="shared" si="0"/>
        <v>-6.3201046837471847E-3</v>
      </c>
      <c r="L61" s="12">
        <f t="shared" si="5"/>
        <v>-2.705341470320018E-2</v>
      </c>
    </row>
    <row r="62" spans="1:12" x14ac:dyDescent="0.3">
      <c r="A62" s="8">
        <v>44135</v>
      </c>
      <c r="B62" s="9">
        <v>8.6000000000000003E-5</v>
      </c>
      <c r="C62" s="9">
        <v>4.19E-2</v>
      </c>
      <c r="D62" s="10">
        <v>-2.4309999999999998E-2</v>
      </c>
      <c r="E62" s="14">
        <f t="shared" si="2"/>
        <v>-3.2244000000000002E-2</v>
      </c>
      <c r="F62" s="14">
        <f t="shared" si="3"/>
        <v>6.1206999999999998E-2</v>
      </c>
      <c r="G62" s="14">
        <f t="shared" si="4"/>
        <v>5.2886000000000002E-2</v>
      </c>
      <c r="H62" s="7">
        <v>1</v>
      </c>
      <c r="I62" s="15" cm="1">
        <f t="array" ref="I62">C62-MMULT(D62:H62,$V$2:$V$6)</f>
        <v>3.0357885454930504E-2</v>
      </c>
      <c r="K62" s="11">
        <f t="shared" si="0"/>
        <v>-3.0984870999123349E-3</v>
      </c>
      <c r="L62" s="12">
        <f t="shared" si="5"/>
        <v>2.7259398355018168E-2</v>
      </c>
    </row>
    <row r="63" spans="1:12" x14ac:dyDescent="0.3">
      <c r="A63" s="8">
        <v>44165</v>
      </c>
      <c r="B63" s="9">
        <v>8.2000000000000001E-5</v>
      </c>
      <c r="C63" s="9">
        <v>1.5800000000000002E-2</v>
      </c>
      <c r="D63" s="10">
        <v>0.123263</v>
      </c>
      <c r="E63" s="14">
        <f t="shared" si="2"/>
        <v>-2.4309999999999998E-2</v>
      </c>
      <c r="F63" s="14">
        <f t="shared" si="3"/>
        <v>-3.2244000000000002E-2</v>
      </c>
      <c r="G63" s="14">
        <f t="shared" si="4"/>
        <v>6.1206999999999998E-2</v>
      </c>
      <c r="H63" s="7">
        <v>1</v>
      </c>
      <c r="I63" s="15" cm="1">
        <f t="array" ref="I63">C63-MMULT(D63:H63,$V$2:$V$6)</f>
        <v>-1.0807265366244389E-2</v>
      </c>
      <c r="K63" s="11">
        <f t="shared" si="0"/>
        <v>5.6823843590692688E-2</v>
      </c>
      <c r="L63" s="12">
        <f t="shared" si="5"/>
        <v>4.6016578224448296E-2</v>
      </c>
    </row>
    <row r="64" spans="1:12" x14ac:dyDescent="0.3">
      <c r="A64" s="8">
        <v>44196</v>
      </c>
      <c r="B64" s="9">
        <v>7.7000000000000001E-5</v>
      </c>
      <c r="C64" s="9">
        <v>2.1000000000000001E-2</v>
      </c>
      <c r="D64" s="10">
        <v>4.6428999999999998E-2</v>
      </c>
      <c r="E64" s="14">
        <f t="shared" si="2"/>
        <v>0.123263</v>
      </c>
      <c r="F64" s="14">
        <f t="shared" si="3"/>
        <v>-2.4309999999999998E-2</v>
      </c>
      <c r="G64" s="14">
        <f t="shared" si="4"/>
        <v>-3.2244000000000002E-2</v>
      </c>
      <c r="H64" s="7">
        <v>1</v>
      </c>
      <c r="I64" s="15" cm="1">
        <f t="array" ref="I64">C64-MMULT(D64:H64,$V$2:$V$6)</f>
        <v>4.1184502763265927E-3</v>
      </c>
      <c r="K64" s="11">
        <f t="shared" si="0"/>
        <v>2.5625234385201531E-2</v>
      </c>
      <c r="L64" s="12">
        <f t="shared" si="5"/>
        <v>2.9743684661528123E-2</v>
      </c>
    </row>
    <row r="65" spans="1:12" x14ac:dyDescent="0.3">
      <c r="A65" s="8">
        <v>44227</v>
      </c>
      <c r="B65" s="9">
        <v>7.2999999999999999E-5</v>
      </c>
      <c r="C65" s="9">
        <v>3.2099999999999997E-2</v>
      </c>
      <c r="D65" s="10">
        <v>-4.5459999999999997E-3</v>
      </c>
      <c r="E65" s="14">
        <f t="shared" si="2"/>
        <v>4.6428999999999998E-2</v>
      </c>
      <c r="F65" s="14">
        <f t="shared" si="3"/>
        <v>0.123263</v>
      </c>
      <c r="G65" s="14">
        <f t="shared" si="4"/>
        <v>-2.4309999999999998E-2</v>
      </c>
      <c r="H65" s="7">
        <v>1</v>
      </c>
      <c r="I65" s="15" cm="1">
        <f t="array" ref="I65">C65-MMULT(D65:H65,$V$2:$V$6)</f>
        <v>1.3786685412040114E-2</v>
      </c>
      <c r="K65" s="11">
        <f t="shared" si="0"/>
        <v>4.9267271585842582E-3</v>
      </c>
      <c r="L65" s="12">
        <f t="shared" si="5"/>
        <v>1.8713412570624373E-2</v>
      </c>
    </row>
    <row r="66" spans="1:12" x14ac:dyDescent="0.3">
      <c r="A66" s="8">
        <v>44255</v>
      </c>
      <c r="B66" s="9">
        <v>5.7000000000000003E-5</v>
      </c>
      <c r="C66" s="9">
        <v>4.9799999999999997E-2</v>
      </c>
      <c r="D66" s="10">
        <v>2.3161000000000001E-2</v>
      </c>
      <c r="E66" s="14">
        <f t="shared" si="2"/>
        <v>-4.5459999999999997E-3</v>
      </c>
      <c r="F66" s="14">
        <f t="shared" si="3"/>
        <v>4.6428999999999998E-2</v>
      </c>
      <c r="G66" s="14">
        <f t="shared" si="4"/>
        <v>0.123263</v>
      </c>
      <c r="H66" s="7">
        <v>1</v>
      </c>
      <c r="I66" s="15" cm="1">
        <f t="array" ref="I66">C66-MMULT(D66:H66,$V$2:$V$6)</f>
        <v>2.3905835343035274E-2</v>
      </c>
      <c r="K66" s="11">
        <f t="shared" ref="K66:K94" si="6">$S$2*D66+$V$6</f>
        <v>1.6177213470068022E-2</v>
      </c>
      <c r="L66" s="12">
        <f t="shared" si="5"/>
        <v>4.0083048813103296E-2</v>
      </c>
    </row>
    <row r="67" spans="1:12" x14ac:dyDescent="0.3">
      <c r="A67" s="8">
        <v>44286</v>
      </c>
      <c r="B67" s="9">
        <v>5.1E-5</v>
      </c>
      <c r="C67" s="9">
        <v>8.8999999999999999E-3</v>
      </c>
      <c r="D67" s="10">
        <v>2.6710999999999999E-2</v>
      </c>
      <c r="E67" s="14">
        <f t="shared" si="2"/>
        <v>2.3161000000000001E-2</v>
      </c>
      <c r="F67" s="14">
        <f t="shared" si="3"/>
        <v>-4.5459999999999997E-3</v>
      </c>
      <c r="G67" s="14">
        <f t="shared" si="4"/>
        <v>4.6428999999999998E-2</v>
      </c>
      <c r="H67" s="7">
        <v>1</v>
      </c>
      <c r="I67" s="15" cm="1">
        <f t="array" ref="I67">C67-MMULT(D67:H67,$V$2:$V$6)</f>
        <v>-7.4544882299543824E-3</v>
      </c>
      <c r="K67" s="11">
        <f t="shared" si="6"/>
        <v>1.7618698524594578E-2</v>
      </c>
      <c r="L67" s="12">
        <f t="shared" si="5"/>
        <v>1.0164210294640196E-2</v>
      </c>
    </row>
    <row r="68" spans="1:12" x14ac:dyDescent="0.3">
      <c r="A68" s="8">
        <v>44316</v>
      </c>
      <c r="B68" s="9">
        <v>3.4E-5</v>
      </c>
      <c r="C68" s="9">
        <v>3.2899999999999999E-2</v>
      </c>
      <c r="D68" s="10">
        <v>4.3722999999999998E-2</v>
      </c>
      <c r="E68" s="14">
        <f t="shared" ref="E68:E94" si="7">D67</f>
        <v>2.6710999999999999E-2</v>
      </c>
      <c r="F68" s="14">
        <f t="shared" si="3"/>
        <v>2.3161000000000001E-2</v>
      </c>
      <c r="G68" s="14">
        <f t="shared" si="4"/>
        <v>-4.5459999999999997E-3</v>
      </c>
      <c r="H68" s="7">
        <v>1</v>
      </c>
      <c r="I68" s="15" cm="1">
        <f t="array" ref="I68">C68-MMULT(D68:H68,$V$2:$V$6)</f>
        <v>1.5980926642814888E-2</v>
      </c>
      <c r="K68" s="11">
        <f t="shared" si="6"/>
        <v>2.4526457326737063E-2</v>
      </c>
      <c r="L68" s="12">
        <f t="shared" si="5"/>
        <v>4.0507383969551947E-2</v>
      </c>
    </row>
    <row r="69" spans="1:12" x14ac:dyDescent="0.3">
      <c r="A69" s="8">
        <v>44347</v>
      </c>
      <c r="B69" s="9">
        <v>2.3E-5</v>
      </c>
      <c r="C69" s="9">
        <v>2.6700000000000002E-2</v>
      </c>
      <c r="D69" s="10">
        <v>1.5561E-2</v>
      </c>
      <c r="E69" s="14">
        <f t="shared" si="7"/>
        <v>4.3722999999999998E-2</v>
      </c>
      <c r="F69" s="14">
        <f t="shared" ref="F69:F94" si="8">D67</f>
        <v>2.6710999999999999E-2</v>
      </c>
      <c r="G69" s="14">
        <f t="shared" si="4"/>
        <v>2.3161000000000001E-2</v>
      </c>
      <c r="H69" s="7">
        <v>1</v>
      </c>
      <c r="I69" s="15" cm="1">
        <f t="array" ref="I69">C69-MMULT(D69:H69,$V$2:$V$6)</f>
        <v>9.9525891867734279E-3</v>
      </c>
      <c r="K69" s="11">
        <f t="shared" si="6"/>
        <v>1.3091217296997078E-2</v>
      </c>
      <c r="L69" s="12">
        <f t="shared" si="5"/>
        <v>2.3043806483770506E-2</v>
      </c>
    </row>
    <row r="70" spans="1:12" x14ac:dyDescent="0.3">
      <c r="A70" s="8">
        <v>44377</v>
      </c>
      <c r="B70" s="9">
        <v>1.5E-5</v>
      </c>
      <c r="C70" s="9">
        <v>-7.1999999999999998E-3</v>
      </c>
      <c r="D70" s="10">
        <v>1.3181E-2</v>
      </c>
      <c r="E70" s="14">
        <f t="shared" si="7"/>
        <v>1.5561E-2</v>
      </c>
      <c r="F70" s="14">
        <f t="shared" si="8"/>
        <v>4.3722999999999998E-2</v>
      </c>
      <c r="G70" s="14">
        <f t="shared" ref="G70:G94" si="9">D67</f>
        <v>2.6710999999999999E-2</v>
      </c>
      <c r="H70" s="7">
        <v>1</v>
      </c>
      <c r="I70" s="15" cm="1">
        <f t="array" ref="I70">C70-MMULT(D70:H70,$V$2:$V$6)</f>
        <v>-2.3581953637072411E-2</v>
      </c>
      <c r="K70" s="11">
        <f t="shared" si="6"/>
        <v>1.2124813232272231E-2</v>
      </c>
      <c r="L70" s="12">
        <f t="shared" ref="L70:L94" si="10">K70+I70</f>
        <v>-1.1457140404800181E-2</v>
      </c>
    </row>
    <row r="71" spans="1:12" x14ac:dyDescent="0.3">
      <c r="A71" s="8">
        <v>44408</v>
      </c>
      <c r="B71" s="9">
        <v>2.1999999999999999E-5</v>
      </c>
      <c r="C71" s="9">
        <v>3.0099999999999998E-2</v>
      </c>
      <c r="D71" s="10">
        <v>6.8890000000000002E-3</v>
      </c>
      <c r="E71" s="14">
        <f t="shared" si="7"/>
        <v>1.3181E-2</v>
      </c>
      <c r="F71" s="14">
        <f t="shared" si="8"/>
        <v>1.5561E-2</v>
      </c>
      <c r="G71" s="14">
        <f t="shared" si="9"/>
        <v>4.3722999999999998E-2</v>
      </c>
      <c r="H71" s="7">
        <v>1</v>
      </c>
      <c r="I71" s="15" cm="1">
        <f t="array" ref="I71">C71-MMULT(D71:H71,$V$2:$V$6)</f>
        <v>1.5826310903341082E-2</v>
      </c>
      <c r="K71" s="11">
        <f t="shared" si="6"/>
        <v>9.56993324267192E-3</v>
      </c>
      <c r="L71" s="12">
        <f t="shared" si="10"/>
        <v>2.5396244146013002E-2</v>
      </c>
    </row>
    <row r="72" spans="1:12" x14ac:dyDescent="0.3">
      <c r="A72" s="8">
        <v>44439</v>
      </c>
      <c r="B72" s="9">
        <v>3.1000000000000001E-5</v>
      </c>
      <c r="C72" s="9">
        <v>3.2000000000000001E-2</v>
      </c>
      <c r="D72" s="10">
        <v>2.503E-2</v>
      </c>
      <c r="E72" s="14">
        <f t="shared" si="7"/>
        <v>6.8890000000000002E-3</v>
      </c>
      <c r="F72" s="14">
        <f t="shared" si="8"/>
        <v>1.3181E-2</v>
      </c>
      <c r="G72" s="14">
        <f t="shared" si="9"/>
        <v>1.5561E-2</v>
      </c>
      <c r="H72" s="7">
        <v>1</v>
      </c>
      <c r="I72" s="15" cm="1">
        <f t="array" ref="I72">C72-MMULT(D72:H72,$V$2:$V$6)</f>
        <v>1.8281410236378269E-2</v>
      </c>
      <c r="K72" s="11">
        <f t="shared" si="6"/>
        <v>1.6936124897366654E-2</v>
      </c>
      <c r="L72" s="12">
        <f t="shared" si="10"/>
        <v>3.5217535133744926E-2</v>
      </c>
    </row>
    <row r="73" spans="1:12" x14ac:dyDescent="0.3">
      <c r="A73" s="8">
        <v>44469</v>
      </c>
      <c r="B73" s="9">
        <v>3.8000000000000002E-5</v>
      </c>
      <c r="C73" s="9">
        <v>-7.9000000000000008E-3</v>
      </c>
      <c r="D73" s="10">
        <v>-4.1311E-2</v>
      </c>
      <c r="E73" s="14">
        <f t="shared" si="7"/>
        <v>2.503E-2</v>
      </c>
      <c r="F73" s="14">
        <f t="shared" si="8"/>
        <v>6.8890000000000002E-3</v>
      </c>
      <c r="G73" s="14">
        <f t="shared" si="9"/>
        <v>1.3181E-2</v>
      </c>
      <c r="H73" s="7">
        <v>1</v>
      </c>
      <c r="I73" s="15" cm="1">
        <f t="array" ref="I73">C73-MMULT(D73:H73,$V$2:$V$6)</f>
        <v>-1.1988918239751241E-2</v>
      </c>
      <c r="K73" s="11">
        <f t="shared" si="6"/>
        <v>-1.0001779328646428E-2</v>
      </c>
      <c r="L73" s="12">
        <f t="shared" si="10"/>
        <v>-2.1990697568397669E-2</v>
      </c>
    </row>
    <row r="74" spans="1:12" x14ac:dyDescent="0.3">
      <c r="A74" s="8">
        <v>44500</v>
      </c>
      <c r="B74" s="9">
        <v>3.6000000000000001E-5</v>
      </c>
      <c r="C74" s="9">
        <v>2.3800000000000002E-2</v>
      </c>
      <c r="D74" s="10">
        <v>5.1045E-2</v>
      </c>
      <c r="E74" s="14">
        <f t="shared" si="7"/>
        <v>-4.1311E-2</v>
      </c>
      <c r="F74" s="14">
        <f t="shared" si="8"/>
        <v>2.503E-2</v>
      </c>
      <c r="G74" s="14">
        <f t="shared" si="9"/>
        <v>6.8890000000000002E-3</v>
      </c>
      <c r="H74" s="7">
        <v>1</v>
      </c>
      <c r="I74" s="15" cm="1">
        <f t="array" ref="I74">C74-MMULT(D74:H74,$V$2:$V$6)</f>
        <v>9.1323414052323984E-3</v>
      </c>
      <c r="K74" s="11">
        <f t="shared" si="6"/>
        <v>2.7499571008214093E-2</v>
      </c>
      <c r="L74" s="12">
        <f t="shared" si="10"/>
        <v>3.6631912413446488E-2</v>
      </c>
    </row>
    <row r="75" spans="1:12" x14ac:dyDescent="0.3">
      <c r="A75" s="8">
        <v>44530</v>
      </c>
      <c r="B75" s="9">
        <v>3.8000000000000002E-5</v>
      </c>
      <c r="C75" s="9">
        <v>1.6E-2</v>
      </c>
      <c r="D75" s="10">
        <v>-2.4081999999999999E-2</v>
      </c>
      <c r="E75" s="14">
        <f t="shared" si="7"/>
        <v>5.1045E-2</v>
      </c>
      <c r="F75" s="14">
        <f t="shared" si="8"/>
        <v>-4.1311E-2</v>
      </c>
      <c r="G75" s="14">
        <f t="shared" si="9"/>
        <v>2.503E-2</v>
      </c>
      <c r="H75" s="7">
        <v>1</v>
      </c>
      <c r="I75" s="15" cm="1">
        <f t="array" ref="I75">C75-MMULT(D75:H75,$V$2:$V$6)</f>
        <v>1.086548550459974E-2</v>
      </c>
      <c r="K75" s="11">
        <f t="shared" si="6"/>
        <v>-3.0059072147202064E-3</v>
      </c>
      <c r="L75" s="12">
        <f t="shared" si="10"/>
        <v>7.8595782898795326E-3</v>
      </c>
    </row>
    <row r="76" spans="1:12" x14ac:dyDescent="0.3">
      <c r="A76" s="8">
        <v>44561</v>
      </c>
      <c r="B76" s="9">
        <v>4.1999999999999998E-5</v>
      </c>
      <c r="C76" s="9">
        <v>5.0000000000000001E-4</v>
      </c>
      <c r="D76" s="10">
        <v>4.0002000000000003E-2</v>
      </c>
      <c r="E76" s="14">
        <f t="shared" si="7"/>
        <v>-2.4081999999999999E-2</v>
      </c>
      <c r="F76" s="14">
        <f t="shared" si="8"/>
        <v>5.1045E-2</v>
      </c>
      <c r="G76" s="14">
        <f t="shared" si="9"/>
        <v>-4.1311E-2</v>
      </c>
      <c r="H76" s="7">
        <v>1</v>
      </c>
      <c r="I76" s="15" cm="1">
        <f t="array" ref="I76">C76-MMULT(D76:H76,$V$2:$V$6)</f>
        <v>-1.1513678715648294E-2</v>
      </c>
      <c r="K76" s="11">
        <f t="shared" si="6"/>
        <v>2.301553735831641E-2</v>
      </c>
      <c r="L76" s="12">
        <f t="shared" si="10"/>
        <v>1.1501858642668117E-2</v>
      </c>
    </row>
    <row r="77" spans="1:12" x14ac:dyDescent="0.3">
      <c r="A77" s="8">
        <v>44592</v>
      </c>
      <c r="B77" s="9">
        <v>4.6999999999999997E-5</v>
      </c>
      <c r="C77" s="9">
        <v>-5.0000000000000001E-4</v>
      </c>
      <c r="D77" s="10">
        <v>-4.9112999999999997E-2</v>
      </c>
      <c r="E77" s="14">
        <f t="shared" si="7"/>
        <v>4.0002000000000003E-2</v>
      </c>
      <c r="F77" s="14">
        <f t="shared" si="8"/>
        <v>-2.4081999999999999E-2</v>
      </c>
      <c r="G77" s="14">
        <f t="shared" si="9"/>
        <v>5.1045E-2</v>
      </c>
      <c r="H77" s="7">
        <v>1</v>
      </c>
      <c r="I77" s="15" cm="1">
        <f t="array" ref="I77">C77-MMULT(D77:H77,$V$2:$V$6)</f>
        <v>-5.1375101279567837E-3</v>
      </c>
      <c r="K77" s="11">
        <f t="shared" si="6"/>
        <v>-1.3169798031580571E-2</v>
      </c>
      <c r="L77" s="12">
        <f t="shared" si="10"/>
        <v>-1.8307308159537357E-2</v>
      </c>
    </row>
    <row r="78" spans="1:12" x14ac:dyDescent="0.3">
      <c r="A78" s="8">
        <v>44620</v>
      </c>
      <c r="B78" s="9">
        <v>7.4999999999999993E-5</v>
      </c>
      <c r="C78" s="9">
        <v>0.01</v>
      </c>
      <c r="D78" s="10">
        <v>-2.5829000000000001E-2</v>
      </c>
      <c r="E78" s="14">
        <f t="shared" si="7"/>
        <v>-4.9112999999999997E-2</v>
      </c>
      <c r="F78" s="14">
        <f t="shared" si="8"/>
        <v>4.0002000000000003E-2</v>
      </c>
      <c r="G78" s="14">
        <f t="shared" si="9"/>
        <v>-2.4081999999999999E-2</v>
      </c>
      <c r="H78" s="7">
        <v>1</v>
      </c>
      <c r="I78" s="15" cm="1">
        <f t="array" ref="I78">C78-MMULT(D78:H78,$V$2:$V$6)</f>
        <v>9.0540139324074703E-3</v>
      </c>
      <c r="K78" s="11">
        <f t="shared" si="6"/>
        <v>-3.7152802823984888E-3</v>
      </c>
      <c r="L78" s="12">
        <f t="shared" si="10"/>
        <v>5.3387336500089816E-3</v>
      </c>
    </row>
    <row r="79" spans="1:12" x14ac:dyDescent="0.3">
      <c r="A79" s="8">
        <v>44651</v>
      </c>
      <c r="B79" s="9">
        <v>1.5899999999999999E-4</v>
      </c>
      <c r="C79" s="9">
        <v>2.93E-2</v>
      </c>
      <c r="D79" s="10">
        <v>2.1659999999999999E-2</v>
      </c>
      <c r="E79" s="14">
        <f t="shared" si="7"/>
        <v>-2.5829000000000001E-2</v>
      </c>
      <c r="F79" s="14">
        <f t="shared" si="8"/>
        <v>-4.9112999999999997E-2</v>
      </c>
      <c r="G79" s="14">
        <f t="shared" si="9"/>
        <v>4.0002000000000003E-2</v>
      </c>
      <c r="H79" s="7">
        <v>1</v>
      </c>
      <c r="I79" s="15" cm="1">
        <f t="array" ref="I79">C79-MMULT(D79:H79,$V$2:$V$6)</f>
        <v>2.1752955184373368E-2</v>
      </c>
      <c r="K79" s="11">
        <f t="shared" si="6"/>
        <v>1.556772922588651E-2</v>
      </c>
      <c r="L79" s="12">
        <f t="shared" si="10"/>
        <v>3.7320684410259874E-2</v>
      </c>
    </row>
    <row r="80" spans="1:12" x14ac:dyDescent="0.3">
      <c r="A80" s="8">
        <v>44681</v>
      </c>
      <c r="B80" s="9">
        <v>2.8299999999999999E-4</v>
      </c>
      <c r="C80" s="9">
        <v>3.0000000000000001E-3</v>
      </c>
      <c r="D80" s="10">
        <v>-8.0043000000000003E-2</v>
      </c>
      <c r="E80" s="14">
        <f t="shared" si="7"/>
        <v>2.1659999999999999E-2</v>
      </c>
      <c r="F80" s="14">
        <f t="shared" si="8"/>
        <v>-2.5829000000000001E-2</v>
      </c>
      <c r="G80" s="14">
        <f t="shared" si="9"/>
        <v>-4.9112999999999997E-2</v>
      </c>
      <c r="H80" s="7">
        <v>1</v>
      </c>
      <c r="I80" s="15" cm="1">
        <f t="array" ref="I80">C80-MMULT(D80:H80,$V$2:$V$6)</f>
        <v>1.3909179332675742E-2</v>
      </c>
      <c r="K80" s="11">
        <f t="shared" si="6"/>
        <v>-2.5728990351723234E-2</v>
      </c>
      <c r="L80" s="12">
        <f t="shared" si="10"/>
        <v>-1.1819811019047492E-2</v>
      </c>
    </row>
    <row r="81" spans="1:12" x14ac:dyDescent="0.3">
      <c r="A81" s="8">
        <v>44712</v>
      </c>
      <c r="B81" s="9">
        <v>4.8299999999999998E-4</v>
      </c>
      <c r="C81" s="9">
        <v>1.4200000000000001E-2</v>
      </c>
      <c r="D81" s="10">
        <v>1.1720000000000001E-3</v>
      </c>
      <c r="E81" s="14">
        <f t="shared" si="7"/>
        <v>-8.0043000000000003E-2</v>
      </c>
      <c r="F81" s="14">
        <f t="shared" si="8"/>
        <v>2.1659999999999999E-2</v>
      </c>
      <c r="G81" s="14">
        <f t="shared" si="9"/>
        <v>-2.5829000000000001E-2</v>
      </c>
      <c r="H81" s="7">
        <v>1</v>
      </c>
      <c r="I81" s="15" cm="1">
        <f t="array" ref="I81">C81-MMULT(D81:H81,$V$2:$V$6)</f>
        <v>1.3116940126403916E-2</v>
      </c>
      <c r="K81" s="11">
        <f t="shared" si="6"/>
        <v>7.2485332266921066E-3</v>
      </c>
      <c r="L81" s="12">
        <f t="shared" si="10"/>
        <v>2.0365473353096023E-2</v>
      </c>
    </row>
    <row r="82" spans="1:12" x14ac:dyDescent="0.3">
      <c r="A82" s="8">
        <v>44742</v>
      </c>
      <c r="B82" s="9">
        <v>6.7500000000000004E-4</v>
      </c>
      <c r="C82" s="9">
        <v>-1.6E-2</v>
      </c>
      <c r="D82" s="10">
        <v>-8.4295999999999996E-2</v>
      </c>
      <c r="E82" s="14">
        <f t="shared" si="7"/>
        <v>1.1720000000000001E-3</v>
      </c>
      <c r="F82" s="14">
        <f t="shared" si="8"/>
        <v>-8.0043000000000003E-2</v>
      </c>
      <c r="G82" s="14">
        <f t="shared" si="9"/>
        <v>2.1659999999999999E-2</v>
      </c>
      <c r="H82" s="7">
        <v>1</v>
      </c>
      <c r="I82" s="15" cm="1">
        <f t="array" ref="I82">C82-MMULT(D82:H82,$V$2:$V$6)</f>
        <v>-4.7337710807999964E-3</v>
      </c>
      <c r="K82" s="11">
        <f t="shared" si="6"/>
        <v>-2.7455930052258853E-2</v>
      </c>
      <c r="L82" s="12">
        <f t="shared" si="10"/>
        <v>-3.218970113305885E-2</v>
      </c>
    </row>
    <row r="83" spans="1:12" x14ac:dyDescent="0.3">
      <c r="A83" s="8">
        <v>44773</v>
      </c>
      <c r="B83" s="9">
        <v>1.0369999999999999E-3</v>
      </c>
      <c r="C83" s="9">
        <v>7.6E-3</v>
      </c>
      <c r="D83" s="10">
        <v>6.9832000000000005E-2</v>
      </c>
      <c r="E83" s="14">
        <f t="shared" si="7"/>
        <v>-8.4295999999999996E-2</v>
      </c>
      <c r="F83" s="14">
        <f t="shared" si="8"/>
        <v>1.1720000000000001E-3</v>
      </c>
      <c r="G83" s="14">
        <f t="shared" si="9"/>
        <v>-8.0043000000000003E-2</v>
      </c>
      <c r="H83" s="7">
        <v>1</v>
      </c>
      <c r="I83" s="15" cm="1">
        <f t="array" ref="I83">C83-MMULT(D83:H83,$V$2:$V$6)</f>
        <v>3.4073176144578136E-3</v>
      </c>
      <c r="K83" s="11">
        <f t="shared" si="6"/>
        <v>3.5128072337619859E-2</v>
      </c>
      <c r="L83" s="12">
        <f t="shared" si="10"/>
        <v>3.853538995207767E-2</v>
      </c>
    </row>
    <row r="84" spans="1:12" x14ac:dyDescent="0.3">
      <c r="A84" s="8">
        <v>44804</v>
      </c>
      <c r="B84" s="9">
        <v>1.487E-3</v>
      </c>
      <c r="C84" s="9">
        <v>1.3100000000000001E-2</v>
      </c>
      <c r="D84" s="10">
        <v>-3.6817000000000003E-2</v>
      </c>
      <c r="E84" s="14">
        <f t="shared" si="7"/>
        <v>6.9832000000000005E-2</v>
      </c>
      <c r="F84" s="14">
        <f t="shared" si="8"/>
        <v>-8.4295999999999996E-2</v>
      </c>
      <c r="G84" s="14">
        <f t="shared" si="9"/>
        <v>1.1720000000000001E-3</v>
      </c>
      <c r="H84" s="7">
        <v>1</v>
      </c>
      <c r="I84" s="15" cm="1">
        <f t="array" ref="I84">C84-MMULT(D84:H84,$V$2:$V$6)</f>
        <v>1.4840467843270953E-2</v>
      </c>
      <c r="K84" s="11">
        <f t="shared" si="6"/>
        <v>-8.1769810652542151E-3</v>
      </c>
      <c r="L84" s="12">
        <f t="shared" si="10"/>
        <v>6.6634867780167376E-3</v>
      </c>
    </row>
    <row r="85" spans="1:12" x14ac:dyDescent="0.3">
      <c r="A85" s="8">
        <v>44834</v>
      </c>
      <c r="B85" s="9">
        <v>1.9589999999999998E-3</v>
      </c>
      <c r="C85" s="9">
        <v>-8.3999999999999995E-3</v>
      </c>
      <c r="D85" s="10">
        <v>-9.5729999999999996E-2</v>
      </c>
      <c r="E85" s="14">
        <f t="shared" si="7"/>
        <v>-3.6817000000000003E-2</v>
      </c>
      <c r="F85" s="14">
        <f t="shared" si="8"/>
        <v>6.9832000000000005E-2</v>
      </c>
      <c r="G85" s="14">
        <f t="shared" si="9"/>
        <v>-8.4295999999999996E-2</v>
      </c>
      <c r="H85" s="7">
        <v>1</v>
      </c>
      <c r="I85" s="15" cm="1">
        <f t="array" ref="I85">C85-MMULT(D85:H85,$V$2:$V$6)</f>
        <v>3.344923465238717E-3</v>
      </c>
      <c r="K85" s="11">
        <f t="shared" si="6"/>
        <v>-3.2098730084218478E-2</v>
      </c>
      <c r="L85" s="12">
        <f t="shared" si="10"/>
        <v>-2.8753806618979763E-2</v>
      </c>
    </row>
    <row r="86" spans="1:12" x14ac:dyDescent="0.3">
      <c r="A86" s="8">
        <v>44865</v>
      </c>
      <c r="B86" s="9">
        <v>2.477E-3</v>
      </c>
      <c r="C86" s="9">
        <v>-7.0000000000000001E-3</v>
      </c>
      <c r="D86" s="10">
        <v>6.0349E-2</v>
      </c>
      <c r="E86" s="14">
        <f t="shared" si="7"/>
        <v>-9.5729999999999996E-2</v>
      </c>
      <c r="F86" s="14">
        <f t="shared" si="8"/>
        <v>-3.6817000000000003E-2</v>
      </c>
      <c r="G86" s="14">
        <f t="shared" si="9"/>
        <v>6.9832000000000005E-2</v>
      </c>
      <c r="H86" s="7">
        <v>1</v>
      </c>
      <c r="I86" s="15" cm="1">
        <f t="array" ref="I86">C86-MMULT(D86:H86,$V$2:$V$6)</f>
        <v>-1.9620742201998515E-2</v>
      </c>
      <c r="K86" s="11">
        <f t="shared" si="6"/>
        <v>3.1277480007457788E-2</v>
      </c>
      <c r="L86" s="12">
        <f t="shared" si="10"/>
        <v>1.1656737805459273E-2</v>
      </c>
    </row>
    <row r="87" spans="1:12" x14ac:dyDescent="0.3">
      <c r="A87" s="8">
        <v>44895</v>
      </c>
      <c r="B87" s="9">
        <v>2.8660000000000001E-3</v>
      </c>
      <c r="C87" s="9">
        <v>2.3699999999999999E-2</v>
      </c>
      <c r="D87" s="10">
        <v>7.7562000000000006E-2</v>
      </c>
      <c r="E87" s="14">
        <f t="shared" si="7"/>
        <v>6.0349E-2</v>
      </c>
      <c r="F87" s="14">
        <f t="shared" si="8"/>
        <v>-9.5729999999999996E-2</v>
      </c>
      <c r="G87" s="14">
        <f t="shared" si="9"/>
        <v>-3.6817000000000003E-2</v>
      </c>
      <c r="H87" s="7">
        <v>1</v>
      </c>
      <c r="I87" s="15" cm="1">
        <f t="array" ref="I87">C87-MMULT(D87:H87,$V$2:$V$6)</f>
        <v>1.3389340612844662E-2</v>
      </c>
      <c r="K87" s="11">
        <f t="shared" si="6"/>
        <v>3.8266855287335436E-2</v>
      </c>
      <c r="L87" s="12">
        <f t="shared" si="10"/>
        <v>5.1656195900180099E-2</v>
      </c>
    </row>
    <row r="88" spans="1:12" x14ac:dyDescent="0.3">
      <c r="A88" s="8">
        <v>44926</v>
      </c>
      <c r="B88" s="9">
        <v>3.375E-3</v>
      </c>
      <c r="C88" s="9">
        <v>7.7000000000000002E-3</v>
      </c>
      <c r="D88" s="10">
        <v>-3.9348000000000001E-2</v>
      </c>
      <c r="E88" s="14">
        <f t="shared" si="7"/>
        <v>7.7562000000000006E-2</v>
      </c>
      <c r="F88" s="14">
        <f t="shared" si="8"/>
        <v>6.0349E-2</v>
      </c>
      <c r="G88" s="14">
        <f t="shared" si="9"/>
        <v>-9.5729999999999996E-2</v>
      </c>
      <c r="H88" s="7">
        <v>1</v>
      </c>
      <c r="I88" s="15" cm="1">
        <f t="array" ref="I88">C88-MMULT(D88:H88,$V$2:$V$6)</f>
        <v>5.0974255055784706E-3</v>
      </c>
      <c r="K88" s="11">
        <f t="shared" si="6"/>
        <v>-9.2046990013124469E-3</v>
      </c>
      <c r="L88" s="12">
        <f t="shared" si="10"/>
        <v>-4.1072734957339763E-3</v>
      </c>
    </row>
    <row r="89" spans="1:12" x14ac:dyDescent="0.3">
      <c r="A89" s="8">
        <v>44957</v>
      </c>
      <c r="B89" s="9">
        <v>3.6909999999999998E-3</v>
      </c>
      <c r="C89" s="9">
        <v>2.4500000000000001E-2</v>
      </c>
      <c r="D89" s="10">
        <v>7.1675000000000003E-2</v>
      </c>
      <c r="E89" s="14">
        <f t="shared" si="7"/>
        <v>-3.9348000000000001E-2</v>
      </c>
      <c r="F89" s="14">
        <f t="shared" si="8"/>
        <v>7.7562000000000006E-2</v>
      </c>
      <c r="G89" s="14">
        <f t="shared" si="9"/>
        <v>6.0349E-2</v>
      </c>
      <c r="H89" s="7">
        <v>1</v>
      </c>
      <c r="I89" s="15" cm="1">
        <f t="array" ref="I89">C89-MMULT(D89:H89,$V$2:$V$6)</f>
        <v>-3.3215644095620049E-3</v>
      </c>
      <c r="K89" s="11">
        <f t="shared" si="6"/>
        <v>3.5876426409589567E-2</v>
      </c>
      <c r="L89" s="12">
        <f t="shared" si="10"/>
        <v>3.2554862000027565E-2</v>
      </c>
    </row>
    <row r="90" spans="1:12" x14ac:dyDescent="0.3">
      <c r="A90" s="8">
        <v>44985</v>
      </c>
      <c r="B90" s="9">
        <v>3.4880000000000002E-3</v>
      </c>
      <c r="C90" s="9">
        <v>-1.0699999999999999E-2</v>
      </c>
      <c r="D90" s="10">
        <v>-2.8660000000000001E-2</v>
      </c>
      <c r="E90" s="14">
        <f t="shared" si="7"/>
        <v>7.1675000000000003E-2</v>
      </c>
      <c r="F90" s="14">
        <f t="shared" si="8"/>
        <v>-3.9348000000000001E-2</v>
      </c>
      <c r="G90" s="14">
        <f t="shared" si="9"/>
        <v>7.7562000000000006E-2</v>
      </c>
      <c r="H90" s="7">
        <v>1</v>
      </c>
      <c r="I90" s="15" cm="1">
        <f t="array" ref="I90">C90-MMULT(D90:H90,$V$2:$V$6)</f>
        <v>-2.167934118464427E-2</v>
      </c>
      <c r="K90" s="11">
        <f t="shared" si="6"/>
        <v>-4.8648138568674138E-3</v>
      </c>
      <c r="L90" s="12">
        <f t="shared" si="10"/>
        <v>-2.6544155041511683E-2</v>
      </c>
    </row>
    <row r="91" spans="1:12" x14ac:dyDescent="0.3">
      <c r="A91" s="8">
        <v>45016</v>
      </c>
      <c r="B91" s="9">
        <v>3.9979999999999998E-3</v>
      </c>
      <c r="C91" s="9">
        <v>2.41E-2</v>
      </c>
      <c r="D91" s="10">
        <v>3.0834E-2</v>
      </c>
      <c r="E91" s="14">
        <f t="shared" si="7"/>
        <v>-2.8660000000000001E-2</v>
      </c>
      <c r="F91" s="14">
        <f t="shared" si="8"/>
        <v>7.1675000000000003E-2</v>
      </c>
      <c r="G91" s="14">
        <f t="shared" si="9"/>
        <v>-3.9348000000000001E-2</v>
      </c>
      <c r="H91" s="7">
        <v>1</v>
      </c>
      <c r="I91" s="15" cm="1">
        <f t="array" ref="I91">C91-MMULT(D91:H91,$V$2:$V$6)</f>
        <v>1.1697096343204226E-2</v>
      </c>
      <c r="K91" s="11">
        <f t="shared" si="6"/>
        <v>1.9292851448485568E-2</v>
      </c>
      <c r="L91" s="12">
        <f t="shared" si="10"/>
        <v>3.0989947791689794E-2</v>
      </c>
    </row>
    <row r="92" spans="1:12" x14ac:dyDescent="0.3">
      <c r="A92" s="8">
        <v>45046</v>
      </c>
      <c r="B92" s="9">
        <v>3.98E-3</v>
      </c>
      <c r="C92" s="9">
        <v>-6.3E-3</v>
      </c>
      <c r="D92" s="10">
        <v>1.4371999999999999E-2</v>
      </c>
      <c r="E92" s="14">
        <f t="shared" si="7"/>
        <v>3.0834E-2</v>
      </c>
      <c r="F92" s="14">
        <f t="shared" si="8"/>
        <v>-2.8660000000000001E-2</v>
      </c>
      <c r="G92" s="14">
        <f t="shared" si="9"/>
        <v>7.1675000000000003E-2</v>
      </c>
      <c r="H92" s="7">
        <v>1</v>
      </c>
      <c r="I92" s="15" cm="1">
        <f t="array" ref="I92">C92-MMULT(D92:H92,$V$2:$V$6)</f>
        <v>-2.1462279155290268E-2</v>
      </c>
      <c r="K92" s="11">
        <f t="shared" si="6"/>
        <v>1.2608421316762691E-2</v>
      </c>
      <c r="L92" s="12">
        <f t="shared" si="10"/>
        <v>-8.8538578385275769E-3</v>
      </c>
    </row>
    <row r="93" spans="1:12" x14ac:dyDescent="0.3">
      <c r="A93" s="8">
        <v>45077</v>
      </c>
      <c r="B93" s="9">
        <v>4.2319999999999997E-3</v>
      </c>
      <c r="C93" s="9">
        <v>2.9100000000000001E-2</v>
      </c>
      <c r="D93" s="10">
        <v>-1.0711999999999999E-2</v>
      </c>
      <c r="E93" s="14">
        <f t="shared" si="7"/>
        <v>1.4371999999999999E-2</v>
      </c>
      <c r="F93" s="14">
        <f t="shared" si="8"/>
        <v>3.0834E-2</v>
      </c>
      <c r="G93" s="14">
        <f t="shared" si="9"/>
        <v>-2.8660000000000001E-2</v>
      </c>
      <c r="H93" s="7">
        <v>1</v>
      </c>
      <c r="I93" s="15" cm="1">
        <f t="array" ref="I93">C93-MMULT(D93:H93,$V$2:$V$6)</f>
        <v>2.2835819170635804E-2</v>
      </c>
      <c r="K93" s="11">
        <f t="shared" si="6"/>
        <v>2.4230097371164385E-3</v>
      </c>
      <c r="L93" s="12">
        <f t="shared" si="10"/>
        <v>2.5258828907752242E-2</v>
      </c>
    </row>
    <row r="94" spans="1:12" x14ac:dyDescent="0.3">
      <c r="A94" s="8">
        <v>45107</v>
      </c>
      <c r="B94" s="9">
        <v>4.3E-3</v>
      </c>
      <c r="C94" s="9">
        <v>1.04E-2</v>
      </c>
      <c r="D94" s="10">
        <v>5.8099999999999999E-2</v>
      </c>
      <c r="E94" s="14">
        <f t="shared" si="7"/>
        <v>-1.0711999999999999E-2</v>
      </c>
      <c r="F94" s="14">
        <f t="shared" si="8"/>
        <v>1.4371999999999999E-2</v>
      </c>
      <c r="G94" s="14">
        <f t="shared" si="9"/>
        <v>3.0834E-2</v>
      </c>
      <c r="H94" s="7">
        <v>1</v>
      </c>
      <c r="I94" s="15" cm="1">
        <f t="array" ref="I94">C94-MMULT(D94:H94,$V$2:$V$6)</f>
        <v>-8.6885559530078642E-3</v>
      </c>
      <c r="K94" s="11">
        <f t="shared" si="6"/>
        <v>3.0364268771505606E-2</v>
      </c>
      <c r="L94" s="12">
        <f t="shared" si="10"/>
        <v>2.1675712818497742E-2</v>
      </c>
    </row>
    <row r="97" spans="1:13" x14ac:dyDescent="0.3">
      <c r="A97" s="16" t="s">
        <v>7</v>
      </c>
      <c r="B97" s="17" cm="1">
        <f t="array" ref="B97">GEOMEAN(1+B2:B94)^12-1</f>
        <v>1.2560968125903793E-2</v>
      </c>
      <c r="C97" s="17" cm="1">
        <f t="array" ref="C97">GEOMEAN(1+C2:C94)^12-1</f>
        <v>0.12397574164129299</v>
      </c>
      <c r="D97" s="17" cm="1">
        <f t="array" ref="D97">GEOMEAN(1+D2:D94)^12-1</f>
        <v>9.8047277026958035E-2</v>
      </c>
      <c r="E97" s="17"/>
      <c r="F97" s="18"/>
      <c r="G97" s="18"/>
      <c r="H97" s="18"/>
      <c r="I97" s="18"/>
      <c r="J97" s="18"/>
      <c r="K97" s="17" cm="1">
        <f t="array" ref="K97">GEOMEAN(1+K2:K94)^12-1</f>
        <v>0.12938462489841052</v>
      </c>
      <c r="L97" s="12" cm="1">
        <f t="array" ref="L97">GEOMEAN(1+L2:L94)^12-1</f>
        <v>0.12796552213533996</v>
      </c>
      <c r="M97" s="17"/>
    </row>
    <row r="98" spans="1:13" x14ac:dyDescent="0.3">
      <c r="A98" s="19" t="s">
        <v>8</v>
      </c>
      <c r="B98" s="15"/>
      <c r="C98" s="15">
        <f>STDEV(C2:C94)*SQRT(12)</f>
        <v>5.9002294865869324E-2</v>
      </c>
      <c r="D98" s="15">
        <f>STDEV(D2:D94)*SQRT(12)</f>
        <v>0.15446882946558649</v>
      </c>
      <c r="E98" s="5"/>
      <c r="F98" s="5"/>
      <c r="G98" s="5"/>
      <c r="H98" s="5"/>
      <c r="I98" s="5"/>
      <c r="J98" s="5"/>
      <c r="K98" s="15">
        <f>STDEV(K2:K94)*SQRT(12)</f>
        <v>6.2722396919677362E-2</v>
      </c>
      <c r="L98" s="12">
        <f>STDEV(L2:L94)*SQRT(12)</f>
        <v>8.09460090571648E-2</v>
      </c>
      <c r="M98" s="15"/>
    </row>
    <row r="99" spans="1:13" x14ac:dyDescent="0.3">
      <c r="A99" s="5" t="s">
        <v>9</v>
      </c>
      <c r="B99" s="20"/>
      <c r="C99" s="20">
        <f>(C97-$B97)/C98</f>
        <v>1.888312543921721</v>
      </c>
      <c r="D99" s="20">
        <f>(D97-$B97)/D98</f>
        <v>0.55342109600241007</v>
      </c>
      <c r="E99" s="5"/>
      <c r="F99" s="5"/>
      <c r="G99" s="5"/>
      <c r="H99" s="5"/>
      <c r="I99" s="5"/>
      <c r="J99" s="5"/>
      <c r="K99" s="20">
        <f>(K97-$B97)/K98</f>
        <v>1.8625508990370971</v>
      </c>
      <c r="L99" s="21">
        <f>(L97-$B97)/L98</f>
        <v>1.425697886203833</v>
      </c>
      <c r="M99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3DB4-E880-42D0-86B5-A6DC476D5DED}">
  <dimension ref="A1:X90"/>
  <sheetViews>
    <sheetView zoomScale="85" zoomScaleNormal="85" workbookViewId="0">
      <selection activeCell="D29" sqref="D29"/>
    </sheetView>
  </sheetViews>
  <sheetFormatPr defaultColWidth="8.7265625" defaultRowHeight="12" x14ac:dyDescent="0.3"/>
  <cols>
    <col min="1" max="1" width="12.26953125" style="5" bestFit="1" customWidth="1"/>
    <col min="2" max="2" width="12.453125" style="5" bestFit="1" customWidth="1"/>
    <col min="3" max="3" width="6.81640625" style="5" bestFit="1" customWidth="1"/>
    <col min="4" max="4" width="10.26953125" style="5" bestFit="1" customWidth="1"/>
    <col min="5" max="5" width="8.1796875" style="5" bestFit="1" customWidth="1"/>
    <col min="6" max="7" width="8.81640625" style="5" bestFit="1" customWidth="1"/>
    <col min="8" max="8" width="6.7265625" style="5" bestFit="1" customWidth="1"/>
    <col min="9" max="9" width="8" style="5" bestFit="1" customWidth="1"/>
    <col min="10" max="10" width="8.7265625" style="5"/>
    <col min="11" max="11" width="9.54296875" style="5" bestFit="1" customWidth="1"/>
    <col min="12" max="12" width="14.7265625" style="5" bestFit="1" customWidth="1"/>
    <col min="13" max="13" width="7" style="5" bestFit="1" customWidth="1"/>
    <col min="14" max="14" width="11.54296875" style="5" bestFit="1" customWidth="1"/>
    <col min="15" max="15" width="6" style="5" customWidth="1"/>
    <col min="16" max="17" width="8.7265625" style="5"/>
    <col min="18" max="18" width="8.81640625" style="5" bestFit="1" customWidth="1"/>
    <col min="19" max="16384" width="8.7265625" style="5"/>
  </cols>
  <sheetData>
    <row r="1" spans="1:24" ht="13" x14ac:dyDescent="0.35">
      <c r="A1" s="22" t="s">
        <v>31</v>
      </c>
      <c r="B1" s="2" t="s">
        <v>1</v>
      </c>
      <c r="C1" s="3" t="s">
        <v>32</v>
      </c>
      <c r="D1" s="4" t="s">
        <v>17</v>
      </c>
      <c r="E1" s="5" t="s">
        <v>18</v>
      </c>
      <c r="F1" s="5" t="s">
        <v>19</v>
      </c>
      <c r="G1" s="5" t="s">
        <v>20</v>
      </c>
      <c r="H1" s="5" t="s">
        <v>3</v>
      </c>
      <c r="I1" s="5" t="s">
        <v>4</v>
      </c>
      <c r="K1" s="3" t="str">
        <f>C1&amp;" "&amp;"contrib"</f>
        <v>CPI contrib</v>
      </c>
      <c r="L1" s="6" t="str">
        <f>C1&amp;" contrib+resid"</f>
        <v>CPI contrib+resid</v>
      </c>
      <c r="R1" s="5" t="s">
        <v>5</v>
      </c>
      <c r="X1" s="15"/>
    </row>
    <row r="2" spans="1:24" x14ac:dyDescent="0.3">
      <c r="A2" s="19">
        <v>42735</v>
      </c>
      <c r="B2" s="15">
        <f>VLOOKUP(A2,AMG!$A$2:$B$97,2,FALSE)</f>
        <v>3.1E-4</v>
      </c>
      <c r="C2" s="15">
        <v>4.7187085385189675E-2</v>
      </c>
      <c r="D2" s="15">
        <v>-3.2800000000000003E-2</v>
      </c>
      <c r="E2" s="15"/>
      <c r="F2" s="15"/>
      <c r="G2" s="15"/>
      <c r="H2" s="5">
        <v>1</v>
      </c>
      <c r="I2" s="15"/>
      <c r="K2" s="11">
        <f t="shared" ref="K2:K22" si="0">$O$2*D2+$R$6</f>
        <v>1.178672308634101E-2</v>
      </c>
      <c r="L2" s="12">
        <f t="shared" ref="L2:L18" si="1">K2+I2</f>
        <v>1.178672308634101E-2</v>
      </c>
      <c r="N2" s="5" t="s">
        <v>6</v>
      </c>
      <c r="O2" s="13">
        <f>SUM(R2:R5)</f>
        <v>0.65976833125875511</v>
      </c>
      <c r="Q2" s="5" t="str">
        <f>D1</f>
        <v>FTSE NARIET</v>
      </c>
      <c r="R2" s="5" cm="1">
        <f t="array" ref="R2:R6">MMULT(MINVERSE(MMULT(TRANSPOSE(D5:H28),D5:H28)),MMULT(TRANSPOSE(D5:H28),C5:C28))</f>
        <v>0.19801496636291829</v>
      </c>
      <c r="U2" s="19"/>
      <c r="V2" s="15"/>
      <c r="W2" s="23"/>
      <c r="X2" s="20"/>
    </row>
    <row r="3" spans="1:24" x14ac:dyDescent="0.3">
      <c r="A3" s="19">
        <v>42825</v>
      </c>
      <c r="B3" s="15">
        <f>VLOOKUP(A3,AMG!$A$2:$B$97,2,FALSE)</f>
        <v>4.4799999999999999E-4</v>
      </c>
      <c r="C3" s="15">
        <v>5.3190290205328727E-2</v>
      </c>
      <c r="D3" s="15">
        <v>2.5499999999999998E-2</v>
      </c>
      <c r="E3" s="15">
        <f t="shared" ref="E3:G22" si="2">D2</f>
        <v>-3.2800000000000003E-2</v>
      </c>
      <c r="F3" s="15"/>
      <c r="G3" s="15"/>
      <c r="H3" s="5">
        <v>1</v>
      </c>
      <c r="I3" s="15"/>
      <c r="K3" s="11">
        <f t="shared" si="0"/>
        <v>5.0251216798726434E-2</v>
      </c>
      <c r="L3" s="12">
        <f t="shared" si="1"/>
        <v>5.0251216798726434E-2</v>
      </c>
      <c r="Q3" s="5" t="str">
        <f>E1</f>
        <v>FTSE NARIETt-1</v>
      </c>
      <c r="R3" s="5">
        <v>0.17606378034728978</v>
      </c>
      <c r="U3" s="19"/>
      <c r="V3" s="15"/>
      <c r="W3" s="23"/>
      <c r="X3" s="20"/>
    </row>
    <row r="4" spans="1:24" x14ac:dyDescent="0.3">
      <c r="A4" s="19">
        <v>42916</v>
      </c>
      <c r="B4" s="15">
        <f>VLOOKUP(A4,AMG!$A$2:$B$97,2,FALSE)</f>
        <v>7.0799999999999997E-4</v>
      </c>
      <c r="C4" s="15">
        <v>1.6862113361946207E-2</v>
      </c>
      <c r="D4" s="15">
        <v>2.2700000000000001E-2</v>
      </c>
      <c r="E4" s="15">
        <f t="shared" si="2"/>
        <v>2.5499999999999998E-2</v>
      </c>
      <c r="F4" s="15">
        <f t="shared" si="2"/>
        <v>-3.2800000000000003E-2</v>
      </c>
      <c r="G4" s="15"/>
      <c r="H4" s="5">
        <v>1</v>
      </c>
      <c r="I4" s="15"/>
      <c r="K4" s="11">
        <f t="shared" si="0"/>
        <v>4.8403865471201922E-2</v>
      </c>
      <c r="L4" s="12">
        <f t="shared" si="1"/>
        <v>4.8403865471201922E-2</v>
      </c>
      <c r="Q4" s="5" t="str">
        <f>F1</f>
        <v>FTSE NARIETt-2</v>
      </c>
      <c r="R4" s="5">
        <v>0.13573304272354358</v>
      </c>
      <c r="U4" s="19"/>
      <c r="V4" s="15"/>
      <c r="W4" s="23"/>
      <c r="X4" s="20"/>
    </row>
    <row r="5" spans="1:24" x14ac:dyDescent="0.3">
      <c r="A5" s="19">
        <v>43008</v>
      </c>
      <c r="B5" s="15">
        <f>VLOOKUP(A5,AMG!$A$2:$B$97,2,FALSE)</f>
        <v>8.6200000000000003E-4</v>
      </c>
      <c r="C5" s="15">
        <v>2.0457733587471827E-2</v>
      </c>
      <c r="D5" s="15">
        <v>1.11E-2</v>
      </c>
      <c r="E5" s="15">
        <f t="shared" si="2"/>
        <v>2.2700000000000001E-2</v>
      </c>
      <c r="F5" s="15">
        <f t="shared" si="2"/>
        <v>2.5499999999999998E-2</v>
      </c>
      <c r="G5" s="15">
        <f t="shared" si="2"/>
        <v>-3.2800000000000003E-2</v>
      </c>
      <c r="H5" s="5">
        <v>1</v>
      </c>
      <c r="I5" s="15" cm="1">
        <f t="array" ref="I5">C5-MMULT(D5:H5,$R$2:$R$6)</f>
        <v>-1.7706622722258474E-2</v>
      </c>
      <c r="K5" s="11">
        <f t="shared" si="0"/>
        <v>4.0750552828600364E-2</v>
      </c>
      <c r="L5" s="12">
        <f t="shared" si="1"/>
        <v>2.3043930106341891E-2</v>
      </c>
      <c r="Q5" s="5" t="str">
        <f>G1</f>
        <v>FTSE NARIETt-3</v>
      </c>
      <c r="R5" s="5">
        <v>0.14995654182500343</v>
      </c>
      <c r="U5" s="19"/>
      <c r="V5" s="15"/>
      <c r="W5" s="23"/>
      <c r="X5" s="20"/>
    </row>
    <row r="6" spans="1:24" x14ac:dyDescent="0.3">
      <c r="A6" s="19">
        <v>43100</v>
      </c>
      <c r="B6" s="15">
        <f>VLOOKUP(A6,AMG!$A$2:$B$97,2,FALSE)</f>
        <v>1.0009999999999999E-3</v>
      </c>
      <c r="C6" s="15">
        <v>1.1421205699246428E-2</v>
      </c>
      <c r="D6" s="15">
        <v>2.4799999999999999E-2</v>
      </c>
      <c r="E6" s="15">
        <f t="shared" si="2"/>
        <v>1.11E-2</v>
      </c>
      <c r="F6" s="15">
        <f t="shared" si="2"/>
        <v>2.2700000000000001E-2</v>
      </c>
      <c r="G6" s="15">
        <f t="shared" si="2"/>
        <v>2.5499999999999998E-2</v>
      </c>
      <c r="H6" s="5">
        <v>1</v>
      </c>
      <c r="I6" s="15" cm="1">
        <f t="array" ref="I6">C6-MMULT(D6:H6,$R$2:$R$6)</f>
        <v>-3.5776029666399069E-2</v>
      </c>
      <c r="K6" s="11">
        <f t="shared" si="0"/>
        <v>4.9789378966845307E-2</v>
      </c>
      <c r="L6" s="12">
        <f t="shared" si="1"/>
        <v>1.4013349300446239E-2</v>
      </c>
      <c r="Q6" s="5" t="s">
        <v>3</v>
      </c>
      <c r="R6" s="5">
        <v>3.342712435162818E-2</v>
      </c>
      <c r="U6" s="19"/>
      <c r="V6" s="15"/>
      <c r="W6" s="23"/>
      <c r="X6" s="20"/>
    </row>
    <row r="7" spans="1:24" x14ac:dyDescent="0.3">
      <c r="A7" s="19">
        <v>43190</v>
      </c>
      <c r="B7" s="15">
        <f>VLOOKUP(A7,AMG!$A$2:$B$97,2,FALSE)</f>
        <v>1.305E-3</v>
      </c>
      <c r="C7" s="15">
        <v>2.1525756592552847E-2</v>
      </c>
      <c r="D7" s="15">
        <v>-6.6600000000000006E-2</v>
      </c>
      <c r="E7" s="15">
        <f t="shared" si="2"/>
        <v>2.4799999999999999E-2</v>
      </c>
      <c r="F7" s="15">
        <f t="shared" si="2"/>
        <v>1.11E-2</v>
      </c>
      <c r="G7" s="15">
        <f t="shared" si="2"/>
        <v>2.2700000000000001E-2</v>
      </c>
      <c r="H7" s="5">
        <v>1</v>
      </c>
      <c r="I7" s="15" cm="1">
        <f t="array" ref="I7">C7-MMULT(D7:H7,$R$2:$R$6)</f>
        <v>-7.9906030255766716E-3</v>
      </c>
      <c r="K7" s="11">
        <f t="shared" si="0"/>
        <v>-1.0513446510204916E-2</v>
      </c>
      <c r="L7" s="12">
        <f t="shared" si="1"/>
        <v>-1.8504049535781587E-2</v>
      </c>
      <c r="U7" s="19"/>
      <c r="V7" s="15"/>
      <c r="W7" s="23"/>
      <c r="X7" s="20"/>
    </row>
    <row r="8" spans="1:24" x14ac:dyDescent="0.3">
      <c r="A8" s="19">
        <v>43281</v>
      </c>
      <c r="B8" s="15">
        <f>VLOOKUP(A8,AMG!$A$2:$B$97,2,FALSE)</f>
        <v>1.513E-3</v>
      </c>
      <c r="C8" s="15">
        <v>2.4179780129548467E-2</v>
      </c>
      <c r="D8" s="15">
        <f>VLOOKUP(A8,NGCREIT!$A$2:$D$66,4,FALSE)</f>
        <v>4.3638999999999997E-2</v>
      </c>
      <c r="E8" s="15">
        <f t="shared" si="2"/>
        <v>-6.6600000000000006E-2</v>
      </c>
      <c r="F8" s="15">
        <f t="shared" si="2"/>
        <v>2.4799999999999999E-2</v>
      </c>
      <c r="G8" s="15">
        <f t="shared" si="2"/>
        <v>1.11E-2</v>
      </c>
      <c r="H8" s="5">
        <v>1</v>
      </c>
      <c r="I8" s="15" cm="1">
        <f t="array" ref="I8">C8-MMULT(D8:H8,$R$2:$R$6)</f>
        <v>-1.1193368641863023E-2</v>
      </c>
      <c r="K8" s="11">
        <f t="shared" si="0"/>
        <v>6.221875455942899E-2</v>
      </c>
      <c r="L8" s="12">
        <f t="shared" si="1"/>
        <v>5.1025385917565967E-2</v>
      </c>
      <c r="U8" s="19"/>
      <c r="V8" s="15"/>
      <c r="W8" s="23"/>
      <c r="X8" s="20"/>
    </row>
    <row r="9" spans="1:24" x14ac:dyDescent="0.3">
      <c r="A9" s="19">
        <v>43373</v>
      </c>
      <c r="B9" s="15">
        <f>VLOOKUP(A9,AMG!$A$2:$B$97,2,FALSE)</f>
        <v>1.684E-3</v>
      </c>
      <c r="C9" s="15">
        <v>1.6660430295027506E-2</v>
      </c>
      <c r="D9" s="15">
        <f>VLOOKUP(A9,NGCREIT!$A$2:$D$66,4,FALSE)</f>
        <v>-2.5382999999999999E-2</v>
      </c>
      <c r="E9" s="15">
        <f t="shared" si="2"/>
        <v>4.3638999999999997E-2</v>
      </c>
      <c r="F9" s="15">
        <f t="shared" si="2"/>
        <v>-6.6600000000000006E-2</v>
      </c>
      <c r="G9" s="15">
        <f t="shared" si="2"/>
        <v>2.4799999999999999E-2</v>
      </c>
      <c r="H9" s="5">
        <v>1</v>
      </c>
      <c r="I9" s="15" cm="1">
        <f t="array" ref="I9">C9-MMULT(D9:H9,$R$2:$R$6)</f>
        <v>-1.4102829067858178E-2</v>
      </c>
      <c r="K9" s="11">
        <f t="shared" si="0"/>
        <v>1.6680224799287199E-2</v>
      </c>
      <c r="L9" s="12">
        <f t="shared" si="1"/>
        <v>2.5773957314290212E-3</v>
      </c>
      <c r="U9" s="19"/>
      <c r="V9" s="15"/>
      <c r="W9" s="23"/>
      <c r="X9" s="20"/>
    </row>
    <row r="10" spans="1:24" x14ac:dyDescent="0.3">
      <c r="A10" s="19">
        <v>43465</v>
      </c>
      <c r="B10" s="15">
        <f>VLOOKUP(A10,AMG!$A$2:$B$97,2,FALSE)</f>
        <v>1.98E-3</v>
      </c>
      <c r="C10" s="15">
        <v>1.8129578382722444E-2</v>
      </c>
      <c r="D10" s="15">
        <f>VLOOKUP(A10,NGCREIT!$A$2:$D$66,4,FALSE)</f>
        <v>-8.2254999999999995E-2</v>
      </c>
      <c r="E10" s="15">
        <f t="shared" si="2"/>
        <v>-2.5382999999999999E-2</v>
      </c>
      <c r="F10" s="15">
        <f t="shared" si="2"/>
        <v>4.3638999999999997E-2</v>
      </c>
      <c r="G10" s="15">
        <f t="shared" si="2"/>
        <v>-6.6600000000000006E-2</v>
      </c>
      <c r="H10" s="5">
        <v>1</v>
      </c>
      <c r="I10" s="15" cm="1">
        <f t="array" ref="I10">C10-MMULT(D10:H10,$R$2:$R$6)</f>
        <v>9.5230534599638726E-3</v>
      </c>
      <c r="K10" s="11">
        <f t="shared" si="0"/>
        <v>-2.0842119736060719E-2</v>
      </c>
      <c r="L10" s="12">
        <f t="shared" si="1"/>
        <v>-1.1319066276096846E-2</v>
      </c>
      <c r="U10" s="19"/>
      <c r="V10" s="15"/>
      <c r="W10" s="23"/>
      <c r="X10" s="20"/>
    </row>
    <row r="11" spans="1:24" x14ac:dyDescent="0.3">
      <c r="A11" s="19">
        <v>43555</v>
      </c>
      <c r="B11" s="15">
        <f>VLOOKUP(A11,AMG!$A$2:$B$97,2,FALSE)</f>
        <v>2.0730000000000002E-3</v>
      </c>
      <c r="C11" s="15">
        <v>1.8918796273407201E-2</v>
      </c>
      <c r="D11" s="15">
        <f>VLOOKUP(A11,NGCREIT!$A$2:$D$66,4,FALSE)</f>
        <v>3.3499000000000001E-2</v>
      </c>
      <c r="E11" s="15">
        <f t="shared" si="2"/>
        <v>-8.2254999999999995E-2</v>
      </c>
      <c r="F11" s="15">
        <f t="shared" si="2"/>
        <v>-2.5382999999999999E-2</v>
      </c>
      <c r="G11" s="15">
        <f t="shared" si="2"/>
        <v>4.3638999999999997E-2</v>
      </c>
      <c r="H11" s="5">
        <v>1</v>
      </c>
      <c r="I11" s="15" cm="1">
        <f t="array" ref="I11">C11-MMULT(D11:H11,$R$2:$R$6)</f>
        <v>-9.7581468891956777E-3</v>
      </c>
      <c r="K11" s="11">
        <f t="shared" si="0"/>
        <v>5.5528703680465218E-2</v>
      </c>
      <c r="L11" s="12">
        <f t="shared" si="1"/>
        <v>4.577055679126954E-2</v>
      </c>
      <c r="U11" s="19"/>
      <c r="V11" s="15"/>
      <c r="W11" s="23"/>
      <c r="X11" s="20"/>
    </row>
    <row r="12" spans="1:24" x14ac:dyDescent="0.3">
      <c r="A12" s="19">
        <v>43646</v>
      </c>
      <c r="B12" s="15">
        <f>VLOOKUP(A12,AMG!$A$2:$B$97,2,FALSE)</f>
        <v>2.0179999999999998E-3</v>
      </c>
      <c r="C12" s="15">
        <v>2.0915111837048528E-2</v>
      </c>
      <c r="D12" s="15">
        <f>VLOOKUP(A12,NGCREIT!$A$2:$D$66,4,FALSE)</f>
        <v>1.2593E-2</v>
      </c>
      <c r="E12" s="15">
        <f t="shared" si="2"/>
        <v>3.3499000000000001E-2</v>
      </c>
      <c r="F12" s="15">
        <f t="shared" si="2"/>
        <v>-8.2254999999999995E-2</v>
      </c>
      <c r="G12" s="15">
        <f t="shared" si="2"/>
        <v>-2.5382999999999999E-2</v>
      </c>
      <c r="H12" s="5">
        <v>1</v>
      </c>
      <c r="I12" s="15" cm="1">
        <f t="array" ref="I12">C12-MMULT(D12:H12,$R$2:$R$6)</f>
        <v>-5.9325072334726059E-3</v>
      </c>
      <c r="K12" s="11">
        <f t="shared" si="0"/>
        <v>4.1735586947169681E-2</v>
      </c>
      <c r="L12" s="12">
        <f t="shared" si="1"/>
        <v>3.5803079713697075E-2</v>
      </c>
      <c r="U12" s="19"/>
      <c r="V12" s="15"/>
      <c r="W12" s="23"/>
      <c r="X12" s="20"/>
    </row>
    <row r="13" spans="1:24" x14ac:dyDescent="0.3">
      <c r="A13" s="19">
        <v>43738</v>
      </c>
      <c r="B13" s="15">
        <f>VLOOKUP(A13,AMG!$A$2:$B$97,2,FALSE)</f>
        <v>1.7160000000000001E-3</v>
      </c>
      <c r="C13" s="15">
        <v>1.7893324158242407E-2</v>
      </c>
      <c r="D13" s="15">
        <f>VLOOKUP(A13,NGCREIT!$A$2:$D$66,4,FALSE)</f>
        <v>2.9349E-2</v>
      </c>
      <c r="E13" s="15">
        <f t="shared" si="2"/>
        <v>1.2593E-2</v>
      </c>
      <c r="F13" s="15">
        <f t="shared" si="2"/>
        <v>3.3499000000000001E-2</v>
      </c>
      <c r="G13" s="15">
        <f t="shared" si="2"/>
        <v>-8.2254999999999995E-2</v>
      </c>
      <c r="H13" s="5">
        <v>1</v>
      </c>
      <c r="I13" s="15" cm="1">
        <f t="array" ref="I13">C13-MMULT(D13:H13,$R$2:$R$6)</f>
        <v>-1.5774758477464811E-2</v>
      </c>
      <c r="K13" s="11">
        <f t="shared" si="0"/>
        <v>5.2790665105741388E-2</v>
      </c>
      <c r="L13" s="12">
        <f t="shared" si="1"/>
        <v>3.7015906628276578E-2</v>
      </c>
      <c r="U13" s="19"/>
      <c r="V13" s="15"/>
      <c r="W13" s="23"/>
      <c r="X13" s="20"/>
    </row>
    <row r="14" spans="1:24" x14ac:dyDescent="0.3">
      <c r="A14" s="19">
        <v>43830</v>
      </c>
      <c r="B14" s="15">
        <f>VLOOKUP(A14,AMG!$A$2:$B$97,2,FALSE)</f>
        <v>1.4239999999999999E-3</v>
      </c>
      <c r="C14" s="15">
        <v>2.1098454206873507E-2</v>
      </c>
      <c r="D14" s="15">
        <f>VLOOKUP(A14,NGCREIT!$A$2:$D$66,4,FALSE)</f>
        <v>-5.9800000000000001E-3</v>
      </c>
      <c r="E14" s="15">
        <f t="shared" si="2"/>
        <v>2.9349E-2</v>
      </c>
      <c r="F14" s="15">
        <f t="shared" si="2"/>
        <v>1.2593E-2</v>
      </c>
      <c r="G14" s="15">
        <f t="shared" si="2"/>
        <v>3.3499000000000001E-2</v>
      </c>
      <c r="H14" s="5">
        <v>1</v>
      </c>
      <c r="I14" s="15" cm="1">
        <f t="array" ref="I14">C14-MMULT(D14:H14,$R$2:$R$6)</f>
        <v>-2.3044516936930402E-2</v>
      </c>
      <c r="K14" s="11">
        <f t="shared" si="0"/>
        <v>2.9481709730700825E-2</v>
      </c>
      <c r="L14" s="12">
        <f t="shared" si="1"/>
        <v>6.4371927937704222E-3</v>
      </c>
      <c r="U14" s="19"/>
      <c r="V14" s="15"/>
      <c r="W14" s="23"/>
      <c r="X14" s="20"/>
    </row>
    <row r="15" spans="1:24" x14ac:dyDescent="0.3">
      <c r="A15" s="19">
        <v>43921</v>
      </c>
      <c r="B15" s="15">
        <f>VLOOKUP(A15,AMG!$A$2:$B$97,2,FALSE)</f>
        <v>1.263E-3</v>
      </c>
      <c r="C15" s="15">
        <v>-1.6675067930452814E-3</v>
      </c>
      <c r="D15" s="15">
        <f>VLOOKUP(A15,NGCREIT!$A$2:$D$66,4,FALSE)</f>
        <v>-0.21920200000000001</v>
      </c>
      <c r="E15" s="15">
        <f t="shared" si="2"/>
        <v>-5.9800000000000001E-3</v>
      </c>
      <c r="F15" s="15">
        <f t="shared" si="2"/>
        <v>2.9349E-2</v>
      </c>
      <c r="G15" s="15">
        <f t="shared" si="2"/>
        <v>1.2593E-2</v>
      </c>
      <c r="H15" s="5">
        <v>1</v>
      </c>
      <c r="I15" s="15" cm="1">
        <f t="array" ref="I15">C15-MMULT(D15:H15,$R$2:$R$6)</f>
        <v>3.4914751163921953E-3</v>
      </c>
      <c r="K15" s="11">
        <f t="shared" si="0"/>
        <v>-0.11119541339695346</v>
      </c>
      <c r="L15" s="12">
        <f t="shared" si="1"/>
        <v>-0.10770393828056127</v>
      </c>
      <c r="U15" s="19"/>
      <c r="V15" s="15"/>
      <c r="W15" s="23"/>
      <c r="X15" s="20"/>
    </row>
    <row r="16" spans="1:24" x14ac:dyDescent="0.3">
      <c r="A16" s="19">
        <v>44012</v>
      </c>
      <c r="B16" s="15">
        <f>VLOOKUP(A16,AMG!$A$2:$B$97,2,FALSE)</f>
        <v>9.8999999999999994E-5</v>
      </c>
      <c r="C16" s="15">
        <v>2.0228916501381144E-2</v>
      </c>
      <c r="D16" s="15">
        <f>VLOOKUP(A16,NGCREIT!$A$2:$D$66,4,FALSE)</f>
        <v>3.0551999999999999E-2</v>
      </c>
      <c r="E16" s="15">
        <f t="shared" si="2"/>
        <v>-0.21920200000000001</v>
      </c>
      <c r="F16" s="15">
        <f t="shared" si="2"/>
        <v>-5.9800000000000001E-3</v>
      </c>
      <c r="G16" s="15">
        <f t="shared" si="2"/>
        <v>2.9349E-2</v>
      </c>
      <c r="H16" s="5">
        <v>1</v>
      </c>
      <c r="I16" s="15" cm="1">
        <f t="array" ref="I16">C16-MMULT(D16:H16,$R$2:$R$6)</f>
        <v>1.5756180726584468E-2</v>
      </c>
      <c r="K16" s="11">
        <f t="shared" si="0"/>
        <v>5.3584366408245668E-2</v>
      </c>
      <c r="L16" s="12">
        <f t="shared" si="1"/>
        <v>6.9340547134830136E-2</v>
      </c>
      <c r="U16" s="19"/>
      <c r="V16" s="15"/>
      <c r="W16" s="23"/>
      <c r="X16" s="20"/>
    </row>
    <row r="17" spans="1:24" x14ac:dyDescent="0.3">
      <c r="A17" s="19">
        <v>44104</v>
      </c>
      <c r="B17" s="15">
        <f>VLOOKUP(A17,AMG!$A$2:$B$97,2,FALSE)</f>
        <v>9.7E-5</v>
      </c>
      <c r="C17" s="15">
        <v>3.1430504050978136E-2</v>
      </c>
      <c r="D17" s="15">
        <f>VLOOKUP(A17,NGCREIT!$A$2:$D$66,4,FALSE)</f>
        <v>-3.2648999999999997E-2</v>
      </c>
      <c r="E17" s="15">
        <f t="shared" si="2"/>
        <v>3.0551999999999999E-2</v>
      </c>
      <c r="F17" s="15">
        <f t="shared" si="2"/>
        <v>-0.21920200000000001</v>
      </c>
      <c r="G17" s="15">
        <f t="shared" si="2"/>
        <v>-5.9800000000000001E-3</v>
      </c>
      <c r="H17" s="5">
        <v>1</v>
      </c>
      <c r="I17" s="15" cm="1">
        <f t="array" ref="I17">C17-MMULT(D17:H17,$R$2:$R$6)</f>
        <v>2.9738964270162205E-2</v>
      </c>
      <c r="K17" s="11">
        <f t="shared" si="0"/>
        <v>1.1886348104361087E-2</v>
      </c>
      <c r="L17" s="12">
        <f t="shared" si="1"/>
        <v>4.1625312374523292E-2</v>
      </c>
      <c r="U17" s="19"/>
      <c r="V17" s="15"/>
      <c r="W17" s="23"/>
      <c r="X17" s="20"/>
    </row>
    <row r="18" spans="1:24" x14ac:dyDescent="0.3">
      <c r="A18" s="19">
        <v>44196</v>
      </c>
      <c r="B18" s="15">
        <f>VLOOKUP(A18,AMG!$A$2:$B$97,2,FALSE)</f>
        <v>7.7000000000000001E-5</v>
      </c>
      <c r="C18" s="15">
        <v>2.4377201179310637E-2</v>
      </c>
      <c r="D18" s="15">
        <f>VLOOKUP(A18,NGCREIT!$A$2:$D$66,4,FALSE)</f>
        <v>3.2867E-2</v>
      </c>
      <c r="E18" s="15">
        <f t="shared" si="2"/>
        <v>-3.2648999999999997E-2</v>
      </c>
      <c r="F18" s="15">
        <f t="shared" si="2"/>
        <v>3.0551999999999999E-2</v>
      </c>
      <c r="G18" s="15">
        <f t="shared" si="2"/>
        <v>-0.21920200000000001</v>
      </c>
      <c r="H18" s="5">
        <v>1</v>
      </c>
      <c r="I18" s="15" cm="1">
        <f t="array" ref="I18">C18-MMULT(D18:H18,$R$2:$R$6)</f>
        <v>1.8914083252625783E-2</v>
      </c>
      <c r="K18" s="11">
        <f t="shared" si="0"/>
        <v>5.5111730095109682E-2</v>
      </c>
      <c r="L18" s="12">
        <f t="shared" si="1"/>
        <v>7.4025813347735461E-2</v>
      </c>
      <c r="U18" s="19"/>
      <c r="V18" s="15"/>
      <c r="W18" s="23"/>
      <c r="X18" s="20"/>
    </row>
    <row r="19" spans="1:24" x14ac:dyDescent="0.3">
      <c r="A19" s="19">
        <v>44286</v>
      </c>
      <c r="B19" s="15">
        <f>VLOOKUP(A19,AMG!$A$2:$B$97,2,FALSE)</f>
        <v>5.1E-5</v>
      </c>
      <c r="C19" s="15">
        <v>3.780799158017345E-2</v>
      </c>
      <c r="D19" s="15">
        <f>VLOOKUP(A19,NGCREIT!$A$2:$D$66,4,FALSE)</f>
        <v>4.5687999999999999E-2</v>
      </c>
      <c r="E19" s="15">
        <f t="shared" si="2"/>
        <v>3.2867E-2</v>
      </c>
      <c r="F19" s="15">
        <f t="shared" si="2"/>
        <v>-3.2648999999999997E-2</v>
      </c>
      <c r="G19" s="15">
        <f t="shared" si="2"/>
        <v>3.0551999999999999E-2</v>
      </c>
      <c r="H19" s="5">
        <v>1</v>
      </c>
      <c r="I19" s="15" cm="1">
        <f t="array" ref="I19">C19-MMULT(D19:H19,$R$2:$R$6)</f>
        <v>-1.060265297727464E-2</v>
      </c>
      <c r="K19" s="11">
        <f t="shared" si="0"/>
        <v>6.3570619870178188E-2</v>
      </c>
      <c r="L19" s="12">
        <f>K19+I19</f>
        <v>5.2967966892903548E-2</v>
      </c>
      <c r="U19" s="19"/>
      <c r="V19" s="15"/>
      <c r="W19" s="23"/>
      <c r="X19" s="20"/>
    </row>
    <row r="20" spans="1:24" x14ac:dyDescent="0.3">
      <c r="A20" s="19">
        <v>44377</v>
      </c>
      <c r="B20" s="15">
        <f>VLOOKUP(A20,AMG!$A$2:$B$97,2,FALSE)</f>
        <v>1.5E-5</v>
      </c>
      <c r="C20" s="15">
        <v>7.4999999999999956E-2</v>
      </c>
      <c r="D20" s="15">
        <f>VLOOKUP(A20,NGCREIT!$A$2:$D$66,4,FALSE)</f>
        <v>2.6144000000000001E-2</v>
      </c>
      <c r="E20" s="15">
        <f t="shared" si="2"/>
        <v>4.5687999999999999E-2</v>
      </c>
      <c r="F20" s="15">
        <f t="shared" si="2"/>
        <v>3.2867E-2</v>
      </c>
      <c r="G20" s="15">
        <f t="shared" si="2"/>
        <v>-3.2648999999999997E-2</v>
      </c>
      <c r="H20" s="5">
        <v>1</v>
      </c>
      <c r="I20" s="15" cm="1">
        <f t="array" ref="I20">C20-MMULT(D20:H20,$R$2:$R$6)</f>
        <v>2.8786763590122492E-2</v>
      </c>
      <c r="K20" s="11">
        <f t="shared" si="0"/>
        <v>5.0676107604057073E-2</v>
      </c>
      <c r="L20" s="12">
        <f t="shared" ref="L20:L22" si="3">K20+I20</f>
        <v>7.9462871194179566E-2</v>
      </c>
      <c r="U20" s="19"/>
      <c r="V20" s="15"/>
      <c r="W20" s="23"/>
      <c r="X20" s="20"/>
    </row>
    <row r="21" spans="1:24" x14ac:dyDescent="0.3">
      <c r="A21" s="19">
        <v>44469</v>
      </c>
      <c r="B21" s="15">
        <f>VLOOKUP(A21,AMG!$A$2:$B$97,2,FALSE)</f>
        <v>3.8000000000000002E-5</v>
      </c>
      <c r="C21" s="15">
        <v>8.0000000000000071E-2</v>
      </c>
      <c r="D21" s="15">
        <f>VLOOKUP(A21,NGCREIT!$A$2:$D$66,4,FALSE)</f>
        <v>-5.3987E-2</v>
      </c>
      <c r="E21" s="15">
        <f t="shared" si="2"/>
        <v>2.6144000000000001E-2</v>
      </c>
      <c r="F21" s="15">
        <f t="shared" si="2"/>
        <v>4.5687999999999999E-2</v>
      </c>
      <c r="G21" s="15">
        <f t="shared" si="2"/>
        <v>3.2867E-2</v>
      </c>
      <c r="H21" s="5">
        <v>1</v>
      </c>
      <c r="I21" s="15" cm="1">
        <f t="array" ref="I21">C21-MMULT(D21:H21,$R$2:$R$6)</f>
        <v>4.1530105247891566E-2</v>
      </c>
      <c r="K21" s="11">
        <f t="shared" si="0"/>
        <v>-2.1917885480382329E-3</v>
      </c>
      <c r="L21" s="12">
        <f t="shared" si="3"/>
        <v>3.9338316699853333E-2</v>
      </c>
      <c r="U21" s="19"/>
      <c r="V21" s="15"/>
      <c r="W21" s="23"/>
      <c r="X21" s="20"/>
    </row>
    <row r="22" spans="1:24" x14ac:dyDescent="0.3">
      <c r="A22" s="19">
        <v>44561</v>
      </c>
      <c r="B22" s="15">
        <f>VLOOKUP(A22,AMG!$A$2:$B$97,2,FALSE)</f>
        <v>4.1999999999999998E-5</v>
      </c>
      <c r="C22" s="15">
        <v>9.6000000000000085E-2</v>
      </c>
      <c r="D22" s="15">
        <f>VLOOKUP(A22,NGCREIT!$A$2:$D$66,4,FALSE)</f>
        <v>8.8317999999999994E-2</v>
      </c>
      <c r="E22" s="15">
        <f t="shared" si="2"/>
        <v>-5.3987E-2</v>
      </c>
      <c r="F22" s="15">
        <f t="shared" si="2"/>
        <v>2.6144000000000001E-2</v>
      </c>
      <c r="G22" s="15">
        <f t="shared" si="2"/>
        <v>4.5687999999999999E-2</v>
      </c>
      <c r="H22" s="5">
        <v>1</v>
      </c>
      <c r="I22" s="15" cm="1">
        <f t="array" ref="I22">C22-MMULT(D22:H22,$R$2:$R$6)</f>
        <v>4.418992600687574E-2</v>
      </c>
      <c r="K22" s="11">
        <f t="shared" si="0"/>
        <v>9.1696543831738919E-2</v>
      </c>
      <c r="L22" s="12">
        <f t="shared" si="3"/>
        <v>0.13588646983861466</v>
      </c>
      <c r="U22" s="19"/>
      <c r="V22" s="15"/>
      <c r="W22" s="23"/>
      <c r="X22" s="20"/>
    </row>
    <row r="23" spans="1:24" x14ac:dyDescent="0.3">
      <c r="A23" s="19">
        <v>44651</v>
      </c>
      <c r="B23" s="15">
        <f>VLOOKUP(A23,AMG!$A$2:$B$97,2,FALSE)</f>
        <v>1.5899999999999999E-4</v>
      </c>
      <c r="C23" s="15">
        <v>7.4999999999999956E-2</v>
      </c>
      <c r="D23" s="15">
        <f>VLOOKUP(A23,NGCREIT!$A$2:$D$66,4,FALSE)</f>
        <v>6.5084000000000003E-2</v>
      </c>
      <c r="E23" s="15">
        <f t="shared" ref="E23:E28" si="4">D22</f>
        <v>8.8317999999999994E-2</v>
      </c>
      <c r="F23" s="15">
        <f t="shared" ref="F23:F28" si="5">E22</f>
        <v>-5.3987E-2</v>
      </c>
      <c r="G23" s="15">
        <f t="shared" ref="G23:G28" si="6">F22</f>
        <v>2.6144000000000001E-2</v>
      </c>
      <c r="H23" s="5">
        <v>1</v>
      </c>
      <c r="I23" s="15" cm="1">
        <f t="array" ref="I23">C23-MMULT(D23:H23,$R$2:$R$6)</f>
        <v>1.6543024572938721E-2</v>
      </c>
      <c r="K23" s="11">
        <f t="shared" ref="K23:K28" si="7">$O$2*D23+$R$6</f>
        <v>7.6367486423272998E-2</v>
      </c>
      <c r="L23" s="12">
        <f t="shared" ref="L23:L28" si="8">K23+I23</f>
        <v>9.2910510996211726E-2</v>
      </c>
      <c r="U23" s="19"/>
      <c r="V23" s="15"/>
      <c r="W23" s="23"/>
      <c r="X23" s="20"/>
    </row>
    <row r="24" spans="1:24" x14ac:dyDescent="0.3">
      <c r="A24" s="19">
        <v>44742</v>
      </c>
      <c r="B24" s="15">
        <f>VLOOKUP(A24,AMG!$A$2:$B$97,2,FALSE)</f>
        <v>6.7500000000000004E-4</v>
      </c>
      <c r="C24" s="15">
        <v>3.5999999999999997E-2</v>
      </c>
      <c r="D24" s="15">
        <f>VLOOKUP(A24,NGCREIT!$A$2:$D$66,4,FALSE)</f>
        <v>-7.4125999999999997E-2</v>
      </c>
      <c r="E24" s="15">
        <f t="shared" si="4"/>
        <v>6.5084000000000003E-2</v>
      </c>
      <c r="F24" s="15">
        <f t="shared" si="5"/>
        <v>8.8317999999999994E-2</v>
      </c>
      <c r="G24" s="15">
        <f t="shared" si="6"/>
        <v>-5.3987E-2</v>
      </c>
      <c r="H24" s="5">
        <v>1</v>
      </c>
      <c r="I24" s="15" cm="1">
        <f t="array" ref="I24">C24-MMULT(D24:H24,$R$2:$R$6)</f>
        <v>1.9000309211150285E-3</v>
      </c>
      <c r="K24" s="11">
        <f t="shared" si="7"/>
        <v>-1.5478862971258299E-2</v>
      </c>
      <c r="L24" s="12">
        <f t="shared" si="8"/>
        <v>-1.357883205014327E-2</v>
      </c>
      <c r="U24" s="19"/>
      <c r="V24" s="15"/>
      <c r="W24" s="23"/>
      <c r="X24" s="20"/>
    </row>
    <row r="25" spans="1:24" x14ac:dyDescent="0.3">
      <c r="A25" s="19">
        <v>44834</v>
      </c>
      <c r="B25" s="15">
        <f>VLOOKUP(A25,AMG!$A$2:$B$97,2,FALSE)</f>
        <v>1.9589999999999998E-3</v>
      </c>
      <c r="C25" s="15">
        <v>1.0999999999999999E-2</v>
      </c>
      <c r="D25" s="15">
        <f>VLOOKUP(A25,NGCREIT!$A$2:$D$66,4,FALSE)</f>
        <v>-0.121754</v>
      </c>
      <c r="E25" s="15">
        <f t="shared" si="4"/>
        <v>-7.4125999999999997E-2</v>
      </c>
      <c r="F25" s="15">
        <f t="shared" si="5"/>
        <v>6.5084000000000003E-2</v>
      </c>
      <c r="G25" s="15">
        <f t="shared" si="6"/>
        <v>8.8317999999999994E-2</v>
      </c>
      <c r="H25" s="5">
        <v>1</v>
      </c>
      <c r="I25" s="15" cm="1">
        <f t="array" ref="I25">C25-MMULT(D25:H25,$R$2:$R$6)</f>
        <v>-7.3450175685739923E-3</v>
      </c>
      <c r="K25" s="11">
        <f t="shared" si="7"/>
        <v>-4.690230905245029E-2</v>
      </c>
      <c r="L25" s="12">
        <f t="shared" si="8"/>
        <v>-5.4247326621024286E-2</v>
      </c>
      <c r="U25" s="19"/>
      <c r="V25" s="15"/>
      <c r="W25" s="23"/>
      <c r="X25" s="20"/>
    </row>
    <row r="26" spans="1:24" x14ac:dyDescent="0.3">
      <c r="A26" s="19">
        <v>44926</v>
      </c>
      <c r="B26" s="15">
        <f>VLOOKUP(A26,AMG!$A$2:$B$97,2,FALSE)</f>
        <v>3.375E-3</v>
      </c>
      <c r="C26" s="15">
        <v>-1.2999999999999999E-2</v>
      </c>
      <c r="D26" s="15">
        <f>VLOOKUP(A26,NGCREIT!$A$2:$D$66,4,FALSE)</f>
        <v>-5.1395000000000003E-2</v>
      </c>
      <c r="E26" s="15">
        <f t="shared" si="4"/>
        <v>-0.121754</v>
      </c>
      <c r="F26" s="15">
        <f t="shared" si="5"/>
        <v>-7.4125999999999997E-2</v>
      </c>
      <c r="G26" s="15">
        <f t="shared" si="6"/>
        <v>6.5084000000000003E-2</v>
      </c>
      <c r="H26" s="5">
        <v>1</v>
      </c>
      <c r="I26" s="15" cm="1">
        <f t="array" ref="I26">C26-MMULT(D26:H26,$R$2:$R$6)</f>
        <v>-1.4512099686215205E-2</v>
      </c>
      <c r="K26" s="11">
        <f t="shared" si="7"/>
        <v>-4.8166903341553824E-4</v>
      </c>
      <c r="L26" s="12">
        <f t="shared" si="8"/>
        <v>-1.4993768719630743E-2</v>
      </c>
      <c r="U26" s="19"/>
      <c r="V26" s="15"/>
      <c r="W26" s="23"/>
      <c r="X26" s="20"/>
    </row>
    <row r="27" spans="1:24" x14ac:dyDescent="0.3">
      <c r="A27" s="19">
        <v>45016</v>
      </c>
      <c r="B27" s="15">
        <f>VLOOKUP(A27,AMG!$A$2:$B$97,2,FALSE)</f>
        <v>3.9979999999999998E-3</v>
      </c>
      <c r="C27" s="15">
        <v>-1.0999999999999999E-2</v>
      </c>
      <c r="D27" s="15">
        <f>VLOOKUP(A27,NGCREIT!$A$2:$D$66,4,FALSE)</f>
        <v>-2.5392999999999999E-2</v>
      </c>
      <c r="E27" s="15">
        <f t="shared" si="4"/>
        <v>-5.1395000000000003E-2</v>
      </c>
      <c r="F27" s="15">
        <f t="shared" si="5"/>
        <v>-0.121754</v>
      </c>
      <c r="G27" s="15">
        <f t="shared" si="6"/>
        <v>-7.4125999999999997E-2</v>
      </c>
      <c r="H27" s="5">
        <v>1</v>
      </c>
      <c r="I27" s="15" cm="1">
        <f t="array" ref="I27">C27-MMULT(D27:H27,$R$2:$R$6)</f>
        <v>-2.7084128167431075E-3</v>
      </c>
      <c r="K27" s="11">
        <f t="shared" si="7"/>
        <v>1.6673627115974612E-2</v>
      </c>
      <c r="L27" s="12">
        <f t="shared" si="8"/>
        <v>1.3965214299231504E-2</v>
      </c>
      <c r="U27" s="19"/>
      <c r="V27" s="15"/>
      <c r="W27" s="23"/>
      <c r="X27" s="20"/>
    </row>
    <row r="28" spans="1:24" x14ac:dyDescent="0.3">
      <c r="A28" s="19">
        <v>45107</v>
      </c>
      <c r="B28" s="15">
        <f>VLOOKUP(A28,AMG!$A$2:$B$97,2,FALSE)</f>
        <v>4.3E-3</v>
      </c>
      <c r="C28" s="15">
        <v>-0.02</v>
      </c>
      <c r="D28" s="15">
        <f>VLOOKUP(A28,NGCREIT!$A$2:$D$66,4,FALSE)</f>
        <v>5.1528999999999998E-2</v>
      </c>
      <c r="E28" s="15">
        <f t="shared" si="4"/>
        <v>-2.5392999999999999E-2</v>
      </c>
      <c r="F28" s="15">
        <f t="shared" si="5"/>
        <v>-5.1395000000000003E-2</v>
      </c>
      <c r="G28" s="15">
        <f t="shared" si="6"/>
        <v>-0.121754</v>
      </c>
      <c r="H28" s="5">
        <v>1</v>
      </c>
      <c r="I28" s="15" cm="1">
        <f t="array" ref="I28">C28-MMULT(D28:H28,$R$2:$R$6)</f>
        <v>-3.3926041454846276E-2</v>
      </c>
      <c r="K28" s="11">
        <f t="shared" si="7"/>
        <v>6.7424326693060574E-2</v>
      </c>
      <c r="L28" s="12">
        <f t="shared" si="8"/>
        <v>3.3498285238214298E-2</v>
      </c>
      <c r="U28" s="19"/>
      <c r="V28" s="15"/>
      <c r="W28" s="23"/>
      <c r="X28" s="20"/>
    </row>
    <row r="29" spans="1:24" x14ac:dyDescent="0.3">
      <c r="A29" s="19"/>
      <c r="B29" s="15"/>
      <c r="C29" s="15"/>
      <c r="D29" s="15"/>
      <c r="E29" s="15"/>
      <c r="F29" s="15"/>
      <c r="G29" s="15"/>
      <c r="I29" s="15"/>
      <c r="K29" s="11"/>
      <c r="L29" s="12"/>
      <c r="U29" s="19"/>
      <c r="V29" s="15"/>
      <c r="W29" s="20"/>
      <c r="X29" s="20"/>
    </row>
    <row r="30" spans="1:24" x14ac:dyDescent="0.3">
      <c r="A30" s="19"/>
      <c r="B30" s="15"/>
      <c r="C30" s="15"/>
      <c r="D30" s="15"/>
      <c r="U30" s="19"/>
      <c r="V30" s="15"/>
      <c r="W30" s="11"/>
      <c r="X30" s="20"/>
    </row>
    <row r="31" spans="1:24" x14ac:dyDescent="0.3">
      <c r="A31" s="24" t="s">
        <v>7</v>
      </c>
      <c r="B31" s="25" cm="1">
        <f t="array" ref="B31">GEOMEAN(1+B2:B28)^4-1</f>
        <v>4.9233180053689374E-3</v>
      </c>
      <c r="C31" s="25" cm="1">
        <f t="array" ref="C31">GEOMEAN(1+C2:C27)^4-1</f>
        <v>0.12229240953282128</v>
      </c>
      <c r="D31" s="25" cm="1">
        <f t="array" ref="D31">GEOMEAN(1+D2:D26)^4-1</f>
        <v>-5.2141101497111153E-2</v>
      </c>
      <c r="E31" s="25"/>
      <c r="F31" s="26"/>
      <c r="G31" s="26"/>
      <c r="H31" s="26"/>
      <c r="I31" s="26"/>
      <c r="J31" s="26"/>
      <c r="K31" s="25" cm="1">
        <f t="array" ref="K31">GEOMEAN(1+K2:K28)^4-1</f>
        <v>0.11007615310625907</v>
      </c>
      <c r="L31" s="12" cm="1">
        <f t="array" ref="L31">GEOMEAN(1+L2:L28)^4-1</f>
        <v>0.10929687337020111</v>
      </c>
      <c r="U31" s="19"/>
      <c r="V31" s="15"/>
    </row>
    <row r="32" spans="1:24" x14ac:dyDescent="0.3">
      <c r="A32" s="19" t="s">
        <v>8</v>
      </c>
      <c r="B32" s="15"/>
      <c r="C32" s="15">
        <f>STDEV(C2:C29)*SQRT(4)</f>
        <v>5.6416830712050663E-2</v>
      </c>
      <c r="D32" s="15">
        <f>STDEV(D2:D29)*SQRT(4)</f>
        <v>0.13111213258538784</v>
      </c>
      <c r="K32" s="25">
        <f>STDEV(K2:K29)*SQRT(4)</f>
        <v>8.6503632923637996E-2</v>
      </c>
      <c r="L32" s="12">
        <f>STDEV(L2:L29)*SQRT(4)</f>
        <v>9.5629510071337895E-2</v>
      </c>
      <c r="U32" s="19"/>
      <c r="V32" s="15"/>
    </row>
    <row r="33" spans="1:22" x14ac:dyDescent="0.3">
      <c r="A33" s="5" t="s">
        <v>9</v>
      </c>
      <c r="B33" s="20"/>
      <c r="C33" s="20">
        <f>(C31-$B31)/C32</f>
        <v>2.0803914372024845</v>
      </c>
      <c r="D33" s="20">
        <f>(D31-$B31)/D32</f>
        <v>-0.43523370703558972</v>
      </c>
      <c r="K33" s="27">
        <f>(K31-$B31)/K32</f>
        <v>1.2155886584984807</v>
      </c>
      <c r="L33" s="21">
        <f>(L31-$B31)/L32</f>
        <v>1.0914366840002774</v>
      </c>
      <c r="U33" s="19"/>
      <c r="V33" s="15"/>
    </row>
    <row r="34" spans="1:22" x14ac:dyDescent="0.3">
      <c r="U34" s="19"/>
      <c r="V34" s="15"/>
    </row>
    <row r="35" spans="1:22" x14ac:dyDescent="0.3">
      <c r="U35" s="19"/>
      <c r="V35" s="15"/>
    </row>
    <row r="36" spans="1:22" x14ac:dyDescent="0.3">
      <c r="A36" s="19"/>
      <c r="B36" s="15"/>
      <c r="C36" s="15"/>
      <c r="D36" s="15"/>
      <c r="U36" s="19"/>
      <c r="V36" s="15"/>
    </row>
    <row r="37" spans="1:22" x14ac:dyDescent="0.3">
      <c r="B37" s="15"/>
      <c r="C37" s="15"/>
      <c r="D37" s="15"/>
      <c r="K37" s="15"/>
      <c r="U37" s="19"/>
      <c r="V37" s="15"/>
    </row>
    <row r="38" spans="1:22" x14ac:dyDescent="0.3">
      <c r="A38" s="19"/>
      <c r="B38" s="15"/>
      <c r="C38" s="15"/>
      <c r="D38" s="15"/>
      <c r="K38" s="15"/>
      <c r="U38" s="19"/>
      <c r="V38" s="15"/>
    </row>
    <row r="39" spans="1:22" x14ac:dyDescent="0.3">
      <c r="A39" s="19"/>
      <c r="B39" s="20"/>
      <c r="C39" s="20"/>
      <c r="D39" s="20"/>
      <c r="K39" s="20"/>
      <c r="L39" s="15"/>
      <c r="U39" s="19"/>
      <c r="V39" s="15"/>
    </row>
    <row r="40" spans="1:22" x14ac:dyDescent="0.3">
      <c r="A40" s="19"/>
      <c r="B40" s="15"/>
      <c r="C40" s="15"/>
      <c r="D40" s="15"/>
      <c r="U40" s="19"/>
      <c r="V40" s="15"/>
    </row>
    <row r="41" spans="1:22" x14ac:dyDescent="0.3">
      <c r="A41" s="19"/>
      <c r="B41" s="15"/>
      <c r="C41" s="15"/>
      <c r="D41" s="15"/>
      <c r="U41" s="19"/>
      <c r="V41" s="15"/>
    </row>
    <row r="42" spans="1:22" x14ac:dyDescent="0.3">
      <c r="A42" s="19"/>
      <c r="B42" s="15"/>
      <c r="C42" s="15"/>
      <c r="D42" s="15"/>
      <c r="U42" s="19"/>
      <c r="V42" s="15"/>
    </row>
    <row r="43" spans="1:22" x14ac:dyDescent="0.3">
      <c r="A43" s="19"/>
      <c r="B43" s="15"/>
      <c r="C43" s="15"/>
      <c r="D43" s="15"/>
      <c r="U43" s="19"/>
      <c r="V43" s="15"/>
    </row>
    <row r="44" spans="1:22" x14ac:dyDescent="0.3">
      <c r="A44" s="19"/>
      <c r="B44" s="15"/>
      <c r="C44" s="15"/>
      <c r="D44" s="15"/>
      <c r="U44" s="19"/>
      <c r="V44" s="15"/>
    </row>
    <row r="45" spans="1:22" x14ac:dyDescent="0.3">
      <c r="A45" s="19"/>
      <c r="B45" s="15"/>
      <c r="C45" s="15"/>
      <c r="D45" s="15"/>
      <c r="U45" s="19"/>
      <c r="V45" s="15"/>
    </row>
    <row r="46" spans="1:22" x14ac:dyDescent="0.3">
      <c r="A46" s="19"/>
      <c r="B46" s="15"/>
      <c r="C46" s="15"/>
      <c r="D46" s="15"/>
      <c r="U46" s="19"/>
      <c r="V46" s="15"/>
    </row>
    <row r="47" spans="1:22" x14ac:dyDescent="0.3">
      <c r="A47" s="19"/>
      <c r="B47" s="15"/>
      <c r="C47" s="15"/>
      <c r="D47" s="15"/>
      <c r="U47" s="19"/>
      <c r="V47" s="15"/>
    </row>
    <row r="48" spans="1:22" x14ac:dyDescent="0.3">
      <c r="A48" s="19"/>
      <c r="B48" s="15"/>
      <c r="C48" s="15"/>
      <c r="D48" s="15"/>
      <c r="U48" s="19"/>
      <c r="V48" s="15"/>
    </row>
    <row r="49" spans="1:22" x14ac:dyDescent="0.3">
      <c r="A49" s="19"/>
      <c r="B49" s="15"/>
      <c r="C49" s="15"/>
      <c r="D49" s="15"/>
      <c r="U49" s="19"/>
      <c r="V49" s="15"/>
    </row>
    <row r="50" spans="1:22" x14ac:dyDescent="0.3">
      <c r="A50" s="19"/>
      <c r="B50" s="15"/>
      <c r="C50" s="15"/>
      <c r="D50" s="15"/>
      <c r="U50" s="19"/>
      <c r="V50" s="15"/>
    </row>
    <row r="51" spans="1:22" x14ac:dyDescent="0.3">
      <c r="A51" s="19"/>
      <c r="B51" s="15"/>
      <c r="C51" s="15"/>
      <c r="D51" s="15"/>
    </row>
    <row r="52" spans="1:22" x14ac:dyDescent="0.3">
      <c r="A52" s="19"/>
      <c r="B52" s="15"/>
      <c r="C52" s="15"/>
      <c r="D52" s="15"/>
    </row>
    <row r="53" spans="1:22" x14ac:dyDescent="0.3">
      <c r="A53" s="19"/>
      <c r="B53" s="15"/>
      <c r="C53" s="15"/>
      <c r="D53" s="15"/>
    </row>
    <row r="54" spans="1:22" x14ac:dyDescent="0.3">
      <c r="A54" s="19"/>
      <c r="B54" s="15"/>
      <c r="C54" s="15"/>
      <c r="D54" s="15"/>
    </row>
    <row r="55" spans="1:22" x14ac:dyDescent="0.3">
      <c r="A55" s="19"/>
      <c r="B55" s="15"/>
      <c r="C55" s="15"/>
      <c r="D55" s="15"/>
    </row>
    <row r="56" spans="1:22" x14ac:dyDescent="0.3">
      <c r="A56" s="19"/>
      <c r="B56" s="15"/>
      <c r="C56" s="15"/>
      <c r="D56" s="15"/>
    </row>
    <row r="57" spans="1:22" x14ac:dyDescent="0.3">
      <c r="A57" s="19"/>
      <c r="B57" s="15"/>
      <c r="C57" s="15"/>
      <c r="D57" s="15"/>
    </row>
    <row r="58" spans="1:22" x14ac:dyDescent="0.3">
      <c r="A58" s="19"/>
      <c r="B58" s="15"/>
      <c r="C58" s="15"/>
      <c r="D58" s="15"/>
    </row>
    <row r="59" spans="1:22" x14ac:dyDescent="0.3">
      <c r="A59" s="19"/>
      <c r="B59" s="15"/>
      <c r="C59" s="15"/>
      <c r="D59" s="15"/>
    </row>
    <row r="60" spans="1:22" x14ac:dyDescent="0.3">
      <c r="A60" s="19"/>
      <c r="B60" s="15"/>
      <c r="C60" s="15"/>
      <c r="D60" s="15"/>
    </row>
    <row r="61" spans="1:22" x14ac:dyDescent="0.3">
      <c r="A61" s="19"/>
      <c r="B61" s="15"/>
      <c r="C61" s="15"/>
      <c r="D61" s="15"/>
    </row>
    <row r="62" spans="1:22" x14ac:dyDescent="0.3">
      <c r="A62" s="19"/>
      <c r="B62" s="15"/>
      <c r="C62" s="15"/>
      <c r="D62" s="15"/>
    </row>
    <row r="63" spans="1:22" x14ac:dyDescent="0.3">
      <c r="A63" s="19"/>
      <c r="B63" s="15"/>
      <c r="C63" s="15"/>
      <c r="D63" s="15"/>
    </row>
    <row r="64" spans="1:22" x14ac:dyDescent="0.3">
      <c r="A64" s="19"/>
      <c r="B64" s="15"/>
      <c r="C64" s="15"/>
      <c r="D64" s="15"/>
    </row>
    <row r="65" spans="1:4" x14ac:dyDescent="0.3">
      <c r="A65" s="19"/>
      <c r="B65" s="15"/>
      <c r="C65" s="15"/>
      <c r="D65" s="15"/>
    </row>
    <row r="66" spans="1:4" x14ac:dyDescent="0.3">
      <c r="A66" s="19"/>
      <c r="B66" s="15"/>
      <c r="C66" s="15"/>
      <c r="D66" s="15"/>
    </row>
    <row r="67" spans="1:4" x14ac:dyDescent="0.3">
      <c r="A67" s="19"/>
      <c r="B67" s="15"/>
      <c r="C67" s="15"/>
      <c r="D67" s="15"/>
    </row>
    <row r="68" spans="1:4" x14ac:dyDescent="0.3">
      <c r="A68" s="19"/>
      <c r="B68" s="15"/>
      <c r="C68" s="15"/>
      <c r="D68" s="15"/>
    </row>
    <row r="69" spans="1:4" x14ac:dyDescent="0.3">
      <c r="A69" s="19"/>
      <c r="B69" s="15"/>
      <c r="C69" s="15"/>
      <c r="D69" s="15"/>
    </row>
    <row r="70" spans="1:4" x14ac:dyDescent="0.3">
      <c r="A70" s="19"/>
      <c r="B70" s="15"/>
      <c r="C70" s="15"/>
      <c r="D70" s="15"/>
    </row>
    <row r="72" spans="1:4" x14ac:dyDescent="0.3">
      <c r="A72" s="19"/>
      <c r="B72" s="15"/>
      <c r="C72" s="15"/>
      <c r="D72" s="15"/>
    </row>
    <row r="74" spans="1:4" x14ac:dyDescent="0.3">
      <c r="A74" s="19"/>
      <c r="B74" s="15"/>
      <c r="C74" s="15"/>
      <c r="D74" s="15"/>
    </row>
    <row r="75" spans="1:4" x14ac:dyDescent="0.3">
      <c r="A75" s="19"/>
      <c r="B75" s="15"/>
      <c r="C75" s="15"/>
      <c r="D75" s="15"/>
    </row>
    <row r="76" spans="1:4" x14ac:dyDescent="0.3">
      <c r="A76" s="19"/>
      <c r="B76" s="15"/>
      <c r="C76" s="15"/>
      <c r="D76" s="15"/>
    </row>
    <row r="77" spans="1:4" x14ac:dyDescent="0.3">
      <c r="A77" s="19"/>
      <c r="B77" s="15"/>
      <c r="C77" s="15"/>
      <c r="D77" s="15"/>
    </row>
    <row r="78" spans="1:4" x14ac:dyDescent="0.3">
      <c r="A78" s="19"/>
      <c r="B78" s="15"/>
      <c r="C78" s="15"/>
      <c r="D78" s="15"/>
    </row>
    <row r="79" spans="1:4" x14ac:dyDescent="0.3">
      <c r="A79" s="19"/>
      <c r="B79" s="15"/>
      <c r="C79" s="15"/>
      <c r="D79" s="15"/>
    </row>
    <row r="80" spans="1:4" x14ac:dyDescent="0.3">
      <c r="A80" s="19"/>
      <c r="B80" s="15"/>
      <c r="C80" s="15"/>
      <c r="D80" s="15"/>
    </row>
    <row r="81" spans="1:4" x14ac:dyDescent="0.3">
      <c r="A81" s="19"/>
      <c r="B81" s="15"/>
      <c r="C81" s="15"/>
      <c r="D81" s="15"/>
    </row>
    <row r="82" spans="1:4" x14ac:dyDescent="0.3">
      <c r="A82" s="19"/>
      <c r="B82" s="15"/>
      <c r="C82" s="15"/>
      <c r="D82" s="15"/>
    </row>
    <row r="83" spans="1:4" x14ac:dyDescent="0.3">
      <c r="A83" s="19"/>
      <c r="B83" s="15"/>
      <c r="C83" s="15"/>
      <c r="D83" s="15"/>
    </row>
    <row r="84" spans="1:4" x14ac:dyDescent="0.3">
      <c r="A84" s="19"/>
      <c r="B84" s="15"/>
      <c r="C84" s="15"/>
      <c r="D84" s="15"/>
    </row>
    <row r="85" spans="1:4" x14ac:dyDescent="0.3">
      <c r="A85" s="19"/>
      <c r="B85" s="15"/>
      <c r="C85" s="15"/>
      <c r="D85" s="15"/>
    </row>
    <row r="86" spans="1:4" x14ac:dyDescent="0.3">
      <c r="A86" s="19"/>
      <c r="B86" s="15"/>
      <c r="C86" s="15"/>
      <c r="D86" s="15"/>
    </row>
    <row r="87" spans="1:4" x14ac:dyDescent="0.3">
      <c r="A87" s="19"/>
      <c r="B87" s="15"/>
      <c r="C87" s="15"/>
      <c r="D87" s="15"/>
    </row>
    <row r="88" spans="1:4" x14ac:dyDescent="0.3">
      <c r="A88" s="19"/>
      <c r="B88" s="15"/>
      <c r="C88" s="15"/>
      <c r="D88" s="15"/>
    </row>
    <row r="89" spans="1:4" x14ac:dyDescent="0.3">
      <c r="A89" s="19"/>
      <c r="B89" s="15"/>
      <c r="C89" s="15"/>
      <c r="D89" s="15"/>
    </row>
    <row r="90" spans="1:4" x14ac:dyDescent="0.3">
      <c r="A90" s="19"/>
      <c r="B90" s="15"/>
      <c r="C90" s="15"/>
      <c r="D90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9BD4-DC4C-4BD5-A31D-CA335A6F38D9}">
  <dimension ref="A1:X118"/>
  <sheetViews>
    <sheetView topLeftCell="A6" zoomScale="85" zoomScaleNormal="85" workbookViewId="0">
      <selection activeCell="D29" sqref="D29"/>
    </sheetView>
  </sheetViews>
  <sheetFormatPr defaultColWidth="8.7265625" defaultRowHeight="12" x14ac:dyDescent="0.3"/>
  <cols>
    <col min="1" max="1" width="14.81640625" style="5" bestFit="1" customWidth="1"/>
    <col min="2" max="2" width="12.453125" style="5" bestFit="1" customWidth="1"/>
    <col min="3" max="3" width="9.453125" style="5" bestFit="1" customWidth="1"/>
    <col min="4" max="4" width="13.7265625" style="5" bestFit="1" customWidth="1"/>
    <col min="5" max="7" width="15.26953125" style="5" bestFit="1" customWidth="1"/>
    <col min="8" max="8" width="8.1796875" style="5" bestFit="1" customWidth="1"/>
    <col min="9" max="9" width="7.81640625" style="5" bestFit="1" customWidth="1"/>
    <col min="10" max="10" width="8.7265625" style="5"/>
    <col min="11" max="11" width="10.453125" style="5" bestFit="1" customWidth="1"/>
    <col min="12" max="12" width="15.54296875" style="5" bestFit="1" customWidth="1"/>
    <col min="13" max="13" width="7" style="5" bestFit="1" customWidth="1"/>
    <col min="14" max="14" width="11.54296875" style="5" bestFit="1" customWidth="1"/>
    <col min="15" max="15" width="4.453125" style="5" bestFit="1" customWidth="1"/>
    <col min="16" max="16" width="8.7265625" style="5"/>
    <col min="17" max="17" width="15.81640625" style="5" bestFit="1" customWidth="1"/>
    <col min="18" max="18" width="12" style="5" bestFit="1" customWidth="1"/>
    <col min="19" max="16384" width="8.7265625" style="5"/>
  </cols>
  <sheetData>
    <row r="1" spans="1:24" ht="13" x14ac:dyDescent="0.35">
      <c r="A1" s="22" t="s">
        <v>31</v>
      </c>
      <c r="B1" s="2" t="s">
        <v>1</v>
      </c>
      <c r="C1" s="3" t="s">
        <v>33</v>
      </c>
      <c r="D1" s="4" t="s">
        <v>34</v>
      </c>
      <c r="E1" s="5" t="s">
        <v>35</v>
      </c>
      <c r="F1" s="5" t="s">
        <v>36</v>
      </c>
      <c r="G1" s="5" t="s">
        <v>37</v>
      </c>
      <c r="H1" s="5" t="s">
        <v>3</v>
      </c>
      <c r="I1" s="5" t="s">
        <v>4</v>
      </c>
      <c r="K1" s="3" t="str">
        <f>C1&amp;" "&amp;"contrib"</f>
        <v>JPM contrib</v>
      </c>
      <c r="L1" s="6" t="str">
        <f>C1&amp;" contrib+resid"</f>
        <v>JPM contrib+resid</v>
      </c>
      <c r="R1" s="5" t="s">
        <v>5</v>
      </c>
      <c r="X1" s="15"/>
    </row>
    <row r="2" spans="1:24" x14ac:dyDescent="0.3">
      <c r="A2" s="19">
        <v>40178</v>
      </c>
      <c r="B2" s="15">
        <v>2.7300000000000002E-4</v>
      </c>
      <c r="C2" s="15">
        <v>-0.02</v>
      </c>
      <c r="D2" s="15">
        <v>5.8365E-2</v>
      </c>
      <c r="E2" s="15"/>
      <c r="F2" s="15"/>
      <c r="G2" s="15"/>
      <c r="I2" s="15"/>
      <c r="K2" s="11">
        <f t="shared" ref="K2:K36" si="0">$O$2*D2+$R$6</f>
        <v>1.6800958640067167E-2</v>
      </c>
      <c r="L2" s="12">
        <f t="shared" ref="L2:L36" si="1">K2+I2</f>
        <v>1.6800958640067167E-2</v>
      </c>
      <c r="N2" s="5" t="s">
        <v>6</v>
      </c>
      <c r="O2" s="13">
        <f>SUM(R2:R5)</f>
        <v>-3.2933458298989582E-3</v>
      </c>
      <c r="Q2" s="5" t="str">
        <f>D1</f>
        <v>S&amp;P Global Infra</v>
      </c>
      <c r="R2" s="5" cm="1">
        <f t="array" ref="R2:R6">MMULT(MINVERSE(MMULT(TRANSPOSE(D5:H56),D5:H56)),MMULT(TRANSPOSE(D5:H56),C5:C56))</f>
        <v>3.2830724013439005E-3</v>
      </c>
      <c r="U2" s="19"/>
      <c r="V2" s="15"/>
      <c r="W2" s="23"/>
      <c r="X2" s="20"/>
    </row>
    <row r="3" spans="1:24" x14ac:dyDescent="0.3">
      <c r="A3" s="19">
        <v>40268</v>
      </c>
      <c r="B3" s="15">
        <v>1.65E-4</v>
      </c>
      <c r="C3" s="15">
        <v>1.6E-2</v>
      </c>
      <c r="D3" s="15">
        <v>-1.4093E-2</v>
      </c>
      <c r="E3" s="15">
        <f t="shared" ref="E3:E36" si="2">D2</f>
        <v>5.8365E-2</v>
      </c>
      <c r="F3" s="15"/>
      <c r="G3" s="15"/>
      <c r="I3" s="15"/>
      <c r="K3" s="11">
        <f t="shared" si="0"/>
        <v>1.7039587892209988E-2</v>
      </c>
      <c r="L3" s="12">
        <f t="shared" si="1"/>
        <v>1.7039587892209988E-2</v>
      </c>
      <c r="Q3" s="5" t="str">
        <f>E1</f>
        <v>S&amp;P Global Infrat-1</v>
      </c>
      <c r="R3" s="5">
        <v>-9.328482890523071E-3</v>
      </c>
      <c r="U3" s="19"/>
      <c r="V3" s="15"/>
      <c r="W3" s="23"/>
      <c r="X3" s="20"/>
    </row>
    <row r="4" spans="1:24" x14ac:dyDescent="0.3">
      <c r="A4" s="19">
        <v>40359</v>
      </c>
      <c r="B4" s="15">
        <v>3.5300000000000002E-4</v>
      </c>
      <c r="C4" s="15">
        <v>-4.0000000000000001E-3</v>
      </c>
      <c r="D4" s="15">
        <v>-0.123033</v>
      </c>
      <c r="E4" s="15">
        <f t="shared" si="2"/>
        <v>-1.4093E-2</v>
      </c>
      <c r="F4" s="15">
        <f t="shared" ref="F4:F36" si="3">E3</f>
        <v>5.8365E-2</v>
      </c>
      <c r="G4" s="15"/>
      <c r="I4" s="15"/>
      <c r="K4" s="11">
        <f t="shared" si="0"/>
        <v>1.7398364986919181E-2</v>
      </c>
      <c r="L4" s="12">
        <f t="shared" si="1"/>
        <v>1.7398364986919181E-2</v>
      </c>
      <c r="Q4" s="5" t="str">
        <f>F1</f>
        <v>S&amp;P Global Infrat-2</v>
      </c>
      <c r="R4" s="5">
        <v>4.2799299615454839E-3</v>
      </c>
      <c r="U4" s="19"/>
      <c r="V4" s="15"/>
      <c r="W4" s="23"/>
      <c r="X4" s="20"/>
    </row>
    <row r="5" spans="1:24" x14ac:dyDescent="0.3">
      <c r="A5" s="19">
        <v>40451</v>
      </c>
      <c r="B5" s="15">
        <v>4.08E-4</v>
      </c>
      <c r="C5" s="15">
        <v>-1E-3</v>
      </c>
      <c r="D5" s="15">
        <v>0.157607</v>
      </c>
      <c r="E5" s="15">
        <f t="shared" si="2"/>
        <v>-0.123033</v>
      </c>
      <c r="F5" s="15">
        <f t="shared" si="3"/>
        <v>-1.4093E-2</v>
      </c>
      <c r="G5" s="15">
        <f t="shared" ref="G5:G36" si="4">F4</f>
        <v>5.8365E-2</v>
      </c>
      <c r="H5" s="5">
        <v>1</v>
      </c>
      <c r="I5" s="15" cm="1">
        <f t="array" ref="I5">C5-MMULT(D5:H5,$R$2:$R$6)</f>
        <v>-1.9508830285542782E-2</v>
      </c>
      <c r="K5" s="11">
        <f t="shared" si="0"/>
        <v>1.6474120413216338E-2</v>
      </c>
      <c r="L5" s="12">
        <f t="shared" si="1"/>
        <v>-3.0347098723264437E-3</v>
      </c>
      <c r="Q5" s="5" t="str">
        <f>G1</f>
        <v>S&amp;P Global Infrat-3</v>
      </c>
      <c r="R5" s="5">
        <v>-1.5278653022652716E-3</v>
      </c>
      <c r="U5" s="19"/>
      <c r="V5" s="15"/>
      <c r="W5" s="23"/>
      <c r="X5" s="20"/>
    </row>
    <row r="6" spans="1:24" x14ac:dyDescent="0.3">
      <c r="A6" s="19">
        <v>40543</v>
      </c>
      <c r="B6" s="15">
        <v>3.7500000000000001E-4</v>
      </c>
      <c r="C6" s="15">
        <v>1E-3</v>
      </c>
      <c r="D6" s="15">
        <v>4.7024000000000003E-2</v>
      </c>
      <c r="E6" s="15">
        <f t="shared" si="2"/>
        <v>0.157607</v>
      </c>
      <c r="F6" s="15">
        <f t="shared" si="3"/>
        <v>-0.123033</v>
      </c>
      <c r="G6" s="15">
        <f t="shared" si="4"/>
        <v>-1.4093E-2</v>
      </c>
      <c r="H6" s="5">
        <v>1</v>
      </c>
      <c r="I6" s="15" cm="1">
        <f t="array" ref="I6">C6-MMULT(D6:H6,$R$2:$R$6)</f>
        <v>-1.4172283345849346E-2</v>
      </c>
      <c r="K6" s="11">
        <f t="shared" si="0"/>
        <v>1.6838308475124054E-2</v>
      </c>
      <c r="L6" s="12">
        <f t="shared" si="1"/>
        <v>2.6660251292747079E-3</v>
      </c>
      <c r="Q6" s="5" t="s">
        <v>3</v>
      </c>
      <c r="R6" s="5">
        <v>1.6993174769429222E-2</v>
      </c>
      <c r="U6" s="19"/>
      <c r="V6" s="15"/>
      <c r="W6" s="23"/>
      <c r="X6" s="20"/>
    </row>
    <row r="7" spans="1:24" x14ac:dyDescent="0.3">
      <c r="A7" s="19">
        <v>40633</v>
      </c>
      <c r="B7" s="15">
        <v>3.5199999999999999E-4</v>
      </c>
      <c r="C7" s="15">
        <v>1.0999999999999999E-2</v>
      </c>
      <c r="D7" s="15">
        <v>5.0625999999999997E-2</v>
      </c>
      <c r="E7" s="15">
        <f t="shared" si="2"/>
        <v>4.7024000000000003E-2</v>
      </c>
      <c r="F7" s="15">
        <f t="shared" si="3"/>
        <v>0.157607</v>
      </c>
      <c r="G7" s="15">
        <f t="shared" si="4"/>
        <v>-0.123033</v>
      </c>
      <c r="H7" s="5">
        <v>1</v>
      </c>
      <c r="I7" s="15" cm="1">
        <f t="array" ref="I7">C7-MMULT(D7:H7,$R$2:$R$6)</f>
        <v>-6.5832457865586044E-3</v>
      </c>
      <c r="K7" s="11">
        <f t="shared" si="0"/>
        <v>1.6826445843444757E-2</v>
      </c>
      <c r="L7" s="12">
        <f t="shared" si="1"/>
        <v>1.0243200056886153E-2</v>
      </c>
      <c r="U7" s="19"/>
      <c r="V7" s="15"/>
      <c r="W7" s="23"/>
      <c r="X7" s="20"/>
    </row>
    <row r="8" spans="1:24" x14ac:dyDescent="0.3">
      <c r="A8" s="19">
        <v>40724</v>
      </c>
      <c r="B8" s="15">
        <v>2.33E-4</v>
      </c>
      <c r="C8" s="15">
        <v>1.7999999999999999E-2</v>
      </c>
      <c r="D8" s="15">
        <v>2.7036000000000001E-2</v>
      </c>
      <c r="E8" s="15">
        <f t="shared" si="2"/>
        <v>5.0625999999999997E-2</v>
      </c>
      <c r="F8" s="15">
        <f t="shared" si="3"/>
        <v>4.7024000000000003E-2</v>
      </c>
      <c r="G8" s="15">
        <f t="shared" si="4"/>
        <v>0.157607</v>
      </c>
      <c r="H8" s="5">
        <v>1</v>
      </c>
      <c r="I8" s="15" cm="1">
        <f t="array" ref="I8">C8-MMULT(D8:H8,$R$2:$R$6)</f>
        <v>1.4298707001260715E-3</v>
      </c>
      <c r="K8" s="11">
        <f t="shared" si="0"/>
        <v>1.6904135871572072E-2</v>
      </c>
      <c r="L8" s="12">
        <f t="shared" si="1"/>
        <v>1.8334006571698144E-2</v>
      </c>
      <c r="U8" s="19"/>
      <c r="V8" s="15"/>
      <c r="W8" s="23"/>
      <c r="X8" s="20"/>
    </row>
    <row r="9" spans="1:24" x14ac:dyDescent="0.3">
      <c r="A9" s="19">
        <v>40816</v>
      </c>
      <c r="B9" s="15">
        <v>1.18E-4</v>
      </c>
      <c r="C9" s="15">
        <v>2.1999999999999999E-2</v>
      </c>
      <c r="D9" s="15">
        <v>-0.132387</v>
      </c>
      <c r="E9" s="15">
        <f t="shared" si="2"/>
        <v>2.7036000000000001E-2</v>
      </c>
      <c r="F9" s="15">
        <f t="shared" si="3"/>
        <v>5.0625999999999997E-2</v>
      </c>
      <c r="G9" s="15">
        <f t="shared" si="4"/>
        <v>4.7024000000000003E-2</v>
      </c>
      <c r="H9" s="5">
        <v>1</v>
      </c>
      <c r="I9" s="15" cm="1">
        <f t="array" ref="I9">C9-MMULT(D9:H9,$R$2:$R$6)</f>
        <v>5.5488368037361936E-3</v>
      </c>
      <c r="K9" s="11">
        <f t="shared" si="0"/>
        <v>1.7429170943812054E-2</v>
      </c>
      <c r="L9" s="12">
        <f t="shared" si="1"/>
        <v>2.2978007747548247E-2</v>
      </c>
      <c r="U9" s="19"/>
      <c r="V9" s="15"/>
      <c r="W9" s="23"/>
      <c r="X9" s="20"/>
    </row>
    <row r="10" spans="1:24" x14ac:dyDescent="0.3">
      <c r="A10" s="19">
        <v>40908</v>
      </c>
      <c r="B10" s="15">
        <v>5.7000000000000003E-5</v>
      </c>
      <c r="C10" s="15">
        <v>2.1000000000000001E-2</v>
      </c>
      <c r="D10" s="15">
        <v>5.4246999999999997E-2</v>
      </c>
      <c r="E10" s="15">
        <f t="shared" si="2"/>
        <v>-0.132387</v>
      </c>
      <c r="F10" s="15">
        <f t="shared" si="3"/>
        <v>2.7036000000000001E-2</v>
      </c>
      <c r="G10" s="15">
        <f t="shared" si="4"/>
        <v>5.0625999999999997E-2</v>
      </c>
      <c r="H10" s="5">
        <v>1</v>
      </c>
      <c r="I10" s="15" cm="1">
        <f t="array" ref="I10">C10-MMULT(D10:H10,$R$2:$R$6)</f>
        <v>2.5553960599395374E-3</v>
      </c>
      <c r="K10" s="11">
        <f t="shared" si="0"/>
        <v>1.6814520638194691E-2</v>
      </c>
      <c r="L10" s="12">
        <f t="shared" si="1"/>
        <v>1.9369916698134228E-2</v>
      </c>
      <c r="U10" s="19"/>
      <c r="V10" s="15"/>
      <c r="W10" s="23"/>
      <c r="X10" s="20"/>
    </row>
    <row r="11" spans="1:24" x14ac:dyDescent="0.3">
      <c r="A11" s="19">
        <v>40999</v>
      </c>
      <c r="B11" s="15">
        <v>7.6000000000000004E-5</v>
      </c>
      <c r="C11" s="15">
        <v>1.2E-2</v>
      </c>
      <c r="D11" s="15">
        <v>6.7239999999999994E-2</v>
      </c>
      <c r="E11" s="15">
        <f t="shared" si="2"/>
        <v>5.4246999999999997E-2</v>
      </c>
      <c r="F11" s="15">
        <f t="shared" si="3"/>
        <v>-0.132387</v>
      </c>
      <c r="G11" s="15">
        <f t="shared" si="4"/>
        <v>2.7036000000000001E-2</v>
      </c>
      <c r="H11" s="5">
        <v>1</v>
      </c>
      <c r="I11" s="15" cm="1">
        <f t="array" ref="I11">C11-MMULT(D11:H11,$R$2:$R$6)</f>
        <v>-4.0999718922022158E-3</v>
      </c>
      <c r="K11" s="11">
        <f t="shared" si="0"/>
        <v>1.6771730195826815E-2</v>
      </c>
      <c r="L11" s="12">
        <f t="shared" si="1"/>
        <v>1.2671758303624599E-2</v>
      </c>
      <c r="U11" s="19"/>
      <c r="V11" s="15"/>
      <c r="W11" s="23"/>
      <c r="X11" s="20"/>
    </row>
    <row r="12" spans="1:24" x14ac:dyDescent="0.3">
      <c r="A12" s="19">
        <v>41090</v>
      </c>
      <c r="B12" s="15">
        <v>1.8900000000000001E-4</v>
      </c>
      <c r="C12" s="15">
        <v>0.01</v>
      </c>
      <c r="D12" s="15">
        <v>-2.7310999999999998E-2</v>
      </c>
      <c r="E12" s="15">
        <f t="shared" si="2"/>
        <v>6.7239999999999994E-2</v>
      </c>
      <c r="F12" s="15">
        <f t="shared" si="3"/>
        <v>5.4246999999999997E-2</v>
      </c>
      <c r="G12" s="15">
        <f t="shared" si="4"/>
        <v>-0.132387</v>
      </c>
      <c r="H12" s="5">
        <v>1</v>
      </c>
      <c r="I12" s="15" cm="1">
        <f t="array" ref="I12">C12-MMULT(D12:H12,$R$2:$R$6)</f>
        <v>-6.7107064539122987E-3</v>
      </c>
      <c r="K12" s="11">
        <f t="shared" si="0"/>
        <v>1.7083119337389593E-2</v>
      </c>
      <c r="L12" s="12">
        <f t="shared" si="1"/>
        <v>1.0372412883477294E-2</v>
      </c>
      <c r="U12" s="19"/>
      <c r="V12" s="15"/>
      <c r="W12" s="23"/>
      <c r="X12" s="20"/>
    </row>
    <row r="13" spans="1:24" x14ac:dyDescent="0.3">
      <c r="A13" s="19">
        <v>41182</v>
      </c>
      <c r="B13" s="15">
        <v>2.1800000000000001E-4</v>
      </c>
      <c r="C13" s="15">
        <v>2.5999999999999999E-2</v>
      </c>
      <c r="D13" s="15">
        <v>4.4496000000000001E-2</v>
      </c>
      <c r="E13" s="15">
        <f t="shared" si="2"/>
        <v>-2.7310999999999998E-2</v>
      </c>
      <c r="F13" s="15">
        <f t="shared" si="3"/>
        <v>6.7239999999999994E-2</v>
      </c>
      <c r="G13" s="15">
        <f t="shared" si="4"/>
        <v>5.4246999999999997E-2</v>
      </c>
      <c r="H13" s="5">
        <v>1</v>
      </c>
      <c r="I13" s="15" cm="1">
        <f t="array" ref="I13">C13-MMULT(D13:H13,$R$2:$R$6)</f>
        <v>8.4010710632151687E-3</v>
      </c>
      <c r="K13" s="11">
        <f t="shared" si="0"/>
        <v>1.6846634053382038E-2</v>
      </c>
      <c r="L13" s="12">
        <f t="shared" si="1"/>
        <v>2.5247705116597206E-2</v>
      </c>
      <c r="U13" s="19"/>
      <c r="V13" s="15"/>
      <c r="W13" s="23"/>
      <c r="X13" s="20"/>
    </row>
    <row r="14" spans="1:24" x14ac:dyDescent="0.3">
      <c r="A14" s="19">
        <v>41274</v>
      </c>
      <c r="B14" s="15">
        <v>2.3599999999999999E-4</v>
      </c>
      <c r="C14" s="15">
        <v>0.03</v>
      </c>
      <c r="D14" s="15">
        <v>2.2686000000000001E-2</v>
      </c>
      <c r="E14" s="15">
        <f t="shared" si="2"/>
        <v>4.4496000000000001E-2</v>
      </c>
      <c r="F14" s="15">
        <f t="shared" si="3"/>
        <v>-2.7310999999999998E-2</v>
      </c>
      <c r="G14" s="15">
        <f t="shared" si="4"/>
        <v>6.7239999999999994E-2</v>
      </c>
      <c r="H14" s="5">
        <v>1</v>
      </c>
      <c r="I14" s="15" cm="1">
        <f t="array" ref="I14">C14-MMULT(D14:H14,$R$2:$R$6)</f>
        <v>1.3567048454874688E-2</v>
      </c>
      <c r="K14" s="11">
        <f t="shared" si="0"/>
        <v>1.6918461925932132E-2</v>
      </c>
      <c r="L14" s="12">
        <f t="shared" si="1"/>
        <v>3.048551038080682E-2</v>
      </c>
      <c r="U14" s="19"/>
      <c r="V14" s="15"/>
      <c r="W14" s="23"/>
      <c r="X14" s="20"/>
    </row>
    <row r="15" spans="1:24" x14ac:dyDescent="0.3">
      <c r="A15" s="19">
        <v>41364</v>
      </c>
      <c r="B15" s="15">
        <v>1.63E-4</v>
      </c>
      <c r="C15" s="15">
        <v>1.2E-2</v>
      </c>
      <c r="D15" s="15">
        <v>5.1462000000000001E-2</v>
      </c>
      <c r="E15" s="15">
        <f t="shared" si="2"/>
        <v>2.2686000000000001E-2</v>
      </c>
      <c r="F15" s="15">
        <f t="shared" si="3"/>
        <v>4.4496000000000001E-2</v>
      </c>
      <c r="G15" s="15">
        <f t="shared" si="4"/>
        <v>-2.7310999999999998E-2</v>
      </c>
      <c r="H15" s="5">
        <v>1</v>
      </c>
      <c r="I15" s="15" cm="1">
        <f t="array" ref="I15">C15-MMULT(D15:H15,$R$2:$R$6)</f>
        <v>-5.1826695713318681E-3</v>
      </c>
      <c r="K15" s="11">
        <f t="shared" si="0"/>
        <v>1.6823692606330962E-2</v>
      </c>
      <c r="L15" s="12">
        <f t="shared" si="1"/>
        <v>1.1641023034999094E-2</v>
      </c>
      <c r="U15" s="19"/>
      <c r="V15" s="15"/>
      <c r="W15" s="23"/>
      <c r="X15" s="20"/>
    </row>
    <row r="16" spans="1:24" x14ac:dyDescent="0.3">
      <c r="A16" s="19">
        <v>41455</v>
      </c>
      <c r="B16" s="15">
        <v>1.7100000000000001E-4</v>
      </c>
      <c r="C16" s="15">
        <v>2.1000000000000001E-2</v>
      </c>
      <c r="D16" s="15">
        <v>-3.1940999999999997E-2</v>
      </c>
      <c r="E16" s="15">
        <f t="shared" si="2"/>
        <v>5.1462000000000001E-2</v>
      </c>
      <c r="F16" s="15">
        <f t="shared" si="3"/>
        <v>2.2686000000000001E-2</v>
      </c>
      <c r="G16" s="15">
        <f t="shared" si="4"/>
        <v>4.4496000000000001E-2</v>
      </c>
      <c r="H16" s="5">
        <v>1</v>
      </c>
      <c r="I16" s="15" cm="1">
        <f t="array" ref="I16">C16-MMULT(D16:H16,$R$2:$R$6)</f>
        <v>4.5626416360361778E-3</v>
      </c>
      <c r="K16" s="11">
        <f t="shared" si="0"/>
        <v>1.7098367528582025E-2</v>
      </c>
      <c r="L16" s="12">
        <f t="shared" si="1"/>
        <v>2.1661009164618203E-2</v>
      </c>
      <c r="U16" s="19"/>
      <c r="V16" s="15"/>
      <c r="W16" s="23"/>
      <c r="X16" s="20"/>
    </row>
    <row r="17" spans="1:24" x14ac:dyDescent="0.3">
      <c r="A17" s="19">
        <v>41547</v>
      </c>
      <c r="B17" s="15">
        <v>9.3999999999999994E-5</v>
      </c>
      <c r="C17" s="15">
        <v>1.6E-2</v>
      </c>
      <c r="D17" s="15">
        <v>7.3874999999999996E-2</v>
      </c>
      <c r="E17" s="15">
        <f t="shared" si="2"/>
        <v>-3.1940999999999997E-2</v>
      </c>
      <c r="F17" s="15">
        <f t="shared" si="3"/>
        <v>5.1462000000000001E-2</v>
      </c>
      <c r="G17" s="15">
        <f t="shared" si="4"/>
        <v>2.2686000000000001E-2</v>
      </c>
      <c r="H17" s="5">
        <v>1</v>
      </c>
      <c r="I17" s="15" cm="1">
        <f t="array" ref="I17">C17-MMULT(D17:H17,$R$2:$R$6)</f>
        <v>-1.7192654185185646E-3</v>
      </c>
      <c r="K17" s="11">
        <f t="shared" si="0"/>
        <v>1.6749878846245438E-2</v>
      </c>
      <c r="L17" s="12">
        <f t="shared" si="1"/>
        <v>1.5030613427726873E-2</v>
      </c>
      <c r="U17" s="19"/>
      <c r="V17" s="15"/>
      <c r="W17" s="23"/>
      <c r="X17" s="20"/>
    </row>
    <row r="18" spans="1:24" x14ac:dyDescent="0.3">
      <c r="A18" s="19">
        <v>41639</v>
      </c>
      <c r="B18" s="15">
        <v>7.2000000000000002E-5</v>
      </c>
      <c r="C18" s="15">
        <v>2.4E-2</v>
      </c>
      <c r="D18" s="15">
        <v>4.2934E-2</v>
      </c>
      <c r="E18" s="15">
        <f t="shared" si="2"/>
        <v>7.3874999999999996E-2</v>
      </c>
      <c r="F18" s="15">
        <f t="shared" si="3"/>
        <v>-3.1940999999999997E-2</v>
      </c>
      <c r="G18" s="15">
        <f t="shared" si="4"/>
        <v>5.1462000000000001E-2</v>
      </c>
      <c r="H18" s="5">
        <v>1</v>
      </c>
      <c r="I18" s="15" cm="1">
        <f t="array" ref="I18">C18-MMULT(D18:H18,$R$2:$R$6)</f>
        <v>7.7703437207157708E-3</v>
      </c>
      <c r="K18" s="11">
        <f t="shared" si="0"/>
        <v>1.685177825956834E-2</v>
      </c>
      <c r="L18" s="12">
        <f t="shared" si="1"/>
        <v>2.4622121980284111E-2</v>
      </c>
      <c r="U18" s="19"/>
      <c r="V18" s="15"/>
      <c r="W18" s="23"/>
      <c r="X18" s="20"/>
    </row>
    <row r="19" spans="1:24" x14ac:dyDescent="0.3">
      <c r="A19" s="19">
        <v>41729</v>
      </c>
      <c r="B19" s="15">
        <v>1.25E-4</v>
      </c>
      <c r="C19" s="15">
        <v>-4.0000000000000001E-3</v>
      </c>
      <c r="D19" s="15">
        <v>6.8899000000000002E-2</v>
      </c>
      <c r="E19" s="15">
        <f t="shared" si="2"/>
        <v>4.2934E-2</v>
      </c>
      <c r="F19" s="15">
        <f t="shared" si="3"/>
        <v>7.3874999999999996E-2</v>
      </c>
      <c r="G19" s="15">
        <f t="shared" si="4"/>
        <v>-3.1940999999999997E-2</v>
      </c>
      <c r="H19" s="5">
        <v>1</v>
      </c>
      <c r="I19" s="15" cm="1">
        <f t="array" ref="I19">C19-MMULT(D19:H19,$R$2:$R$6)</f>
        <v>-2.1183847461916525E-2</v>
      </c>
      <c r="K19" s="11">
        <f t="shared" si="0"/>
        <v>1.6766266535095012E-2</v>
      </c>
      <c r="L19" s="12">
        <f t="shared" si="1"/>
        <v>-4.4175809268215127E-3</v>
      </c>
      <c r="U19" s="19"/>
      <c r="V19" s="15"/>
      <c r="W19" s="23"/>
      <c r="X19" s="20"/>
    </row>
    <row r="20" spans="1:24" x14ac:dyDescent="0.3">
      <c r="A20" s="19">
        <v>41820</v>
      </c>
      <c r="B20" s="15">
        <v>8.6000000000000003E-5</v>
      </c>
      <c r="C20" s="15">
        <v>1.9E-2</v>
      </c>
      <c r="D20" s="15">
        <v>8.0860000000000001E-2</v>
      </c>
      <c r="E20" s="15">
        <f t="shared" si="2"/>
        <v>6.8899000000000002E-2</v>
      </c>
      <c r="F20" s="15">
        <f t="shared" si="3"/>
        <v>4.2934E-2</v>
      </c>
      <c r="G20" s="15">
        <f t="shared" si="4"/>
        <v>7.3874999999999996E-2</v>
      </c>
      <c r="H20" s="5">
        <v>1</v>
      </c>
      <c r="I20" s="15" cm="1">
        <f t="array" ref="I20">C20-MMULT(D20:H20,$R$2:$R$6)</f>
        <v>2.3131956751081123E-3</v>
      </c>
      <c r="K20" s="11">
        <f t="shared" si="0"/>
        <v>1.6726874825623593E-2</v>
      </c>
      <c r="L20" s="12">
        <f t="shared" si="1"/>
        <v>1.9040070500731705E-2</v>
      </c>
      <c r="U20" s="19"/>
      <c r="V20" s="15"/>
      <c r="W20" s="23"/>
      <c r="X20" s="20"/>
    </row>
    <row r="21" spans="1:24" x14ac:dyDescent="0.3">
      <c r="A21" s="19">
        <v>41912</v>
      </c>
      <c r="B21" s="15">
        <v>7.3999999999999996E-5</v>
      </c>
      <c r="C21" s="15">
        <v>1.6E-2</v>
      </c>
      <c r="D21" s="15">
        <v>-3.8945E-2</v>
      </c>
      <c r="E21" s="15">
        <f t="shared" si="2"/>
        <v>8.0860000000000001E-2</v>
      </c>
      <c r="F21" s="15">
        <f t="shared" si="3"/>
        <v>6.8899000000000002E-2</v>
      </c>
      <c r="G21" s="15">
        <f t="shared" si="4"/>
        <v>4.2934E-2</v>
      </c>
      <c r="H21" s="5">
        <v>1</v>
      </c>
      <c r="I21" s="15" cm="1">
        <f t="array" ref="I21">C21-MMULT(D21:H21,$R$2:$R$6)</f>
        <v>-3.40299913764254E-4</v>
      </c>
      <c r="K21" s="11">
        <f t="shared" si="0"/>
        <v>1.7121434122774636E-2</v>
      </c>
      <c r="L21" s="12">
        <f t="shared" si="1"/>
        <v>1.6781134209010382E-2</v>
      </c>
      <c r="U21" s="19"/>
      <c r="V21" s="15"/>
      <c r="W21" s="23"/>
      <c r="X21" s="20"/>
    </row>
    <row r="22" spans="1:24" x14ac:dyDescent="0.3">
      <c r="A22" s="19">
        <v>42004</v>
      </c>
      <c r="B22" s="15">
        <v>4.6999999999999997E-5</v>
      </c>
      <c r="C22" s="15">
        <v>4.0000000000000001E-3</v>
      </c>
      <c r="D22" s="15">
        <v>9.8119999999999995E-3</v>
      </c>
      <c r="E22" s="15">
        <f t="shared" si="2"/>
        <v>-3.8945E-2</v>
      </c>
      <c r="F22" s="15">
        <f t="shared" si="3"/>
        <v>8.0860000000000001E-2</v>
      </c>
      <c r="G22" s="15">
        <f t="shared" si="4"/>
        <v>6.8899000000000002E-2</v>
      </c>
      <c r="H22" s="5">
        <v>1</v>
      </c>
      <c r="I22" s="15" cm="1">
        <f t="array" ref="I22">C22-MMULT(D22:H22,$R$2:$R$6)</f>
        <v>-1.3629492787232422E-2</v>
      </c>
      <c r="K22" s="11">
        <f t="shared" si="0"/>
        <v>1.6960860460146252E-2</v>
      </c>
      <c r="L22" s="12">
        <f t="shared" si="1"/>
        <v>3.3313676729138306E-3</v>
      </c>
      <c r="U22" s="19"/>
      <c r="V22" s="15"/>
      <c r="W22" s="23"/>
      <c r="X22" s="20"/>
    </row>
    <row r="23" spans="1:24" x14ac:dyDescent="0.3">
      <c r="A23" s="19">
        <v>42094</v>
      </c>
      <c r="B23" s="15">
        <v>5.5000000000000002E-5</v>
      </c>
      <c r="C23" s="15">
        <v>1.7999999999999999E-2</v>
      </c>
      <c r="D23" s="15">
        <v>-9.2329999999999999E-3</v>
      </c>
      <c r="E23" s="15">
        <f t="shared" si="2"/>
        <v>9.8119999999999995E-3</v>
      </c>
      <c r="F23" s="15">
        <f t="shared" si="3"/>
        <v>-3.8945E-2</v>
      </c>
      <c r="G23" s="15">
        <f t="shared" si="4"/>
        <v>8.0860000000000001E-2</v>
      </c>
      <c r="H23" s="5">
        <v>1</v>
      </c>
      <c r="I23" s="15" cm="1">
        <f t="array" ref="I23">C23-MMULT(D23:H23,$R$2:$R$6)</f>
        <v>1.418893972867756E-3</v>
      </c>
      <c r="K23" s="11">
        <f t="shared" si="0"/>
        <v>1.7023582231476677E-2</v>
      </c>
      <c r="L23" s="12">
        <f t="shared" si="1"/>
        <v>1.8442476204344433E-2</v>
      </c>
      <c r="U23" s="19"/>
      <c r="V23" s="15"/>
      <c r="W23" s="23"/>
      <c r="X23" s="20"/>
    </row>
    <row r="24" spans="1:24" x14ac:dyDescent="0.3">
      <c r="A24" s="19">
        <v>42185</v>
      </c>
      <c r="B24" s="15">
        <v>4.1999999999999998E-5</v>
      </c>
      <c r="C24" s="15">
        <v>2.4E-2</v>
      </c>
      <c r="D24" s="15">
        <v>-2.0983000000000002E-2</v>
      </c>
      <c r="E24" s="15">
        <f t="shared" si="2"/>
        <v>-9.2329999999999999E-3</v>
      </c>
      <c r="F24" s="15">
        <f t="shared" si="3"/>
        <v>9.8119999999999995E-3</v>
      </c>
      <c r="G24" s="15">
        <f t="shared" si="4"/>
        <v>-3.8945E-2</v>
      </c>
      <c r="H24" s="5">
        <v>1</v>
      </c>
      <c r="I24" s="15" cm="1">
        <f t="array" ref="I24">C24-MMULT(D24:H24,$R$2:$R$6)</f>
        <v>6.8880866692605722E-3</v>
      </c>
      <c r="K24" s="11">
        <f t="shared" si="0"/>
        <v>1.706227904497799E-2</v>
      </c>
      <c r="L24" s="12">
        <f t="shared" si="1"/>
        <v>2.3950365714238562E-2</v>
      </c>
      <c r="U24" s="19"/>
      <c r="V24" s="15"/>
      <c r="W24" s="23"/>
      <c r="X24" s="20"/>
    </row>
    <row r="25" spans="1:24" x14ac:dyDescent="0.3">
      <c r="A25" s="19">
        <v>42277</v>
      </c>
      <c r="B25" s="15">
        <v>6.0000000000000002E-5</v>
      </c>
      <c r="C25" s="15">
        <v>2.7E-2</v>
      </c>
      <c r="D25" s="15">
        <v>-7.1911000000000003E-2</v>
      </c>
      <c r="E25" s="15">
        <f t="shared" si="2"/>
        <v>-2.0983000000000002E-2</v>
      </c>
      <c r="F25" s="15">
        <f t="shared" si="3"/>
        <v>-9.2329999999999999E-3</v>
      </c>
      <c r="G25" s="15">
        <f t="shared" si="4"/>
        <v>9.8119999999999995E-3</v>
      </c>
      <c r="H25" s="5">
        <v>1</v>
      </c>
      <c r="I25" s="15" cm="1">
        <f t="array" ref="I25">C25-MMULT(D25:H25,$R$2:$R$6)</f>
        <v>1.0101682701212752E-2</v>
      </c>
      <c r="K25" s="11">
        <f t="shared" si="0"/>
        <v>1.7230002561403085E-2</v>
      </c>
      <c r="L25" s="12">
        <f t="shared" si="1"/>
        <v>2.7331685262615837E-2</v>
      </c>
      <c r="U25" s="19"/>
      <c r="V25" s="15"/>
      <c r="W25" s="23"/>
      <c r="X25" s="20"/>
    </row>
    <row r="26" spans="1:24" x14ac:dyDescent="0.3">
      <c r="A26" s="19">
        <v>42369</v>
      </c>
      <c r="B26" s="15">
        <v>1.2799999999999999E-4</v>
      </c>
      <c r="C26" s="15">
        <v>1.9E-2</v>
      </c>
      <c r="D26" s="15">
        <v>-2.4405E-2</v>
      </c>
      <c r="E26" s="15">
        <f t="shared" si="2"/>
        <v>-7.1911000000000003E-2</v>
      </c>
      <c r="F26" s="15">
        <f t="shared" si="3"/>
        <v>-2.0983000000000002E-2</v>
      </c>
      <c r="G26" s="15">
        <f t="shared" si="4"/>
        <v>-9.2329999999999999E-3</v>
      </c>
      <c r="H26" s="5">
        <v>1</v>
      </c>
      <c r="I26" s="15" cm="1">
        <f t="array" ref="I26">C26-MMULT(D26:H26,$R$2:$R$6)</f>
        <v>1.4918270694324644E-3</v>
      </c>
      <c r="K26" s="11">
        <f t="shared" si="0"/>
        <v>1.7073548874407905E-2</v>
      </c>
      <c r="L26" s="12">
        <f t="shared" si="1"/>
        <v>1.8565375943840369E-2</v>
      </c>
      <c r="U26" s="19"/>
      <c r="V26" s="15"/>
      <c r="W26" s="23"/>
      <c r="X26" s="20"/>
    </row>
    <row r="27" spans="1:24" x14ac:dyDescent="0.3">
      <c r="A27" s="19">
        <v>42460</v>
      </c>
      <c r="B27" s="15">
        <v>5.3799999999999996E-4</v>
      </c>
      <c r="C27" s="15">
        <v>1.0999999999999999E-2</v>
      </c>
      <c r="D27" s="15">
        <v>8.4987999999999994E-2</v>
      </c>
      <c r="E27" s="15">
        <f t="shared" si="2"/>
        <v>-2.4405E-2</v>
      </c>
      <c r="F27" s="15">
        <f t="shared" si="3"/>
        <v>-7.1911000000000003E-2</v>
      </c>
      <c r="G27" s="15">
        <f t="shared" si="4"/>
        <v>-2.0983000000000002E-2</v>
      </c>
      <c r="H27" s="5">
        <v>1</v>
      </c>
      <c r="I27" s="15" cm="1">
        <f t="array" ref="I27">C27-MMULT(D27:H27,$R$2:$R$6)</f>
        <v>-6.2241433057905887E-3</v>
      </c>
      <c r="K27" s="11">
        <f t="shared" si="0"/>
        <v>1.6713279894037768E-2</v>
      </c>
      <c r="L27" s="12">
        <f t="shared" si="1"/>
        <v>1.048913658824718E-2</v>
      </c>
      <c r="U27" s="19"/>
      <c r="V27" s="15"/>
      <c r="W27" s="23"/>
      <c r="X27" s="20"/>
    </row>
    <row r="28" spans="1:24" x14ac:dyDescent="0.3">
      <c r="A28" s="19">
        <v>42551</v>
      </c>
      <c r="B28" s="15">
        <v>6.4899999999999995E-4</v>
      </c>
      <c r="C28" s="15">
        <v>1.7000000000000001E-2</v>
      </c>
      <c r="D28" s="15">
        <v>4.6432000000000001E-2</v>
      </c>
      <c r="E28" s="15">
        <f t="shared" si="2"/>
        <v>8.4987999999999994E-2</v>
      </c>
      <c r="F28" s="15">
        <f t="shared" si="3"/>
        <v>-2.4405E-2</v>
      </c>
      <c r="G28" s="15">
        <f t="shared" si="4"/>
        <v>-7.1911000000000003E-2</v>
      </c>
      <c r="H28" s="5">
        <v>1</v>
      </c>
      <c r="I28" s="15" cm="1">
        <f t="array" ref="I28">C28-MMULT(D28:H28,$R$2:$R$6)</f>
        <v>6.4177608569167266E-4</v>
      </c>
      <c r="K28" s="11">
        <f t="shared" si="0"/>
        <v>1.6840258135855352E-2</v>
      </c>
      <c r="L28" s="12">
        <f t="shared" si="1"/>
        <v>1.7482034221547024E-2</v>
      </c>
      <c r="U28" s="19"/>
      <c r="V28" s="15"/>
      <c r="W28" s="23"/>
      <c r="X28" s="20"/>
    </row>
    <row r="29" spans="1:24" x14ac:dyDescent="0.3">
      <c r="A29" s="19">
        <v>42643</v>
      </c>
      <c r="B29" s="15">
        <v>6.9999999999999999E-4</v>
      </c>
      <c r="C29" s="15">
        <v>1.7000000000000001E-2</v>
      </c>
      <c r="D29" s="15">
        <v>2.5530000000000001E-2</v>
      </c>
      <c r="E29" s="15">
        <f t="shared" si="2"/>
        <v>4.6432000000000001E-2</v>
      </c>
      <c r="F29" s="15">
        <f t="shared" si="3"/>
        <v>8.4987999999999994E-2</v>
      </c>
      <c r="G29" s="15">
        <f t="shared" si="4"/>
        <v>-2.4405E-2</v>
      </c>
      <c r="H29" s="5">
        <v>1</v>
      </c>
      <c r="I29" s="15" cm="1">
        <f t="array" ref="I29">C29-MMULT(D29:H29,$R$2:$R$6)</f>
        <v>-4.4881730536374537E-5</v>
      </c>
      <c r="K29" s="11">
        <f t="shared" si="0"/>
        <v>1.6909095650391903E-2</v>
      </c>
      <c r="L29" s="12">
        <f t="shared" si="1"/>
        <v>1.6864213919855528E-2</v>
      </c>
      <c r="U29" s="19"/>
      <c r="V29" s="15"/>
      <c r="W29" s="23"/>
      <c r="X29" s="20"/>
    </row>
    <row r="30" spans="1:24" x14ac:dyDescent="0.3">
      <c r="A30" s="19">
        <v>42735</v>
      </c>
      <c r="B30" s="15">
        <v>8.1999999999999998E-4</v>
      </c>
      <c r="C30" s="15">
        <v>1.0999999999999999E-2</v>
      </c>
      <c r="D30" s="15">
        <v>-4.2826000000000003E-2</v>
      </c>
      <c r="E30" s="15">
        <f t="shared" si="2"/>
        <v>2.5530000000000001E-2</v>
      </c>
      <c r="F30" s="15">
        <f t="shared" si="3"/>
        <v>4.6432000000000001E-2</v>
      </c>
      <c r="G30" s="15">
        <f t="shared" si="4"/>
        <v>8.4987999999999994E-2</v>
      </c>
      <c r="H30" s="5">
        <v>1</v>
      </c>
      <c r="I30" s="15" cm="1">
        <f t="array" ref="I30">C30-MMULT(D30:H30,$R$2:$R$6)</f>
        <v>-5.6832932342397724E-3</v>
      </c>
      <c r="K30" s="11">
        <f t="shared" si="0"/>
        <v>1.7134215597940473E-2</v>
      </c>
      <c r="L30" s="12">
        <f t="shared" si="1"/>
        <v>1.14509223637007E-2</v>
      </c>
      <c r="U30" s="19"/>
      <c r="V30" s="15"/>
      <c r="W30" s="23"/>
      <c r="X30" s="20"/>
    </row>
    <row r="31" spans="1:24" x14ac:dyDescent="0.3">
      <c r="A31" s="19">
        <v>42825</v>
      </c>
      <c r="B31" s="15">
        <v>1.2110000000000001E-3</v>
      </c>
      <c r="C31" s="15">
        <v>1.4999999999999999E-2</v>
      </c>
      <c r="D31" s="15">
        <v>7.7595999999999998E-2</v>
      </c>
      <c r="E31" s="15">
        <f t="shared" si="2"/>
        <v>-4.2826000000000003E-2</v>
      </c>
      <c r="F31" s="15">
        <f t="shared" si="3"/>
        <v>2.5530000000000001E-2</v>
      </c>
      <c r="G31" s="15">
        <f t="shared" si="4"/>
        <v>4.6432000000000001E-2</v>
      </c>
      <c r="H31" s="5">
        <v>1</v>
      </c>
      <c r="I31" s="15" cm="1">
        <f t="array" ref="I31">C31-MMULT(D31:H31,$R$2:$R$6)</f>
        <v>-2.685754433956921E-3</v>
      </c>
      <c r="K31" s="11">
        <f t="shared" si="0"/>
        <v>1.6737624306412381E-2</v>
      </c>
      <c r="L31" s="12">
        <f t="shared" si="1"/>
        <v>1.405186987245546E-2</v>
      </c>
      <c r="U31" s="19"/>
      <c r="V31" s="15"/>
      <c r="W31" s="23"/>
      <c r="X31" s="20"/>
    </row>
    <row r="32" spans="1:24" x14ac:dyDescent="0.3">
      <c r="A32" s="19">
        <v>42916</v>
      </c>
      <c r="B32" s="15">
        <v>1.8220000000000001E-3</v>
      </c>
      <c r="C32" s="15">
        <v>8.0000000000000002E-3</v>
      </c>
      <c r="D32" s="15">
        <v>5.6271000000000002E-2</v>
      </c>
      <c r="E32" s="15">
        <f t="shared" si="2"/>
        <v>7.7595999999999998E-2</v>
      </c>
      <c r="F32" s="15">
        <f t="shared" si="3"/>
        <v>-4.2826000000000003E-2</v>
      </c>
      <c r="G32" s="15">
        <f t="shared" si="4"/>
        <v>2.5530000000000001E-2</v>
      </c>
      <c r="H32" s="5">
        <v>1</v>
      </c>
      <c r="I32" s="15" cm="1">
        <f t="array" ref="I32">C32-MMULT(D32:H32,$R$2:$R$6)</f>
        <v>-8.2317648964522379E-3</v>
      </c>
      <c r="K32" s="11">
        <f t="shared" si="0"/>
        <v>1.6807854906234976E-2</v>
      </c>
      <c r="L32" s="12">
        <f t="shared" si="1"/>
        <v>8.5760900097827386E-3</v>
      </c>
      <c r="U32" s="19"/>
      <c r="V32" s="15"/>
      <c r="W32" s="23"/>
      <c r="X32" s="20"/>
    </row>
    <row r="33" spans="1:24" x14ac:dyDescent="0.3">
      <c r="A33" s="19">
        <v>43008</v>
      </c>
      <c r="B33" s="15">
        <v>2.5530000000000001E-3</v>
      </c>
      <c r="C33" s="15">
        <v>2.9000000000000001E-2</v>
      </c>
      <c r="D33" s="15">
        <v>2.9472000000000002E-2</v>
      </c>
      <c r="E33" s="15">
        <f t="shared" si="2"/>
        <v>5.6271000000000002E-2</v>
      </c>
      <c r="F33" s="15">
        <f t="shared" si="3"/>
        <v>7.7595999999999998E-2</v>
      </c>
      <c r="G33" s="15">
        <f t="shared" si="4"/>
        <v>-4.2826000000000003E-2</v>
      </c>
      <c r="H33" s="5">
        <v>1</v>
      </c>
      <c r="I33" s="15" cm="1">
        <f t="array" ref="I33">C33-MMULT(D33:H33,$R$2:$R$6)</f>
        <v>1.2037451776760102E-2</v>
      </c>
      <c r="K33" s="11">
        <f t="shared" si="0"/>
        <v>1.6896113281130439E-2</v>
      </c>
      <c r="L33" s="12">
        <f t="shared" si="1"/>
        <v>2.8933565057890541E-2</v>
      </c>
      <c r="U33" s="19"/>
      <c r="V33" s="15"/>
      <c r="W33" s="23"/>
      <c r="X33" s="20"/>
    </row>
    <row r="34" spans="1:24" x14ac:dyDescent="0.3">
      <c r="A34" s="19">
        <v>43100</v>
      </c>
      <c r="B34" s="15">
        <v>2.7989999999999998E-3</v>
      </c>
      <c r="C34" s="15">
        <v>0.02</v>
      </c>
      <c r="D34" s="15">
        <v>1.6163E-2</v>
      </c>
      <c r="E34" s="15">
        <f t="shared" si="2"/>
        <v>2.9472000000000002E-2</v>
      </c>
      <c r="F34" s="15">
        <f t="shared" si="3"/>
        <v>5.6271000000000002E-2</v>
      </c>
      <c r="G34" s="15">
        <f t="shared" si="4"/>
        <v>7.7595999999999998E-2</v>
      </c>
      <c r="H34" s="5">
        <v>1</v>
      </c>
      <c r="I34" s="15" cm="1">
        <f t="array" ref="I34">C34-MMULT(D34:H34,$R$2:$R$6)</f>
        <v>3.1064102762258031E-3</v>
      </c>
      <c r="K34" s="11">
        <f t="shared" si="0"/>
        <v>1.6939944420780565E-2</v>
      </c>
      <c r="L34" s="12">
        <f t="shared" si="1"/>
        <v>2.0046354697006368E-2</v>
      </c>
      <c r="U34" s="19"/>
      <c r="V34" s="15"/>
      <c r="W34" s="23"/>
      <c r="X34" s="20"/>
    </row>
    <row r="35" spans="1:24" x14ac:dyDescent="0.3">
      <c r="A35" s="19">
        <v>43190</v>
      </c>
      <c r="B35" s="15">
        <v>3.4849999999999998E-3</v>
      </c>
      <c r="C35" s="15">
        <v>1.6E-2</v>
      </c>
      <c r="D35" s="15">
        <v>-5.7003999999999999E-2</v>
      </c>
      <c r="E35" s="15">
        <f t="shared" si="2"/>
        <v>1.6163E-2</v>
      </c>
      <c r="F35" s="15">
        <f t="shared" si="3"/>
        <v>2.9472000000000002E-2</v>
      </c>
      <c r="G35" s="15">
        <f t="shared" si="4"/>
        <v>5.6271000000000002E-2</v>
      </c>
      <c r="H35" s="5">
        <v>1</v>
      </c>
      <c r="I35" s="15" cm="1">
        <f t="array" ref="I35">C35-MMULT(D35:H35,$R$2:$R$6)</f>
        <v>-6.9541382870638713E-4</v>
      </c>
      <c r="K35" s="11">
        <f t="shared" si="0"/>
        <v>1.7180908655116782E-2</v>
      </c>
      <c r="L35" s="12">
        <f t="shared" si="1"/>
        <v>1.6485494826410395E-2</v>
      </c>
      <c r="U35" s="19"/>
      <c r="V35" s="15"/>
      <c r="W35" s="23"/>
      <c r="X35" s="20"/>
    </row>
    <row r="36" spans="1:24" x14ac:dyDescent="0.3">
      <c r="A36" s="19">
        <v>43281</v>
      </c>
      <c r="B36" s="15">
        <v>4.3610000000000003E-3</v>
      </c>
      <c r="C36" s="15">
        <v>1.9E-2</v>
      </c>
      <c r="D36" s="15">
        <v>2.2511E-2</v>
      </c>
      <c r="E36" s="15">
        <f t="shared" si="2"/>
        <v>-5.7003999999999999E-2</v>
      </c>
      <c r="F36" s="15">
        <f t="shared" si="3"/>
        <v>1.6163E-2</v>
      </c>
      <c r="G36" s="15">
        <f t="shared" si="4"/>
        <v>2.9472000000000002E-2</v>
      </c>
      <c r="H36" s="5">
        <v>1</v>
      </c>
      <c r="I36" s="15" cm="1">
        <f t="array" ref="I36">C36-MMULT(D36:H36,$R$2:$R$6)</f>
        <v>1.3770118872726521E-3</v>
      </c>
      <c r="K36" s="11">
        <f t="shared" si="0"/>
        <v>1.6919038261452368E-2</v>
      </c>
      <c r="L36" s="12">
        <f t="shared" si="1"/>
        <v>1.829605014872502E-2</v>
      </c>
      <c r="U36" s="19"/>
      <c r="V36" s="15"/>
      <c r="W36" s="23"/>
      <c r="X36" s="20"/>
    </row>
    <row r="37" spans="1:24" x14ac:dyDescent="0.3">
      <c r="A37" s="19">
        <v>43373</v>
      </c>
      <c r="B37" s="15">
        <v>5.0000000000000001E-3</v>
      </c>
      <c r="C37" s="15">
        <v>2.7E-2</v>
      </c>
      <c r="D37" s="15">
        <v>-1.7994E-2</v>
      </c>
      <c r="E37" s="15">
        <f t="shared" ref="E37:G51" si="5">D36</f>
        <v>2.2511E-2</v>
      </c>
      <c r="F37" s="15">
        <f t="shared" si="5"/>
        <v>-5.7003999999999999E-2</v>
      </c>
      <c r="G37" s="15">
        <f t="shared" si="5"/>
        <v>1.6163E-2</v>
      </c>
      <c r="H37" s="5">
        <v>1</v>
      </c>
      <c r="I37" s="15" cm="1">
        <f t="array" ref="I37">C37-MMULT(D37:H37,$R$2:$R$6)</f>
        <v>1.0544562328117579E-2</v>
      </c>
      <c r="K37" s="11">
        <f t="shared" ref="K37:K56" si="6">$O$2*D37+$R$6</f>
        <v>1.7052435234292423E-2</v>
      </c>
      <c r="L37" s="12">
        <f t="shared" ref="L37:L46" si="7">K37+I37</f>
        <v>2.7596997562410002E-2</v>
      </c>
      <c r="U37" s="19"/>
      <c r="V37" s="15"/>
      <c r="W37" s="23"/>
      <c r="X37" s="20"/>
    </row>
    <row r="38" spans="1:24" x14ac:dyDescent="0.3">
      <c r="A38" s="19">
        <v>43465</v>
      </c>
      <c r="B38" s="15">
        <v>5.6540000000000002E-3</v>
      </c>
      <c r="C38" s="15">
        <v>0.02</v>
      </c>
      <c r="D38" s="15">
        <v>-5.3442999999999997E-2</v>
      </c>
      <c r="E38" s="15">
        <f t="shared" si="5"/>
        <v>-1.7994E-2</v>
      </c>
      <c r="F38" s="15">
        <f t="shared" si="5"/>
        <v>2.2511E-2</v>
      </c>
      <c r="G38" s="15">
        <f t="shared" si="5"/>
        <v>-5.7003999999999999E-2</v>
      </c>
      <c r="H38" s="5">
        <v>1</v>
      </c>
      <c r="I38" s="15" cm="1">
        <f t="array" ref="I38">C38-MMULT(D38:H38,$R$2:$R$6)</f>
        <v>2.8309858107290475E-3</v>
      </c>
      <c r="K38" s="11">
        <f t="shared" si="6"/>
        <v>1.7169181050616513E-2</v>
      </c>
      <c r="L38" s="12">
        <f t="shared" si="7"/>
        <v>2.0000166861345561E-2</v>
      </c>
      <c r="U38" s="19"/>
      <c r="V38" s="15"/>
      <c r="W38" s="23"/>
      <c r="X38" s="20"/>
    </row>
    <row r="39" spans="1:24" x14ac:dyDescent="0.3">
      <c r="A39" s="19">
        <v>43555</v>
      </c>
      <c r="B39" s="15">
        <v>5.9680000000000002E-3</v>
      </c>
      <c r="C39" s="15">
        <v>1.4E-2</v>
      </c>
      <c r="D39" s="15">
        <v>0.13833899999999999</v>
      </c>
      <c r="E39" s="15">
        <f t="shared" si="5"/>
        <v>-5.3442999999999997E-2</v>
      </c>
      <c r="F39" s="15">
        <f t="shared" si="5"/>
        <v>-1.7994E-2</v>
      </c>
      <c r="G39" s="15">
        <f t="shared" si="5"/>
        <v>2.2511E-2</v>
      </c>
      <c r="H39" s="5">
        <v>1</v>
      </c>
      <c r="I39" s="15" cm="1">
        <f t="array" ref="I39">C39-MMULT(D39:H39,$R$2:$R$6)</f>
        <v>-3.8344869979296172E-3</v>
      </c>
      <c r="K39" s="11">
        <f t="shared" si="6"/>
        <v>1.6537576600666831E-2</v>
      </c>
      <c r="L39" s="12">
        <f t="shared" si="7"/>
        <v>1.2703089602737213E-2</v>
      </c>
      <c r="U39" s="19"/>
      <c r="V39" s="15"/>
      <c r="W39" s="23"/>
      <c r="X39" s="20"/>
    </row>
    <row r="40" spans="1:24" x14ac:dyDescent="0.3">
      <c r="A40" s="19">
        <v>43646</v>
      </c>
      <c r="B40" s="15">
        <v>6.1330000000000004E-3</v>
      </c>
      <c r="C40" s="15">
        <v>2.1999999999999999E-2</v>
      </c>
      <c r="D40" s="15">
        <v>4.9354000000000002E-2</v>
      </c>
      <c r="E40" s="15">
        <f t="shared" si="5"/>
        <v>0.13833899999999999</v>
      </c>
      <c r="F40" s="15">
        <f t="shared" si="5"/>
        <v>-5.3442999999999997E-2</v>
      </c>
      <c r="G40" s="15">
        <f t="shared" si="5"/>
        <v>-1.7994E-2</v>
      </c>
      <c r="H40" s="5">
        <v>1</v>
      </c>
      <c r="I40" s="15" cm="1">
        <f t="array" ref="I40">C40-MMULT(D40:H40,$R$2:$R$6)</f>
        <v>6.3365253585528358E-3</v>
      </c>
      <c r="K40" s="11">
        <f t="shared" si="6"/>
        <v>1.6830634979340387E-2</v>
      </c>
      <c r="L40" s="12">
        <f t="shared" si="7"/>
        <v>2.3167160337893223E-2</v>
      </c>
      <c r="U40" s="19"/>
      <c r="V40" s="15"/>
      <c r="W40" s="23"/>
      <c r="X40" s="20"/>
    </row>
    <row r="41" spans="1:24" x14ac:dyDescent="0.3">
      <c r="A41" s="19">
        <v>43738</v>
      </c>
      <c r="B41" s="15">
        <v>5.6249999999999998E-3</v>
      </c>
      <c r="C41" s="15">
        <v>2.8000000000000001E-2</v>
      </c>
      <c r="D41" s="15">
        <v>3.581E-3</v>
      </c>
      <c r="E41" s="15">
        <f t="shared" si="5"/>
        <v>4.9354000000000002E-2</v>
      </c>
      <c r="F41" s="15">
        <f t="shared" si="5"/>
        <v>0.13833899999999999</v>
      </c>
      <c r="G41" s="15">
        <f t="shared" si="5"/>
        <v>-5.3442999999999997E-2</v>
      </c>
      <c r="H41" s="5">
        <v>1</v>
      </c>
      <c r="I41" s="15" cm="1">
        <f t="array" ref="I41">C41-MMULT(D41:H41,$R$2:$R$6)</f>
        <v>1.0781731556581239E-2</v>
      </c>
      <c r="K41" s="11">
        <f t="shared" si="6"/>
        <v>1.6981381298012355E-2</v>
      </c>
      <c r="L41" s="12">
        <f t="shared" si="7"/>
        <v>2.7763112854593593E-2</v>
      </c>
      <c r="U41" s="19"/>
      <c r="V41" s="15"/>
      <c r="W41" s="23"/>
      <c r="X41" s="20"/>
    </row>
    <row r="42" spans="1:24" x14ac:dyDescent="0.3">
      <c r="A42" s="19">
        <v>43830</v>
      </c>
      <c r="B42" s="15">
        <v>4.6129999999999999E-3</v>
      </c>
      <c r="C42" s="15">
        <v>1.4999999999999999E-2</v>
      </c>
      <c r="D42" s="15">
        <v>4.8972000000000002E-2</v>
      </c>
      <c r="E42" s="15">
        <f t="shared" si="5"/>
        <v>3.581E-3</v>
      </c>
      <c r="F42" s="15">
        <f t="shared" si="5"/>
        <v>4.9354000000000002E-2</v>
      </c>
      <c r="G42" s="15">
        <f t="shared" si="5"/>
        <v>0.13833899999999999</v>
      </c>
      <c r="H42" s="5">
        <v>1</v>
      </c>
      <c r="I42" s="15" cm="1">
        <f t="array" ref="I42">C42-MMULT(D42:H42,$R$2:$R$6)</f>
        <v>-2.1204163991089126E-3</v>
      </c>
      <c r="K42" s="11">
        <f t="shared" si="6"/>
        <v>1.683189303744741E-2</v>
      </c>
      <c r="L42" s="12">
        <f t="shared" si="7"/>
        <v>1.4711476638338498E-2</v>
      </c>
      <c r="U42" s="19"/>
      <c r="V42" s="15"/>
      <c r="W42" s="23"/>
      <c r="X42" s="20"/>
    </row>
    <row r="43" spans="1:24" x14ac:dyDescent="0.3">
      <c r="A43" s="19">
        <v>43921</v>
      </c>
      <c r="B43" s="15">
        <v>3.8779999999999999E-3</v>
      </c>
      <c r="C43" s="15">
        <v>-5.0000000000000001E-3</v>
      </c>
      <c r="D43" s="15">
        <v>-0.29310900000000001</v>
      </c>
      <c r="E43" s="15">
        <f t="shared" si="5"/>
        <v>4.8972000000000002E-2</v>
      </c>
      <c r="F43" s="15">
        <f t="shared" si="5"/>
        <v>3.581E-3</v>
      </c>
      <c r="G43" s="15">
        <f t="shared" si="5"/>
        <v>4.9354000000000002E-2</v>
      </c>
      <c r="H43" s="5">
        <v>1</v>
      </c>
      <c r="I43" s="15" cm="1">
        <f t="array" ref="I43">C43-MMULT(D43:H43,$R$2:$R$6)</f>
        <v>-2.051396240189331E-2</v>
      </c>
      <c r="K43" s="11">
        <f t="shared" si="6"/>
        <v>1.7958484072285074E-2</v>
      </c>
      <c r="L43" s="12">
        <f t="shared" si="7"/>
        <v>-2.5554783296082365E-3</v>
      </c>
      <c r="U43" s="19"/>
      <c r="V43" s="15"/>
      <c r="W43" s="23"/>
      <c r="X43" s="20"/>
    </row>
    <row r="44" spans="1:24" x14ac:dyDescent="0.3">
      <c r="A44" s="19">
        <v>44012</v>
      </c>
      <c r="B44" s="15">
        <v>1.3500000000000001E-3</v>
      </c>
      <c r="C44" s="15">
        <v>1.7999999999999999E-2</v>
      </c>
      <c r="D44" s="15">
        <v>0.136265</v>
      </c>
      <c r="E44" s="15">
        <f t="shared" si="5"/>
        <v>-0.29310900000000001</v>
      </c>
      <c r="F44" s="15">
        <f t="shared" si="5"/>
        <v>4.8972000000000002E-2</v>
      </c>
      <c r="G44" s="15">
        <f t="shared" si="5"/>
        <v>3.581E-3</v>
      </c>
      <c r="H44" s="5">
        <v>1</v>
      </c>
      <c r="I44" s="15" cm="1">
        <f t="array" ref="I44">C44-MMULT(D44:H44,$R$2:$R$6)</f>
        <v>-2.3789303661860689E-3</v>
      </c>
      <c r="K44" s="11">
        <f t="shared" si="6"/>
        <v>1.6544406999918038E-2</v>
      </c>
      <c r="L44" s="12">
        <f t="shared" si="7"/>
        <v>1.4165476633731969E-2</v>
      </c>
      <c r="U44" s="19"/>
      <c r="V44" s="15"/>
      <c r="W44" s="23"/>
      <c r="X44" s="20"/>
    </row>
    <row r="45" spans="1:24" x14ac:dyDescent="0.3">
      <c r="A45" s="19">
        <v>44104</v>
      </c>
      <c r="B45" s="15">
        <v>3.2200000000000002E-4</v>
      </c>
      <c r="C45" s="15">
        <v>1.4E-2</v>
      </c>
      <c r="D45" s="15">
        <v>1.3691999999999999E-2</v>
      </c>
      <c r="E45" s="15">
        <f t="shared" si="5"/>
        <v>0.136265</v>
      </c>
      <c r="F45" s="15">
        <f t="shared" si="5"/>
        <v>-0.29310900000000001</v>
      </c>
      <c r="G45" s="15">
        <f t="shared" si="5"/>
        <v>4.8972000000000002E-2</v>
      </c>
      <c r="H45" s="5">
        <v>1</v>
      </c>
      <c r="I45" s="15" cm="1">
        <f t="array" ref="I45">C45-MMULT(D45:H45,$R$2:$R$6)</f>
        <v>-4.3767226499012539E-4</v>
      </c>
      <c r="K45" s="11">
        <f t="shared" si="6"/>
        <v>1.6948082278326244E-2</v>
      </c>
      <c r="L45" s="12">
        <f t="shared" si="7"/>
        <v>1.651041001333612E-2</v>
      </c>
      <c r="U45" s="19"/>
      <c r="V45" s="15"/>
      <c r="W45" s="23"/>
      <c r="X45" s="20"/>
    </row>
    <row r="46" spans="1:24" x14ac:dyDescent="0.3">
      <c r="A46" s="19">
        <v>44196</v>
      </c>
      <c r="B46" s="15">
        <v>2.4499999999999999E-4</v>
      </c>
      <c r="C46" s="15">
        <v>2.4E-2</v>
      </c>
      <c r="D46" s="15">
        <v>0.14843000000000001</v>
      </c>
      <c r="E46" s="15">
        <f t="shared" si="5"/>
        <v>1.3691999999999999E-2</v>
      </c>
      <c r="F46" s="15">
        <f t="shared" si="5"/>
        <v>0.136265</v>
      </c>
      <c r="G46" s="15">
        <f t="shared" si="5"/>
        <v>-0.29310900000000001</v>
      </c>
      <c r="H46" s="5">
        <v>1</v>
      </c>
      <c r="I46" s="15" cm="1">
        <f t="array" ref="I46">C46-MMULT(D46:H46,$R$2:$R$6)</f>
        <v>5.616208654684679E-3</v>
      </c>
      <c r="K46" s="11">
        <f t="shared" si="6"/>
        <v>1.6504343447897318E-2</v>
      </c>
      <c r="L46" s="12">
        <f t="shared" si="7"/>
        <v>2.2120552102581997E-2</v>
      </c>
      <c r="U46" s="19"/>
      <c r="V46" s="15"/>
      <c r="W46" s="23"/>
      <c r="X46" s="20"/>
    </row>
    <row r="47" spans="1:24" x14ac:dyDescent="0.3">
      <c r="A47" s="19">
        <v>44286</v>
      </c>
      <c r="B47" s="15">
        <v>1.8000000000000001E-4</v>
      </c>
      <c r="C47" s="15">
        <v>1.2999999999999999E-2</v>
      </c>
      <c r="D47" s="15">
        <v>2.8046999999999999E-2</v>
      </c>
      <c r="E47" s="15">
        <f t="shared" si="5"/>
        <v>0.14843000000000001</v>
      </c>
      <c r="F47" s="15">
        <f t="shared" si="5"/>
        <v>1.3691999999999999E-2</v>
      </c>
      <c r="G47" s="15">
        <f t="shared" si="5"/>
        <v>0.136265</v>
      </c>
      <c r="H47" s="5">
        <v>1</v>
      </c>
      <c r="I47" s="15" cm="1">
        <f t="array" ref="I47">C47-MMULT(D47:H47,$R$2:$R$6)</f>
        <v>-2.5510346212496791E-3</v>
      </c>
      <c r="K47" s="11">
        <f t="shared" si="6"/>
        <v>1.6900806298938045E-2</v>
      </c>
      <c r="L47" s="12">
        <f>K47+I47</f>
        <v>1.4349771677688366E-2</v>
      </c>
      <c r="U47" s="19"/>
      <c r="V47" s="15"/>
      <c r="W47" s="23"/>
      <c r="X47" s="20"/>
    </row>
    <row r="48" spans="1:24" x14ac:dyDescent="0.3">
      <c r="A48" s="19">
        <v>44377</v>
      </c>
      <c r="B48" s="15">
        <v>7.2999999999999999E-5</v>
      </c>
      <c r="C48" s="15">
        <v>8.9999999999999993E-3</v>
      </c>
      <c r="D48" s="15">
        <v>2.1232999999999998E-2</v>
      </c>
      <c r="E48" s="15">
        <f t="shared" si="5"/>
        <v>2.8046999999999999E-2</v>
      </c>
      <c r="F48" s="15">
        <f t="shared" si="5"/>
        <v>0.14843000000000001</v>
      </c>
      <c r="G48" s="15">
        <f t="shared" si="5"/>
        <v>1.3691999999999999E-2</v>
      </c>
      <c r="H48" s="5">
        <v>1</v>
      </c>
      <c r="I48" s="15" cm="1">
        <f t="array" ref="I48">C48-MMULT(D48:H48,$R$2:$R$6)</f>
        <v>-8.4155987585700382E-3</v>
      </c>
      <c r="K48" s="11">
        <f t="shared" si="6"/>
        <v>1.6923247157422976E-2</v>
      </c>
      <c r="L48" s="12">
        <f t="shared" ref="L48:L56" si="8">K48+I48</f>
        <v>8.5076483988529381E-3</v>
      </c>
      <c r="U48" s="19"/>
      <c r="V48" s="15"/>
      <c r="W48" s="23"/>
      <c r="X48" s="20"/>
    </row>
    <row r="49" spans="1:24" x14ac:dyDescent="0.3">
      <c r="A49" s="19">
        <v>44469</v>
      </c>
      <c r="B49" s="15">
        <v>9.0000000000000006E-5</v>
      </c>
      <c r="C49" s="15">
        <v>2.5999999999999999E-2</v>
      </c>
      <c r="D49" s="15">
        <v>1.2904000000000001E-2</v>
      </c>
      <c r="E49" s="15">
        <f t="shared" si="5"/>
        <v>2.1232999999999998E-2</v>
      </c>
      <c r="F49" s="15">
        <f t="shared" si="5"/>
        <v>2.8046999999999999E-2</v>
      </c>
      <c r="G49" s="15">
        <f t="shared" si="5"/>
        <v>0.14843000000000001</v>
      </c>
      <c r="H49" s="5">
        <v>1</v>
      </c>
      <c r="I49" s="15" cm="1">
        <f t="array" ref="I49">C49-MMULT(D49:H49,$R$2:$R$6)</f>
        <v>9.2692739927020817E-3</v>
      </c>
      <c r="K49" s="11">
        <f t="shared" si="6"/>
        <v>1.6950677434840206E-2</v>
      </c>
      <c r="L49" s="12">
        <f t="shared" si="8"/>
        <v>2.6219951427542288E-2</v>
      </c>
      <c r="U49" s="19"/>
      <c r="V49" s="15"/>
      <c r="W49" s="23"/>
      <c r="X49" s="20"/>
    </row>
    <row r="50" spans="1:24" x14ac:dyDescent="0.3">
      <c r="A50" s="19">
        <v>44561</v>
      </c>
      <c r="B50" s="15">
        <v>1.17E-4</v>
      </c>
      <c r="C50" s="15">
        <v>2.3E-2</v>
      </c>
      <c r="D50" s="15">
        <v>4.4172999999999997E-2</v>
      </c>
      <c r="E50" s="15">
        <f t="shared" si="5"/>
        <v>1.2904000000000001E-2</v>
      </c>
      <c r="F50" s="15">
        <f t="shared" si="5"/>
        <v>2.1232999999999998E-2</v>
      </c>
      <c r="G50" s="15">
        <f t="shared" si="5"/>
        <v>2.8046999999999999E-2</v>
      </c>
      <c r="H50" s="5">
        <v>1</v>
      </c>
      <c r="I50" s="15" cm="1">
        <f t="array" ref="I50">C50-MMULT(D50:H50,$R$2:$R$6)</f>
        <v>5.9341531018646636E-3</v>
      </c>
      <c r="K50" s="11">
        <f t="shared" si="6"/>
        <v>1.6847697804085095E-2</v>
      </c>
      <c r="L50" s="12">
        <f t="shared" si="8"/>
        <v>2.2781850905949759E-2</v>
      </c>
      <c r="U50" s="19"/>
      <c r="V50" s="15"/>
      <c r="W50" s="23"/>
      <c r="X50" s="20"/>
    </row>
    <row r="51" spans="1:24" x14ac:dyDescent="0.3">
      <c r="A51" s="19">
        <v>44651</v>
      </c>
      <c r="B51" s="15">
        <v>2.7999999999999998E-4</v>
      </c>
      <c r="C51" s="15">
        <v>1.7999999999999999E-2</v>
      </c>
      <c r="D51" s="15">
        <v>7.2705000000000006E-2</v>
      </c>
      <c r="E51" s="15">
        <f t="shared" si="5"/>
        <v>4.4172999999999997E-2</v>
      </c>
      <c r="F51" s="15">
        <f t="shared" si="5"/>
        <v>1.2904000000000001E-2</v>
      </c>
      <c r="G51" s="15">
        <f t="shared" si="5"/>
        <v>2.1232999999999998E-2</v>
      </c>
      <c r="H51" s="5">
        <v>1</v>
      </c>
      <c r="I51" s="15" cm="1">
        <f t="array" ref="I51">C51-MMULT(D51:H51,$R$2:$R$6)</f>
        <v>1.1574094740933599E-3</v>
      </c>
      <c r="K51" s="11">
        <f t="shared" si="6"/>
        <v>1.6753732060866416E-2</v>
      </c>
      <c r="L51" s="12">
        <f t="shared" si="8"/>
        <v>1.7911141534959776E-2</v>
      </c>
      <c r="U51" s="19"/>
      <c r="V51" s="15"/>
      <c r="W51" s="23"/>
      <c r="X51" s="20"/>
    </row>
    <row r="52" spans="1:24" x14ac:dyDescent="0.3">
      <c r="A52" s="19">
        <v>44742</v>
      </c>
      <c r="B52" s="15">
        <v>1.4419999999999999E-3</v>
      </c>
      <c r="C52" s="15">
        <v>1.6E-2</v>
      </c>
      <c r="D52" s="15">
        <v>-7.6553999999999997E-2</v>
      </c>
      <c r="E52" s="15">
        <f t="shared" ref="E52:G56" si="9">D51</f>
        <v>7.2705000000000006E-2</v>
      </c>
      <c r="F52" s="15">
        <f t="shared" si="9"/>
        <v>4.4172999999999997E-2</v>
      </c>
      <c r="G52" s="15">
        <f t="shared" si="9"/>
        <v>1.2904000000000001E-2</v>
      </c>
      <c r="H52" s="5">
        <v>1</v>
      </c>
      <c r="I52" s="15" cm="1">
        <f t="array" ref="I52">C52-MMULT(D52:H52,$R$2:$R$6)</f>
        <v>-2.3295686859217679E-4</v>
      </c>
      <c r="K52" s="11">
        <f t="shared" si="6"/>
        <v>1.7245293566091308E-2</v>
      </c>
      <c r="L52" s="12">
        <f t="shared" si="8"/>
        <v>1.7012336697499131E-2</v>
      </c>
      <c r="U52" s="19"/>
      <c r="V52" s="15"/>
      <c r="W52" s="23"/>
      <c r="X52" s="20"/>
    </row>
    <row r="53" spans="1:24" x14ac:dyDescent="0.3">
      <c r="A53" s="19">
        <v>44834</v>
      </c>
      <c r="B53" s="15">
        <v>4.4900000000000001E-3</v>
      </c>
      <c r="C53" s="15">
        <v>2.1999999999999999E-2</v>
      </c>
      <c r="D53" s="15">
        <v>-9.8132999999999998E-2</v>
      </c>
      <c r="E53" s="15">
        <f t="shared" si="9"/>
        <v>-7.6553999999999997E-2</v>
      </c>
      <c r="F53" s="15">
        <f t="shared" si="9"/>
        <v>7.2705000000000006E-2</v>
      </c>
      <c r="G53" s="15">
        <f t="shared" si="9"/>
        <v>4.4172999999999997E-2</v>
      </c>
      <c r="H53" s="5">
        <v>1</v>
      </c>
      <c r="I53" s="15" cm="1">
        <f t="array" ref="I53">C53-MMULT(D53:H53,$R$2:$R$6)</f>
        <v>4.3711883814735557E-3</v>
      </c>
      <c r="K53" s="11">
        <f t="shared" si="6"/>
        <v>1.7316360675754695E-2</v>
      </c>
      <c r="L53" s="12">
        <f t="shared" si="8"/>
        <v>2.168754905722825E-2</v>
      </c>
      <c r="U53" s="19"/>
      <c r="V53" s="15"/>
      <c r="W53" s="23"/>
      <c r="X53" s="20"/>
    </row>
    <row r="54" spans="1:24" x14ac:dyDescent="0.3">
      <c r="A54" s="19">
        <v>44926</v>
      </c>
      <c r="B54" s="15">
        <v>8.7430000000000008E-3</v>
      </c>
      <c r="C54" s="15">
        <v>2.9000000000000001E-2</v>
      </c>
      <c r="D54" s="15">
        <v>0.108303</v>
      </c>
      <c r="E54" s="15">
        <f t="shared" si="9"/>
        <v>-9.8132999999999998E-2</v>
      </c>
      <c r="F54" s="15">
        <f t="shared" si="9"/>
        <v>-7.6553999999999997E-2</v>
      </c>
      <c r="G54" s="15">
        <f t="shared" si="9"/>
        <v>7.2705000000000006E-2</v>
      </c>
      <c r="H54" s="5">
        <v>1</v>
      </c>
      <c r="I54" s="15" cm="1">
        <f t="array" ref="I54">C54-MMULT(D54:H54,$R$2:$R$6)</f>
        <v>1.1174555833869681E-2</v>
      </c>
      <c r="K54" s="11">
        <f t="shared" si="6"/>
        <v>1.6636495536013676E-2</v>
      </c>
      <c r="L54" s="12">
        <f t="shared" si="8"/>
        <v>2.7811051369883356E-2</v>
      </c>
      <c r="U54" s="19"/>
      <c r="V54" s="15"/>
      <c r="W54" s="23"/>
      <c r="X54" s="20"/>
    </row>
    <row r="55" spans="1:24" x14ac:dyDescent="0.3">
      <c r="A55" s="19">
        <v>45016</v>
      </c>
      <c r="B55" s="15">
        <v>1.1219E-2</v>
      </c>
      <c r="C55" s="15">
        <v>1.9E-2</v>
      </c>
      <c r="D55" s="15">
        <v>3.7301000000000001E-2</v>
      </c>
      <c r="E55" s="15">
        <f t="shared" si="9"/>
        <v>0.108303</v>
      </c>
      <c r="F55" s="15">
        <f t="shared" si="9"/>
        <v>-9.8132999999999998E-2</v>
      </c>
      <c r="G55" s="15">
        <f t="shared" si="9"/>
        <v>-7.6553999999999997E-2</v>
      </c>
      <c r="H55" s="5">
        <v>1</v>
      </c>
      <c r="I55" s="15" cm="1">
        <f t="array" ref="I55">C55-MMULT(D55:H55,$R$2:$R$6)</f>
        <v>3.197704195987295E-3</v>
      </c>
      <c r="K55" s="11">
        <f t="shared" si="6"/>
        <v>1.687032967662816E-2</v>
      </c>
      <c r="L55" s="12">
        <f t="shared" si="8"/>
        <v>2.0068033872615455E-2</v>
      </c>
      <c r="U55" s="19"/>
      <c r="V55" s="15"/>
      <c r="W55" s="23"/>
      <c r="X55" s="20"/>
    </row>
    <row r="56" spans="1:24" x14ac:dyDescent="0.3">
      <c r="A56" s="19">
        <v>45107</v>
      </c>
      <c r="B56" s="15">
        <v>1.2522E-2</v>
      </c>
      <c r="C56" s="15">
        <v>0.02</v>
      </c>
      <c r="D56" s="15">
        <v>-4.1900000000000001E-3</v>
      </c>
      <c r="E56" s="15">
        <f t="shared" si="9"/>
        <v>3.7301000000000001E-2</v>
      </c>
      <c r="F56" s="15">
        <f t="shared" si="9"/>
        <v>0.108303</v>
      </c>
      <c r="G56" s="15">
        <f t="shared" si="9"/>
        <v>-9.8132999999999998E-2</v>
      </c>
      <c r="H56" s="5">
        <v>1</v>
      </c>
      <c r="I56" s="15" cm="1">
        <f t="array" ref="I56">C56-MMULT(D56:H56,$R$2:$R$6)</f>
        <v>2.7550797838993522E-3</v>
      </c>
      <c r="K56" s="11">
        <f t="shared" si="6"/>
        <v>1.7006973888456497E-2</v>
      </c>
      <c r="L56" s="12">
        <f t="shared" si="8"/>
        <v>1.976205367235585E-2</v>
      </c>
      <c r="U56" s="19"/>
      <c r="V56" s="15"/>
      <c r="W56" s="23"/>
      <c r="X56" s="20"/>
    </row>
    <row r="57" spans="1:24" x14ac:dyDescent="0.3">
      <c r="A57" s="19"/>
      <c r="B57" s="15"/>
      <c r="C57" s="15"/>
      <c r="D57" s="15"/>
      <c r="E57" s="15"/>
      <c r="F57" s="15"/>
      <c r="G57" s="15"/>
      <c r="I57" s="15"/>
      <c r="K57" s="11"/>
      <c r="L57" s="12"/>
      <c r="U57" s="19"/>
      <c r="V57" s="15"/>
      <c r="W57" s="23"/>
      <c r="X57" s="20"/>
    </row>
    <row r="58" spans="1:24" x14ac:dyDescent="0.3">
      <c r="A58" s="19"/>
      <c r="B58" s="15"/>
      <c r="C58" s="15"/>
      <c r="D58" s="15"/>
      <c r="U58" s="19"/>
      <c r="V58" s="15"/>
      <c r="W58" s="23"/>
      <c r="X58" s="20"/>
    </row>
    <row r="59" spans="1:24" x14ac:dyDescent="0.3">
      <c r="A59" s="24" t="s">
        <v>7</v>
      </c>
      <c r="B59" s="25" cm="1">
        <f t="array" ref="B59">GEOMEAN(1+B2:B56)^4-1</f>
        <v>7.3531854012651721E-3</v>
      </c>
      <c r="C59" s="25" cm="1">
        <f t="array" ref="C59">GEOMEAN(1+C2:C55)^4-1</f>
        <v>6.4502657648379147E-2</v>
      </c>
      <c r="D59" s="25" cm="1">
        <f t="array" ref="D59">GEOMEAN(1+D2:D54)^4-1</f>
        <v>5.7410667124976333E-2</v>
      </c>
      <c r="E59" s="25"/>
      <c r="F59" s="26"/>
      <c r="G59" s="26"/>
      <c r="H59" s="26"/>
      <c r="I59" s="26"/>
      <c r="J59" s="26"/>
      <c r="K59" s="25" cm="1">
        <f t="array" ref="K59">GEOMEAN(1+K2:K56)^4-1</f>
        <v>6.9487605923926665E-2</v>
      </c>
      <c r="L59" s="12" cm="1">
        <f t="array" ref="L59">GEOMEAN(1+L2:L56)^4-1</f>
        <v>6.9362863288754628E-2</v>
      </c>
      <c r="U59" s="19"/>
      <c r="V59" s="15"/>
      <c r="W59" s="23"/>
      <c r="X59" s="20"/>
    </row>
    <row r="60" spans="1:24" x14ac:dyDescent="0.3">
      <c r="A60" s="19" t="s">
        <v>8</v>
      </c>
      <c r="B60" s="15"/>
      <c r="C60" s="15">
        <f>STDEV(C2:C57)*SQRT(4)</f>
        <v>1.9417649647810533E-2</v>
      </c>
      <c r="D60" s="15">
        <f>STDEV(D2:D57)*SQRT(4)</f>
        <v>0.15114860712639003</v>
      </c>
      <c r="K60" s="25">
        <f>STDEV(K2:K57)*SQRT(4)</f>
        <v>4.9778463497473244E-4</v>
      </c>
      <c r="L60" s="12">
        <f>STDEV(L2:L57)*SQRT(4)</f>
        <v>1.5650659899644207E-2</v>
      </c>
      <c r="U60" s="19"/>
      <c r="V60" s="15"/>
      <c r="W60" s="23"/>
      <c r="X60" s="20"/>
    </row>
    <row r="61" spans="1:24" x14ac:dyDescent="0.3">
      <c r="A61" s="5" t="s">
        <v>9</v>
      </c>
      <c r="B61" s="20"/>
      <c r="C61" s="20">
        <f>(C59-$B59)/C60</f>
        <v>2.9431714591450544</v>
      </c>
      <c r="D61" s="20">
        <f>(D59-$B59)/D60</f>
        <v>0.33118056907962928</v>
      </c>
      <c r="K61" s="27">
        <f>(K59-$B59)/K60</f>
        <v>124.82189315830416</v>
      </c>
      <c r="L61" s="21">
        <f>(L59-$B59)/L60</f>
        <v>3.9621126703353351</v>
      </c>
      <c r="U61" s="19"/>
      <c r="V61" s="15"/>
      <c r="W61" s="23"/>
      <c r="X61" s="20"/>
    </row>
    <row r="62" spans="1:24" x14ac:dyDescent="0.3">
      <c r="U62" s="19"/>
      <c r="V62" s="15"/>
      <c r="W62" s="23"/>
      <c r="X62" s="20"/>
    </row>
    <row r="63" spans="1:24" x14ac:dyDescent="0.3">
      <c r="U63" s="19"/>
      <c r="V63" s="15"/>
      <c r="W63" s="23"/>
      <c r="X63" s="20"/>
    </row>
    <row r="64" spans="1:24" x14ac:dyDescent="0.3">
      <c r="A64" s="19"/>
      <c r="B64" s="15"/>
      <c r="C64" s="15" cm="1">
        <f t="array" ref="C64">GEOMEAN(1+C37:C56)^4-1</f>
        <v>7.6382485234836039E-2</v>
      </c>
      <c r="D64" s="15"/>
      <c r="U64" s="19"/>
      <c r="V64" s="15"/>
      <c r="W64" s="23"/>
      <c r="X64" s="20"/>
    </row>
    <row r="65" spans="1:24" x14ac:dyDescent="0.3">
      <c r="B65" s="15"/>
      <c r="C65" s="15"/>
      <c r="D65" s="15"/>
      <c r="K65" s="15"/>
      <c r="U65" s="19"/>
      <c r="V65" s="15"/>
      <c r="W65" s="23"/>
      <c r="X65" s="20"/>
    </row>
    <row r="66" spans="1:24" x14ac:dyDescent="0.3">
      <c r="A66" s="19"/>
      <c r="B66" s="15"/>
      <c r="C66" s="15"/>
      <c r="D66" s="15"/>
      <c r="K66" s="15"/>
      <c r="U66" s="19"/>
      <c r="V66" s="15"/>
      <c r="W66" s="23"/>
      <c r="X66" s="20"/>
    </row>
    <row r="67" spans="1:24" x14ac:dyDescent="0.3">
      <c r="A67" s="19"/>
      <c r="B67" s="20"/>
      <c r="C67" s="20"/>
      <c r="D67" s="20"/>
      <c r="K67" s="20"/>
      <c r="L67" s="15"/>
      <c r="U67" s="19"/>
      <c r="V67" s="15"/>
      <c r="W67" s="23"/>
      <c r="X67" s="20"/>
    </row>
    <row r="68" spans="1:24" x14ac:dyDescent="0.3">
      <c r="A68" s="19"/>
      <c r="B68" s="15"/>
      <c r="C68" s="15"/>
      <c r="D68" s="15"/>
      <c r="U68" s="19"/>
      <c r="V68" s="15"/>
      <c r="W68" s="23"/>
      <c r="X68" s="20"/>
    </row>
    <row r="69" spans="1:24" x14ac:dyDescent="0.3">
      <c r="A69" s="19"/>
      <c r="B69" s="15"/>
      <c r="C69" s="15"/>
      <c r="D69" s="15"/>
      <c r="U69" s="19"/>
      <c r="V69" s="15"/>
      <c r="W69" s="23"/>
      <c r="X69" s="20"/>
    </row>
    <row r="70" spans="1:24" x14ac:dyDescent="0.3">
      <c r="A70" s="19"/>
      <c r="B70" s="15"/>
      <c r="C70" s="15"/>
      <c r="D70" s="15"/>
      <c r="U70" s="19"/>
      <c r="V70" s="15"/>
      <c r="W70" s="23"/>
      <c r="X70" s="20"/>
    </row>
    <row r="71" spans="1:24" x14ac:dyDescent="0.3">
      <c r="A71" s="19"/>
      <c r="B71" s="15"/>
      <c r="C71" s="15"/>
      <c r="D71" s="15"/>
      <c r="U71" s="19"/>
      <c r="V71" s="15"/>
      <c r="W71" s="23"/>
      <c r="X71" s="20"/>
    </row>
    <row r="72" spans="1:24" x14ac:dyDescent="0.3">
      <c r="A72" s="19"/>
      <c r="B72" s="15"/>
      <c r="C72" s="15"/>
      <c r="D72" s="15"/>
      <c r="U72" s="19"/>
      <c r="V72" s="15"/>
      <c r="W72" s="23"/>
      <c r="X72" s="20"/>
    </row>
    <row r="73" spans="1:24" x14ac:dyDescent="0.3">
      <c r="A73" s="19"/>
      <c r="B73" s="15"/>
      <c r="C73" s="15"/>
      <c r="D73" s="15"/>
      <c r="U73" s="19"/>
      <c r="V73" s="15"/>
      <c r="W73" s="23"/>
      <c r="X73" s="20"/>
    </row>
    <row r="74" spans="1:24" x14ac:dyDescent="0.3">
      <c r="A74" s="19"/>
      <c r="B74" s="15"/>
      <c r="C74" s="15"/>
      <c r="D74" s="15"/>
      <c r="U74" s="19"/>
      <c r="V74" s="15"/>
      <c r="W74" s="23"/>
      <c r="X74" s="20"/>
    </row>
    <row r="75" spans="1:24" x14ac:dyDescent="0.3">
      <c r="A75" s="19"/>
      <c r="B75" s="15"/>
      <c r="C75" s="15"/>
      <c r="D75" s="15"/>
      <c r="U75" s="19"/>
      <c r="V75" s="15"/>
      <c r="W75" s="23"/>
      <c r="X75" s="20"/>
    </row>
    <row r="76" spans="1:24" x14ac:dyDescent="0.3">
      <c r="A76" s="19"/>
      <c r="B76" s="15"/>
      <c r="C76" s="15"/>
      <c r="D76" s="15"/>
      <c r="U76" s="19"/>
      <c r="V76" s="15"/>
      <c r="W76" s="23"/>
      <c r="X76" s="20"/>
    </row>
    <row r="77" spans="1:24" x14ac:dyDescent="0.3">
      <c r="A77" s="19"/>
      <c r="B77" s="15"/>
      <c r="C77" s="15"/>
      <c r="D77" s="15"/>
      <c r="U77" s="19"/>
      <c r="V77" s="15"/>
      <c r="W77" s="20"/>
      <c r="X77" s="20"/>
    </row>
    <row r="78" spans="1:24" x14ac:dyDescent="0.3">
      <c r="A78" s="19"/>
      <c r="B78" s="15"/>
      <c r="C78" s="15"/>
      <c r="D78" s="15"/>
      <c r="U78" s="19"/>
      <c r="V78" s="15"/>
      <c r="W78" s="11"/>
      <c r="X78" s="20"/>
    </row>
    <row r="79" spans="1:24" x14ac:dyDescent="0.3">
      <c r="A79" s="19"/>
      <c r="B79" s="15"/>
      <c r="C79" s="15"/>
      <c r="D79" s="15"/>
      <c r="U79" s="19"/>
      <c r="V79" s="15"/>
    </row>
    <row r="80" spans="1:24" x14ac:dyDescent="0.3">
      <c r="A80" s="19"/>
      <c r="B80" s="15"/>
      <c r="C80" s="15"/>
      <c r="D80" s="15"/>
      <c r="U80" s="19"/>
      <c r="V80" s="15"/>
    </row>
    <row r="81" spans="1:22" x14ac:dyDescent="0.3">
      <c r="A81" s="19"/>
      <c r="B81" s="15"/>
      <c r="C81" s="15"/>
      <c r="D81" s="15"/>
      <c r="U81" s="19"/>
      <c r="V81" s="15"/>
    </row>
    <row r="82" spans="1:22" x14ac:dyDescent="0.3">
      <c r="A82" s="19"/>
      <c r="B82" s="15"/>
      <c r="C82" s="15"/>
      <c r="D82" s="15"/>
      <c r="U82" s="19"/>
      <c r="V82" s="15"/>
    </row>
    <row r="83" spans="1:22" x14ac:dyDescent="0.3">
      <c r="A83" s="19"/>
      <c r="B83" s="15"/>
      <c r="C83" s="15"/>
      <c r="D83" s="15"/>
      <c r="U83" s="19"/>
      <c r="V83" s="15"/>
    </row>
    <row r="84" spans="1:22" x14ac:dyDescent="0.3">
      <c r="A84" s="19"/>
      <c r="B84" s="15"/>
      <c r="C84" s="15"/>
      <c r="D84" s="15"/>
      <c r="U84" s="19"/>
      <c r="V84" s="15"/>
    </row>
    <row r="85" spans="1:22" x14ac:dyDescent="0.3">
      <c r="A85" s="19"/>
      <c r="B85" s="15"/>
      <c r="C85" s="15"/>
      <c r="D85" s="15"/>
      <c r="U85" s="19"/>
      <c r="V85" s="15"/>
    </row>
    <row r="86" spans="1:22" x14ac:dyDescent="0.3">
      <c r="A86" s="19"/>
      <c r="B86" s="15"/>
      <c r="C86" s="15"/>
      <c r="D86" s="15"/>
      <c r="U86" s="19"/>
      <c r="V86" s="15"/>
    </row>
    <row r="87" spans="1:22" x14ac:dyDescent="0.3">
      <c r="A87" s="19"/>
      <c r="B87" s="15"/>
      <c r="C87" s="15"/>
      <c r="D87" s="15"/>
      <c r="U87" s="19"/>
      <c r="V87" s="15"/>
    </row>
    <row r="88" spans="1:22" x14ac:dyDescent="0.3">
      <c r="A88" s="19"/>
      <c r="B88" s="15"/>
      <c r="C88" s="15"/>
      <c r="D88" s="15"/>
      <c r="U88" s="19"/>
      <c r="V88" s="15"/>
    </row>
    <row r="89" spans="1:22" x14ac:dyDescent="0.3">
      <c r="A89" s="19"/>
      <c r="B89" s="15"/>
      <c r="C89" s="15"/>
      <c r="D89" s="15"/>
      <c r="U89" s="19"/>
      <c r="V89" s="15"/>
    </row>
    <row r="90" spans="1:22" x14ac:dyDescent="0.3">
      <c r="A90" s="19"/>
      <c r="B90" s="15"/>
      <c r="C90" s="15"/>
      <c r="D90" s="15"/>
      <c r="U90" s="19"/>
      <c r="V90" s="15"/>
    </row>
    <row r="91" spans="1:22" x14ac:dyDescent="0.3">
      <c r="A91" s="19"/>
      <c r="B91" s="15"/>
      <c r="C91" s="15"/>
      <c r="D91" s="15"/>
      <c r="U91" s="19"/>
      <c r="V91" s="15"/>
    </row>
    <row r="92" spans="1:22" x14ac:dyDescent="0.3">
      <c r="A92" s="19"/>
      <c r="B92" s="15"/>
      <c r="C92" s="15"/>
      <c r="D92" s="15"/>
      <c r="U92" s="19"/>
      <c r="V92" s="15"/>
    </row>
    <row r="93" spans="1:22" x14ac:dyDescent="0.3">
      <c r="A93" s="19"/>
      <c r="B93" s="15"/>
      <c r="C93" s="15"/>
      <c r="D93" s="15"/>
      <c r="U93" s="19"/>
      <c r="V93" s="15"/>
    </row>
    <row r="94" spans="1:22" x14ac:dyDescent="0.3">
      <c r="A94" s="19"/>
      <c r="B94" s="15"/>
      <c r="C94" s="15"/>
      <c r="D94" s="15"/>
      <c r="U94" s="19"/>
      <c r="V94" s="15"/>
    </row>
    <row r="95" spans="1:22" x14ac:dyDescent="0.3">
      <c r="A95" s="19"/>
      <c r="B95" s="15"/>
      <c r="C95" s="15"/>
      <c r="D95" s="15"/>
      <c r="U95" s="19"/>
      <c r="V95" s="15"/>
    </row>
    <row r="96" spans="1:22" x14ac:dyDescent="0.3">
      <c r="A96" s="19"/>
      <c r="B96" s="15"/>
      <c r="C96" s="15"/>
      <c r="D96" s="15"/>
      <c r="U96" s="19"/>
      <c r="V96" s="15"/>
    </row>
    <row r="97" spans="1:22" x14ac:dyDescent="0.3">
      <c r="A97" s="19"/>
      <c r="B97" s="15"/>
      <c r="C97" s="15"/>
      <c r="D97" s="15"/>
      <c r="U97" s="19"/>
      <c r="V97" s="15"/>
    </row>
    <row r="98" spans="1:22" x14ac:dyDescent="0.3">
      <c r="A98" s="19"/>
      <c r="B98" s="15"/>
      <c r="C98" s="15"/>
      <c r="D98" s="15"/>
      <c r="U98" s="19"/>
      <c r="V98" s="15"/>
    </row>
    <row r="100" spans="1:22" x14ac:dyDescent="0.3">
      <c r="A100" s="19"/>
      <c r="B100" s="15"/>
      <c r="C100" s="15"/>
      <c r="D100" s="15"/>
    </row>
    <row r="102" spans="1:22" x14ac:dyDescent="0.3">
      <c r="A102" s="19"/>
      <c r="B102" s="15"/>
      <c r="C102" s="15"/>
      <c r="D102" s="15"/>
    </row>
    <row r="103" spans="1:22" x14ac:dyDescent="0.3">
      <c r="A103" s="19"/>
      <c r="B103" s="15"/>
      <c r="C103" s="15"/>
      <c r="D103" s="15"/>
    </row>
    <row r="104" spans="1:22" x14ac:dyDescent="0.3">
      <c r="A104" s="19"/>
      <c r="B104" s="15"/>
      <c r="C104" s="15"/>
      <c r="D104" s="15"/>
    </row>
    <row r="105" spans="1:22" x14ac:dyDescent="0.3">
      <c r="A105" s="19"/>
      <c r="B105" s="15"/>
      <c r="C105" s="15"/>
      <c r="D105" s="15"/>
    </row>
    <row r="106" spans="1:22" x14ac:dyDescent="0.3">
      <c r="A106" s="19"/>
      <c r="B106" s="15"/>
      <c r="C106" s="15"/>
      <c r="D106" s="15"/>
    </row>
    <row r="107" spans="1:22" x14ac:dyDescent="0.3">
      <c r="A107" s="19"/>
      <c r="B107" s="15"/>
      <c r="C107" s="15"/>
      <c r="D107" s="15"/>
    </row>
    <row r="108" spans="1:22" x14ac:dyDescent="0.3">
      <c r="A108" s="19"/>
      <c r="B108" s="15"/>
      <c r="C108" s="15"/>
      <c r="D108" s="15"/>
    </row>
    <row r="109" spans="1:22" x14ac:dyDescent="0.3">
      <c r="A109" s="19"/>
      <c r="B109" s="15"/>
      <c r="C109" s="15"/>
      <c r="D109" s="15"/>
    </row>
    <row r="110" spans="1:22" x14ac:dyDescent="0.3">
      <c r="A110" s="19"/>
      <c r="B110" s="15"/>
      <c r="C110" s="15"/>
      <c r="D110" s="15"/>
    </row>
    <row r="111" spans="1:22" x14ac:dyDescent="0.3">
      <c r="A111" s="19"/>
      <c r="B111" s="15"/>
      <c r="C111" s="15"/>
      <c r="D111" s="15"/>
    </row>
    <row r="112" spans="1:22" x14ac:dyDescent="0.3">
      <c r="A112" s="19"/>
      <c r="B112" s="15"/>
      <c r="C112" s="15"/>
      <c r="D112" s="15"/>
    </row>
    <row r="113" spans="1:4" x14ac:dyDescent="0.3">
      <c r="A113" s="19"/>
      <c r="B113" s="15"/>
      <c r="C113" s="15"/>
      <c r="D113" s="15"/>
    </row>
    <row r="114" spans="1:4" x14ac:dyDescent="0.3">
      <c r="A114" s="19"/>
      <c r="B114" s="15"/>
      <c r="C114" s="15"/>
      <c r="D114" s="15"/>
    </row>
    <row r="115" spans="1:4" x14ac:dyDescent="0.3">
      <c r="A115" s="19"/>
      <c r="B115" s="15"/>
      <c r="C115" s="15"/>
      <c r="D115" s="15"/>
    </row>
    <row r="116" spans="1:4" x14ac:dyDescent="0.3">
      <c r="A116" s="19"/>
      <c r="B116" s="15"/>
      <c r="C116" s="15"/>
      <c r="D116" s="15"/>
    </row>
    <row r="117" spans="1:4" x14ac:dyDescent="0.3">
      <c r="A117" s="19"/>
      <c r="B117" s="15"/>
      <c r="C117" s="15"/>
      <c r="D117" s="15"/>
    </row>
    <row r="118" spans="1:4" x14ac:dyDescent="0.3">
      <c r="A118" s="19"/>
      <c r="B118" s="15"/>
      <c r="C118" s="15"/>
      <c r="D118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6424-CFB7-4FE9-8D18-8E2FB15ED254}">
  <dimension ref="A1:X127"/>
  <sheetViews>
    <sheetView topLeftCell="A23" zoomScale="85" zoomScaleNormal="85" workbookViewId="0">
      <selection activeCell="D29" sqref="D29"/>
    </sheetView>
  </sheetViews>
  <sheetFormatPr defaultColWidth="8.7265625" defaultRowHeight="12" x14ac:dyDescent="0.3"/>
  <cols>
    <col min="1" max="1" width="14.81640625" style="5" bestFit="1" customWidth="1"/>
    <col min="2" max="2" width="12.453125" style="5" bestFit="1" customWidth="1"/>
    <col min="3" max="3" width="9.453125" style="5" bestFit="1" customWidth="1"/>
    <col min="4" max="4" width="13.7265625" style="5" bestFit="1" customWidth="1"/>
    <col min="5" max="7" width="15.26953125" style="5" bestFit="1" customWidth="1"/>
    <col min="8" max="8" width="8.1796875" style="5" bestFit="1" customWidth="1"/>
    <col min="9" max="9" width="7.81640625" style="5" bestFit="1" customWidth="1"/>
    <col min="10" max="10" width="8.7265625" style="5"/>
    <col min="11" max="11" width="10.453125" style="5" bestFit="1" customWidth="1"/>
    <col min="12" max="12" width="15.54296875" style="5" bestFit="1" customWidth="1"/>
    <col min="13" max="13" width="7" style="5" bestFit="1" customWidth="1"/>
    <col min="14" max="14" width="11.54296875" style="5" bestFit="1" customWidth="1"/>
    <col min="15" max="15" width="4.453125" style="5" bestFit="1" customWidth="1"/>
    <col min="16" max="16" width="8.7265625" style="5"/>
    <col min="17" max="17" width="15.81640625" style="5" bestFit="1" customWidth="1"/>
    <col min="18" max="18" width="12" style="5" bestFit="1" customWidth="1"/>
    <col min="19" max="16384" width="8.7265625" style="5"/>
  </cols>
  <sheetData>
    <row r="1" spans="1:24" ht="13" x14ac:dyDescent="0.35">
      <c r="A1" s="22" t="s">
        <v>31</v>
      </c>
      <c r="B1" s="2" t="s">
        <v>1</v>
      </c>
      <c r="C1" s="3" t="s">
        <v>66</v>
      </c>
      <c r="D1" s="4" t="s">
        <v>16</v>
      </c>
      <c r="E1" s="5" t="s">
        <v>12</v>
      </c>
      <c r="F1" s="5" t="s">
        <v>13</v>
      </c>
      <c r="G1" s="5" t="s">
        <v>14</v>
      </c>
      <c r="H1" s="5" t="s">
        <v>3</v>
      </c>
      <c r="I1" s="5" t="s">
        <v>4</v>
      </c>
      <c r="K1" s="3" t="str">
        <f>C1&amp;" "&amp;"contrib"</f>
        <v>Preqin contrib</v>
      </c>
      <c r="L1" s="6" t="str">
        <f>C1&amp;" contrib+resid"</f>
        <v>Preqin contrib+resid</v>
      </c>
      <c r="R1" s="5" t="s">
        <v>5</v>
      </c>
      <c r="X1" s="15"/>
    </row>
    <row r="2" spans="1:24" x14ac:dyDescent="0.3">
      <c r="A2" s="19">
        <v>39355</v>
      </c>
      <c r="B2" s="15">
        <v>1.1893000000000001E-2</v>
      </c>
      <c r="C2" s="15">
        <v>3.4000000000000002E-2</v>
      </c>
      <c r="D2" s="15">
        <v>3.4712E-2</v>
      </c>
      <c r="E2" s="15"/>
      <c r="F2" s="15"/>
      <c r="G2" s="15"/>
      <c r="I2" s="15"/>
      <c r="K2" s="11">
        <f t="shared" ref="K2:K65" si="0">$O$2*D2+$R$6</f>
        <v>4.1188981850063922E-2</v>
      </c>
      <c r="L2" s="12">
        <f t="shared" ref="L2:L55" si="1">K2+I2</f>
        <v>4.1188981850063922E-2</v>
      </c>
      <c r="N2" s="5" t="s">
        <v>6</v>
      </c>
      <c r="O2" s="13">
        <f>SUM(R2:R5)</f>
        <v>0.74013685181566857</v>
      </c>
      <c r="Q2" s="5" t="str">
        <f>D1</f>
        <v>MSCI ACWI</v>
      </c>
      <c r="R2" s="5" cm="1">
        <f t="array" ref="R2:R6">MMULT(MINVERSE(MMULT(TRANSPOSE(D5:H65),D5:H65)),MMULT(TRANSPOSE(D5:H65),C5:C65))</f>
        <v>0.38076313463962463</v>
      </c>
      <c r="U2" s="19"/>
      <c r="V2" s="15"/>
      <c r="W2" s="23"/>
      <c r="X2" s="20"/>
    </row>
    <row r="3" spans="1:24" x14ac:dyDescent="0.3">
      <c r="A3" s="19">
        <v>39447</v>
      </c>
      <c r="B3" s="15">
        <v>9.9059999999999999E-3</v>
      </c>
      <c r="C3" s="15">
        <v>0.03</v>
      </c>
      <c r="D3" s="15">
        <v>-1.7904E-2</v>
      </c>
      <c r="E3" s="15">
        <f t="shared" ref="E3:G7" si="2">D2</f>
        <v>3.4712E-2</v>
      </c>
      <c r="F3" s="15"/>
      <c r="G3" s="15"/>
      <c r="I3" s="15"/>
      <c r="K3" s="11">
        <f t="shared" si="0"/>
        <v>2.2459412549307063E-3</v>
      </c>
      <c r="L3" s="12">
        <f t="shared" si="1"/>
        <v>2.2459412549307063E-3</v>
      </c>
      <c r="Q3" s="5" t="str">
        <f>E1</f>
        <v>ACWIt-1</v>
      </c>
      <c r="R3" s="5">
        <v>0.14256355843630886</v>
      </c>
      <c r="U3" s="19"/>
      <c r="V3" s="15"/>
      <c r="W3" s="23"/>
      <c r="X3" s="20"/>
    </row>
    <row r="4" spans="1:24" x14ac:dyDescent="0.3">
      <c r="A4" s="19">
        <v>39538</v>
      </c>
      <c r="B4" s="15">
        <v>7.0780000000000001E-3</v>
      </c>
      <c r="C4" s="15">
        <v>-1.4999999999999999E-2</v>
      </c>
      <c r="D4" s="15">
        <v>-9.2816999999999997E-2</v>
      </c>
      <c r="E4" s="15">
        <f t="shared" si="2"/>
        <v>-1.7904E-2</v>
      </c>
      <c r="F4" s="15">
        <f t="shared" si="2"/>
        <v>3.4712E-2</v>
      </c>
      <c r="G4" s="15"/>
      <c r="I4" s="15"/>
      <c r="K4" s="11">
        <f t="shared" si="0"/>
        <v>-5.3199930725136471E-2</v>
      </c>
      <c r="L4" s="12">
        <f t="shared" si="1"/>
        <v>-5.3199930725136471E-2</v>
      </c>
      <c r="Q4" s="5" t="str">
        <f>F1</f>
        <v>ACWIt-2</v>
      </c>
      <c r="R4" s="5">
        <v>0.10264328812364221</v>
      </c>
      <c r="U4" s="19"/>
      <c r="V4" s="15"/>
      <c r="W4" s="23"/>
      <c r="X4" s="20"/>
    </row>
    <row r="5" spans="1:24" x14ac:dyDescent="0.3">
      <c r="A5" s="19">
        <v>39629</v>
      </c>
      <c r="B5" s="15">
        <v>3.9439999999999996E-3</v>
      </c>
      <c r="C5" s="15">
        <v>-8.9999999999999993E-3</v>
      </c>
      <c r="D5" s="15">
        <v>-1.576E-2</v>
      </c>
      <c r="E5" s="15">
        <f t="shared" si="2"/>
        <v>-9.2816999999999997E-2</v>
      </c>
      <c r="F5" s="15">
        <f t="shared" si="2"/>
        <v>-1.7904E-2</v>
      </c>
      <c r="G5" s="15">
        <f t="shared" si="2"/>
        <v>3.4712E-2</v>
      </c>
      <c r="H5" s="5">
        <v>1</v>
      </c>
      <c r="I5" s="15" cm="1">
        <f t="array" ref="I5">C5-MMULT(D5:H5,$R$2:$R$6)</f>
        <v>-7.3894376267951995E-3</v>
      </c>
      <c r="K5" s="11">
        <f t="shared" si="0"/>
        <v>3.8327946652235E-3</v>
      </c>
      <c r="L5" s="12">
        <f t="shared" si="1"/>
        <v>-3.5566429615716995E-3</v>
      </c>
      <c r="Q5" s="5" t="str">
        <f>G1</f>
        <v>ACWIt-3</v>
      </c>
      <c r="R5" s="5">
        <v>0.1141668706160929</v>
      </c>
      <c r="U5" s="19"/>
      <c r="V5" s="15"/>
      <c r="W5" s="23"/>
      <c r="X5" s="20"/>
    </row>
    <row r="6" spans="1:24" x14ac:dyDescent="0.3">
      <c r="A6" s="19">
        <v>39721</v>
      </c>
      <c r="B6" s="15">
        <v>4.3290000000000004E-3</v>
      </c>
      <c r="C6" s="15">
        <v>-7.5999999999999998E-2</v>
      </c>
      <c r="D6" s="15">
        <v>-0.166074</v>
      </c>
      <c r="E6" s="15">
        <f t="shared" si="2"/>
        <v>-1.576E-2</v>
      </c>
      <c r="F6" s="15">
        <f t="shared" si="2"/>
        <v>-9.2816999999999997E-2</v>
      </c>
      <c r="G6" s="15">
        <f t="shared" si="2"/>
        <v>-1.7904E-2</v>
      </c>
      <c r="H6" s="5">
        <v>1</v>
      </c>
      <c r="I6" s="15" cm="1">
        <f t="array" ref="I6">C6-MMULT(D6:H6,$R$2:$R$6)</f>
        <v>-1.4444607221458558E-2</v>
      </c>
      <c r="K6" s="11">
        <f t="shared" si="0"/>
        <v>-0.10742013607859691</v>
      </c>
      <c r="L6" s="12">
        <f t="shared" si="1"/>
        <v>-0.12186474330005546</v>
      </c>
      <c r="Q6" s="5" t="s">
        <v>3</v>
      </c>
      <c r="R6" s="5">
        <v>1.5497351449838437E-2</v>
      </c>
      <c r="U6" s="19"/>
      <c r="V6" s="15"/>
      <c r="W6" s="23"/>
      <c r="X6" s="20"/>
    </row>
    <row r="7" spans="1:24" x14ac:dyDescent="0.3">
      <c r="A7" s="19">
        <v>39813</v>
      </c>
      <c r="B7" s="15">
        <v>2.5019999999999999E-3</v>
      </c>
      <c r="C7" s="15">
        <v>-0.14899999999999999</v>
      </c>
      <c r="D7" s="15">
        <v>-0.22367799999999999</v>
      </c>
      <c r="E7" s="15">
        <f t="shared" si="2"/>
        <v>-0.166074</v>
      </c>
      <c r="F7" s="15">
        <f t="shared" si="2"/>
        <v>-1.576E-2</v>
      </c>
      <c r="G7" s="15">
        <f t="shared" si="2"/>
        <v>-9.2816999999999997E-2</v>
      </c>
      <c r="H7" s="5">
        <v>1</v>
      </c>
      <c r="I7" s="15" cm="1">
        <f t="array" ref="I7">C7-MMULT(D7:H7,$R$2:$R$6)</f>
        <v>-4.3438629965362435E-2</v>
      </c>
      <c r="K7" s="11">
        <f t="shared" si="0"/>
        <v>-0.15005497929058667</v>
      </c>
      <c r="L7" s="12">
        <f t="shared" si="1"/>
        <v>-0.19349360925594911</v>
      </c>
      <c r="U7" s="19"/>
      <c r="V7" s="15"/>
      <c r="W7" s="23"/>
      <c r="X7" s="20"/>
    </row>
    <row r="8" spans="1:24" x14ac:dyDescent="0.3">
      <c r="A8" s="19">
        <v>39903</v>
      </c>
      <c r="B8" s="15">
        <v>4.6700000000000002E-4</v>
      </c>
      <c r="C8" s="15">
        <v>-4.2999999999999997E-2</v>
      </c>
      <c r="D8" s="15">
        <v>-0.107028</v>
      </c>
      <c r="E8" s="15">
        <f t="shared" ref="E8:E12" si="3">D7</f>
        <v>-0.22367799999999999</v>
      </c>
      <c r="F8" s="15">
        <f t="shared" ref="F8:F12" si="4">E7</f>
        <v>-0.166074</v>
      </c>
      <c r="G8" s="15">
        <f t="shared" ref="G8:G12" si="5">F7</f>
        <v>-1.576E-2</v>
      </c>
      <c r="H8" s="5">
        <v>1</v>
      </c>
      <c r="I8" s="15" cm="1">
        <f t="array" ref="I8">C8-MMULT(D8:H8,$R$2:$R$6)</f>
        <v>3.2988948261043372E-2</v>
      </c>
      <c r="K8" s="11">
        <f t="shared" ref="K8:K16" si="6">$O$2*D8+$R$6</f>
        <v>-6.3718015526288932E-2</v>
      </c>
      <c r="L8" s="12">
        <f t="shared" ref="L8:L16" si="7">K8+I8</f>
        <v>-3.072906726524556E-2</v>
      </c>
      <c r="U8" s="19"/>
      <c r="V8" s="15"/>
      <c r="W8" s="23"/>
      <c r="X8" s="20"/>
    </row>
    <row r="9" spans="1:24" x14ac:dyDescent="0.3">
      <c r="A9" s="19">
        <v>39994</v>
      </c>
      <c r="B9" s="15">
        <v>4.7899999999999999E-4</v>
      </c>
      <c r="C9" s="15">
        <v>1.9E-2</v>
      </c>
      <c r="D9" s="15">
        <v>0.222553</v>
      </c>
      <c r="E9" s="15">
        <f t="shared" si="3"/>
        <v>-0.107028</v>
      </c>
      <c r="F9" s="15">
        <f t="shared" si="4"/>
        <v>-0.22367799999999999</v>
      </c>
      <c r="G9" s="15">
        <f t="shared" si="5"/>
        <v>-0.166074</v>
      </c>
      <c r="H9" s="5">
        <v>1</v>
      </c>
      <c r="I9" s="15" cm="1">
        <f t="array" ref="I9">C9-MMULT(D9:H9,$R$2:$R$6)</f>
        <v>-2.4059842549352495E-2</v>
      </c>
      <c r="K9" s="11">
        <f t="shared" si="6"/>
        <v>0.18021702823197092</v>
      </c>
      <c r="L9" s="12">
        <f t="shared" si="7"/>
        <v>0.15615718568261841</v>
      </c>
      <c r="U9" s="19"/>
      <c r="V9" s="15"/>
      <c r="W9" s="23"/>
      <c r="X9" s="20"/>
    </row>
    <row r="10" spans="1:24" x14ac:dyDescent="0.3">
      <c r="A10" s="19">
        <v>40086</v>
      </c>
      <c r="B10" s="15">
        <v>4.0999999999999999E-4</v>
      </c>
      <c r="C10" s="15">
        <v>0.05</v>
      </c>
      <c r="D10" s="15">
        <v>0.178642</v>
      </c>
      <c r="E10" s="15">
        <f t="shared" si="3"/>
        <v>0.222553</v>
      </c>
      <c r="F10" s="15">
        <f t="shared" si="4"/>
        <v>-0.107028</v>
      </c>
      <c r="G10" s="15">
        <f t="shared" si="5"/>
        <v>-0.22367799999999999</v>
      </c>
      <c r="H10" s="5">
        <v>1</v>
      </c>
      <c r="I10" s="15" cm="1">
        <f t="array" ref="I10">C10-MMULT(D10:H10,$R$2:$R$6)</f>
        <v>-2.8723263841842497E-2</v>
      </c>
      <c r="K10" s="11">
        <f t="shared" si="6"/>
        <v>0.14771687893189309</v>
      </c>
      <c r="L10" s="12">
        <f t="shared" si="7"/>
        <v>0.11899361509005059</v>
      </c>
      <c r="U10" s="19"/>
      <c r="V10" s="15"/>
      <c r="W10" s="23"/>
      <c r="X10" s="20"/>
    </row>
    <row r="11" spans="1:24" x14ac:dyDescent="0.3">
      <c r="A11" s="19">
        <v>40178</v>
      </c>
      <c r="B11" s="15">
        <v>2.7300000000000002E-4</v>
      </c>
      <c r="C11" s="15">
        <v>5.3999999999999999E-2</v>
      </c>
      <c r="D11" s="15">
        <v>4.6266000000000002E-2</v>
      </c>
      <c r="E11" s="15">
        <f t="shared" si="3"/>
        <v>0.178642</v>
      </c>
      <c r="F11" s="15">
        <f t="shared" si="4"/>
        <v>0.222553</v>
      </c>
      <c r="G11" s="15">
        <f t="shared" si="5"/>
        <v>-0.107028</v>
      </c>
      <c r="H11" s="5">
        <v>1</v>
      </c>
      <c r="I11" s="15" cm="1">
        <f t="array" ref="I11">C11-MMULT(D11:H11,$R$2:$R$6)</f>
        <v>-1.5206097716736151E-2</v>
      </c>
      <c r="K11" s="11">
        <f t="shared" si="6"/>
        <v>4.9740523035942161E-2</v>
      </c>
      <c r="L11" s="12">
        <f t="shared" si="7"/>
        <v>3.4534425319206009E-2</v>
      </c>
      <c r="U11" s="19"/>
      <c r="V11" s="15"/>
      <c r="W11" s="23"/>
      <c r="X11" s="20"/>
    </row>
    <row r="12" spans="1:24" x14ac:dyDescent="0.3">
      <c r="A12" s="19">
        <v>40268</v>
      </c>
      <c r="B12" s="15">
        <v>1.65E-4</v>
      </c>
      <c r="C12" s="15">
        <v>3.5999999999999997E-2</v>
      </c>
      <c r="D12" s="15">
        <v>3.1308000000000002E-2</v>
      </c>
      <c r="E12" s="15">
        <f t="shared" si="3"/>
        <v>4.6266000000000002E-2</v>
      </c>
      <c r="F12" s="15">
        <f t="shared" si="4"/>
        <v>0.178642</v>
      </c>
      <c r="G12" s="15">
        <f t="shared" si="5"/>
        <v>0.222553</v>
      </c>
      <c r="H12" s="5">
        <v>1</v>
      </c>
      <c r="I12" s="15" cm="1">
        <f t="array" ref="I12">C12-MMULT(D12:H12,$R$2:$R$6)</f>
        <v>-4.1758711096957092E-2</v>
      </c>
      <c r="K12" s="11">
        <f t="shared" si="6"/>
        <v>3.8669556006483391E-2</v>
      </c>
      <c r="L12" s="12">
        <f t="shared" si="7"/>
        <v>-3.0891550904737011E-3</v>
      </c>
      <c r="U12" s="19"/>
      <c r="V12" s="15"/>
      <c r="W12" s="23"/>
      <c r="X12" s="20"/>
    </row>
    <row r="13" spans="1:24" x14ac:dyDescent="0.3">
      <c r="A13" s="19">
        <v>40359</v>
      </c>
      <c r="B13" s="15">
        <v>3.5300000000000002E-4</v>
      </c>
      <c r="C13" s="15">
        <v>1.2999999999999999E-2</v>
      </c>
      <c r="D13" s="15">
        <v>-0.121216</v>
      </c>
      <c r="E13" s="15">
        <f t="shared" ref="E13:E65" si="8">D12</f>
        <v>3.1308000000000002E-2</v>
      </c>
      <c r="F13" s="15">
        <f t="shared" ref="F13:F65" si="9">E12</f>
        <v>4.6266000000000002E-2</v>
      </c>
      <c r="G13" s="15">
        <f t="shared" ref="G13:G65" si="10">F12</f>
        <v>0.178642</v>
      </c>
      <c r="H13" s="5">
        <v>1</v>
      </c>
      <c r="I13" s="15" cm="1">
        <f t="array" ref="I13">C13-MMULT(D13:H13,$R$2:$R$6)</f>
        <v>1.4049960322185849E-2</v>
      </c>
      <c r="K13" s="11">
        <f t="shared" si="6"/>
        <v>-7.4219077179849643E-2</v>
      </c>
      <c r="L13" s="12">
        <f t="shared" si="7"/>
        <v>-6.0169116857663796E-2</v>
      </c>
      <c r="U13" s="19"/>
      <c r="V13" s="15"/>
      <c r="W13" s="23"/>
      <c r="X13" s="20"/>
    </row>
    <row r="14" spans="1:24" x14ac:dyDescent="0.3">
      <c r="A14" s="19">
        <v>40451</v>
      </c>
      <c r="B14" s="15">
        <v>4.08E-4</v>
      </c>
      <c r="C14" s="15">
        <v>5.3999999999999999E-2</v>
      </c>
      <c r="D14" s="15">
        <v>0.143399</v>
      </c>
      <c r="E14" s="15">
        <f t="shared" si="8"/>
        <v>-0.121216</v>
      </c>
      <c r="F14" s="15">
        <f t="shared" si="9"/>
        <v>3.1308000000000002E-2</v>
      </c>
      <c r="G14" s="15">
        <f t="shared" si="10"/>
        <v>4.6266000000000002E-2</v>
      </c>
      <c r="H14" s="5">
        <v>1</v>
      </c>
      <c r="I14" s="15" cm="1">
        <f t="array" ref="I14">C14-MMULT(D14:H14,$R$2:$R$6)</f>
        <v>-7.3130203951094971E-3</v>
      </c>
      <c r="K14" s="11">
        <f t="shared" si="6"/>
        <v>0.12163223586335349</v>
      </c>
      <c r="L14" s="12">
        <f t="shared" si="7"/>
        <v>0.114319215468244</v>
      </c>
      <c r="U14" s="19"/>
      <c r="V14" s="15"/>
      <c r="W14" s="23"/>
      <c r="X14" s="20"/>
    </row>
    <row r="15" spans="1:24" x14ac:dyDescent="0.3">
      <c r="A15" s="19">
        <v>40543</v>
      </c>
      <c r="B15" s="15">
        <v>3.7500000000000001E-4</v>
      </c>
      <c r="C15" s="15">
        <v>6.9000000000000006E-2</v>
      </c>
      <c r="D15" s="15">
        <v>8.7274000000000004E-2</v>
      </c>
      <c r="E15" s="15">
        <f t="shared" si="8"/>
        <v>0.143399</v>
      </c>
      <c r="F15" s="15">
        <f t="shared" si="9"/>
        <v>-0.121216</v>
      </c>
      <c r="G15" s="15">
        <f t="shared" si="10"/>
        <v>3.1308000000000002E-2</v>
      </c>
      <c r="H15" s="5">
        <v>1</v>
      </c>
      <c r="I15" s="15" cm="1">
        <f t="array" ref="I15">C15-MMULT(D15:H15,$R$2:$R$6)</f>
        <v>8.6961274493614904E-3</v>
      </c>
      <c r="K15" s="11">
        <f t="shared" si="6"/>
        <v>8.0092055055199105E-2</v>
      </c>
      <c r="L15" s="12">
        <f t="shared" si="7"/>
        <v>8.8788182504560595E-2</v>
      </c>
      <c r="U15" s="19"/>
      <c r="V15" s="15"/>
      <c r="W15" s="23"/>
      <c r="X15" s="20"/>
    </row>
    <row r="16" spans="1:24" x14ac:dyDescent="0.3">
      <c r="A16" s="19">
        <v>40633</v>
      </c>
      <c r="B16" s="15">
        <v>3.5199999999999999E-4</v>
      </c>
      <c r="C16" s="15">
        <v>5.5E-2</v>
      </c>
      <c r="D16" s="15">
        <v>4.4225E-2</v>
      </c>
      <c r="E16" s="15">
        <f t="shared" si="8"/>
        <v>8.7274000000000004E-2</v>
      </c>
      <c r="F16" s="15">
        <f t="shared" si="9"/>
        <v>0.143399</v>
      </c>
      <c r="G16" s="15">
        <f t="shared" si="10"/>
        <v>-0.121216</v>
      </c>
      <c r="H16" s="5">
        <v>1</v>
      </c>
      <c r="I16" s="15" cm="1">
        <f t="array" ref="I16">C16-MMULT(D16:H16,$R$2:$R$6)</f>
        <v>9.3412134367118968E-3</v>
      </c>
      <c r="K16" s="11">
        <f t="shared" si="6"/>
        <v>4.8229903721386379E-2</v>
      </c>
      <c r="L16" s="12">
        <f t="shared" si="7"/>
        <v>5.7571117158098276E-2</v>
      </c>
      <c r="U16" s="19"/>
      <c r="V16" s="15"/>
      <c r="W16" s="23"/>
      <c r="X16" s="20"/>
    </row>
    <row r="17" spans="1:24" x14ac:dyDescent="0.3">
      <c r="A17" s="19">
        <v>40724</v>
      </c>
      <c r="B17" s="15">
        <v>2.33E-4</v>
      </c>
      <c r="C17" s="15">
        <v>4.3999999999999997E-2</v>
      </c>
      <c r="D17" s="15">
        <v>2.4880000000000002E-3</v>
      </c>
      <c r="E17" s="15">
        <f t="shared" si="8"/>
        <v>4.4225E-2</v>
      </c>
      <c r="F17" s="15">
        <f t="shared" si="9"/>
        <v>8.7274000000000004E-2</v>
      </c>
      <c r="G17" s="15">
        <f t="shared" si="10"/>
        <v>0.143399</v>
      </c>
      <c r="H17" s="5">
        <v>1</v>
      </c>
      <c r="I17" s="15" cm="1">
        <f t="array" ref="I17">C17-MMULT(D17:H17,$R$2:$R$6)</f>
        <v>-4.0790689078474412E-3</v>
      </c>
      <c r="K17" s="11">
        <f t="shared" si="0"/>
        <v>1.7338811937155821E-2</v>
      </c>
      <c r="L17" s="12">
        <f t="shared" si="1"/>
        <v>1.325974302930838E-2</v>
      </c>
      <c r="U17" s="19"/>
      <c r="V17" s="15"/>
      <c r="W17" s="23"/>
      <c r="X17" s="20"/>
    </row>
    <row r="18" spans="1:24" x14ac:dyDescent="0.3">
      <c r="A18" s="19">
        <v>40816</v>
      </c>
      <c r="B18" s="15">
        <v>1.18E-4</v>
      </c>
      <c r="C18" s="15">
        <v>-3.9E-2</v>
      </c>
      <c r="D18" s="15">
        <v>-0.174232</v>
      </c>
      <c r="E18" s="15">
        <f t="shared" si="8"/>
        <v>2.4880000000000002E-3</v>
      </c>
      <c r="F18" s="15">
        <f t="shared" si="9"/>
        <v>4.4225E-2</v>
      </c>
      <c r="G18" s="15">
        <f t="shared" si="10"/>
        <v>8.7274000000000004E-2</v>
      </c>
      <c r="H18" s="5">
        <v>1</v>
      </c>
      <c r="I18" s="15" cm="1">
        <f t="array" ref="I18">C18-MMULT(D18:H18,$R$2:$R$6)</f>
        <v>-3.0141259921138558E-3</v>
      </c>
      <c r="K18" s="11">
        <f t="shared" si="0"/>
        <v>-0.11345817251570914</v>
      </c>
      <c r="L18" s="12">
        <f t="shared" si="1"/>
        <v>-0.11647229850782299</v>
      </c>
      <c r="U18" s="19"/>
      <c r="V18" s="15"/>
      <c r="W18" s="23"/>
      <c r="X18" s="20"/>
    </row>
    <row r="19" spans="1:24" x14ac:dyDescent="0.3">
      <c r="A19" s="19">
        <v>40908</v>
      </c>
      <c r="B19" s="15">
        <v>5.7000000000000003E-5</v>
      </c>
      <c r="C19" s="15">
        <v>2.4E-2</v>
      </c>
      <c r="D19" s="15">
        <v>7.1831000000000006E-2</v>
      </c>
      <c r="E19" s="15">
        <f t="shared" si="8"/>
        <v>-0.174232</v>
      </c>
      <c r="F19" s="15">
        <f t="shared" si="9"/>
        <v>2.4880000000000002E-3</v>
      </c>
      <c r="G19" s="15">
        <f t="shared" si="10"/>
        <v>4.4225E-2</v>
      </c>
      <c r="H19" s="5">
        <v>1</v>
      </c>
      <c r="I19" s="15" cm="1">
        <f t="array" ref="I19">C19-MMULT(D19:H19,$R$2:$R$6)</f>
        <v>6.8677938548931949E-4</v>
      </c>
      <c r="K19" s="11">
        <f t="shared" si="0"/>
        <v>6.8662121652609737E-2</v>
      </c>
      <c r="L19" s="12">
        <f t="shared" si="1"/>
        <v>6.9348901038099056E-2</v>
      </c>
      <c r="U19" s="19"/>
      <c r="V19" s="15"/>
      <c r="W19" s="23"/>
      <c r="X19" s="20"/>
    </row>
    <row r="20" spans="1:24" x14ac:dyDescent="0.3">
      <c r="A20" s="19">
        <v>40999</v>
      </c>
      <c r="B20" s="15">
        <v>7.6000000000000004E-5</v>
      </c>
      <c r="C20" s="15">
        <v>5.5E-2</v>
      </c>
      <c r="D20" s="15">
        <v>0.11877500000000001</v>
      </c>
      <c r="E20" s="15">
        <f t="shared" si="8"/>
        <v>7.1831000000000006E-2</v>
      </c>
      <c r="F20" s="15">
        <f t="shared" si="9"/>
        <v>-0.174232</v>
      </c>
      <c r="G20" s="15">
        <f t="shared" si="10"/>
        <v>2.4880000000000002E-3</v>
      </c>
      <c r="H20" s="5">
        <v>1</v>
      </c>
      <c r="I20" s="15" cm="1">
        <f t="array" ref="I20">C20-MMULT(D20:H20,$R$2:$R$6)</f>
        <v>1.6367224695672325E-3</v>
      </c>
      <c r="K20" s="11">
        <f t="shared" si="0"/>
        <v>0.10340710602424448</v>
      </c>
      <c r="L20" s="12">
        <f t="shared" si="1"/>
        <v>0.10504382849381172</v>
      </c>
      <c r="U20" s="19"/>
      <c r="V20" s="15"/>
      <c r="W20" s="23"/>
      <c r="X20" s="20"/>
    </row>
    <row r="21" spans="1:24" x14ac:dyDescent="0.3">
      <c r="A21" s="19">
        <v>41090</v>
      </c>
      <c r="B21" s="15">
        <v>1.8900000000000001E-4</v>
      </c>
      <c r="C21" s="15">
        <v>1.2E-2</v>
      </c>
      <c r="D21" s="15">
        <v>-5.5627999999999997E-2</v>
      </c>
      <c r="E21" s="15">
        <f t="shared" si="8"/>
        <v>0.11877500000000001</v>
      </c>
      <c r="F21" s="15">
        <f t="shared" si="9"/>
        <v>7.1831000000000006E-2</v>
      </c>
      <c r="G21" s="15">
        <f t="shared" si="10"/>
        <v>-0.174232</v>
      </c>
      <c r="H21" s="5">
        <v>1</v>
      </c>
      <c r="I21" s="15" cm="1">
        <f t="array" ref="I21">C21-MMULT(D21:H21,$R$2:$R$6)</f>
        <v>1.3269305722595773E-2</v>
      </c>
      <c r="K21" s="11">
        <f t="shared" si="0"/>
        <v>-2.5674981342963574E-2</v>
      </c>
      <c r="L21" s="12">
        <f t="shared" si="1"/>
        <v>-1.24056756203678E-2</v>
      </c>
      <c r="U21" s="19"/>
      <c r="V21" s="15"/>
      <c r="W21" s="23"/>
      <c r="X21" s="20"/>
    </row>
    <row r="22" spans="1:24" x14ac:dyDescent="0.3">
      <c r="A22" s="19">
        <v>41182</v>
      </c>
      <c r="B22" s="15">
        <v>2.1800000000000001E-4</v>
      </c>
      <c r="C22" s="15">
        <v>2.7E-2</v>
      </c>
      <c r="D22" s="15">
        <v>6.8351999999999996E-2</v>
      </c>
      <c r="E22" s="15">
        <f t="shared" si="8"/>
        <v>-5.5627999999999997E-2</v>
      </c>
      <c r="F22" s="15">
        <f t="shared" si="9"/>
        <v>0.11877500000000001</v>
      </c>
      <c r="G22" s="15">
        <f t="shared" si="10"/>
        <v>7.1831000000000006E-2</v>
      </c>
      <c r="H22" s="5">
        <v>1</v>
      </c>
      <c r="I22" s="15" cm="1">
        <f t="array" ref="I22">C22-MMULT(D22:H22,$R$2:$R$6)</f>
        <v>-2.6984924630141249E-2</v>
      </c>
      <c r="K22" s="11">
        <f t="shared" si="0"/>
        <v>6.6087185545143007E-2</v>
      </c>
      <c r="L22" s="12">
        <f t="shared" si="1"/>
        <v>3.9102260915001755E-2</v>
      </c>
      <c r="U22" s="19"/>
      <c r="V22" s="15"/>
      <c r="W22" s="23"/>
      <c r="X22" s="20"/>
    </row>
    <row r="23" spans="1:24" x14ac:dyDescent="0.3">
      <c r="A23" s="19">
        <v>41274</v>
      </c>
      <c r="B23" s="15">
        <v>2.3599999999999999E-4</v>
      </c>
      <c r="C23" s="15">
        <v>3.1E-2</v>
      </c>
      <c r="D23" s="15">
        <v>2.8823999999999999E-2</v>
      </c>
      <c r="E23" s="15">
        <f t="shared" si="8"/>
        <v>6.8351999999999996E-2</v>
      </c>
      <c r="F23" s="15">
        <f t="shared" si="9"/>
        <v>-5.5627999999999997E-2</v>
      </c>
      <c r="G23" s="15">
        <f t="shared" si="10"/>
        <v>0.11877500000000001</v>
      </c>
      <c r="H23" s="5">
        <v>1</v>
      </c>
      <c r="I23" s="15" cm="1">
        <f t="array" ref="I23">C23-MMULT(D23:H23,$R$2:$R$6)</f>
        <v>-1.306730161461403E-2</v>
      </c>
      <c r="K23" s="11">
        <f t="shared" si="0"/>
        <v>3.6831056066573269E-2</v>
      </c>
      <c r="L23" s="12">
        <f t="shared" si="1"/>
        <v>2.3763754451959239E-2</v>
      </c>
      <c r="U23" s="19"/>
      <c r="V23" s="15"/>
      <c r="W23" s="23"/>
      <c r="X23" s="20"/>
    </row>
    <row r="24" spans="1:24" x14ac:dyDescent="0.3">
      <c r="A24" s="19">
        <v>41364</v>
      </c>
      <c r="B24" s="15">
        <v>1.63E-4</v>
      </c>
      <c r="C24" s="15">
        <v>3.4000000000000002E-2</v>
      </c>
      <c r="D24" s="15">
        <v>6.5029000000000003E-2</v>
      </c>
      <c r="E24" s="15">
        <f t="shared" si="8"/>
        <v>2.8823999999999999E-2</v>
      </c>
      <c r="F24" s="15">
        <f t="shared" si="9"/>
        <v>6.8351999999999996E-2</v>
      </c>
      <c r="G24" s="15">
        <f t="shared" si="10"/>
        <v>-5.5627999999999997E-2</v>
      </c>
      <c r="H24" s="5">
        <v>1</v>
      </c>
      <c r="I24" s="15" cm="1">
        <f t="array" ref="I24">C24-MMULT(D24:H24,$R$2:$R$6)</f>
        <v>-1.1032248691881935E-2</v>
      </c>
      <c r="K24" s="11">
        <f t="shared" si="0"/>
        <v>6.3627710786559544E-2</v>
      </c>
      <c r="L24" s="12">
        <f t="shared" si="1"/>
        <v>5.2595462094677609E-2</v>
      </c>
      <c r="U24" s="19"/>
      <c r="V24" s="15"/>
      <c r="W24" s="23"/>
      <c r="X24" s="20"/>
    </row>
    <row r="25" spans="1:24" x14ac:dyDescent="0.3">
      <c r="A25" s="19">
        <v>41455</v>
      </c>
      <c r="B25" s="15">
        <v>1.7100000000000001E-4</v>
      </c>
      <c r="C25" s="15">
        <v>2.8000000000000001E-2</v>
      </c>
      <c r="D25" s="15">
        <v>-4.2360000000000002E-3</v>
      </c>
      <c r="E25" s="15">
        <f t="shared" si="8"/>
        <v>6.5029000000000003E-2</v>
      </c>
      <c r="F25" s="15">
        <f t="shared" si="9"/>
        <v>2.8823999999999999E-2</v>
      </c>
      <c r="G25" s="15">
        <f t="shared" si="10"/>
        <v>6.8351999999999996E-2</v>
      </c>
      <c r="H25" s="5">
        <v>1</v>
      </c>
      <c r="I25" s="15" cm="1">
        <f t="array" ref="I25">C25-MMULT(D25:H25,$R$2:$R$6)</f>
        <v>-5.9173285302867619E-3</v>
      </c>
      <c r="K25" s="11">
        <f t="shared" si="0"/>
        <v>1.2362131745547265E-2</v>
      </c>
      <c r="L25" s="12">
        <f t="shared" si="1"/>
        <v>6.4448032152605028E-3</v>
      </c>
      <c r="U25" s="19"/>
      <c r="V25" s="15"/>
      <c r="W25" s="23"/>
      <c r="X25" s="20"/>
    </row>
    <row r="26" spans="1:24" x14ac:dyDescent="0.3">
      <c r="A26" s="19">
        <v>41547</v>
      </c>
      <c r="B26" s="15">
        <v>9.3999999999999994E-5</v>
      </c>
      <c r="C26" s="15">
        <v>5.0999999999999997E-2</v>
      </c>
      <c r="D26" s="15">
        <v>7.9036999999999996E-2</v>
      </c>
      <c r="E26" s="15">
        <f t="shared" si="8"/>
        <v>-4.2360000000000002E-3</v>
      </c>
      <c r="F26" s="15">
        <f t="shared" si="9"/>
        <v>6.5029000000000003E-2</v>
      </c>
      <c r="G26" s="15">
        <f t="shared" si="10"/>
        <v>2.8823999999999999E-2</v>
      </c>
      <c r="H26" s="5">
        <v>1</v>
      </c>
      <c r="I26" s="15" cm="1">
        <f t="array" ref="I26">C26-MMULT(D26:H26,$R$2:$R$6)</f>
        <v>-3.9533643508448402E-3</v>
      </c>
      <c r="K26" s="11">
        <f t="shared" si="0"/>
        <v>7.3995547806793432E-2</v>
      </c>
      <c r="L26" s="12">
        <f t="shared" si="1"/>
        <v>7.0042183455948592E-2</v>
      </c>
      <c r="U26" s="19"/>
      <c r="V26" s="15"/>
      <c r="W26" s="23"/>
      <c r="X26" s="20"/>
    </row>
    <row r="27" spans="1:24" x14ac:dyDescent="0.3">
      <c r="A27" s="19">
        <v>41639</v>
      </c>
      <c r="B27" s="15">
        <v>7.2000000000000002E-5</v>
      </c>
      <c r="C27" s="15">
        <v>7.0000000000000007E-2</v>
      </c>
      <c r="D27" s="15">
        <v>7.3122999999999994E-2</v>
      </c>
      <c r="E27" s="15">
        <f t="shared" si="8"/>
        <v>7.9036999999999996E-2</v>
      </c>
      <c r="F27" s="15">
        <f t="shared" si="9"/>
        <v>-4.2360000000000002E-3</v>
      </c>
      <c r="G27" s="15">
        <f t="shared" si="10"/>
        <v>6.5029000000000003E-2</v>
      </c>
      <c r="H27" s="5">
        <v>1</v>
      </c>
      <c r="I27" s="15" cm="1">
        <f t="array" ref="I27">C27-MMULT(D27:H27,$R$2:$R$6)</f>
        <v>8.4029494269755936E-3</v>
      </c>
      <c r="K27" s="11">
        <f t="shared" si="0"/>
        <v>6.9618378465155561E-2</v>
      </c>
      <c r="L27" s="12">
        <f t="shared" si="1"/>
        <v>7.8021327892131148E-2</v>
      </c>
      <c r="U27" s="19"/>
      <c r="V27" s="15"/>
      <c r="W27" s="23"/>
      <c r="X27" s="20"/>
    </row>
    <row r="28" spans="1:24" x14ac:dyDescent="0.3">
      <c r="A28" s="19">
        <v>41729</v>
      </c>
      <c r="B28" s="15">
        <v>1.25E-4</v>
      </c>
      <c r="C28" s="15">
        <v>3.5999999999999997E-2</v>
      </c>
      <c r="D28" s="15">
        <v>1.0848999999999999E-2</v>
      </c>
      <c r="E28" s="15">
        <f t="shared" si="8"/>
        <v>7.3122999999999994E-2</v>
      </c>
      <c r="F28" s="15">
        <f t="shared" si="9"/>
        <v>7.9036999999999996E-2</v>
      </c>
      <c r="G28" s="15">
        <f t="shared" si="10"/>
        <v>-4.2360000000000002E-3</v>
      </c>
      <c r="H28" s="5">
        <v>1</v>
      </c>
      <c r="I28" s="15" cm="1">
        <f t="array" ref="I28">C28-MMULT(D28:H28,$R$2:$R$6)</f>
        <v>-1.6819324805804753E-3</v>
      </c>
      <c r="K28" s="11">
        <f t="shared" si="0"/>
        <v>2.3527096155186625E-2</v>
      </c>
      <c r="L28" s="12">
        <f t="shared" si="1"/>
        <v>2.1845163674606149E-2</v>
      </c>
      <c r="U28" s="19"/>
      <c r="V28" s="15"/>
      <c r="W28" s="23"/>
      <c r="X28" s="20"/>
    </row>
    <row r="29" spans="1:24" x14ac:dyDescent="0.3">
      <c r="A29" s="19">
        <v>41820</v>
      </c>
      <c r="B29" s="15">
        <v>8.6000000000000003E-5</v>
      </c>
      <c r="C29" s="15">
        <v>4.3999999999999997E-2</v>
      </c>
      <c r="D29" s="15">
        <v>5.0402000000000002E-2</v>
      </c>
      <c r="E29" s="15">
        <f t="shared" si="8"/>
        <v>1.0848999999999999E-2</v>
      </c>
      <c r="F29" s="15">
        <f t="shared" si="9"/>
        <v>7.3122999999999994E-2</v>
      </c>
      <c r="G29" s="15">
        <f t="shared" si="10"/>
        <v>7.9036999999999996E-2</v>
      </c>
      <c r="H29" s="5">
        <v>1</v>
      </c>
      <c r="I29" s="15" cm="1">
        <f t="array" ref="I29">C29-MMULT(D29:H29,$R$2:$R$6)</f>
        <v>-8.7642391177695372E-3</v>
      </c>
      <c r="K29" s="11">
        <f t="shared" si="0"/>
        <v>5.2801729055051767E-2</v>
      </c>
      <c r="L29" s="12">
        <f t="shared" si="1"/>
        <v>4.403748993728223E-2</v>
      </c>
      <c r="U29" s="19"/>
      <c r="V29" s="15"/>
      <c r="W29" s="23"/>
      <c r="X29" s="20"/>
    </row>
    <row r="30" spans="1:24" x14ac:dyDescent="0.3">
      <c r="A30" s="19">
        <v>41912</v>
      </c>
      <c r="B30" s="15">
        <v>7.3999999999999996E-5</v>
      </c>
      <c r="C30" s="15">
        <v>6.0000000000000001E-3</v>
      </c>
      <c r="D30" s="15">
        <v>-2.3047999999999999E-2</v>
      </c>
      <c r="E30" s="15">
        <f t="shared" si="8"/>
        <v>5.0402000000000002E-2</v>
      </c>
      <c r="F30" s="15">
        <f t="shared" si="9"/>
        <v>1.0848999999999999E-2</v>
      </c>
      <c r="G30" s="15">
        <f t="shared" si="10"/>
        <v>7.3122999999999994E-2</v>
      </c>
      <c r="H30" s="5">
        <v>1</v>
      </c>
      <c r="I30" s="15" cm="1">
        <f t="array" ref="I30">C30-MMULT(D30:H30,$R$2:$R$6)</f>
        <v>-1.7368812307885166E-2</v>
      </c>
      <c r="K30" s="11">
        <f t="shared" si="0"/>
        <v>-1.5613227108090925E-3</v>
      </c>
      <c r="L30" s="12">
        <f t="shared" si="1"/>
        <v>-1.8930135018694259E-2</v>
      </c>
      <c r="U30" s="19"/>
      <c r="V30" s="15"/>
      <c r="W30" s="23"/>
      <c r="X30" s="20"/>
    </row>
    <row r="31" spans="1:24" x14ac:dyDescent="0.3">
      <c r="A31" s="19">
        <v>42004</v>
      </c>
      <c r="B31" s="15">
        <v>4.6999999999999997E-5</v>
      </c>
      <c r="C31" s="15">
        <v>3.1E-2</v>
      </c>
      <c r="D31" s="15">
        <v>4.1269999999999996E-3</v>
      </c>
      <c r="E31" s="15">
        <f t="shared" si="8"/>
        <v>-2.3047999999999999E-2</v>
      </c>
      <c r="F31" s="15">
        <f t="shared" si="9"/>
        <v>5.0402000000000002E-2</v>
      </c>
      <c r="G31" s="15">
        <f t="shared" si="10"/>
        <v>1.0848999999999999E-2</v>
      </c>
      <c r="H31" s="5">
        <v>1</v>
      </c>
      <c r="I31" s="15" cm="1">
        <f t="array" ref="I31">C31-MMULT(D31:H31,$R$2:$R$6)</f>
        <v>1.0805020601022071E-2</v>
      </c>
      <c r="K31" s="11">
        <f t="shared" si="0"/>
        <v>1.85518962372817E-2</v>
      </c>
      <c r="L31" s="12">
        <f t="shared" si="1"/>
        <v>2.935691683830377E-2</v>
      </c>
      <c r="U31" s="19"/>
      <c r="V31" s="15"/>
      <c r="W31" s="23"/>
      <c r="X31" s="20"/>
    </row>
    <row r="32" spans="1:24" x14ac:dyDescent="0.3">
      <c r="A32" s="19">
        <v>42094</v>
      </c>
      <c r="B32" s="15">
        <v>5.5000000000000002E-5</v>
      </c>
      <c r="C32" s="15">
        <v>2.9000000000000001E-2</v>
      </c>
      <c r="D32" s="15">
        <v>2.3064999999999999E-2</v>
      </c>
      <c r="E32" s="15">
        <f t="shared" si="8"/>
        <v>4.1269999999999996E-3</v>
      </c>
      <c r="F32" s="15">
        <f t="shared" si="9"/>
        <v>-2.3047999999999999E-2</v>
      </c>
      <c r="G32" s="15">
        <f t="shared" si="10"/>
        <v>5.0402000000000002E-2</v>
      </c>
      <c r="H32" s="5">
        <v>1</v>
      </c>
      <c r="I32" s="15" cm="1">
        <f t="array" ref="I32">C32-MMULT(D32:H32,$R$2:$R$6)</f>
        <v>7.4347093591336719E-4</v>
      </c>
      <c r="K32" s="11">
        <f t="shared" si="0"/>
        <v>3.256860793696683E-2</v>
      </c>
      <c r="L32" s="12">
        <f t="shared" si="1"/>
        <v>3.3312078872880194E-2</v>
      </c>
      <c r="U32" s="19"/>
      <c r="V32" s="15"/>
      <c r="W32" s="23"/>
      <c r="X32" s="20"/>
    </row>
    <row r="33" spans="1:24" x14ac:dyDescent="0.3">
      <c r="A33" s="19">
        <v>42185</v>
      </c>
      <c r="B33" s="15">
        <v>4.1999999999999998E-5</v>
      </c>
      <c r="C33" s="15">
        <v>0.05</v>
      </c>
      <c r="D33" s="15">
        <v>3.4780000000000002E-3</v>
      </c>
      <c r="E33" s="15">
        <f t="shared" si="8"/>
        <v>2.3064999999999999E-2</v>
      </c>
      <c r="F33" s="15">
        <f t="shared" si="9"/>
        <v>4.1269999999999996E-3</v>
      </c>
      <c r="G33" s="15">
        <f t="shared" si="10"/>
        <v>-2.3047999999999999E-2</v>
      </c>
      <c r="H33" s="5">
        <v>1</v>
      </c>
      <c r="I33" s="15" cm="1">
        <f t="array" ref="I33">C33-MMULT(D33:H33,$R$2:$R$6)</f>
        <v>3.2097835076424927E-2</v>
      </c>
      <c r="K33" s="11">
        <f t="shared" si="0"/>
        <v>1.8071547420453332E-2</v>
      </c>
      <c r="L33" s="12">
        <f t="shared" si="1"/>
        <v>5.0169382496878259E-2</v>
      </c>
      <c r="U33" s="19"/>
      <c r="V33" s="15"/>
      <c r="W33" s="23"/>
      <c r="X33" s="20"/>
    </row>
    <row r="34" spans="1:24" x14ac:dyDescent="0.3">
      <c r="A34" s="19">
        <v>42277</v>
      </c>
      <c r="B34" s="15">
        <v>6.0000000000000002E-5</v>
      </c>
      <c r="C34" s="15">
        <v>-5.0000000000000001E-3</v>
      </c>
      <c r="D34" s="15">
        <v>-9.4501000000000002E-2</v>
      </c>
      <c r="E34" s="15">
        <f t="shared" si="8"/>
        <v>3.4780000000000002E-3</v>
      </c>
      <c r="F34" s="15">
        <f t="shared" si="9"/>
        <v>2.3064999999999999E-2</v>
      </c>
      <c r="G34" s="15">
        <f t="shared" si="10"/>
        <v>4.1269999999999996E-3</v>
      </c>
      <c r="H34" s="5">
        <v>1</v>
      </c>
      <c r="I34" s="15" cm="1">
        <f t="array" ref="I34">C34-MMULT(D34:H34,$R$2:$R$6)</f>
        <v>1.2150675364894826E-2</v>
      </c>
      <c r="K34" s="11">
        <f t="shared" si="0"/>
        <v>-5.4446321183594062E-2</v>
      </c>
      <c r="L34" s="12">
        <f t="shared" si="1"/>
        <v>-4.229564581869924E-2</v>
      </c>
      <c r="U34" s="19"/>
      <c r="V34" s="15"/>
      <c r="W34" s="23"/>
      <c r="X34" s="20"/>
    </row>
    <row r="35" spans="1:24" x14ac:dyDescent="0.3">
      <c r="A35" s="19">
        <v>42369</v>
      </c>
      <c r="B35" s="15">
        <v>1.2799999999999999E-4</v>
      </c>
      <c r="C35" s="15">
        <v>2.9000000000000001E-2</v>
      </c>
      <c r="D35" s="15">
        <v>5.0290000000000001E-2</v>
      </c>
      <c r="E35" s="15">
        <f t="shared" si="8"/>
        <v>-9.4501000000000002E-2</v>
      </c>
      <c r="F35" s="15">
        <f t="shared" si="9"/>
        <v>3.4780000000000002E-3</v>
      </c>
      <c r="G35" s="15">
        <f t="shared" si="10"/>
        <v>2.3064999999999999E-2</v>
      </c>
      <c r="H35" s="5">
        <v>1</v>
      </c>
      <c r="I35" s="15" cm="1">
        <f t="array" ref="I35">C35-MMULT(D35:H35,$R$2:$R$6)</f>
        <v>4.8362171180702553E-3</v>
      </c>
      <c r="K35" s="11">
        <f t="shared" si="0"/>
        <v>5.2718833727648413E-2</v>
      </c>
      <c r="L35" s="12">
        <f t="shared" si="1"/>
        <v>5.7555050845718672E-2</v>
      </c>
      <c r="U35" s="19"/>
      <c r="V35" s="15"/>
      <c r="W35" s="23"/>
      <c r="X35" s="20"/>
    </row>
    <row r="36" spans="1:24" x14ac:dyDescent="0.3">
      <c r="A36" s="19">
        <v>42460</v>
      </c>
      <c r="B36" s="15">
        <v>5.3799999999999996E-4</v>
      </c>
      <c r="C36" s="15">
        <v>8.9999999999999993E-3</v>
      </c>
      <c r="D36" s="15">
        <v>2.385E-3</v>
      </c>
      <c r="E36" s="15">
        <f t="shared" si="8"/>
        <v>5.0290000000000001E-2</v>
      </c>
      <c r="F36" s="15">
        <f t="shared" si="9"/>
        <v>-9.4501000000000002E-2</v>
      </c>
      <c r="G36" s="15">
        <f t="shared" si="10"/>
        <v>3.4780000000000002E-3</v>
      </c>
      <c r="H36" s="5">
        <v>1</v>
      </c>
      <c r="I36" s="15" cm="1">
        <f t="array" ref="I36">C36-MMULT(D36:H36,$R$2:$R$6)</f>
        <v>-5.2721718847463725E-3</v>
      </c>
      <c r="K36" s="11">
        <f t="shared" si="0"/>
        <v>1.7262577841418807E-2</v>
      </c>
      <c r="L36" s="12">
        <f t="shared" si="1"/>
        <v>1.1990405956672435E-2</v>
      </c>
      <c r="U36" s="19"/>
      <c r="V36" s="15"/>
      <c r="W36" s="23"/>
      <c r="X36" s="20"/>
    </row>
    <row r="37" spans="1:24" x14ac:dyDescent="0.3">
      <c r="A37" s="19">
        <v>42551</v>
      </c>
      <c r="B37" s="15">
        <v>6.4899999999999995E-4</v>
      </c>
      <c r="C37" s="15">
        <v>2.1999999999999999E-2</v>
      </c>
      <c r="D37" s="15">
        <v>9.8899999999999995E-3</v>
      </c>
      <c r="E37" s="15">
        <f t="shared" si="8"/>
        <v>2.385E-3</v>
      </c>
      <c r="F37" s="15">
        <f t="shared" si="9"/>
        <v>5.0290000000000001E-2</v>
      </c>
      <c r="G37" s="15">
        <f t="shared" si="10"/>
        <v>-9.4501000000000002E-2</v>
      </c>
      <c r="H37" s="5">
        <v>1</v>
      </c>
      <c r="I37" s="15" cm="1">
        <f t="array" ref="I37">C37-MMULT(D37:H37,$R$2:$R$6)</f>
        <v>8.0238395420585053E-3</v>
      </c>
      <c r="K37" s="11">
        <f t="shared" si="0"/>
        <v>2.28173049142954E-2</v>
      </c>
      <c r="L37" s="12">
        <f t="shared" si="1"/>
        <v>3.0841144456353907E-2</v>
      </c>
      <c r="U37" s="19"/>
      <c r="V37" s="15"/>
      <c r="W37" s="23"/>
      <c r="X37" s="20"/>
    </row>
    <row r="38" spans="1:24" x14ac:dyDescent="0.3">
      <c r="A38" s="19">
        <v>42643</v>
      </c>
      <c r="B38" s="15">
        <v>6.9999999999999999E-4</v>
      </c>
      <c r="C38" s="15">
        <v>3.9E-2</v>
      </c>
      <c r="D38" s="15">
        <v>5.3015E-2</v>
      </c>
      <c r="E38" s="15">
        <f t="shared" si="8"/>
        <v>9.8899999999999995E-3</v>
      </c>
      <c r="F38" s="15">
        <f t="shared" si="9"/>
        <v>2.385E-3</v>
      </c>
      <c r="G38" s="15">
        <f t="shared" si="10"/>
        <v>5.0290000000000001E-2</v>
      </c>
      <c r="H38" s="5">
        <v>1</v>
      </c>
      <c r="I38" s="15" cm="1">
        <f t="array" ref="I38">C38-MMULT(D38:H38,$R$2:$R$6)</f>
        <v>-4.0797187911514252E-3</v>
      </c>
      <c r="K38" s="11">
        <f t="shared" si="0"/>
        <v>5.4735706648846104E-2</v>
      </c>
      <c r="L38" s="12">
        <f t="shared" si="1"/>
        <v>5.0655987857694679E-2</v>
      </c>
      <c r="U38" s="19"/>
      <c r="V38" s="15"/>
      <c r="W38" s="23"/>
      <c r="X38" s="20"/>
    </row>
    <row r="39" spans="1:24" x14ac:dyDescent="0.3">
      <c r="A39" s="19">
        <v>42735</v>
      </c>
      <c r="B39" s="15">
        <v>8.1999999999999998E-4</v>
      </c>
      <c r="C39" s="15">
        <v>3.2000000000000001E-2</v>
      </c>
      <c r="D39" s="15">
        <v>1.1894E-2</v>
      </c>
      <c r="E39" s="15">
        <f t="shared" si="8"/>
        <v>5.3015E-2</v>
      </c>
      <c r="F39" s="15">
        <f t="shared" si="9"/>
        <v>9.8899999999999995E-3</v>
      </c>
      <c r="G39" s="15">
        <f t="shared" si="10"/>
        <v>2.385E-3</v>
      </c>
      <c r="H39" s="5">
        <v>1</v>
      </c>
      <c r="I39" s="15" cm="1">
        <f t="array" ref="I39">C39-MMULT(D39:H39,$R$2:$R$6)</f>
        <v>3.1284146702947532E-3</v>
      </c>
      <c r="K39" s="11">
        <f t="shared" si="0"/>
        <v>2.4300539165333999E-2</v>
      </c>
      <c r="L39" s="12">
        <f t="shared" si="1"/>
        <v>2.7428953835628753E-2</v>
      </c>
      <c r="U39" s="19"/>
      <c r="V39" s="15"/>
      <c r="W39" s="23"/>
      <c r="X39" s="20"/>
    </row>
    <row r="40" spans="1:24" x14ac:dyDescent="0.3">
      <c r="A40" s="19">
        <v>42825</v>
      </c>
      <c r="B40" s="15">
        <v>1.2110000000000001E-3</v>
      </c>
      <c r="C40" s="15">
        <v>4.2999999999999997E-2</v>
      </c>
      <c r="D40" s="15">
        <v>6.9082000000000005E-2</v>
      </c>
      <c r="E40" s="15">
        <f t="shared" si="8"/>
        <v>1.1894E-2</v>
      </c>
      <c r="F40" s="15">
        <f t="shared" si="9"/>
        <v>5.3015E-2</v>
      </c>
      <c r="G40" s="15">
        <f t="shared" si="10"/>
        <v>9.8899999999999995E-3</v>
      </c>
      <c r="H40" s="5">
        <v>1</v>
      </c>
      <c r="I40" s="15" cm="1">
        <f t="array" ref="I40">C40-MMULT(D40:H40,$R$2:$R$6)</f>
        <v>-7.0676255513225025E-3</v>
      </c>
      <c r="K40" s="11">
        <f t="shared" si="0"/>
        <v>6.6627485446968449E-2</v>
      </c>
      <c r="L40" s="12">
        <f t="shared" si="1"/>
        <v>5.9559859895645946E-2</v>
      </c>
      <c r="U40" s="19"/>
      <c r="V40" s="15"/>
      <c r="W40" s="23"/>
      <c r="X40" s="20"/>
    </row>
    <row r="41" spans="1:24" x14ac:dyDescent="0.3">
      <c r="A41" s="19">
        <v>42916</v>
      </c>
      <c r="B41" s="15">
        <v>1.8220000000000001E-3</v>
      </c>
      <c r="C41" s="15">
        <v>5.1999999999999998E-2</v>
      </c>
      <c r="D41" s="15">
        <v>4.2733E-2</v>
      </c>
      <c r="E41" s="15">
        <f t="shared" si="8"/>
        <v>6.9082000000000005E-2</v>
      </c>
      <c r="F41" s="15">
        <f t="shared" si="9"/>
        <v>1.1894E-2</v>
      </c>
      <c r="G41" s="15">
        <f t="shared" si="10"/>
        <v>5.3015E-2</v>
      </c>
      <c r="H41" s="5">
        <v>1</v>
      </c>
      <c r="I41" s="15" cm="1">
        <f t="array" ref="I41">C41-MMULT(D41:H41,$R$2:$R$6)</f>
        <v>3.1095258590546279E-3</v>
      </c>
      <c r="K41" s="11">
        <f t="shared" si="0"/>
        <v>4.7125619538477402E-2</v>
      </c>
      <c r="L41" s="12">
        <f t="shared" si="1"/>
        <v>5.023514539753203E-2</v>
      </c>
      <c r="U41" s="19"/>
      <c r="V41" s="15"/>
      <c r="W41" s="23"/>
      <c r="X41" s="20"/>
    </row>
    <row r="42" spans="1:24" x14ac:dyDescent="0.3">
      <c r="A42" s="19">
        <v>43008</v>
      </c>
      <c r="B42" s="15">
        <v>2.5530000000000001E-3</v>
      </c>
      <c r="C42" s="15">
        <v>4.2000000000000003E-2</v>
      </c>
      <c r="D42" s="15">
        <v>5.1818999999999997E-2</v>
      </c>
      <c r="E42" s="15">
        <f t="shared" si="8"/>
        <v>4.2733E-2</v>
      </c>
      <c r="F42" s="15">
        <f t="shared" si="9"/>
        <v>6.9082000000000005E-2</v>
      </c>
      <c r="G42" s="15">
        <f t="shared" si="10"/>
        <v>1.1894E-2</v>
      </c>
      <c r="H42" s="5">
        <v>1</v>
      </c>
      <c r="I42" s="15" cm="1">
        <f t="array" ref="I42">C42-MMULT(D42:H42,$R$2:$R$6)</f>
        <v>-7.76898925565319E-3</v>
      </c>
      <c r="K42" s="11">
        <f t="shared" si="0"/>
        <v>5.3850502974074566E-2</v>
      </c>
      <c r="L42" s="12">
        <f t="shared" si="1"/>
        <v>4.6081513718421376E-2</v>
      </c>
      <c r="U42" s="19"/>
      <c r="V42" s="15"/>
      <c r="W42" s="23"/>
      <c r="X42" s="20"/>
    </row>
    <row r="43" spans="1:24" x14ac:dyDescent="0.3">
      <c r="A43" s="19">
        <v>43100</v>
      </c>
      <c r="B43" s="15">
        <v>2.7989999999999998E-3</v>
      </c>
      <c r="C43" s="15">
        <v>4.2000000000000003E-2</v>
      </c>
      <c r="D43" s="15">
        <v>5.7301999999999999E-2</v>
      </c>
      <c r="E43" s="15">
        <f t="shared" si="8"/>
        <v>5.1818999999999997E-2</v>
      </c>
      <c r="F43" s="15">
        <f t="shared" si="9"/>
        <v>4.2733E-2</v>
      </c>
      <c r="G43" s="15">
        <f t="shared" si="10"/>
        <v>6.9082000000000005E-2</v>
      </c>
      <c r="H43" s="5">
        <v>1</v>
      </c>
      <c r="I43" s="15" cm="1">
        <f t="array" ref="I43">C43-MMULT(D43:H43,$R$2:$R$6)</f>
        <v>-1.4976473012857823E-2</v>
      </c>
      <c r="K43" s="11">
        <f t="shared" si="0"/>
        <v>5.7908673332579874E-2</v>
      </c>
      <c r="L43" s="12">
        <f t="shared" si="1"/>
        <v>4.2932200319722051E-2</v>
      </c>
      <c r="U43" s="19"/>
      <c r="V43" s="15"/>
      <c r="W43" s="23"/>
      <c r="X43" s="20"/>
    </row>
    <row r="44" spans="1:24" x14ac:dyDescent="0.3">
      <c r="A44" s="19">
        <v>43190</v>
      </c>
      <c r="B44" s="15">
        <v>3.4849999999999998E-3</v>
      </c>
      <c r="C44" s="15">
        <v>3.3000000000000002E-2</v>
      </c>
      <c r="D44" s="15">
        <v>-9.6150000000000003E-3</v>
      </c>
      <c r="E44" s="15">
        <f t="shared" si="8"/>
        <v>5.7301999999999999E-2</v>
      </c>
      <c r="F44" s="15">
        <f t="shared" si="9"/>
        <v>5.1818999999999997E-2</v>
      </c>
      <c r="G44" s="15">
        <f t="shared" si="10"/>
        <v>4.2733E-2</v>
      </c>
      <c r="H44" s="5">
        <v>1</v>
      </c>
      <c r="I44" s="15" cm="1">
        <f t="array" ref="I44">C44-MMULT(D44:H44,$R$2:$R$6)</f>
        <v>2.7969436348876733E-3</v>
      </c>
      <c r="K44" s="11">
        <f t="shared" si="0"/>
        <v>8.3809356196307833E-3</v>
      </c>
      <c r="L44" s="12">
        <f t="shared" si="1"/>
        <v>1.1177879254518457E-2</v>
      </c>
      <c r="U44" s="19"/>
      <c r="V44" s="15"/>
      <c r="W44" s="23"/>
      <c r="X44" s="20"/>
    </row>
    <row r="45" spans="1:24" x14ac:dyDescent="0.3">
      <c r="A45" s="19">
        <v>43281</v>
      </c>
      <c r="B45" s="15">
        <v>4.3610000000000003E-3</v>
      </c>
      <c r="C45" s="15">
        <v>3.7999999999999999E-2</v>
      </c>
      <c r="D45" s="15">
        <v>5.3359999999999996E-3</v>
      </c>
      <c r="E45" s="15">
        <f t="shared" si="8"/>
        <v>-9.6150000000000003E-3</v>
      </c>
      <c r="F45" s="15">
        <f t="shared" si="9"/>
        <v>5.7301999999999999E-2</v>
      </c>
      <c r="G45" s="15">
        <f t="shared" si="10"/>
        <v>5.1818999999999997E-2</v>
      </c>
      <c r="H45" s="5">
        <v>1</v>
      </c>
      <c r="I45" s="15" cm="1">
        <f t="array" ref="I45">C45-MMULT(D45:H45,$R$2:$R$6)</f>
        <v>1.004396631357337E-2</v>
      </c>
      <c r="K45" s="11">
        <f t="shared" si="0"/>
        <v>1.9446721691126843E-2</v>
      </c>
      <c r="L45" s="12">
        <f t="shared" si="1"/>
        <v>2.9490688004700213E-2</v>
      </c>
      <c r="U45" s="19"/>
      <c r="V45" s="15"/>
      <c r="W45" s="23"/>
      <c r="X45" s="20"/>
    </row>
    <row r="46" spans="1:24" x14ac:dyDescent="0.3">
      <c r="A46" s="19">
        <v>43373</v>
      </c>
      <c r="B46" s="15">
        <v>5.0000000000000001E-3</v>
      </c>
      <c r="C46" s="15">
        <v>3.4000000000000002E-2</v>
      </c>
      <c r="D46" s="15">
        <v>4.2768E-2</v>
      </c>
      <c r="E46" s="15">
        <f t="shared" si="8"/>
        <v>5.3359999999999996E-3</v>
      </c>
      <c r="F46" s="15">
        <f t="shared" si="9"/>
        <v>-9.6150000000000003E-3</v>
      </c>
      <c r="G46" s="15">
        <f t="shared" si="10"/>
        <v>5.7301999999999999E-2</v>
      </c>
      <c r="H46" s="5">
        <v>1</v>
      </c>
      <c r="I46" s="15" cm="1">
        <f t="array" ref="I46">C46-MMULT(D46:H46,$R$2:$R$6)</f>
        <v>-4.09762314465658E-3</v>
      </c>
      <c r="K46" s="11">
        <f t="shared" si="0"/>
        <v>4.715152432829095E-2</v>
      </c>
      <c r="L46" s="12">
        <f t="shared" si="1"/>
        <v>4.305390118363437E-2</v>
      </c>
      <c r="U46" s="19"/>
      <c r="V46" s="15"/>
      <c r="W46" s="23"/>
      <c r="X46" s="20"/>
    </row>
    <row r="47" spans="1:24" x14ac:dyDescent="0.3">
      <c r="A47" s="19">
        <v>43465</v>
      </c>
      <c r="B47" s="15">
        <v>5.6540000000000002E-3</v>
      </c>
      <c r="C47" s="15">
        <v>0</v>
      </c>
      <c r="D47" s="15">
        <v>-0.12753</v>
      </c>
      <c r="E47" s="15">
        <f t="shared" si="8"/>
        <v>4.2768E-2</v>
      </c>
      <c r="F47" s="15">
        <f t="shared" si="9"/>
        <v>5.3359999999999996E-3</v>
      </c>
      <c r="G47" s="15">
        <f t="shared" si="10"/>
        <v>-9.6150000000000003E-3</v>
      </c>
      <c r="H47" s="5">
        <v>1</v>
      </c>
      <c r="I47" s="15" cm="1">
        <f t="array" ref="I47">C47-MMULT(D47:H47,$R$2:$R$6)</f>
        <v>2.7514222719094809E-2</v>
      </c>
      <c r="K47" s="11">
        <f t="shared" si="0"/>
        <v>-7.8892301262213776E-2</v>
      </c>
      <c r="L47" s="12">
        <f t="shared" si="1"/>
        <v>-5.1378078543118967E-2</v>
      </c>
      <c r="U47" s="19"/>
      <c r="V47" s="15"/>
      <c r="W47" s="23"/>
      <c r="X47" s="20"/>
    </row>
    <row r="48" spans="1:24" x14ac:dyDescent="0.3">
      <c r="A48" s="19">
        <v>43555</v>
      </c>
      <c r="B48" s="15">
        <v>5.9680000000000002E-3</v>
      </c>
      <c r="C48" s="15">
        <v>3.4000000000000002E-2</v>
      </c>
      <c r="D48" s="15">
        <v>0.121763</v>
      </c>
      <c r="E48" s="15">
        <f t="shared" si="8"/>
        <v>-0.12753</v>
      </c>
      <c r="F48" s="15">
        <f t="shared" si="9"/>
        <v>4.2768E-2</v>
      </c>
      <c r="G48" s="15">
        <f t="shared" si="10"/>
        <v>5.3359999999999996E-3</v>
      </c>
      <c r="H48" s="5">
        <v>1</v>
      </c>
      <c r="I48" s="15" cm="1">
        <f t="array" ref="I48">C48-MMULT(D48:H48,$R$2:$R$6)</f>
        <v>-1.467812497365998E-2</v>
      </c>
      <c r="K48" s="11">
        <f t="shared" si="0"/>
        <v>0.10561863493746969</v>
      </c>
      <c r="L48" s="12">
        <f t="shared" si="1"/>
        <v>9.0940509963809701E-2</v>
      </c>
      <c r="U48" s="19"/>
      <c r="V48" s="15"/>
      <c r="W48" s="23"/>
      <c r="X48" s="20"/>
    </row>
    <row r="49" spans="1:24" x14ac:dyDescent="0.3">
      <c r="A49" s="19">
        <v>43646</v>
      </c>
      <c r="B49" s="15">
        <v>6.1330000000000004E-3</v>
      </c>
      <c r="C49" s="15">
        <v>4.1000000000000002E-2</v>
      </c>
      <c r="D49" s="15">
        <v>3.6122000000000001E-2</v>
      </c>
      <c r="E49" s="15">
        <f t="shared" si="8"/>
        <v>0.121763</v>
      </c>
      <c r="F49" s="15">
        <f t="shared" si="9"/>
        <v>-0.12753</v>
      </c>
      <c r="G49" s="15">
        <f t="shared" si="10"/>
        <v>4.2768E-2</v>
      </c>
      <c r="H49" s="5">
        <v>1</v>
      </c>
      <c r="I49" s="15" cm="1">
        <f t="array" ref="I49">C49-MMULT(D49:H49,$R$2:$R$6)</f>
        <v>2.5971658467277975E-3</v>
      </c>
      <c r="K49" s="11">
        <f t="shared" si="0"/>
        <v>4.2232574811124017E-2</v>
      </c>
      <c r="L49" s="12">
        <f t="shared" si="1"/>
        <v>4.4829740657851815E-2</v>
      </c>
      <c r="U49" s="19"/>
      <c r="V49" s="15"/>
      <c r="W49" s="23"/>
      <c r="X49" s="20"/>
    </row>
    <row r="50" spans="1:24" x14ac:dyDescent="0.3">
      <c r="A50" s="19">
        <v>43738</v>
      </c>
      <c r="B50" s="15">
        <v>5.6249999999999998E-3</v>
      </c>
      <c r="C50" s="15">
        <v>2.4E-2</v>
      </c>
      <c r="D50" s="15">
        <v>-2.6200000000000003E-4</v>
      </c>
      <c r="E50" s="15">
        <f t="shared" si="8"/>
        <v>3.6122000000000001E-2</v>
      </c>
      <c r="F50" s="15">
        <f t="shared" si="9"/>
        <v>0.121763</v>
      </c>
      <c r="G50" s="15">
        <f t="shared" si="10"/>
        <v>-0.12753</v>
      </c>
      <c r="H50" s="5">
        <v>1</v>
      </c>
      <c r="I50" s="15" cm="1">
        <f t="array" ref="I50">C50-MMULT(D50:H50,$R$2:$R$6)</f>
        <v>5.5142739514720783E-3</v>
      </c>
      <c r="K50" s="11">
        <f t="shared" si="0"/>
        <v>1.5303435594662731E-2</v>
      </c>
      <c r="L50" s="12">
        <f t="shared" si="1"/>
        <v>2.0817709546134808E-2</v>
      </c>
      <c r="U50" s="19"/>
      <c r="V50" s="15"/>
      <c r="W50" s="23"/>
      <c r="X50" s="20"/>
    </row>
    <row r="51" spans="1:24" x14ac:dyDescent="0.3">
      <c r="A51" s="19">
        <v>43830</v>
      </c>
      <c r="B51" s="15">
        <v>4.6129999999999999E-3</v>
      </c>
      <c r="C51" s="15">
        <v>4.3999999999999997E-2</v>
      </c>
      <c r="D51" s="15">
        <v>8.9510999999999993E-2</v>
      </c>
      <c r="E51" s="15">
        <f t="shared" si="8"/>
        <v>-2.6200000000000003E-4</v>
      </c>
      <c r="F51" s="15">
        <f t="shared" si="9"/>
        <v>3.6122000000000001E-2</v>
      </c>
      <c r="G51" s="15">
        <f t="shared" si="10"/>
        <v>0.121763</v>
      </c>
      <c r="H51" s="5">
        <v>1</v>
      </c>
      <c r="I51" s="15" cm="1">
        <f t="array" ref="I51">C51-MMULT(D51:H51,$R$2:$R$6)</f>
        <v>-2.3151470262685089E-2</v>
      </c>
      <c r="K51" s="11">
        <f t="shared" si="0"/>
        <v>8.1747741192710735E-2</v>
      </c>
      <c r="L51" s="12">
        <f t="shared" si="1"/>
        <v>5.8596270930025646E-2</v>
      </c>
      <c r="U51" s="19"/>
      <c r="V51" s="15"/>
      <c r="W51" s="23"/>
      <c r="X51" s="20"/>
    </row>
    <row r="52" spans="1:24" x14ac:dyDescent="0.3">
      <c r="A52" s="19">
        <v>43921</v>
      </c>
      <c r="B52" s="15">
        <v>3.8779999999999999E-3</v>
      </c>
      <c r="C52" s="15">
        <v>-7.0999999999999994E-2</v>
      </c>
      <c r="D52" s="15">
        <v>-0.21365200000000001</v>
      </c>
      <c r="E52" s="15">
        <f t="shared" si="8"/>
        <v>8.9510999999999993E-2</v>
      </c>
      <c r="F52" s="15">
        <f t="shared" si="9"/>
        <v>-2.6200000000000003E-4</v>
      </c>
      <c r="G52" s="15">
        <f t="shared" si="10"/>
        <v>3.6122000000000001E-2</v>
      </c>
      <c r="H52" s="5">
        <v>1</v>
      </c>
      <c r="I52" s="15" cm="1">
        <f t="array" ref="I52">C52-MMULT(D52:H52,$R$2:$R$6)</f>
        <v>-2.2004596045911901E-2</v>
      </c>
      <c r="K52" s="11">
        <f t="shared" si="0"/>
        <v>-0.1426343672142828</v>
      </c>
      <c r="L52" s="12">
        <f t="shared" si="1"/>
        <v>-0.1646389632601947</v>
      </c>
      <c r="U52" s="19"/>
      <c r="V52" s="15"/>
      <c r="W52" s="23"/>
      <c r="X52" s="20"/>
    </row>
    <row r="53" spans="1:24" x14ac:dyDescent="0.3">
      <c r="A53" s="19">
        <v>44012</v>
      </c>
      <c r="B53" s="15">
        <v>1.3500000000000001E-3</v>
      </c>
      <c r="C53" s="15">
        <v>9.1999999999999998E-2</v>
      </c>
      <c r="D53" s="15">
        <v>0.192192</v>
      </c>
      <c r="E53" s="15">
        <f t="shared" si="8"/>
        <v>-0.21365200000000001</v>
      </c>
      <c r="F53" s="15">
        <f t="shared" si="9"/>
        <v>8.9510999999999993E-2</v>
      </c>
      <c r="G53" s="15">
        <f t="shared" si="10"/>
        <v>-2.6200000000000003E-4</v>
      </c>
      <c r="H53" s="5">
        <v>1</v>
      </c>
      <c r="I53" s="15" cm="1">
        <f t="array" ref="I53">C53-MMULT(D53:H53,$R$2:$R$6)</f>
        <v>2.4624217921403166E-2</v>
      </c>
      <c r="K53" s="11">
        <f t="shared" si="0"/>
        <v>0.15774573327399541</v>
      </c>
      <c r="L53" s="12">
        <f t="shared" si="1"/>
        <v>0.18236995119539856</v>
      </c>
      <c r="U53" s="19"/>
      <c r="V53" s="15"/>
      <c r="W53" s="23"/>
      <c r="X53" s="20"/>
    </row>
    <row r="54" spans="1:24" x14ac:dyDescent="0.3">
      <c r="A54" s="19">
        <v>44104</v>
      </c>
      <c r="B54" s="15">
        <v>3.2200000000000002E-4</v>
      </c>
      <c r="C54" s="15">
        <v>0.105</v>
      </c>
      <c r="D54" s="15">
        <v>8.1303E-2</v>
      </c>
      <c r="E54" s="15">
        <f t="shared" si="8"/>
        <v>0.192192</v>
      </c>
      <c r="F54" s="15">
        <f t="shared" si="9"/>
        <v>-0.21365200000000001</v>
      </c>
      <c r="G54" s="15">
        <f t="shared" si="10"/>
        <v>8.9510999999999993E-2</v>
      </c>
      <c r="H54" s="5">
        <v>1</v>
      </c>
      <c r="I54" s="15" cm="1">
        <f t="array" ref="I54">C54-MMULT(D54:H54,$R$2:$R$6)</f>
        <v>4.2856641030040409E-2</v>
      </c>
      <c r="K54" s="11">
        <f t="shared" si="0"/>
        <v>7.5672697913007736E-2</v>
      </c>
      <c r="L54" s="12">
        <f t="shared" si="1"/>
        <v>0.11852933894304815</v>
      </c>
      <c r="U54" s="19"/>
      <c r="V54" s="15"/>
      <c r="W54" s="23"/>
      <c r="X54" s="20"/>
    </row>
    <row r="55" spans="1:24" x14ac:dyDescent="0.3">
      <c r="A55" s="19">
        <v>44196</v>
      </c>
      <c r="B55" s="15">
        <v>2.4499999999999999E-4</v>
      </c>
      <c r="C55" s="15">
        <v>0.122</v>
      </c>
      <c r="D55" s="15">
        <v>0.146841</v>
      </c>
      <c r="E55" s="15">
        <f t="shared" si="8"/>
        <v>8.1303E-2</v>
      </c>
      <c r="F55" s="15">
        <f t="shared" si="9"/>
        <v>0.192192</v>
      </c>
      <c r="G55" s="15">
        <f t="shared" si="10"/>
        <v>-0.21365200000000001</v>
      </c>
      <c r="H55" s="5">
        <v>1</v>
      </c>
      <c r="I55" s="15" cm="1">
        <f t="array" ref="I55">C55-MMULT(D55:H55,$R$2:$R$6)</f>
        <v>4.3664925514807662E-2</v>
      </c>
      <c r="K55" s="11">
        <f t="shared" si="0"/>
        <v>0.12417978690730302</v>
      </c>
      <c r="L55" s="12">
        <f t="shared" si="1"/>
        <v>0.16784471242211069</v>
      </c>
      <c r="U55" s="19"/>
      <c r="V55" s="15"/>
      <c r="W55" s="23"/>
      <c r="X55" s="20"/>
    </row>
    <row r="56" spans="1:24" x14ac:dyDescent="0.3">
      <c r="A56" s="19">
        <v>44286</v>
      </c>
      <c r="B56" s="15">
        <v>1.8000000000000001E-4</v>
      </c>
      <c r="C56" s="15">
        <v>0.105</v>
      </c>
      <c r="D56" s="15">
        <v>4.5714999999999999E-2</v>
      </c>
      <c r="E56" s="15">
        <f t="shared" si="8"/>
        <v>0.146841</v>
      </c>
      <c r="F56" s="15">
        <f t="shared" si="9"/>
        <v>8.1303E-2</v>
      </c>
      <c r="G56" s="15">
        <f t="shared" si="10"/>
        <v>0.192192</v>
      </c>
      <c r="H56" s="5">
        <v>1</v>
      </c>
      <c r="I56" s="15" cm="1">
        <f t="array" ref="I56">C56-MMULT(D56:H56,$R$2:$R$6)</f>
        <v>2.0874719914000472E-2</v>
      </c>
      <c r="K56" s="11">
        <f t="shared" si="0"/>
        <v>4.9332707630591728E-2</v>
      </c>
      <c r="L56" s="12">
        <f>K56+I56</f>
        <v>7.0207427544592194E-2</v>
      </c>
      <c r="U56" s="19"/>
      <c r="V56" s="15"/>
      <c r="W56" s="23"/>
      <c r="X56" s="20"/>
    </row>
    <row r="57" spans="1:24" x14ac:dyDescent="0.3">
      <c r="A57" s="19">
        <v>44377</v>
      </c>
      <c r="B57" s="15">
        <v>7.2999999999999999E-5</v>
      </c>
      <c r="C57" s="15">
        <v>0.126</v>
      </c>
      <c r="D57" s="15">
        <v>7.3935000000000001E-2</v>
      </c>
      <c r="E57" s="15">
        <f t="shared" si="8"/>
        <v>4.5714999999999999E-2</v>
      </c>
      <c r="F57" s="15">
        <f t="shared" si="9"/>
        <v>0.146841</v>
      </c>
      <c r="G57" s="15">
        <f t="shared" si="10"/>
        <v>8.1303E-2</v>
      </c>
      <c r="H57" s="5">
        <v>1</v>
      </c>
      <c r="I57" s="15" cm="1">
        <f t="array" ref="I57">C57-MMULT(D57:H57,$R$2:$R$6)</f>
        <v>5.1479280963601104E-2</v>
      </c>
      <c r="K57" s="11">
        <f t="shared" si="0"/>
        <v>7.0219369588829891E-2</v>
      </c>
      <c r="L57" s="12">
        <f t="shared" ref="L57:L65" si="11">K57+I57</f>
        <v>0.121698650552431</v>
      </c>
      <c r="U57" s="19"/>
      <c r="V57" s="15"/>
      <c r="W57" s="23"/>
      <c r="X57" s="20"/>
    </row>
    <row r="58" spans="1:24" x14ac:dyDescent="0.3">
      <c r="A58" s="19">
        <v>44469</v>
      </c>
      <c r="B58" s="15">
        <v>9.0000000000000006E-5</v>
      </c>
      <c r="C58" s="15">
        <v>3.6999999999999998E-2</v>
      </c>
      <c r="D58" s="15">
        <v>-1.0546E-2</v>
      </c>
      <c r="E58" s="15">
        <f t="shared" si="8"/>
        <v>7.3935000000000001E-2</v>
      </c>
      <c r="F58" s="15">
        <f t="shared" si="9"/>
        <v>4.5714999999999999E-2</v>
      </c>
      <c r="G58" s="15">
        <f t="shared" si="10"/>
        <v>0.146841</v>
      </c>
      <c r="H58" s="5">
        <v>1</v>
      </c>
      <c r="I58" s="15" cm="1">
        <f t="array" ref="I58">C58-MMULT(D58:H58,$R$2:$R$6)</f>
        <v>-6.4789754896274546E-3</v>
      </c>
      <c r="K58" s="11">
        <f t="shared" si="0"/>
        <v>7.691868210590396E-3</v>
      </c>
      <c r="L58" s="12">
        <f t="shared" si="11"/>
        <v>1.2128927209629414E-3</v>
      </c>
      <c r="U58" s="19"/>
      <c r="V58" s="15"/>
      <c r="W58" s="23"/>
      <c r="X58" s="20"/>
    </row>
    <row r="59" spans="1:24" x14ac:dyDescent="0.3">
      <c r="A59" s="19">
        <v>44561</v>
      </c>
      <c r="B59" s="15">
        <v>1.17E-4</v>
      </c>
      <c r="C59" s="15">
        <v>7.0999999999999994E-2</v>
      </c>
      <c r="D59" s="15">
        <v>6.6765000000000005E-2</v>
      </c>
      <c r="E59" s="15">
        <f t="shared" si="8"/>
        <v>-1.0546E-2</v>
      </c>
      <c r="F59" s="15">
        <f t="shared" si="9"/>
        <v>7.3935000000000001E-2</v>
      </c>
      <c r="G59" s="15">
        <f t="shared" si="10"/>
        <v>4.5714999999999999E-2</v>
      </c>
      <c r="H59" s="5">
        <v>1</v>
      </c>
      <c r="I59" s="15" cm="1">
        <f t="array" ref="I59">C59-MMULT(D59:H59,$R$2:$R$6)</f>
        <v>1.8776403155580157E-2</v>
      </c>
      <c r="K59" s="11">
        <f t="shared" si="0"/>
        <v>6.4912588361311557E-2</v>
      </c>
      <c r="L59" s="12">
        <f t="shared" si="11"/>
        <v>8.3688991516891714E-2</v>
      </c>
      <c r="U59" s="19"/>
      <c r="V59" s="15"/>
      <c r="W59" s="23"/>
      <c r="X59" s="20"/>
    </row>
    <row r="60" spans="1:24" x14ac:dyDescent="0.3">
      <c r="A60" s="19">
        <v>44651</v>
      </c>
      <c r="B60" s="15">
        <v>2.7999999999999998E-4</v>
      </c>
      <c r="C60" s="15">
        <v>0</v>
      </c>
      <c r="D60" s="15">
        <v>-5.3608000000000003E-2</v>
      </c>
      <c r="E60" s="15">
        <f t="shared" si="8"/>
        <v>6.6765000000000005E-2</v>
      </c>
      <c r="F60" s="15">
        <f t="shared" si="9"/>
        <v>-1.0546E-2</v>
      </c>
      <c r="G60" s="15">
        <f t="shared" si="10"/>
        <v>7.3935000000000001E-2</v>
      </c>
      <c r="H60" s="5">
        <v>1</v>
      </c>
      <c r="I60" s="15" cm="1">
        <f t="array" ref="I60">C60-MMULT(D60:H60,$R$2:$R$6)</f>
        <v>-1.1962108769526499E-2</v>
      </c>
      <c r="K60" s="11">
        <f t="shared" si="0"/>
        <v>-2.4179904902295928E-2</v>
      </c>
      <c r="L60" s="12">
        <f t="shared" si="11"/>
        <v>-3.6142013671822425E-2</v>
      </c>
      <c r="U60" s="19"/>
      <c r="V60" s="15"/>
      <c r="W60" s="23"/>
      <c r="X60" s="20"/>
    </row>
    <row r="61" spans="1:24" x14ac:dyDescent="0.3">
      <c r="A61" s="19">
        <v>44742</v>
      </c>
      <c r="B61" s="15">
        <v>1.4419999999999999E-3</v>
      </c>
      <c r="C61" s="15">
        <v>-2.1000000000000001E-2</v>
      </c>
      <c r="D61" s="15">
        <v>-0.15660399999999999</v>
      </c>
      <c r="E61" s="15">
        <f t="shared" si="8"/>
        <v>-5.3608000000000003E-2</v>
      </c>
      <c r="F61" s="15">
        <f t="shared" si="9"/>
        <v>6.6765000000000005E-2</v>
      </c>
      <c r="G61" s="15">
        <f t="shared" si="10"/>
        <v>-1.0546E-2</v>
      </c>
      <c r="H61" s="5">
        <v>1</v>
      </c>
      <c r="I61" s="15" cm="1">
        <f t="array" ref="I61">C61-MMULT(D61:H61,$R$2:$R$6)</f>
        <v>2.5125250413861318E-2</v>
      </c>
      <c r="K61" s="11">
        <f t="shared" si="0"/>
        <v>-0.10041104009190252</v>
      </c>
      <c r="L61" s="12">
        <f t="shared" si="11"/>
        <v>-7.5285789678041198E-2</v>
      </c>
      <c r="U61" s="19"/>
      <c r="V61" s="15"/>
      <c r="W61" s="23"/>
      <c r="X61" s="20"/>
    </row>
    <row r="62" spans="1:24" x14ac:dyDescent="0.3">
      <c r="A62" s="19">
        <v>44834</v>
      </c>
      <c r="B62" s="15">
        <v>4.4900000000000001E-3</v>
      </c>
      <c r="C62" s="15">
        <v>-1.7999999999999999E-2</v>
      </c>
      <c r="D62" s="15">
        <v>-6.8199999999999997E-2</v>
      </c>
      <c r="E62" s="15">
        <f t="shared" si="8"/>
        <v>-0.15660399999999999</v>
      </c>
      <c r="F62" s="15">
        <f t="shared" si="9"/>
        <v>-5.3608000000000003E-2</v>
      </c>
      <c r="G62" s="15">
        <f t="shared" si="10"/>
        <v>6.6765000000000005E-2</v>
      </c>
      <c r="H62" s="5">
        <v>1</v>
      </c>
      <c r="I62" s="15" cm="1">
        <f t="array" ref="I62">C62-MMULT(D62:H62,$R$2:$R$6)</f>
        <v>1.2676868110992449E-2</v>
      </c>
      <c r="K62" s="11">
        <f t="shared" si="0"/>
        <v>-3.4979981843990156E-2</v>
      </c>
      <c r="L62" s="12">
        <f t="shared" si="11"/>
        <v>-2.2303113732997707E-2</v>
      </c>
      <c r="U62" s="19"/>
      <c r="V62" s="15"/>
      <c r="W62" s="23"/>
      <c r="X62" s="20"/>
    </row>
    <row r="63" spans="1:24" x14ac:dyDescent="0.3">
      <c r="A63" s="19">
        <v>44926</v>
      </c>
      <c r="B63" s="15">
        <v>8.7430000000000008E-3</v>
      </c>
      <c r="C63" s="15">
        <v>2.1999999999999999E-2</v>
      </c>
      <c r="D63" s="15">
        <v>9.7631999999999997E-2</v>
      </c>
      <c r="E63" s="15">
        <f t="shared" si="8"/>
        <v>-6.8199999999999997E-2</v>
      </c>
      <c r="F63" s="15">
        <f t="shared" si="9"/>
        <v>-0.15660399999999999</v>
      </c>
      <c r="G63" s="15">
        <f t="shared" si="10"/>
        <v>-5.3608000000000003E-2</v>
      </c>
      <c r="H63" s="5">
        <v>1</v>
      </c>
      <c r="I63" s="15" cm="1">
        <f t="array" ref="I63">C63-MMULT(D63:H63,$R$2:$R$6)</f>
        <v>1.2454239676843656E-3</v>
      </c>
      <c r="K63" s="11">
        <f t="shared" si="0"/>
        <v>8.7758392566305785E-2</v>
      </c>
      <c r="L63" s="12">
        <f t="shared" si="11"/>
        <v>8.9003816533990143E-2</v>
      </c>
      <c r="U63" s="19"/>
      <c r="V63" s="15"/>
      <c r="W63" s="23"/>
      <c r="X63" s="20"/>
    </row>
    <row r="64" spans="1:24" x14ac:dyDescent="0.3">
      <c r="A64" s="19">
        <v>45016</v>
      </c>
      <c r="B64" s="15">
        <v>1.1219E-2</v>
      </c>
      <c r="C64" s="15">
        <v>2.1000000000000001E-2</v>
      </c>
      <c r="D64" s="15">
        <v>7.3056999999999997E-2</v>
      </c>
      <c r="E64" s="15">
        <f t="shared" si="8"/>
        <v>9.7631999999999997E-2</v>
      </c>
      <c r="F64" s="15">
        <f t="shared" si="9"/>
        <v>-6.8199999999999997E-2</v>
      </c>
      <c r="G64" s="15">
        <f t="shared" si="10"/>
        <v>-0.15660399999999999</v>
      </c>
      <c r="H64" s="5">
        <v>1</v>
      </c>
      <c r="I64" s="15" cm="1">
        <f t="array" ref="I64">C64-MMULT(D64:H64,$R$2:$R$6)</f>
        <v>-1.1354268258464185E-2</v>
      </c>
      <c r="K64" s="11">
        <f t="shared" si="0"/>
        <v>6.9569529432935734E-2</v>
      </c>
      <c r="L64" s="12">
        <f t="shared" si="11"/>
        <v>5.8215261174471553E-2</v>
      </c>
      <c r="U64" s="19"/>
      <c r="V64" s="15"/>
      <c r="W64" s="23"/>
      <c r="X64" s="20"/>
    </row>
    <row r="65" spans="1:24" x14ac:dyDescent="0.3">
      <c r="A65" s="19">
        <v>45107</v>
      </c>
      <c r="B65" s="15">
        <v>1.2522E-2</v>
      </c>
      <c r="C65" s="15">
        <v>8.9999999999999993E-3</v>
      </c>
      <c r="D65" s="15">
        <v>6.1772000000000001E-2</v>
      </c>
      <c r="E65" s="15">
        <f t="shared" si="8"/>
        <v>7.3056999999999997E-2</v>
      </c>
      <c r="F65" s="15">
        <f t="shared" si="9"/>
        <v>9.7631999999999997E-2</v>
      </c>
      <c r="G65" s="15">
        <f t="shared" si="10"/>
        <v>-6.8199999999999997E-2</v>
      </c>
      <c r="H65" s="5">
        <v>1</v>
      </c>
      <c r="I65" s="15" cm="1">
        <f t="array" ref="I65">C65-MMULT(D65:H65,$R$2:$R$6)</f>
        <v>-4.2668206621548646E-2</v>
      </c>
      <c r="K65" s="11">
        <f t="shared" si="0"/>
        <v>6.1217085060195915E-2</v>
      </c>
      <c r="L65" s="12">
        <f t="shared" si="11"/>
        <v>1.8548878438647269E-2</v>
      </c>
      <c r="U65" s="19"/>
      <c r="V65" s="15"/>
      <c r="W65" s="23"/>
      <c r="X65" s="20"/>
    </row>
    <row r="66" spans="1:24" x14ac:dyDescent="0.3">
      <c r="A66" s="19"/>
      <c r="B66" s="15"/>
      <c r="C66" s="15"/>
      <c r="D66" s="15"/>
      <c r="E66" s="15"/>
      <c r="F66" s="15"/>
      <c r="G66" s="15"/>
      <c r="I66" s="15"/>
      <c r="K66" s="11"/>
      <c r="L66" s="12"/>
      <c r="U66" s="19"/>
      <c r="V66" s="15"/>
      <c r="W66" s="23"/>
      <c r="X66" s="20"/>
    </row>
    <row r="67" spans="1:24" x14ac:dyDescent="0.3">
      <c r="A67" s="19"/>
      <c r="B67" s="15"/>
      <c r="C67" s="15"/>
      <c r="D67" s="15"/>
      <c r="U67" s="19"/>
      <c r="V67" s="15"/>
      <c r="W67" s="23"/>
      <c r="X67" s="20"/>
    </row>
    <row r="68" spans="1:24" x14ac:dyDescent="0.3">
      <c r="A68" s="24" t="s">
        <v>7</v>
      </c>
      <c r="B68" s="25" cm="1">
        <f t="array" ref="B68">GEOMEAN(1+B2:B65)^4-1</f>
        <v>8.8880166640670222E-3</v>
      </c>
      <c r="C68" s="25" cm="1">
        <f t="array" ref="C68">GEOMEAN(1+C2:C64)^4-1</f>
        <v>0.11503065548333002</v>
      </c>
      <c r="D68" s="25" cm="1">
        <f t="array" ref="D68">GEOMEAN(1+D2:D63)^4-1</f>
        <v>4.7910561070008795E-2</v>
      </c>
      <c r="E68" s="25"/>
      <c r="F68" s="26"/>
      <c r="G68" s="26"/>
      <c r="H68" s="26"/>
      <c r="I68" s="26"/>
      <c r="J68" s="26"/>
      <c r="K68" s="25" cm="1">
        <f t="array" ref="K68">GEOMEAN(1+K2:K65)^4-1</f>
        <v>0.10960741527657869</v>
      </c>
      <c r="L68" s="12" cm="1">
        <f t="array" ref="L68">GEOMEAN(1+L2:L65)^4-1</f>
        <v>0.10872325404992789</v>
      </c>
      <c r="U68" s="19"/>
      <c r="V68" s="15"/>
      <c r="W68" s="23"/>
      <c r="X68" s="20"/>
    </row>
    <row r="69" spans="1:24" x14ac:dyDescent="0.3">
      <c r="A69" s="19" t="s">
        <v>8</v>
      </c>
      <c r="B69" s="15"/>
      <c r="C69" s="15">
        <f>STDEV(C2:C66)*SQRT(4)</f>
        <v>8.7486960479652348E-2</v>
      </c>
      <c r="D69" s="15">
        <f>STDEV(D2:D66)*SQRT(4)</f>
        <v>0.18337314098220209</v>
      </c>
      <c r="K69" s="25">
        <f>STDEV(K2:K66)*SQRT(4)</f>
        <v>0.13572121927411782</v>
      </c>
      <c r="L69" s="12">
        <f>STDEV(L2:L66)*SQRT(4)</f>
        <v>0.14109125803296318</v>
      </c>
      <c r="U69" s="19"/>
      <c r="V69" s="15"/>
      <c r="W69" s="23"/>
      <c r="X69" s="20"/>
    </row>
    <row r="70" spans="1:24" x14ac:dyDescent="0.3">
      <c r="A70" s="5" t="s">
        <v>9</v>
      </c>
      <c r="B70" s="20"/>
      <c r="C70" s="20">
        <f>(C68-$B68)/C69</f>
        <v>1.2132395300663072</v>
      </c>
      <c r="D70" s="20">
        <f>(D68-$B68)/D69</f>
        <v>0.2128040355142809</v>
      </c>
      <c r="K70" s="27">
        <f>(K68-$B68)/K69</f>
        <v>0.74210502345316731</v>
      </c>
      <c r="L70" s="21">
        <f>(L68-$B68)/L69</f>
        <v>0.70759336033800435</v>
      </c>
      <c r="U70" s="19"/>
      <c r="V70" s="15"/>
      <c r="W70" s="23"/>
      <c r="X70" s="20"/>
    </row>
    <row r="71" spans="1:24" x14ac:dyDescent="0.3">
      <c r="U71" s="19"/>
      <c r="V71" s="15"/>
      <c r="W71" s="23"/>
      <c r="X71" s="20"/>
    </row>
    <row r="72" spans="1:24" x14ac:dyDescent="0.3">
      <c r="U72" s="19"/>
      <c r="V72" s="15"/>
      <c r="W72" s="23"/>
      <c r="X72" s="20"/>
    </row>
    <row r="73" spans="1:24" x14ac:dyDescent="0.3">
      <c r="A73" s="19"/>
      <c r="B73" s="15"/>
      <c r="C73" s="15" cm="1">
        <f t="array" ref="C73">GEOMEAN(1+C34:C65)^4-1</f>
        <v>0.14849258097575269</v>
      </c>
      <c r="D73" s="15"/>
      <c r="U73" s="19"/>
      <c r="V73" s="15"/>
      <c r="W73" s="23"/>
      <c r="X73" s="20"/>
    </row>
    <row r="74" spans="1:24" x14ac:dyDescent="0.3">
      <c r="B74" s="15"/>
      <c r="C74" s="15"/>
      <c r="D74" s="15"/>
      <c r="K74" s="15"/>
      <c r="U74" s="19"/>
      <c r="V74" s="15"/>
      <c r="W74" s="23"/>
      <c r="X74" s="20"/>
    </row>
    <row r="75" spans="1:24" x14ac:dyDescent="0.3">
      <c r="A75" s="19"/>
      <c r="B75" s="15"/>
      <c r="C75" s="15"/>
      <c r="D75" s="15"/>
      <c r="K75" s="15"/>
      <c r="U75" s="19"/>
      <c r="V75" s="15"/>
      <c r="W75" s="23"/>
      <c r="X75" s="20"/>
    </row>
    <row r="76" spans="1:24" x14ac:dyDescent="0.3">
      <c r="A76" s="19"/>
      <c r="B76" s="20"/>
      <c r="C76" s="20"/>
      <c r="D76" s="20"/>
      <c r="K76" s="20"/>
      <c r="L76" s="15"/>
      <c r="U76" s="19"/>
      <c r="V76" s="15"/>
      <c r="W76" s="23"/>
      <c r="X76" s="20"/>
    </row>
    <row r="77" spans="1:24" x14ac:dyDescent="0.3">
      <c r="A77" s="19"/>
      <c r="B77" s="15"/>
      <c r="C77" s="15"/>
      <c r="D77" s="15"/>
      <c r="U77" s="19"/>
      <c r="V77" s="15"/>
      <c r="W77" s="23"/>
      <c r="X77" s="20"/>
    </row>
    <row r="78" spans="1:24" x14ac:dyDescent="0.3">
      <c r="A78" s="19"/>
      <c r="B78" s="15"/>
      <c r="C78" s="15"/>
      <c r="D78" s="15"/>
      <c r="U78" s="19"/>
      <c r="V78" s="15"/>
      <c r="W78" s="23"/>
      <c r="X78" s="20"/>
    </row>
    <row r="79" spans="1:24" x14ac:dyDescent="0.3">
      <c r="A79" s="19"/>
      <c r="B79" s="15"/>
      <c r="C79" s="15"/>
      <c r="D79" s="15"/>
      <c r="U79" s="19"/>
      <c r="V79" s="15"/>
      <c r="W79" s="23"/>
      <c r="X79" s="20"/>
    </row>
    <row r="80" spans="1:24" x14ac:dyDescent="0.3">
      <c r="A80" s="19"/>
      <c r="B80" s="15"/>
      <c r="C80" s="15"/>
      <c r="D80" s="15"/>
      <c r="U80" s="19"/>
      <c r="V80" s="15"/>
      <c r="W80" s="23"/>
      <c r="X80" s="20"/>
    </row>
    <row r="81" spans="1:24" x14ac:dyDescent="0.3">
      <c r="A81" s="19"/>
      <c r="B81" s="15"/>
      <c r="C81" s="15"/>
      <c r="D81" s="15"/>
      <c r="U81" s="19"/>
      <c r="V81" s="15"/>
      <c r="W81" s="23"/>
      <c r="X81" s="20"/>
    </row>
    <row r="82" spans="1:24" x14ac:dyDescent="0.3">
      <c r="A82" s="19"/>
      <c r="B82" s="15"/>
      <c r="C82" s="15"/>
      <c r="D82" s="15"/>
      <c r="U82" s="19"/>
      <c r="V82" s="15"/>
      <c r="W82" s="23"/>
      <c r="X82" s="20"/>
    </row>
    <row r="83" spans="1:24" x14ac:dyDescent="0.3">
      <c r="A83" s="19"/>
      <c r="B83" s="15"/>
      <c r="C83" s="15"/>
      <c r="D83" s="15"/>
      <c r="U83" s="19"/>
      <c r="V83" s="15"/>
      <c r="W83" s="23"/>
      <c r="X83" s="20"/>
    </row>
    <row r="84" spans="1:24" x14ac:dyDescent="0.3">
      <c r="A84" s="19"/>
      <c r="B84" s="15"/>
      <c r="C84" s="15"/>
      <c r="D84" s="15"/>
      <c r="U84" s="19"/>
      <c r="V84" s="15"/>
      <c r="W84" s="23"/>
      <c r="X84" s="20"/>
    </row>
    <row r="85" spans="1:24" x14ac:dyDescent="0.3">
      <c r="A85" s="19"/>
      <c r="B85" s="15"/>
      <c r="C85" s="15"/>
      <c r="D85" s="15"/>
      <c r="U85" s="19"/>
      <c r="V85" s="15"/>
      <c r="W85" s="23"/>
      <c r="X85" s="20"/>
    </row>
    <row r="86" spans="1:24" x14ac:dyDescent="0.3">
      <c r="A86" s="19"/>
      <c r="B86" s="15"/>
      <c r="C86" s="15"/>
      <c r="D86" s="15"/>
      <c r="U86" s="19"/>
      <c r="V86" s="15"/>
      <c r="W86" s="20"/>
      <c r="X86" s="20"/>
    </row>
    <row r="87" spans="1:24" x14ac:dyDescent="0.3">
      <c r="A87" s="19"/>
      <c r="B87" s="15"/>
      <c r="C87" s="15"/>
      <c r="D87" s="15"/>
      <c r="U87" s="19"/>
      <c r="V87" s="15"/>
      <c r="W87" s="11"/>
      <c r="X87" s="20"/>
    </row>
    <row r="88" spans="1:24" x14ac:dyDescent="0.3">
      <c r="A88" s="19"/>
      <c r="B88" s="15"/>
      <c r="C88" s="15"/>
      <c r="D88" s="15"/>
      <c r="U88" s="19"/>
      <c r="V88" s="15"/>
    </row>
    <row r="89" spans="1:24" x14ac:dyDescent="0.3">
      <c r="A89" s="19"/>
      <c r="B89" s="15"/>
      <c r="C89" s="15"/>
      <c r="D89" s="15"/>
      <c r="U89" s="19"/>
      <c r="V89" s="15"/>
    </row>
    <row r="90" spans="1:24" x14ac:dyDescent="0.3">
      <c r="A90" s="19"/>
      <c r="B90" s="15"/>
      <c r="C90" s="15"/>
      <c r="D90" s="15"/>
      <c r="U90" s="19"/>
      <c r="V90" s="15"/>
    </row>
    <row r="91" spans="1:24" x14ac:dyDescent="0.3">
      <c r="A91" s="19"/>
      <c r="B91" s="15"/>
      <c r="C91" s="15"/>
      <c r="D91" s="15"/>
      <c r="U91" s="19"/>
      <c r="V91" s="15"/>
    </row>
    <row r="92" spans="1:24" x14ac:dyDescent="0.3">
      <c r="A92" s="19"/>
      <c r="B92" s="15"/>
      <c r="C92" s="15"/>
      <c r="D92" s="15"/>
      <c r="U92" s="19"/>
      <c r="V92" s="15"/>
    </row>
    <row r="93" spans="1:24" x14ac:dyDescent="0.3">
      <c r="A93" s="19"/>
      <c r="B93" s="15"/>
      <c r="C93" s="15"/>
      <c r="D93" s="15"/>
      <c r="U93" s="19"/>
      <c r="V93" s="15"/>
    </row>
    <row r="94" spans="1:24" x14ac:dyDescent="0.3">
      <c r="A94" s="19"/>
      <c r="B94" s="15"/>
      <c r="C94" s="15"/>
      <c r="D94" s="15"/>
      <c r="U94" s="19"/>
      <c r="V94" s="15"/>
    </row>
    <row r="95" spans="1:24" x14ac:dyDescent="0.3">
      <c r="A95" s="19"/>
      <c r="B95" s="15"/>
      <c r="C95" s="15"/>
      <c r="D95" s="15"/>
      <c r="U95" s="19"/>
      <c r="V95" s="15"/>
    </row>
    <row r="96" spans="1:24" x14ac:dyDescent="0.3">
      <c r="A96" s="19"/>
      <c r="B96" s="15"/>
      <c r="C96" s="15"/>
      <c r="D96" s="15"/>
      <c r="U96" s="19"/>
      <c r="V96" s="15"/>
    </row>
    <row r="97" spans="1:22" x14ac:dyDescent="0.3">
      <c r="A97" s="19"/>
      <c r="B97" s="15"/>
      <c r="C97" s="15"/>
      <c r="D97" s="15"/>
      <c r="U97" s="19"/>
      <c r="V97" s="15"/>
    </row>
    <row r="98" spans="1:22" x14ac:dyDescent="0.3">
      <c r="A98" s="19"/>
      <c r="B98" s="15"/>
      <c r="C98" s="15"/>
      <c r="D98" s="15"/>
      <c r="U98" s="19"/>
      <c r="V98" s="15"/>
    </row>
    <row r="99" spans="1:22" x14ac:dyDescent="0.3">
      <c r="A99" s="19"/>
      <c r="B99" s="15"/>
      <c r="C99" s="15"/>
      <c r="D99" s="15"/>
      <c r="U99" s="19"/>
      <c r="V99" s="15"/>
    </row>
    <row r="100" spans="1:22" x14ac:dyDescent="0.3">
      <c r="A100" s="19"/>
      <c r="B100" s="15"/>
      <c r="C100" s="15"/>
      <c r="D100" s="15"/>
      <c r="U100" s="19"/>
      <c r="V100" s="15"/>
    </row>
    <row r="101" spans="1:22" x14ac:dyDescent="0.3">
      <c r="A101" s="19"/>
      <c r="B101" s="15"/>
      <c r="C101" s="15"/>
      <c r="D101" s="15"/>
      <c r="U101" s="19"/>
      <c r="V101" s="15"/>
    </row>
    <row r="102" spans="1:22" x14ac:dyDescent="0.3">
      <c r="A102" s="19"/>
      <c r="B102" s="15"/>
      <c r="C102" s="15"/>
      <c r="D102" s="15"/>
      <c r="U102" s="19"/>
      <c r="V102" s="15"/>
    </row>
    <row r="103" spans="1:22" x14ac:dyDescent="0.3">
      <c r="A103" s="19"/>
      <c r="B103" s="15"/>
      <c r="C103" s="15"/>
      <c r="D103" s="15"/>
      <c r="U103" s="19"/>
      <c r="V103" s="15"/>
    </row>
    <row r="104" spans="1:22" x14ac:dyDescent="0.3">
      <c r="A104" s="19"/>
      <c r="B104" s="15"/>
      <c r="C104" s="15"/>
      <c r="D104" s="15"/>
      <c r="U104" s="19"/>
      <c r="V104" s="15"/>
    </row>
    <row r="105" spans="1:22" x14ac:dyDescent="0.3">
      <c r="A105" s="19"/>
      <c r="B105" s="15"/>
      <c r="C105" s="15"/>
      <c r="D105" s="15"/>
      <c r="U105" s="19"/>
      <c r="V105" s="15"/>
    </row>
    <row r="106" spans="1:22" x14ac:dyDescent="0.3">
      <c r="A106" s="19"/>
      <c r="B106" s="15"/>
      <c r="C106" s="15"/>
      <c r="D106" s="15"/>
      <c r="U106" s="19"/>
      <c r="V106" s="15"/>
    </row>
    <row r="107" spans="1:22" x14ac:dyDescent="0.3">
      <c r="A107" s="19"/>
      <c r="B107" s="15"/>
      <c r="C107" s="15"/>
      <c r="D107" s="15"/>
      <c r="U107" s="19"/>
      <c r="V107" s="15"/>
    </row>
    <row r="109" spans="1:22" x14ac:dyDescent="0.3">
      <c r="A109" s="19"/>
      <c r="B109" s="15"/>
      <c r="C109" s="15"/>
      <c r="D109" s="15"/>
    </row>
    <row r="111" spans="1:22" x14ac:dyDescent="0.3">
      <c r="A111" s="19"/>
      <c r="B111" s="15"/>
      <c r="C111" s="15"/>
      <c r="D111" s="15"/>
    </row>
    <row r="112" spans="1:22" x14ac:dyDescent="0.3">
      <c r="A112" s="19"/>
      <c r="B112" s="15"/>
      <c r="C112" s="15"/>
      <c r="D112" s="15"/>
    </row>
    <row r="113" spans="1:4" x14ac:dyDescent="0.3">
      <c r="A113" s="19"/>
      <c r="B113" s="15"/>
      <c r="C113" s="15"/>
      <c r="D113" s="15"/>
    </row>
    <row r="114" spans="1:4" x14ac:dyDescent="0.3">
      <c r="A114" s="19"/>
      <c r="B114" s="15"/>
      <c r="C114" s="15"/>
      <c r="D114" s="15"/>
    </row>
    <row r="115" spans="1:4" x14ac:dyDescent="0.3">
      <c r="A115" s="19"/>
      <c r="B115" s="15"/>
      <c r="C115" s="15"/>
      <c r="D115" s="15"/>
    </row>
    <row r="116" spans="1:4" x14ac:dyDescent="0.3">
      <c r="A116" s="19"/>
      <c r="B116" s="15"/>
      <c r="C116" s="15"/>
      <c r="D116" s="15"/>
    </row>
    <row r="117" spans="1:4" x14ac:dyDescent="0.3">
      <c r="A117" s="19"/>
      <c r="B117" s="15"/>
      <c r="C117" s="15"/>
      <c r="D117" s="15"/>
    </row>
    <row r="118" spans="1:4" x14ac:dyDescent="0.3">
      <c r="A118" s="19"/>
      <c r="B118" s="15"/>
      <c r="C118" s="15"/>
      <c r="D118" s="15"/>
    </row>
    <row r="119" spans="1:4" x14ac:dyDescent="0.3">
      <c r="A119" s="19"/>
      <c r="B119" s="15"/>
      <c r="C119" s="15"/>
      <c r="D119" s="15"/>
    </row>
    <row r="120" spans="1:4" x14ac:dyDescent="0.3">
      <c r="A120" s="19"/>
      <c r="B120" s="15"/>
      <c r="C120" s="15"/>
      <c r="D120" s="15"/>
    </row>
    <row r="121" spans="1:4" x14ac:dyDescent="0.3">
      <c r="A121" s="19"/>
      <c r="B121" s="15"/>
      <c r="C121" s="15"/>
      <c r="D121" s="15"/>
    </row>
    <row r="122" spans="1:4" x14ac:dyDescent="0.3">
      <c r="A122" s="19"/>
      <c r="B122" s="15"/>
      <c r="C122" s="15"/>
      <c r="D122" s="15"/>
    </row>
    <row r="123" spans="1:4" x14ac:dyDescent="0.3">
      <c r="A123" s="19"/>
      <c r="B123" s="15"/>
      <c r="C123" s="15"/>
      <c r="D123" s="15"/>
    </row>
    <row r="124" spans="1:4" x14ac:dyDescent="0.3">
      <c r="A124" s="19"/>
      <c r="B124" s="15"/>
      <c r="C124" s="15"/>
      <c r="D124" s="15"/>
    </row>
    <row r="125" spans="1:4" x14ac:dyDescent="0.3">
      <c r="A125" s="19"/>
      <c r="B125" s="15"/>
      <c r="C125" s="15"/>
      <c r="D125" s="15"/>
    </row>
    <row r="126" spans="1:4" x14ac:dyDescent="0.3">
      <c r="A126" s="19"/>
      <c r="B126" s="15"/>
      <c r="C126" s="15"/>
      <c r="D126" s="15"/>
    </row>
    <row r="127" spans="1:4" x14ac:dyDescent="0.3">
      <c r="A127" s="19"/>
      <c r="B127" s="15"/>
      <c r="C127" s="15"/>
      <c r="D127" s="1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D05C-26C3-49F3-A770-114FF961D614}">
  <dimension ref="A1:X127"/>
  <sheetViews>
    <sheetView topLeftCell="A14" zoomScale="85" zoomScaleNormal="85" workbookViewId="0">
      <selection activeCell="D29" sqref="D29"/>
    </sheetView>
  </sheetViews>
  <sheetFormatPr defaultColWidth="8.7265625" defaultRowHeight="12" x14ac:dyDescent="0.3"/>
  <cols>
    <col min="1" max="1" width="14.81640625" style="5" bestFit="1" customWidth="1"/>
    <col min="2" max="2" width="12.453125" style="5" bestFit="1" customWidth="1"/>
    <col min="3" max="3" width="9.453125" style="5" bestFit="1" customWidth="1"/>
    <col min="4" max="4" width="13.7265625" style="5" bestFit="1" customWidth="1"/>
    <col min="5" max="7" width="15.26953125" style="5" bestFit="1" customWidth="1"/>
    <col min="8" max="8" width="8.1796875" style="5" bestFit="1" customWidth="1"/>
    <col min="9" max="9" width="7.81640625" style="5" bestFit="1" customWidth="1"/>
    <col min="10" max="10" width="8.7265625" style="5"/>
    <col min="11" max="11" width="10.453125" style="5" bestFit="1" customWidth="1"/>
    <col min="12" max="12" width="15.54296875" style="5" bestFit="1" customWidth="1"/>
    <col min="13" max="13" width="7" style="5" bestFit="1" customWidth="1"/>
    <col min="14" max="14" width="11.54296875" style="5" bestFit="1" customWidth="1"/>
    <col min="15" max="15" width="4.453125" style="5" bestFit="1" customWidth="1"/>
    <col min="16" max="16" width="8.7265625" style="5"/>
    <col min="17" max="17" width="15.81640625" style="5" bestFit="1" customWidth="1"/>
    <col min="18" max="18" width="12" style="5" bestFit="1" customWidth="1"/>
    <col min="19" max="16384" width="8.7265625" style="5"/>
  </cols>
  <sheetData>
    <row r="1" spans="1:24" ht="13" x14ac:dyDescent="0.35">
      <c r="A1" s="22" t="s">
        <v>31</v>
      </c>
      <c r="B1" s="2" t="s">
        <v>1</v>
      </c>
      <c r="C1" s="3" t="s">
        <v>66</v>
      </c>
      <c r="D1" s="4" t="s">
        <v>56</v>
      </c>
      <c r="E1" s="5" t="s">
        <v>59</v>
      </c>
      <c r="F1" s="5" t="s">
        <v>60</v>
      </c>
      <c r="G1" s="5" t="s">
        <v>61</v>
      </c>
      <c r="H1" s="5" t="s">
        <v>3</v>
      </c>
      <c r="I1" s="5" t="s">
        <v>4</v>
      </c>
      <c r="K1" s="3" t="str">
        <f>C1&amp;" "&amp;"contrib"</f>
        <v>Preqin contrib</v>
      </c>
      <c r="L1" s="6" t="str">
        <f>C1&amp;" contrib+resid"</f>
        <v>Preqin contrib+resid</v>
      </c>
      <c r="R1" s="5" t="s">
        <v>5</v>
      </c>
      <c r="X1" s="15"/>
    </row>
    <row r="2" spans="1:24" x14ac:dyDescent="0.3">
      <c r="A2" s="19">
        <v>39355</v>
      </c>
      <c r="B2" s="15">
        <v>1.1893000000000001E-2</v>
      </c>
      <c r="C2" s="15">
        <v>3.4000000000000002E-2</v>
      </c>
      <c r="D2" s="15">
        <v>2.0302943139819396E-2</v>
      </c>
      <c r="E2" s="15"/>
      <c r="F2" s="15"/>
      <c r="G2" s="15"/>
      <c r="I2" s="15"/>
      <c r="K2" s="11">
        <f t="shared" ref="K2:K65" si="0">$O$2*D2+$R$6</f>
        <v>2.3643532885072975E-2</v>
      </c>
      <c r="L2" s="12">
        <f t="shared" ref="L2:L55" si="1">K2+I2</f>
        <v>2.3643532885072975E-2</v>
      </c>
      <c r="N2" s="5" t="s">
        <v>6</v>
      </c>
      <c r="O2" s="13">
        <f>SUM(R2:R5)</f>
        <v>0.76895117232801435</v>
      </c>
      <c r="Q2" s="5" t="str">
        <f>D1</f>
        <v>S&amp;P 500</v>
      </c>
      <c r="R2" s="5" cm="1">
        <f t="array" ref="R2:R6">MMULT(MINVERSE(MMULT(TRANSPOSE(D5:H65),D5:H65)),MMULT(TRANSPOSE(D5:H65),C5:C65))</f>
        <v>0.40315547761053627</v>
      </c>
      <c r="U2" s="19"/>
      <c r="V2" s="15"/>
      <c r="W2" s="23"/>
      <c r="X2" s="20"/>
    </row>
    <row r="3" spans="1:24" x14ac:dyDescent="0.3">
      <c r="A3" s="19">
        <v>39447</v>
      </c>
      <c r="B3" s="15">
        <v>9.9059999999999999E-3</v>
      </c>
      <c r="C3" s="15">
        <v>0.03</v>
      </c>
      <c r="D3" s="15">
        <v>-3.3318243549117166E-2</v>
      </c>
      <c r="E3" s="15">
        <f t="shared" ref="E3:G18" si="2">D2</f>
        <v>2.0302943139819396E-2</v>
      </c>
      <c r="F3" s="15"/>
      <c r="G3" s="15"/>
      <c r="I3" s="15"/>
      <c r="K3" s="11">
        <f t="shared" si="0"/>
        <v>-1.7588541481004111E-2</v>
      </c>
      <c r="L3" s="12">
        <f t="shared" si="1"/>
        <v>-1.7588541481004111E-2</v>
      </c>
      <c r="Q3" s="5" t="str">
        <f>E1</f>
        <v>S&amp;P500t-1</v>
      </c>
      <c r="R3" s="5">
        <v>0.15115873473705638</v>
      </c>
      <c r="U3" s="19"/>
      <c r="V3" s="15"/>
      <c r="W3" s="23"/>
      <c r="X3" s="20"/>
    </row>
    <row r="4" spans="1:24" x14ac:dyDescent="0.3">
      <c r="A4" s="19">
        <v>39538</v>
      </c>
      <c r="B4" s="15">
        <v>7.0780000000000001E-3</v>
      </c>
      <c r="C4" s="15">
        <v>-1.4999999999999999E-2</v>
      </c>
      <c r="D4" s="15">
        <v>-9.4445740931528244E-2</v>
      </c>
      <c r="E4" s="15">
        <f t="shared" si="2"/>
        <v>-3.3318243549117166E-2</v>
      </c>
      <c r="F4" s="15">
        <f t="shared" si="2"/>
        <v>2.0302943139819396E-2</v>
      </c>
      <c r="G4" s="15"/>
      <c r="I4" s="15"/>
      <c r="K4" s="11">
        <f t="shared" si="0"/>
        <v>-6.4592602254686743E-2</v>
      </c>
      <c r="L4" s="12">
        <f t="shared" si="1"/>
        <v>-6.4592602254686743E-2</v>
      </c>
      <c r="Q4" s="5" t="str">
        <f>F1</f>
        <v>S&amp;P500t-2</v>
      </c>
      <c r="R4" s="5">
        <v>0.11419487470168564</v>
      </c>
      <c r="U4" s="19"/>
      <c r="V4" s="15"/>
      <c r="W4" s="23"/>
      <c r="X4" s="20"/>
    </row>
    <row r="5" spans="1:24" x14ac:dyDescent="0.3">
      <c r="A5" s="19">
        <v>39629</v>
      </c>
      <c r="B5" s="15">
        <v>3.9439999999999996E-3</v>
      </c>
      <c r="C5" s="15">
        <v>-8.9999999999999993E-3</v>
      </c>
      <c r="D5" s="15">
        <v>-2.7267977135671417E-2</v>
      </c>
      <c r="E5" s="15">
        <f t="shared" si="2"/>
        <v>-9.4445740931528244E-2</v>
      </c>
      <c r="F5" s="15">
        <f t="shared" si="2"/>
        <v>-3.3318243549117166E-2</v>
      </c>
      <c r="G5" s="15">
        <f t="shared" si="2"/>
        <v>2.0302943139819396E-2</v>
      </c>
      <c r="H5" s="5">
        <v>1</v>
      </c>
      <c r="I5" s="15" cm="1">
        <f t="array" ref="I5">C5-MMULT(D5:H5,$R$2:$R$6)</f>
        <v>1.0003474791231195E-2</v>
      </c>
      <c r="K5" s="11">
        <f t="shared" si="0"/>
        <v>-1.2936182029488194E-2</v>
      </c>
      <c r="L5" s="12">
        <f t="shared" si="1"/>
        <v>-2.9327072382569989E-3</v>
      </c>
      <c r="Q5" s="5" t="str">
        <f>G1</f>
        <v>S&amp;P500t-3</v>
      </c>
      <c r="R5" s="5">
        <v>0.10044208527873613</v>
      </c>
      <c r="U5" s="19"/>
      <c r="V5" s="15"/>
      <c r="W5" s="23"/>
      <c r="X5" s="20"/>
    </row>
    <row r="6" spans="1:24" x14ac:dyDescent="0.3">
      <c r="A6" s="19">
        <v>39721</v>
      </c>
      <c r="B6" s="15">
        <v>4.3290000000000004E-3</v>
      </c>
      <c r="C6" s="15">
        <v>-7.5999999999999998E-2</v>
      </c>
      <c r="D6" s="15">
        <v>-8.3699426376824926E-2</v>
      </c>
      <c r="E6" s="15">
        <f t="shared" si="2"/>
        <v>-2.7267977135671417E-2</v>
      </c>
      <c r="F6" s="15">
        <f t="shared" si="2"/>
        <v>-9.4445740931528244E-2</v>
      </c>
      <c r="G6" s="15">
        <f t="shared" si="2"/>
        <v>-3.3318243549117166E-2</v>
      </c>
      <c r="H6" s="5">
        <v>1</v>
      </c>
      <c r="I6" s="15" cm="1">
        <f t="array" ref="I6">C6-MMULT(D6:H6,$R$2:$R$6)</f>
        <v>-3.2034112404974134E-2</v>
      </c>
      <c r="K6" s="11">
        <f t="shared" si="0"/>
        <v>-5.6329211079642012E-2</v>
      </c>
      <c r="L6" s="12">
        <f t="shared" si="1"/>
        <v>-8.8363323484616146E-2</v>
      </c>
      <c r="Q6" s="5" t="s">
        <v>3</v>
      </c>
      <c r="R6" s="5">
        <v>8.0315609559998349E-3</v>
      </c>
      <c r="U6" s="19"/>
      <c r="V6" s="15"/>
      <c r="W6" s="23"/>
      <c r="X6" s="20"/>
    </row>
    <row r="7" spans="1:24" x14ac:dyDescent="0.3">
      <c r="A7" s="19">
        <v>39813</v>
      </c>
      <c r="B7" s="15">
        <v>2.5019999999999999E-3</v>
      </c>
      <c r="C7" s="15">
        <v>-0.14899999999999999</v>
      </c>
      <c r="D7" s="15">
        <v>-0.21943344681063803</v>
      </c>
      <c r="E7" s="15">
        <f t="shared" si="2"/>
        <v>-8.3699426376824926E-2</v>
      </c>
      <c r="F7" s="15">
        <f t="shared" si="2"/>
        <v>-2.7267977135671417E-2</v>
      </c>
      <c r="G7" s="15">
        <f t="shared" si="2"/>
        <v>-9.4445740931528244E-2</v>
      </c>
      <c r="H7" s="5">
        <v>1</v>
      </c>
      <c r="I7" s="15" cm="1">
        <f t="array" ref="I7">C7-MMULT(D7:H7,$R$2:$R$6)</f>
        <v>-4.3313675116758182E-2</v>
      </c>
      <c r="K7" s="11">
        <f t="shared" si="0"/>
        <v>-0.16070204521701728</v>
      </c>
      <c r="L7" s="12">
        <f t="shared" si="1"/>
        <v>-0.20401572033377546</v>
      </c>
      <c r="U7" s="19"/>
      <c r="V7" s="15"/>
      <c r="W7" s="23"/>
      <c r="X7" s="20"/>
    </row>
    <row r="8" spans="1:24" x14ac:dyDescent="0.3">
      <c r="A8" s="19">
        <v>39903</v>
      </c>
      <c r="B8" s="15">
        <v>4.6700000000000002E-4</v>
      </c>
      <c r="C8" s="15">
        <v>-4.2999999999999997E-2</v>
      </c>
      <c r="D8" s="15">
        <v>-0.11011827328490742</v>
      </c>
      <c r="E8" s="15">
        <f t="shared" si="2"/>
        <v>-0.21943344681063803</v>
      </c>
      <c r="F8" s="15">
        <f t="shared" si="2"/>
        <v>-8.3699426376824926E-2</v>
      </c>
      <c r="G8" s="15">
        <f t="shared" si="2"/>
        <v>-2.7267977135671417E-2</v>
      </c>
      <c r="H8" s="5">
        <v>1</v>
      </c>
      <c r="I8" s="15" cm="1">
        <f t="array" ref="I8">C8-MMULT(D8:H8,$R$2:$R$6)</f>
        <v>3.882940427525601E-2</v>
      </c>
      <c r="K8" s="11">
        <f t="shared" si="0"/>
        <v>-7.6644014381166387E-2</v>
      </c>
      <c r="L8" s="12">
        <f t="shared" si="1"/>
        <v>-3.7814610105910376E-2</v>
      </c>
      <c r="U8" s="19"/>
      <c r="V8" s="15"/>
      <c r="W8" s="23"/>
      <c r="X8" s="20"/>
    </row>
    <row r="9" spans="1:24" x14ac:dyDescent="0.3">
      <c r="A9" s="19">
        <v>39994</v>
      </c>
      <c r="B9" s="15">
        <v>4.7899999999999999E-4</v>
      </c>
      <c r="C9" s="15">
        <v>1.9E-2</v>
      </c>
      <c r="D9" s="15">
        <v>0.15929071943967221</v>
      </c>
      <c r="E9" s="15">
        <f t="shared" si="2"/>
        <v>-0.11011827328490742</v>
      </c>
      <c r="F9" s="15">
        <f t="shared" si="2"/>
        <v>-0.21943344681063803</v>
      </c>
      <c r="G9" s="15">
        <f t="shared" si="2"/>
        <v>-8.3699426376824926E-2</v>
      </c>
      <c r="H9" s="5">
        <v>1</v>
      </c>
      <c r="I9" s="15" cm="1">
        <f t="array" ref="I9">C9-MMULT(D9:H9,$R$2:$R$6)</f>
        <v>-3.1400282836286618E-3</v>
      </c>
      <c r="K9" s="11">
        <f t="shared" si="0"/>
        <v>0.13051834641010862</v>
      </c>
      <c r="L9" s="12">
        <f t="shared" si="1"/>
        <v>0.12737831812647996</v>
      </c>
      <c r="U9" s="19"/>
      <c r="V9" s="15"/>
      <c r="W9" s="23"/>
      <c r="X9" s="20"/>
    </row>
    <row r="10" spans="1:24" x14ac:dyDescent="0.3">
      <c r="A10" s="19">
        <v>40086</v>
      </c>
      <c r="B10" s="15">
        <v>4.0999999999999999E-4</v>
      </c>
      <c r="C10" s="15">
        <v>0.05</v>
      </c>
      <c r="D10" s="15">
        <v>0.15605907463136792</v>
      </c>
      <c r="E10" s="15">
        <f t="shared" si="2"/>
        <v>0.15929071943967221</v>
      </c>
      <c r="F10" s="15">
        <f t="shared" si="2"/>
        <v>-0.11011827328490742</v>
      </c>
      <c r="G10" s="15">
        <f t="shared" si="2"/>
        <v>-0.21943344681063803</v>
      </c>
      <c r="H10" s="5">
        <v>1</v>
      </c>
      <c r="I10" s="15" cm="1">
        <f t="array" ref="I10">C10-MMULT(D10:H10,$R$2:$R$6)</f>
        <v>-1.041051993262649E-2</v>
      </c>
      <c r="K10" s="11">
        <f t="shared" si="0"/>
        <v>0.12803336934621529</v>
      </c>
      <c r="L10" s="12">
        <f t="shared" si="1"/>
        <v>0.1176228494135888</v>
      </c>
      <c r="U10" s="19"/>
      <c r="V10" s="15"/>
      <c r="W10" s="23"/>
      <c r="X10" s="20"/>
    </row>
    <row r="11" spans="1:24" x14ac:dyDescent="0.3">
      <c r="A11" s="19">
        <v>40178</v>
      </c>
      <c r="B11" s="15">
        <v>2.7300000000000002E-4</v>
      </c>
      <c r="C11" s="15">
        <v>5.3999999999999999E-2</v>
      </c>
      <c r="D11" s="15">
        <v>6.0385855256369414E-2</v>
      </c>
      <c r="E11" s="15">
        <f t="shared" si="2"/>
        <v>0.15605907463136792</v>
      </c>
      <c r="F11" s="15">
        <f t="shared" si="2"/>
        <v>0.15929071943967221</v>
      </c>
      <c r="G11" s="15">
        <f t="shared" si="2"/>
        <v>-0.11011827328490742</v>
      </c>
      <c r="H11" s="5">
        <v>1</v>
      </c>
      <c r="I11" s="15" cm="1">
        <f t="array" ref="I11">C11-MMULT(D11:H11,$R$2:$R$6)</f>
        <v>-9.0958162898404846E-3</v>
      </c>
      <c r="K11" s="11">
        <f t="shared" si="0"/>
        <v>5.4465335147414883E-2</v>
      </c>
      <c r="L11" s="12">
        <f t="shared" si="1"/>
        <v>4.5369518857574398E-2</v>
      </c>
      <c r="U11" s="19"/>
      <c r="V11" s="15"/>
      <c r="W11" s="23"/>
      <c r="X11" s="20"/>
    </row>
    <row r="12" spans="1:24" x14ac:dyDescent="0.3">
      <c r="A12" s="19">
        <v>40268</v>
      </c>
      <c r="B12" s="15">
        <v>1.65E-4</v>
      </c>
      <c r="C12" s="15">
        <v>3.5999999999999997E-2</v>
      </c>
      <c r="D12" s="15">
        <v>5.3865223241173377E-2</v>
      </c>
      <c r="E12" s="15">
        <f t="shared" si="2"/>
        <v>6.0385855256369414E-2</v>
      </c>
      <c r="F12" s="15">
        <f t="shared" si="2"/>
        <v>0.15605907463136792</v>
      </c>
      <c r="G12" s="15">
        <f t="shared" si="2"/>
        <v>0.15929071943967221</v>
      </c>
      <c r="H12" s="5">
        <v>1</v>
      </c>
      <c r="I12" s="15" cm="1">
        <f t="array" ref="I12">C12-MMULT(D12:H12,$R$2:$R$6)</f>
        <v>-3.6696108734621931E-2</v>
      </c>
      <c r="K12" s="11">
        <f t="shared" si="0"/>
        <v>4.9451287515010309E-2</v>
      </c>
      <c r="L12" s="12">
        <f t="shared" si="1"/>
        <v>1.2755178780388378E-2</v>
      </c>
      <c r="U12" s="19"/>
      <c r="V12" s="15"/>
      <c r="W12" s="23"/>
      <c r="X12" s="20"/>
    </row>
    <row r="13" spans="1:24" x14ac:dyDescent="0.3">
      <c r="A13" s="19">
        <v>40359</v>
      </c>
      <c r="B13" s="15">
        <v>3.5300000000000002E-4</v>
      </c>
      <c r="C13" s="15">
        <v>1.2999999999999999E-2</v>
      </c>
      <c r="D13" s="15">
        <v>-0.11425238438588725</v>
      </c>
      <c r="E13" s="15">
        <f t="shared" si="2"/>
        <v>5.3865223241173377E-2</v>
      </c>
      <c r="F13" s="15">
        <f t="shared" si="2"/>
        <v>6.0385855256369414E-2</v>
      </c>
      <c r="G13" s="15">
        <f t="shared" si="2"/>
        <v>0.15605907463136792</v>
      </c>
      <c r="H13" s="5">
        <v>1</v>
      </c>
      <c r="I13" s="15" cm="1">
        <f t="array" ref="I13">C13-MMULT(D13:H13,$R$2:$R$6)</f>
        <v>2.0317060590370528E-2</v>
      </c>
      <c r="K13" s="11">
        <f t="shared" si="0"/>
        <v>-7.9822943958799103E-2</v>
      </c>
      <c r="L13" s="12">
        <f t="shared" si="1"/>
        <v>-5.9505883368428575E-2</v>
      </c>
      <c r="U13" s="19"/>
      <c r="V13" s="15"/>
      <c r="W13" s="23"/>
      <c r="X13" s="20"/>
    </row>
    <row r="14" spans="1:24" x14ac:dyDescent="0.3">
      <c r="A14" s="19">
        <v>40451</v>
      </c>
      <c r="B14" s="15">
        <v>4.08E-4</v>
      </c>
      <c r="C14" s="15">
        <v>5.3999999999999999E-2</v>
      </c>
      <c r="D14" s="15">
        <v>0.112942201310269</v>
      </c>
      <c r="E14" s="15">
        <f t="shared" si="2"/>
        <v>-0.11425238438588725</v>
      </c>
      <c r="F14" s="15">
        <f t="shared" si="2"/>
        <v>5.3865223241173377E-2</v>
      </c>
      <c r="G14" s="15">
        <f t="shared" si="2"/>
        <v>6.0385855256369414E-2</v>
      </c>
      <c r="H14" s="5">
        <v>1</v>
      </c>
      <c r="I14" s="15" cm="1">
        <f t="array" ref="I14">C14-MMULT(D14:H14,$R$2:$R$6)</f>
        <v>5.489004154742072E-3</v>
      </c>
      <c r="K14" s="11">
        <f t="shared" si="0"/>
        <v>9.4878599058837776E-2</v>
      </c>
      <c r="L14" s="12">
        <f t="shared" si="1"/>
        <v>0.10036760321357985</v>
      </c>
      <c r="U14" s="19"/>
      <c r="V14" s="15"/>
      <c r="W14" s="23"/>
      <c r="X14" s="20"/>
    </row>
    <row r="15" spans="1:24" x14ac:dyDescent="0.3">
      <c r="A15" s="19">
        <v>40543</v>
      </c>
      <c r="B15" s="15">
        <v>3.7500000000000001E-4</v>
      </c>
      <c r="C15" s="15">
        <v>6.9000000000000006E-2</v>
      </c>
      <c r="D15" s="15">
        <v>0.10756543432898602</v>
      </c>
      <c r="E15" s="15">
        <f t="shared" si="2"/>
        <v>0.112942201310269</v>
      </c>
      <c r="F15" s="15">
        <f t="shared" si="2"/>
        <v>-0.11425238438588725</v>
      </c>
      <c r="G15" s="15">
        <f t="shared" si="2"/>
        <v>5.3865223241173377E-2</v>
      </c>
      <c r="H15" s="5">
        <v>1</v>
      </c>
      <c r="I15" s="15" cm="1">
        <f t="array" ref="I15">C15-MMULT(D15:H15,$R$2:$R$6)</f>
        <v>8.1673461172019901E-3</v>
      </c>
      <c r="K15" s="11">
        <f t="shared" si="0"/>
        <v>9.0744127785245682E-2</v>
      </c>
      <c r="L15" s="12">
        <f t="shared" si="1"/>
        <v>9.8911473902447672E-2</v>
      </c>
      <c r="U15" s="19"/>
      <c r="V15" s="15"/>
      <c r="W15" s="23"/>
      <c r="X15" s="20"/>
    </row>
    <row r="16" spans="1:24" x14ac:dyDescent="0.3">
      <c r="A16" s="19">
        <v>40633</v>
      </c>
      <c r="B16" s="15">
        <v>3.5199999999999999E-4</v>
      </c>
      <c r="C16" s="15">
        <v>5.5E-2</v>
      </c>
      <c r="D16" s="15">
        <v>5.9193827529272047E-2</v>
      </c>
      <c r="E16" s="15">
        <f t="shared" si="2"/>
        <v>0.10756543432898602</v>
      </c>
      <c r="F16" s="15">
        <f t="shared" si="2"/>
        <v>0.112942201310269</v>
      </c>
      <c r="G16" s="15">
        <f t="shared" si="2"/>
        <v>-0.11425238438588725</v>
      </c>
      <c r="H16" s="5">
        <v>1</v>
      </c>
      <c r="I16" s="15" cm="1">
        <f t="array" ref="I16">C16-MMULT(D16:H16,$R$2:$R$6)</f>
        <v>5.4229954888568299E-3</v>
      </c>
      <c r="K16" s="11">
        <f t="shared" si="0"/>
        <v>5.3548724029215865E-2</v>
      </c>
      <c r="L16" s="12">
        <f t="shared" si="1"/>
        <v>5.8971719518072695E-2</v>
      </c>
      <c r="U16" s="19"/>
      <c r="V16" s="15"/>
      <c r="W16" s="23"/>
      <c r="X16" s="20"/>
    </row>
    <row r="17" spans="1:24" x14ac:dyDescent="0.3">
      <c r="A17" s="19">
        <v>40724</v>
      </c>
      <c r="B17" s="15">
        <v>2.33E-4</v>
      </c>
      <c r="C17" s="15">
        <v>4.3999999999999997E-2</v>
      </c>
      <c r="D17" s="15">
        <v>9.9199293609530947E-4</v>
      </c>
      <c r="E17" s="15">
        <f t="shared" si="2"/>
        <v>5.9193827529272047E-2</v>
      </c>
      <c r="F17" s="15">
        <f t="shared" si="2"/>
        <v>0.10756543432898602</v>
      </c>
      <c r="G17" s="15">
        <f t="shared" si="2"/>
        <v>0.112942201310269</v>
      </c>
      <c r="H17" s="5">
        <v>1</v>
      </c>
      <c r="I17" s="15" cm="1">
        <f t="array" ref="I17">C17-MMULT(D17:H17,$R$2:$R$6)</f>
        <v>2.9932760734889055E-3</v>
      </c>
      <c r="K17" s="11">
        <f t="shared" si="0"/>
        <v>8.7943550871514321E-3</v>
      </c>
      <c r="L17" s="12">
        <f t="shared" si="1"/>
        <v>1.1787631160640338E-2</v>
      </c>
      <c r="U17" s="19"/>
      <c r="V17" s="15"/>
      <c r="W17" s="23"/>
      <c r="X17" s="20"/>
    </row>
    <row r="18" spans="1:24" x14ac:dyDescent="0.3">
      <c r="A18" s="19">
        <v>40816</v>
      </c>
      <c r="B18" s="15">
        <v>1.18E-4</v>
      </c>
      <c r="C18" s="15">
        <v>-3.9E-2</v>
      </c>
      <c r="D18" s="15">
        <v>-0.13868016709702713</v>
      </c>
      <c r="E18" s="15">
        <f t="shared" si="2"/>
        <v>9.9199293609530947E-4</v>
      </c>
      <c r="F18" s="15">
        <f t="shared" si="2"/>
        <v>5.9193827529272047E-2</v>
      </c>
      <c r="G18" s="15">
        <f t="shared" si="2"/>
        <v>0.10756543432898602</v>
      </c>
      <c r="H18" s="5">
        <v>1</v>
      </c>
      <c r="I18" s="15" cm="1">
        <f t="array" ref="I18">C18-MMULT(D18:H18,$R$2:$R$6)</f>
        <v>-8.8355685977118681E-3</v>
      </c>
      <c r="K18" s="11">
        <f t="shared" si="0"/>
        <v>-9.8606716111904108E-2</v>
      </c>
      <c r="L18" s="12">
        <f t="shared" si="1"/>
        <v>-0.10744228470961598</v>
      </c>
      <c r="U18" s="19"/>
      <c r="V18" s="15"/>
      <c r="W18" s="23"/>
      <c r="X18" s="20"/>
    </row>
    <row r="19" spans="1:24" x14ac:dyDescent="0.3">
      <c r="A19" s="19">
        <v>40908</v>
      </c>
      <c r="B19" s="15">
        <v>5.7000000000000003E-5</v>
      </c>
      <c r="C19" s="15">
        <v>2.4E-2</v>
      </c>
      <c r="D19" s="15">
        <v>0.1181636045224792</v>
      </c>
      <c r="E19" s="15">
        <f t="shared" ref="E19:G65" si="3">D18</f>
        <v>-0.13868016709702713</v>
      </c>
      <c r="F19" s="15">
        <f t="shared" si="3"/>
        <v>9.9199293609530947E-4</v>
      </c>
      <c r="G19" s="15">
        <f t="shared" si="3"/>
        <v>5.9193827529272047E-2</v>
      </c>
      <c r="H19" s="5">
        <v>1</v>
      </c>
      <c r="I19" s="15" cm="1">
        <f t="array" ref="I19">C19-MMULT(D19:H19,$R$2:$R$6)</f>
        <v>-1.6765978763644593E-2</v>
      </c>
      <c r="K19" s="11">
        <f t="shared" si="0"/>
        <v>9.8893603180064071E-2</v>
      </c>
      <c r="L19" s="12">
        <f t="shared" si="1"/>
        <v>8.2127624416419479E-2</v>
      </c>
      <c r="U19" s="19"/>
      <c r="V19" s="15"/>
      <c r="W19" s="23"/>
      <c r="X19" s="20"/>
    </row>
    <row r="20" spans="1:24" x14ac:dyDescent="0.3">
      <c r="A20" s="19">
        <v>40999</v>
      </c>
      <c r="B20" s="15">
        <v>7.6000000000000004E-5</v>
      </c>
      <c r="C20" s="15">
        <v>5.5E-2</v>
      </c>
      <c r="D20" s="15">
        <v>0.12586621133654541</v>
      </c>
      <c r="E20" s="15">
        <f t="shared" si="3"/>
        <v>0.1181636045224792</v>
      </c>
      <c r="F20" s="15">
        <f t="shared" si="3"/>
        <v>-0.13868016709702713</v>
      </c>
      <c r="G20" s="15">
        <f t="shared" si="3"/>
        <v>9.9199293609530947E-4</v>
      </c>
      <c r="H20" s="5">
        <v>1</v>
      </c>
      <c r="I20" s="15" cm="1">
        <f t="array" ref="I20">C20-MMULT(D20:H20,$R$2:$R$6)</f>
        <v>-5.8997479878307099E-3</v>
      </c>
      <c r="K20" s="11">
        <f t="shared" si="0"/>
        <v>0.10481653171972205</v>
      </c>
      <c r="L20" s="12">
        <f t="shared" si="1"/>
        <v>9.8916783731891333E-2</v>
      </c>
      <c r="U20" s="19"/>
      <c r="V20" s="15"/>
      <c r="W20" s="23"/>
      <c r="X20" s="20"/>
    </row>
    <row r="21" spans="1:24" x14ac:dyDescent="0.3">
      <c r="A21" s="19">
        <v>41090</v>
      </c>
      <c r="B21" s="15">
        <v>1.8900000000000001E-4</v>
      </c>
      <c r="C21" s="15">
        <v>1.2E-2</v>
      </c>
      <c r="D21" s="15">
        <v>-2.751750107530837E-2</v>
      </c>
      <c r="E21" s="15">
        <f t="shared" si="3"/>
        <v>0.12586621133654541</v>
      </c>
      <c r="F21" s="15">
        <f t="shared" si="3"/>
        <v>0.1181636045224792</v>
      </c>
      <c r="G21" s="15">
        <f t="shared" si="3"/>
        <v>-0.13868016709702713</v>
      </c>
      <c r="H21" s="5">
        <v>1</v>
      </c>
      <c r="I21" s="15" cm="1">
        <f t="array" ref="I21">C21-MMULT(D21:H21,$R$2:$R$6)</f>
        <v>-3.5278597618296596E-3</v>
      </c>
      <c r="K21" s="11">
        <f t="shared" si="0"/>
        <v>-1.312805375539593E-2</v>
      </c>
      <c r="L21" s="12">
        <f t="shared" si="1"/>
        <v>-1.665591351722559E-2</v>
      </c>
      <c r="U21" s="19"/>
      <c r="V21" s="15"/>
      <c r="W21" s="23"/>
      <c r="X21" s="20"/>
    </row>
    <row r="22" spans="1:24" x14ac:dyDescent="0.3">
      <c r="A22" s="19">
        <v>41182</v>
      </c>
      <c r="B22" s="15">
        <v>2.1800000000000001E-4</v>
      </c>
      <c r="C22" s="15">
        <v>2.7E-2</v>
      </c>
      <c r="D22" s="15">
        <v>6.3515369094962582E-2</v>
      </c>
      <c r="E22" s="15">
        <f t="shared" si="3"/>
        <v>-2.751750107530837E-2</v>
      </c>
      <c r="F22" s="15">
        <f t="shared" si="3"/>
        <v>0.12586621133654541</v>
      </c>
      <c r="G22" s="15">
        <f t="shared" si="3"/>
        <v>0.1181636045224792</v>
      </c>
      <c r="H22" s="5">
        <v>1</v>
      </c>
      <c r="I22" s="15" cm="1">
        <f t="array" ref="I22">C22-MMULT(D22:H22,$R$2:$R$6)</f>
        <v>-2.8720494348462165E-2</v>
      </c>
      <c r="K22" s="11">
        <f t="shared" si="0"/>
        <v>5.6871778482417847E-2</v>
      </c>
      <c r="L22" s="12">
        <f t="shared" si="1"/>
        <v>2.8151284133955682E-2</v>
      </c>
      <c r="U22" s="19"/>
      <c r="V22" s="15"/>
      <c r="W22" s="23"/>
      <c r="X22" s="20"/>
    </row>
    <row r="23" spans="1:24" x14ac:dyDescent="0.3">
      <c r="A23" s="19">
        <v>41274</v>
      </c>
      <c r="B23" s="15">
        <v>2.3599999999999999E-4</v>
      </c>
      <c r="C23" s="15">
        <v>3.1E-2</v>
      </c>
      <c r="D23" s="15">
        <v>-3.7720883363399071E-3</v>
      </c>
      <c r="E23" s="15">
        <f t="shared" si="3"/>
        <v>6.3515369094962582E-2</v>
      </c>
      <c r="F23" s="15">
        <f t="shared" si="3"/>
        <v>-2.751750107530837E-2</v>
      </c>
      <c r="G23" s="15">
        <f t="shared" si="3"/>
        <v>0.12586621133654541</v>
      </c>
      <c r="H23" s="5">
        <v>1</v>
      </c>
      <c r="I23" s="15" cm="1">
        <f t="array" ref="I23">C23-MMULT(D23:H23,$R$2:$R$6)</f>
        <v>5.3883671446963571E-3</v>
      </c>
      <c r="K23" s="11">
        <f t="shared" si="0"/>
        <v>5.1310092076464336E-3</v>
      </c>
      <c r="L23" s="12">
        <f t="shared" si="1"/>
        <v>1.0519376352342791E-2</v>
      </c>
      <c r="U23" s="19"/>
      <c r="V23" s="15"/>
      <c r="W23" s="23"/>
      <c r="X23" s="20"/>
    </row>
    <row r="24" spans="1:24" x14ac:dyDescent="0.3">
      <c r="A24" s="19">
        <v>41364</v>
      </c>
      <c r="B24" s="15">
        <v>1.63E-4</v>
      </c>
      <c r="C24" s="15">
        <v>3.4000000000000002E-2</v>
      </c>
      <c r="D24" s="15">
        <v>0.10605424040395395</v>
      </c>
      <c r="E24" s="15">
        <f t="shared" si="3"/>
        <v>-3.7720883363399071E-3</v>
      </c>
      <c r="F24" s="15">
        <f t="shared" si="3"/>
        <v>6.3515369094962582E-2</v>
      </c>
      <c r="G24" s="15">
        <f t="shared" si="3"/>
        <v>-2.751750107530837E-2</v>
      </c>
      <c r="H24" s="5">
        <v>1</v>
      </c>
      <c r="I24" s="15" cm="1">
        <f t="array" ref="I24">C24-MMULT(D24:H24,$R$2:$R$6)</f>
        <v>-2.0706939224207702E-2</v>
      </c>
      <c r="K24" s="11">
        <f t="shared" si="0"/>
        <v>8.9582093444977279E-2</v>
      </c>
      <c r="L24" s="12">
        <f t="shared" si="1"/>
        <v>6.8875154220769577E-2</v>
      </c>
      <c r="U24" s="19"/>
      <c r="V24" s="15"/>
      <c r="W24" s="23"/>
      <c r="X24" s="20"/>
    </row>
    <row r="25" spans="1:24" x14ac:dyDescent="0.3">
      <c r="A25" s="19">
        <v>41455</v>
      </c>
      <c r="B25" s="15">
        <v>1.7100000000000001E-4</v>
      </c>
      <c r="C25" s="15">
        <v>2.8000000000000001E-2</v>
      </c>
      <c r="D25" s="15">
        <v>2.9101462363601005E-2</v>
      </c>
      <c r="E25" s="15">
        <f t="shared" si="3"/>
        <v>0.10605424040395395</v>
      </c>
      <c r="F25" s="15">
        <f t="shared" si="3"/>
        <v>-3.7720883363399071E-3</v>
      </c>
      <c r="G25" s="15">
        <f t="shared" si="3"/>
        <v>6.3515369094962582E-2</v>
      </c>
      <c r="H25" s="5">
        <v>1</v>
      </c>
      <c r="I25" s="15" cm="1">
        <f t="array" ref="I25">C25-MMULT(D25:H25,$R$2:$R$6)</f>
        <v>-1.3743862671538331E-2</v>
      </c>
      <c r="K25" s="11">
        <f t="shared" si="0"/>
        <v>3.0409164556950415E-2</v>
      </c>
      <c r="L25" s="12">
        <f t="shared" si="1"/>
        <v>1.6665301885412084E-2</v>
      </c>
      <c r="U25" s="19"/>
      <c r="V25" s="15"/>
      <c r="W25" s="23"/>
      <c r="X25" s="20"/>
    </row>
    <row r="26" spans="1:24" x14ac:dyDescent="0.3">
      <c r="A26" s="19">
        <v>41547</v>
      </c>
      <c r="B26" s="15">
        <v>9.3999999999999994E-5</v>
      </c>
      <c r="C26" s="15">
        <v>5.0999999999999997E-2</v>
      </c>
      <c r="D26" s="15">
        <v>5.244963951008863E-2</v>
      </c>
      <c r="E26" s="15">
        <f t="shared" si="3"/>
        <v>2.9101462363601005E-2</v>
      </c>
      <c r="F26" s="15">
        <f t="shared" si="3"/>
        <v>0.10605424040395395</v>
      </c>
      <c r="G26" s="15">
        <f t="shared" si="3"/>
        <v>-3.7720883363399071E-3</v>
      </c>
      <c r="H26" s="5">
        <v>1</v>
      </c>
      <c r="I26" s="15" cm="1">
        <f t="array" ref="I26">C26-MMULT(D26:H26,$R$2:$R$6)</f>
        <v>5.6921650707755442E-3</v>
      </c>
      <c r="K26" s="11">
        <f t="shared" si="0"/>
        <v>4.836277274546423E-2</v>
      </c>
      <c r="L26" s="12">
        <f t="shared" si="1"/>
        <v>5.4054937816239775E-2</v>
      </c>
      <c r="U26" s="19"/>
      <c r="V26" s="15"/>
      <c r="W26" s="23"/>
      <c r="X26" s="20"/>
    </row>
    <row r="27" spans="1:24" x14ac:dyDescent="0.3">
      <c r="A27" s="19">
        <v>41639</v>
      </c>
      <c r="B27" s="15">
        <v>7.2000000000000002E-5</v>
      </c>
      <c r="C27" s="15">
        <v>7.0000000000000007E-2</v>
      </c>
      <c r="D27" s="15">
        <v>0.10512933778730371</v>
      </c>
      <c r="E27" s="15">
        <f t="shared" si="3"/>
        <v>5.244963951008863E-2</v>
      </c>
      <c r="F27" s="15">
        <f t="shared" si="3"/>
        <v>2.9101462363601005E-2</v>
      </c>
      <c r="G27" s="15">
        <f t="shared" si="3"/>
        <v>0.10605424040395395</v>
      </c>
      <c r="H27" s="5">
        <v>1</v>
      </c>
      <c r="I27" s="15" cm="1">
        <f t="array" ref="I27">C27-MMULT(D27:H27,$R$2:$R$6)</f>
        <v>-2.3187973953521235E-3</v>
      </c>
      <c r="K27" s="11">
        <f t="shared" si="0"/>
        <v>8.8870888493614852E-2</v>
      </c>
      <c r="L27" s="12">
        <f t="shared" si="1"/>
        <v>8.6552091098262729E-2</v>
      </c>
      <c r="U27" s="19"/>
      <c r="V27" s="15"/>
      <c r="W27" s="23"/>
      <c r="X27" s="20"/>
    </row>
    <row r="28" spans="1:24" x14ac:dyDescent="0.3">
      <c r="A28" s="19">
        <v>41729</v>
      </c>
      <c r="B28" s="15">
        <v>1.25E-4</v>
      </c>
      <c r="C28" s="15">
        <v>3.5999999999999997E-2</v>
      </c>
      <c r="D28" s="15">
        <v>1.8074540317435162E-2</v>
      </c>
      <c r="E28" s="15">
        <f t="shared" si="3"/>
        <v>0.10512933778730371</v>
      </c>
      <c r="F28" s="15">
        <f t="shared" si="3"/>
        <v>5.244963951008863E-2</v>
      </c>
      <c r="G28" s="15">
        <f t="shared" si="3"/>
        <v>2.9101462363601005E-2</v>
      </c>
      <c r="H28" s="5">
        <v>1</v>
      </c>
      <c r="I28" s="15" cm="1">
        <f t="array" ref="I28">C28-MMULT(D28:H28,$R$2:$R$6)</f>
        <v>-4.1221201504036409E-3</v>
      </c>
      <c r="K28" s="11">
        <f t="shared" si="0"/>
        <v>2.1929999922381566E-2</v>
      </c>
      <c r="L28" s="12">
        <f t="shared" si="1"/>
        <v>1.7807879771977925E-2</v>
      </c>
      <c r="U28" s="19"/>
      <c r="V28" s="15"/>
      <c r="W28" s="23"/>
      <c r="X28" s="20"/>
    </row>
    <row r="29" spans="1:24" x14ac:dyDescent="0.3">
      <c r="A29" s="19">
        <v>41820</v>
      </c>
      <c r="B29" s="15">
        <v>8.6000000000000003E-5</v>
      </c>
      <c r="C29" s="15">
        <v>4.3999999999999997E-2</v>
      </c>
      <c r="D29" s="15">
        <v>5.2338350221181384E-2</v>
      </c>
      <c r="E29" s="15">
        <f t="shared" si="3"/>
        <v>1.8074540317435162E-2</v>
      </c>
      <c r="F29" s="15">
        <f t="shared" si="3"/>
        <v>0.10512933778730371</v>
      </c>
      <c r="G29" s="15">
        <f t="shared" si="3"/>
        <v>5.244963951008863E-2</v>
      </c>
      <c r="H29" s="5">
        <v>1</v>
      </c>
      <c r="I29" s="15" cm="1">
        <f t="array" ref="I29">C29-MMULT(D29:H29,$R$2:$R$6)</f>
        <v>-5.1375609027087751E-3</v>
      </c>
      <c r="K29" s="11">
        <f t="shared" si="0"/>
        <v>4.8277196716291451E-2</v>
      </c>
      <c r="L29" s="12">
        <f t="shared" si="1"/>
        <v>4.3139635813582676E-2</v>
      </c>
      <c r="U29" s="19"/>
      <c r="V29" s="15"/>
      <c r="W29" s="23"/>
      <c r="X29" s="20"/>
    </row>
    <row r="30" spans="1:24" x14ac:dyDescent="0.3">
      <c r="A30" s="19">
        <v>41912</v>
      </c>
      <c r="B30" s="15">
        <v>7.3999999999999996E-5</v>
      </c>
      <c r="C30" s="15">
        <v>6.0000000000000001E-3</v>
      </c>
      <c r="D30" s="15">
        <v>1.1278896413450701E-2</v>
      </c>
      <c r="E30" s="15">
        <f t="shared" si="3"/>
        <v>5.2338350221181384E-2</v>
      </c>
      <c r="F30" s="15">
        <f t="shared" si="3"/>
        <v>1.8074540317435162E-2</v>
      </c>
      <c r="G30" s="15">
        <f t="shared" si="3"/>
        <v>0.10512933778730371</v>
      </c>
      <c r="H30" s="5">
        <v>1</v>
      </c>
      <c r="I30" s="15" cm="1">
        <f t="array" ref="I30">C30-MMULT(D30:H30,$R$2:$R$6)</f>
        <v>-2.7113538402312523E-2</v>
      </c>
      <c r="K30" s="11">
        <f t="shared" si="0"/>
        <v>1.670448157568899E-2</v>
      </c>
      <c r="L30" s="12">
        <f t="shared" si="1"/>
        <v>-1.0409056826623533E-2</v>
      </c>
      <c r="U30" s="19"/>
      <c r="V30" s="15"/>
      <c r="W30" s="23"/>
      <c r="X30" s="20"/>
    </row>
    <row r="31" spans="1:24" x14ac:dyDescent="0.3">
      <c r="A31" s="19">
        <v>42004</v>
      </c>
      <c r="B31" s="15">
        <v>4.6999999999999997E-5</v>
      </c>
      <c r="C31" s="15">
        <v>3.1E-2</v>
      </c>
      <c r="D31" s="15">
        <v>4.9326738284692917E-2</v>
      </c>
      <c r="E31" s="15">
        <f t="shared" si="3"/>
        <v>1.1278896413450701E-2</v>
      </c>
      <c r="F31" s="15">
        <f t="shared" si="3"/>
        <v>5.2338350221181384E-2</v>
      </c>
      <c r="G31" s="15">
        <f t="shared" si="3"/>
        <v>1.8074540317435162E-2</v>
      </c>
      <c r="H31" s="5">
        <v>1</v>
      </c>
      <c r="I31" s="15" cm="1">
        <f t="array" ref="I31">C31-MMULT(D31:H31,$R$2:$R$6)</f>
        <v>-6.4150252647611899E-3</v>
      </c>
      <c r="K31" s="11">
        <f t="shared" si="0"/>
        <v>4.5961414187131601E-2</v>
      </c>
      <c r="L31" s="12">
        <f t="shared" si="1"/>
        <v>3.9546388922370411E-2</v>
      </c>
      <c r="U31" s="19"/>
      <c r="V31" s="15"/>
      <c r="W31" s="23"/>
      <c r="X31" s="20"/>
    </row>
    <row r="32" spans="1:24" x14ac:dyDescent="0.3">
      <c r="A32" s="19">
        <v>42094</v>
      </c>
      <c r="B32" s="15">
        <v>5.5000000000000002E-5</v>
      </c>
      <c r="C32" s="15">
        <v>2.9000000000000001E-2</v>
      </c>
      <c r="D32" s="15">
        <v>9.5056845893914943E-3</v>
      </c>
      <c r="E32" s="15">
        <f t="shared" si="3"/>
        <v>4.9326738284692917E-2</v>
      </c>
      <c r="F32" s="15">
        <f t="shared" si="3"/>
        <v>1.1278896413450701E-2</v>
      </c>
      <c r="G32" s="15">
        <f t="shared" si="3"/>
        <v>5.2338350221181384E-2</v>
      </c>
      <c r="H32" s="5">
        <v>1</v>
      </c>
      <c r="I32" s="15" cm="1">
        <f t="array" ref="I32">C32-MMULT(D32:H32,$R$2:$R$6)</f>
        <v>3.1350376865572731E-3</v>
      </c>
      <c r="K32" s="11">
        <f t="shared" si="0"/>
        <v>1.5340968264792764E-2</v>
      </c>
      <c r="L32" s="12">
        <f t="shared" si="1"/>
        <v>1.8476005951350037E-2</v>
      </c>
      <c r="U32" s="19"/>
      <c r="V32" s="15"/>
      <c r="W32" s="23"/>
      <c r="X32" s="20"/>
    </row>
    <row r="33" spans="1:24" x14ac:dyDescent="0.3">
      <c r="A33" s="19">
        <v>42185</v>
      </c>
      <c r="B33" s="15">
        <v>4.1999999999999998E-5</v>
      </c>
      <c r="C33" s="15">
        <v>0.05</v>
      </c>
      <c r="D33" s="15">
        <v>2.7807583288377291E-3</v>
      </c>
      <c r="E33" s="15">
        <f t="shared" si="3"/>
        <v>9.5056845893914943E-3</v>
      </c>
      <c r="F33" s="15">
        <f t="shared" si="3"/>
        <v>4.9326738284692917E-2</v>
      </c>
      <c r="G33" s="15">
        <f t="shared" si="3"/>
        <v>1.1278896413450701E-2</v>
      </c>
      <c r="H33" s="5">
        <v>1</v>
      </c>
      <c r="I33" s="15" cm="1">
        <f t="array" ref="I33">C33-MMULT(D33:H33,$R$2:$R$6)</f>
        <v>3.264475726320297E-2</v>
      </c>
      <c r="K33" s="11">
        <f t="shared" si="0"/>
        <v>1.0169828332920497E-2</v>
      </c>
      <c r="L33" s="12">
        <f t="shared" si="1"/>
        <v>4.2814585596123465E-2</v>
      </c>
      <c r="U33" s="19"/>
      <c r="V33" s="15"/>
      <c r="W33" s="23"/>
      <c r="X33" s="20"/>
    </row>
    <row r="34" spans="1:24" x14ac:dyDescent="0.3">
      <c r="A34" s="19">
        <v>42277</v>
      </c>
      <c r="B34" s="15">
        <v>6.0000000000000002E-5</v>
      </c>
      <c r="C34" s="15">
        <v>-5.0000000000000001E-3</v>
      </c>
      <c r="D34" s="15">
        <v>-6.4384426518077853E-2</v>
      </c>
      <c r="E34" s="15">
        <f t="shared" si="3"/>
        <v>2.7807583288377291E-3</v>
      </c>
      <c r="F34" s="15">
        <f t="shared" si="3"/>
        <v>9.5056845893914943E-3</v>
      </c>
      <c r="G34" s="15">
        <f t="shared" si="3"/>
        <v>4.9326738284692917E-2</v>
      </c>
      <c r="H34" s="5">
        <v>1</v>
      </c>
      <c r="I34" s="15" cm="1">
        <f t="array" ref="I34">C34-MMULT(D34:H34,$R$2:$R$6)</f>
        <v>6.4650564430273451E-3</v>
      </c>
      <c r="K34" s="11">
        <f t="shared" si="0"/>
        <v>-4.1476919294743023E-2</v>
      </c>
      <c r="L34" s="12">
        <f t="shared" si="1"/>
        <v>-3.5011862851715675E-2</v>
      </c>
      <c r="U34" s="19"/>
      <c r="V34" s="15"/>
      <c r="W34" s="23"/>
      <c r="X34" s="20"/>
    </row>
    <row r="35" spans="1:24" x14ac:dyDescent="0.3">
      <c r="A35" s="19">
        <v>42369</v>
      </c>
      <c r="B35" s="15">
        <v>1.2799999999999999E-4</v>
      </c>
      <c r="C35" s="15">
        <v>2.9000000000000001E-2</v>
      </c>
      <c r="D35" s="15">
        <v>7.042563858537898E-2</v>
      </c>
      <c r="E35" s="15">
        <f t="shared" si="3"/>
        <v>-6.4384426518077853E-2</v>
      </c>
      <c r="F35" s="15">
        <f t="shared" si="3"/>
        <v>2.7807583288377291E-3</v>
      </c>
      <c r="G35" s="15">
        <f t="shared" si="3"/>
        <v>9.5056845893914943E-3</v>
      </c>
      <c r="H35" s="5">
        <v>1</v>
      </c>
      <c r="I35" s="15" cm="1">
        <f t="array" ref="I35">C35-MMULT(D35:H35,$R$2:$R$6)</f>
        <v>1.0359064022305992E-3</v>
      </c>
      <c r="K35" s="11">
        <f t="shared" si="0"/>
        <v>6.2185438308176043E-2</v>
      </c>
      <c r="L35" s="12">
        <f t="shared" si="1"/>
        <v>6.3221344710406635E-2</v>
      </c>
      <c r="U35" s="19"/>
      <c r="V35" s="15"/>
      <c r="W35" s="23"/>
      <c r="X35" s="20"/>
    </row>
    <row r="36" spans="1:24" x14ac:dyDescent="0.3">
      <c r="A36" s="19">
        <v>42460</v>
      </c>
      <c r="B36" s="15">
        <v>5.3799999999999996E-4</v>
      </c>
      <c r="C36" s="15">
        <v>8.9999999999999993E-3</v>
      </c>
      <c r="D36" s="15">
        <v>1.347831790345122E-2</v>
      </c>
      <c r="E36" s="15">
        <f t="shared" si="3"/>
        <v>7.042563858537898E-2</v>
      </c>
      <c r="F36" s="15">
        <f t="shared" si="3"/>
        <v>-6.4384426518077853E-2</v>
      </c>
      <c r="G36" s="15">
        <f t="shared" si="3"/>
        <v>2.7807583288377291E-3</v>
      </c>
      <c r="H36" s="5">
        <v>1</v>
      </c>
      <c r="I36" s="15" cm="1">
        <f t="array" ref="I36">C36-MMULT(D36:H36,$R$2:$R$6)</f>
        <v>-8.0378027156003482E-3</v>
      </c>
      <c r="K36" s="11">
        <f t="shared" si="0"/>
        <v>1.8395729308868316E-2</v>
      </c>
      <c r="L36" s="12">
        <f t="shared" si="1"/>
        <v>1.0357926593267968E-2</v>
      </c>
      <c r="U36" s="19"/>
      <c r="V36" s="15"/>
      <c r="W36" s="23"/>
      <c r="X36" s="20"/>
    </row>
    <row r="37" spans="1:24" x14ac:dyDescent="0.3">
      <c r="A37" s="19">
        <v>42551</v>
      </c>
      <c r="B37" s="15">
        <v>6.4899999999999995E-4</v>
      </c>
      <c r="C37" s="15">
        <v>2.1999999999999999E-2</v>
      </c>
      <c r="D37" s="15">
        <v>2.4552333019813632E-2</v>
      </c>
      <c r="E37" s="15">
        <f t="shared" si="3"/>
        <v>1.347831790345122E-2</v>
      </c>
      <c r="F37" s="15">
        <f t="shared" si="3"/>
        <v>7.042563858537898E-2</v>
      </c>
      <c r="G37" s="15">
        <f t="shared" si="3"/>
        <v>-6.4384426518077853E-2</v>
      </c>
      <c r="H37" s="5">
        <v>1</v>
      </c>
      <c r="I37" s="15" cm="1">
        <f t="array" ref="I37">C37-MMULT(D37:H37,$R$2:$R$6)</f>
        <v>4.5732510318250569E-4</v>
      </c>
      <c r="K37" s="11">
        <f t="shared" si="0"/>
        <v>2.6911106214973345E-2</v>
      </c>
      <c r="L37" s="12">
        <f t="shared" si="1"/>
        <v>2.7368431318155851E-2</v>
      </c>
      <c r="U37" s="19"/>
      <c r="V37" s="15"/>
      <c r="W37" s="23"/>
      <c r="X37" s="20"/>
    </row>
    <row r="38" spans="1:24" x14ac:dyDescent="0.3">
      <c r="A38" s="19">
        <v>42643</v>
      </c>
      <c r="B38" s="15">
        <v>6.9999999999999999E-4</v>
      </c>
      <c r="C38" s="15">
        <v>3.9E-2</v>
      </c>
      <c r="D38" s="15">
        <v>3.8520865992405451E-2</v>
      </c>
      <c r="E38" s="15">
        <f t="shared" si="3"/>
        <v>2.4552333019813632E-2</v>
      </c>
      <c r="F38" s="15">
        <f t="shared" si="3"/>
        <v>1.347831790345122E-2</v>
      </c>
      <c r="G38" s="15">
        <f t="shared" si="3"/>
        <v>7.042563858537898E-2</v>
      </c>
      <c r="H38" s="5">
        <v>1</v>
      </c>
      <c r="I38" s="15" cm="1">
        <f t="array" ref="I38">C38-MMULT(D38:H38,$R$2:$R$6)</f>
        <v>3.1143885019664155E-3</v>
      </c>
      <c r="K38" s="11">
        <f t="shared" si="0"/>
        <v>3.7652226019950344E-2</v>
      </c>
      <c r="L38" s="12">
        <f t="shared" si="1"/>
        <v>4.0766614521916759E-2</v>
      </c>
      <c r="U38" s="19"/>
      <c r="V38" s="15"/>
      <c r="W38" s="23"/>
      <c r="X38" s="20"/>
    </row>
    <row r="39" spans="1:24" x14ac:dyDescent="0.3">
      <c r="A39" s="19">
        <v>42735</v>
      </c>
      <c r="B39" s="15">
        <v>8.1999999999999998E-4</v>
      </c>
      <c r="C39" s="15">
        <v>3.2000000000000001E-2</v>
      </c>
      <c r="D39" s="15">
        <v>3.8242382049441526E-2</v>
      </c>
      <c r="E39" s="15">
        <f t="shared" si="3"/>
        <v>3.8520865992405451E-2</v>
      </c>
      <c r="F39" s="15">
        <f t="shared" si="3"/>
        <v>2.4552333019813632E-2</v>
      </c>
      <c r="G39" s="15">
        <f t="shared" si="3"/>
        <v>1.347831790345122E-2</v>
      </c>
      <c r="H39" s="5">
        <v>1</v>
      </c>
      <c r="I39" s="15" cm="1">
        <f t="array" ref="I39">C39-MMULT(D39:H39,$R$2:$R$6)</f>
        <v>-1.429493069598782E-3</v>
      </c>
      <c r="K39" s="11">
        <f t="shared" si="0"/>
        <v>3.7438085465533705E-2</v>
      </c>
      <c r="L39" s="12">
        <f t="shared" si="1"/>
        <v>3.6008592395934923E-2</v>
      </c>
      <c r="U39" s="19"/>
      <c r="V39" s="15"/>
      <c r="W39" s="23"/>
      <c r="X39" s="20"/>
    </row>
    <row r="40" spans="1:24" x14ac:dyDescent="0.3">
      <c r="A40" s="19">
        <v>42825</v>
      </c>
      <c r="B40" s="15">
        <v>1.2110000000000001E-3</v>
      </c>
      <c r="C40" s="15">
        <v>4.2999999999999997E-2</v>
      </c>
      <c r="D40" s="15">
        <v>6.0661238127584172E-2</v>
      </c>
      <c r="E40" s="15">
        <f t="shared" si="3"/>
        <v>3.8242382049441526E-2</v>
      </c>
      <c r="F40" s="15">
        <f t="shared" si="3"/>
        <v>3.8520865992405451E-2</v>
      </c>
      <c r="G40" s="15">
        <f t="shared" si="3"/>
        <v>2.4552333019813632E-2</v>
      </c>
      <c r="H40" s="5">
        <v>1</v>
      </c>
      <c r="I40" s="15" cm="1">
        <f t="array" ref="I40">C40-MMULT(D40:H40,$R$2:$R$6)</f>
        <v>-2.1331144620684236E-3</v>
      </c>
      <c r="K40" s="11">
        <f t="shared" si="0"/>
        <v>5.4677091129074526E-2</v>
      </c>
      <c r="L40" s="12">
        <f t="shared" si="1"/>
        <v>5.2543976667006102E-2</v>
      </c>
      <c r="U40" s="19"/>
      <c r="V40" s="15"/>
      <c r="W40" s="23"/>
      <c r="X40" s="20"/>
    </row>
    <row r="41" spans="1:24" x14ac:dyDescent="0.3">
      <c r="A41" s="19">
        <v>42916</v>
      </c>
      <c r="B41" s="15">
        <v>1.8220000000000001E-3</v>
      </c>
      <c r="C41" s="15">
        <v>5.1999999999999998E-2</v>
      </c>
      <c r="D41" s="15">
        <v>3.0881612827329707E-2</v>
      </c>
      <c r="E41" s="15">
        <f t="shared" si="3"/>
        <v>6.0661238127584172E-2</v>
      </c>
      <c r="F41" s="15">
        <f t="shared" si="3"/>
        <v>3.8242382049441526E-2</v>
      </c>
      <c r="G41" s="15">
        <f t="shared" si="3"/>
        <v>3.8520865992405451E-2</v>
      </c>
      <c r="H41" s="5">
        <v>1</v>
      </c>
      <c r="I41" s="15" cm="1">
        <f t="array" ref="I41">C41-MMULT(D41:H41,$R$2:$R$6)</f>
        <v>1.4112671538815562E-2</v>
      </c>
      <c r="K41" s="11">
        <f t="shared" si="0"/>
        <v>3.177801334295486E-2</v>
      </c>
      <c r="L41" s="12">
        <f t="shared" si="1"/>
        <v>4.5890684881770422E-2</v>
      </c>
      <c r="U41" s="19"/>
      <c r="V41" s="15"/>
      <c r="W41" s="23"/>
      <c r="X41" s="20"/>
    </row>
    <row r="42" spans="1:24" x14ac:dyDescent="0.3">
      <c r="A42" s="19">
        <v>43008</v>
      </c>
      <c r="B42" s="15">
        <v>2.5530000000000001E-3</v>
      </c>
      <c r="C42" s="15">
        <v>4.2000000000000003E-2</v>
      </c>
      <c r="D42" s="15">
        <v>4.4803607476039398E-2</v>
      </c>
      <c r="E42" s="15">
        <f t="shared" si="3"/>
        <v>3.0881612827329707E-2</v>
      </c>
      <c r="F42" s="15">
        <f t="shared" si="3"/>
        <v>6.0661238127584172E-2</v>
      </c>
      <c r="G42" s="15">
        <f t="shared" si="3"/>
        <v>3.8242382049441526E-2</v>
      </c>
      <c r="H42" s="5">
        <v>1</v>
      </c>
      <c r="I42" s="15" cm="1">
        <f t="array" ref="I42">C42-MMULT(D42:H42,$R$2:$R$6)</f>
        <v>4.6924666540309329E-4</v>
      </c>
      <c r="K42" s="11">
        <f t="shared" si="0"/>
        <v>4.2483347449224516E-2</v>
      </c>
      <c r="L42" s="12">
        <f t="shared" si="1"/>
        <v>4.295259411462761E-2</v>
      </c>
      <c r="U42" s="19"/>
      <c r="V42" s="15"/>
      <c r="W42" s="23"/>
      <c r="X42" s="20"/>
    </row>
    <row r="43" spans="1:24" x14ac:dyDescent="0.3">
      <c r="A43" s="19">
        <v>43100</v>
      </c>
      <c r="B43" s="15">
        <v>2.7989999999999998E-3</v>
      </c>
      <c r="C43" s="15">
        <v>4.2000000000000003E-2</v>
      </c>
      <c r="D43" s="15">
        <v>6.6447955857120711E-2</v>
      </c>
      <c r="E43" s="15">
        <f t="shared" si="3"/>
        <v>4.4803607476039398E-2</v>
      </c>
      <c r="F43" s="15">
        <f t="shared" si="3"/>
        <v>3.0881612827329707E-2</v>
      </c>
      <c r="G43" s="15">
        <f t="shared" si="3"/>
        <v>6.0661238127584172E-2</v>
      </c>
      <c r="H43" s="5">
        <v>1</v>
      </c>
      <c r="I43" s="15" cm="1">
        <f t="array" ref="I43">C43-MMULT(D43:H43,$R$2:$R$6)</f>
        <v>-9.2123381140824107E-3</v>
      </c>
      <c r="K43" s="11">
        <f t="shared" si="0"/>
        <v>5.9126794511132952E-2</v>
      </c>
      <c r="L43" s="12">
        <f t="shared" si="1"/>
        <v>4.9914456397050541E-2</v>
      </c>
      <c r="U43" s="19"/>
      <c r="V43" s="15"/>
      <c r="W43" s="23"/>
      <c r="X43" s="20"/>
    </row>
    <row r="44" spans="1:24" x14ac:dyDescent="0.3">
      <c r="A44" s="19">
        <v>43190</v>
      </c>
      <c r="B44" s="15">
        <v>3.4849999999999998E-3</v>
      </c>
      <c r="C44" s="15">
        <v>3.3000000000000002E-2</v>
      </c>
      <c r="D44" s="15">
        <v>-7.5913714526711917E-3</v>
      </c>
      <c r="E44" s="15">
        <f t="shared" si="3"/>
        <v>6.6447955857120711E-2</v>
      </c>
      <c r="F44" s="15">
        <f t="shared" si="3"/>
        <v>4.4803607476039398E-2</v>
      </c>
      <c r="G44" s="15">
        <f t="shared" si="3"/>
        <v>3.0881612827329707E-2</v>
      </c>
      <c r="H44" s="5">
        <v>1</v>
      </c>
      <c r="I44" s="15" cm="1">
        <f t="array" ref="I44">C44-MMULT(D44:H44,$R$2:$R$6)</f>
        <v>9.7665971634372829E-3</v>
      </c>
      <c r="K44" s="11">
        <f t="shared" si="0"/>
        <v>2.1941669778909011E-3</v>
      </c>
      <c r="L44" s="12">
        <f t="shared" si="1"/>
        <v>1.1960764141328184E-2</v>
      </c>
      <c r="U44" s="19"/>
      <c r="V44" s="15"/>
      <c r="W44" s="23"/>
      <c r="X44" s="20"/>
    </row>
    <row r="45" spans="1:24" x14ac:dyDescent="0.3">
      <c r="A45" s="19">
        <v>43281</v>
      </c>
      <c r="B45" s="15">
        <v>4.3610000000000003E-3</v>
      </c>
      <c r="C45" s="15">
        <v>3.7999999999999999E-2</v>
      </c>
      <c r="D45" s="15">
        <v>3.4338774987611842E-2</v>
      </c>
      <c r="E45" s="15">
        <f t="shared" si="3"/>
        <v>-7.5913714526711917E-3</v>
      </c>
      <c r="F45" s="15">
        <f t="shared" si="3"/>
        <v>6.6447955857120711E-2</v>
      </c>
      <c r="G45" s="15">
        <f t="shared" si="3"/>
        <v>4.4803607476039398E-2</v>
      </c>
      <c r="H45" s="5">
        <v>1</v>
      </c>
      <c r="I45" s="15" cm="1">
        <f t="array" ref="I45">C45-MMULT(D45:H45,$R$2:$R$6)</f>
        <v>5.1838921608231628E-3</v>
      </c>
      <c r="K45" s="11">
        <f t="shared" si="0"/>
        <v>3.4436402239031855E-2</v>
      </c>
      <c r="L45" s="12">
        <f t="shared" si="1"/>
        <v>3.9620294399855017E-2</v>
      </c>
      <c r="U45" s="19"/>
      <c r="V45" s="15"/>
      <c r="W45" s="23"/>
      <c r="X45" s="20"/>
    </row>
    <row r="46" spans="1:24" x14ac:dyDescent="0.3">
      <c r="A46" s="19">
        <v>43373</v>
      </c>
      <c r="B46" s="15">
        <v>5.0000000000000001E-3</v>
      </c>
      <c r="C46" s="15">
        <v>3.4000000000000002E-2</v>
      </c>
      <c r="D46" s="15">
        <v>7.7107670502657655E-2</v>
      </c>
      <c r="E46" s="15">
        <f t="shared" si="3"/>
        <v>3.4338774987611842E-2</v>
      </c>
      <c r="F46" s="15">
        <f t="shared" si="3"/>
        <v>-7.5913714526711917E-3</v>
      </c>
      <c r="G46" s="15">
        <f t="shared" si="3"/>
        <v>6.6447955857120711E-2</v>
      </c>
      <c r="H46" s="5">
        <v>1</v>
      </c>
      <c r="I46" s="15" cm="1">
        <f t="array" ref="I46">C46-MMULT(D46:H46,$R$2:$R$6)</f>
        <v>-1.61158220014294E-2</v>
      </c>
      <c r="K46" s="11">
        <f t="shared" si="0"/>
        <v>6.7323594584500684E-2</v>
      </c>
      <c r="L46" s="12">
        <f t="shared" si="1"/>
        <v>5.1207772583071284E-2</v>
      </c>
      <c r="U46" s="19"/>
      <c r="V46" s="15"/>
      <c r="W46" s="23"/>
      <c r="X46" s="20"/>
    </row>
    <row r="47" spans="1:24" x14ac:dyDescent="0.3">
      <c r="A47" s="19">
        <v>43465</v>
      </c>
      <c r="B47" s="15">
        <v>5.6540000000000002E-3</v>
      </c>
      <c r="C47" s="15">
        <v>0</v>
      </c>
      <c r="D47" s="15">
        <v>-0.13519831198623022</v>
      </c>
      <c r="E47" s="15">
        <f t="shared" si="3"/>
        <v>7.7107670502657655E-2</v>
      </c>
      <c r="F47" s="15">
        <f t="shared" si="3"/>
        <v>3.4338774987611842E-2</v>
      </c>
      <c r="G47" s="15">
        <f t="shared" si="3"/>
        <v>-7.5913714526711917E-3</v>
      </c>
      <c r="H47" s="5">
        <v>1</v>
      </c>
      <c r="I47" s="15" cm="1">
        <f t="array" ref="I47">C47-MMULT(D47:H47,$R$2:$R$6)</f>
        <v>3.1660062244955579E-2</v>
      </c>
      <c r="K47" s="11">
        <f t="shared" si="0"/>
        <v>-9.5929339542580538E-2</v>
      </c>
      <c r="L47" s="12">
        <f t="shared" si="1"/>
        <v>-6.4269277297624966E-2</v>
      </c>
      <c r="U47" s="19"/>
      <c r="V47" s="15"/>
      <c r="W47" s="23"/>
      <c r="X47" s="20"/>
    </row>
    <row r="48" spans="1:24" x14ac:dyDescent="0.3">
      <c r="A48" s="19">
        <v>43555</v>
      </c>
      <c r="B48" s="15">
        <v>5.9680000000000002E-3</v>
      </c>
      <c r="C48" s="15">
        <v>3.4000000000000002E-2</v>
      </c>
      <c r="D48" s="15">
        <v>0.13647989616215006</v>
      </c>
      <c r="E48" s="15">
        <f t="shared" si="3"/>
        <v>-0.13519831198623022</v>
      </c>
      <c r="F48" s="15">
        <f t="shared" si="3"/>
        <v>7.7107670502657655E-2</v>
      </c>
      <c r="G48" s="15">
        <f t="shared" si="3"/>
        <v>3.4338774987611842E-2</v>
      </c>
      <c r="H48" s="5">
        <v>1</v>
      </c>
      <c r="I48" s="15" cm="1">
        <f t="array" ref="I48">C48-MMULT(D48:H48,$R$2:$R$6)</f>
        <v>-2.0872131836326371E-2</v>
      </c>
      <c r="K48" s="11">
        <f t="shared" si="0"/>
        <v>0.11297793710909079</v>
      </c>
      <c r="L48" s="12">
        <f t="shared" si="1"/>
        <v>9.2105805272764421E-2</v>
      </c>
      <c r="U48" s="19"/>
      <c r="V48" s="15"/>
      <c r="W48" s="23"/>
      <c r="X48" s="20"/>
    </row>
    <row r="49" spans="1:24" x14ac:dyDescent="0.3">
      <c r="A49" s="19">
        <v>43646</v>
      </c>
      <c r="B49" s="15">
        <v>6.1330000000000004E-3</v>
      </c>
      <c r="C49" s="15">
        <v>4.1000000000000002E-2</v>
      </c>
      <c r="D49" s="15">
        <v>4.3038292203912976E-2</v>
      </c>
      <c r="E49" s="15">
        <f t="shared" si="3"/>
        <v>0.13647989616215006</v>
      </c>
      <c r="F49" s="15">
        <f t="shared" si="3"/>
        <v>-0.13519831198623022</v>
      </c>
      <c r="G49" s="15">
        <f t="shared" si="3"/>
        <v>7.7107670502657655E-2</v>
      </c>
      <c r="H49" s="5">
        <v>1</v>
      </c>
      <c r="I49" s="15" cm="1">
        <f t="array" ref="I49">C49-MMULT(D49:H49,$R$2:$R$6)</f>
        <v>2.6812864549487087E-3</v>
      </c>
      <c r="K49" s="11">
        <f t="shared" si="0"/>
        <v>4.1125906201194357E-2</v>
      </c>
      <c r="L49" s="12">
        <f t="shared" si="1"/>
        <v>4.3807192656143065E-2</v>
      </c>
      <c r="U49" s="19"/>
      <c r="V49" s="15"/>
      <c r="W49" s="23"/>
      <c r="X49" s="20"/>
    </row>
    <row r="50" spans="1:24" x14ac:dyDescent="0.3">
      <c r="A50" s="19">
        <v>43738</v>
      </c>
      <c r="B50" s="15">
        <v>5.6249999999999998E-3</v>
      </c>
      <c r="C50" s="15">
        <v>2.4E-2</v>
      </c>
      <c r="D50" s="15">
        <v>1.6982840073693106E-2</v>
      </c>
      <c r="E50" s="15">
        <f t="shared" si="3"/>
        <v>4.3038292203912976E-2</v>
      </c>
      <c r="F50" s="15">
        <f t="shared" si="3"/>
        <v>0.13647989616215006</v>
      </c>
      <c r="G50" s="15">
        <f t="shared" si="3"/>
        <v>-0.13519831198623022</v>
      </c>
      <c r="H50" s="5">
        <v>1</v>
      </c>
      <c r="I50" s="15" cm="1">
        <f t="array" ref="I50">C50-MMULT(D50:H50,$R$2:$R$6)</f>
        <v>6.103959886461785E-4</v>
      </c>
      <c r="K50" s="11">
        <f t="shared" si="0"/>
        <v>2.109053574012533E-2</v>
      </c>
      <c r="L50" s="12">
        <f t="shared" si="1"/>
        <v>2.1700931728771508E-2</v>
      </c>
      <c r="U50" s="19"/>
      <c r="V50" s="15"/>
      <c r="W50" s="23"/>
      <c r="X50" s="20"/>
    </row>
    <row r="51" spans="1:24" x14ac:dyDescent="0.3">
      <c r="A51" s="19">
        <v>43830</v>
      </c>
      <c r="B51" s="15">
        <v>4.6129999999999999E-3</v>
      </c>
      <c r="C51" s="15">
        <v>4.3999999999999997E-2</v>
      </c>
      <c r="D51" s="15">
        <v>9.0699882408525667E-2</v>
      </c>
      <c r="E51" s="15">
        <f t="shared" si="3"/>
        <v>1.6982840073693106E-2</v>
      </c>
      <c r="F51" s="15">
        <f t="shared" si="3"/>
        <v>4.3038292203912976E-2</v>
      </c>
      <c r="G51" s="15">
        <f t="shared" si="3"/>
        <v>0.13647989616215006</v>
      </c>
      <c r="H51" s="5">
        <v>1</v>
      </c>
      <c r="I51" s="15" cm="1">
        <f t="array" ref="I51">C51-MMULT(D51:H51,$R$2:$R$6)</f>
        <v>-2.1787897740161807E-2</v>
      </c>
      <c r="K51" s="11">
        <f t="shared" si="0"/>
        <v>7.7775341864048692E-2</v>
      </c>
      <c r="L51" s="12">
        <f t="shared" si="1"/>
        <v>5.5987444123886884E-2</v>
      </c>
      <c r="U51" s="19"/>
      <c r="V51" s="15"/>
      <c r="W51" s="23"/>
      <c r="X51" s="20"/>
    </row>
    <row r="52" spans="1:24" x14ac:dyDescent="0.3">
      <c r="A52" s="19">
        <v>43921</v>
      </c>
      <c r="B52" s="15">
        <v>3.8779999999999999E-3</v>
      </c>
      <c r="C52" s="15">
        <v>-7.0999999999999994E-2</v>
      </c>
      <c r="D52" s="15">
        <v>-0.19597992746184356</v>
      </c>
      <c r="E52" s="15">
        <f t="shared" si="3"/>
        <v>9.0699882408525667E-2</v>
      </c>
      <c r="F52" s="15">
        <f t="shared" si="3"/>
        <v>1.6982840073693106E-2</v>
      </c>
      <c r="G52" s="15">
        <f t="shared" si="3"/>
        <v>4.3038292203912976E-2</v>
      </c>
      <c r="H52" s="5">
        <v>1</v>
      </c>
      <c r="I52" s="15" cm="1">
        <f t="array" ref="I52">C52-MMULT(D52:H52,$R$2:$R$6)</f>
        <v>-1.9993468273805312E-2</v>
      </c>
      <c r="K52" s="11">
        <f t="shared" si="0"/>
        <v>-0.14266743401854398</v>
      </c>
      <c r="L52" s="12">
        <f t="shared" si="1"/>
        <v>-0.16266090229234931</v>
      </c>
      <c r="U52" s="19"/>
      <c r="V52" s="15"/>
      <c r="W52" s="23"/>
      <c r="X52" s="20"/>
    </row>
    <row r="53" spans="1:24" x14ac:dyDescent="0.3">
      <c r="A53" s="19">
        <v>44012</v>
      </c>
      <c r="B53" s="15">
        <v>1.3500000000000001E-3</v>
      </c>
      <c r="C53" s="15">
        <v>9.1999999999999998E-2</v>
      </c>
      <c r="D53" s="15">
        <v>0.20543266933758031</v>
      </c>
      <c r="E53" s="15">
        <f t="shared" si="3"/>
        <v>-0.19597992746184356</v>
      </c>
      <c r="F53" s="15">
        <f t="shared" si="3"/>
        <v>9.0699882408525667E-2</v>
      </c>
      <c r="G53" s="15">
        <f t="shared" si="3"/>
        <v>1.6982840073693106E-2</v>
      </c>
      <c r="H53" s="5">
        <v>1</v>
      </c>
      <c r="I53" s="15" cm="1">
        <f t="array" ref="I53">C53-MMULT(D53:H53,$R$2:$R$6)</f>
        <v>1.870795741133674E-2</v>
      </c>
      <c r="K53" s="11">
        <f t="shared" si="0"/>
        <v>0.16599925287760553</v>
      </c>
      <c r="L53" s="12">
        <f t="shared" si="1"/>
        <v>0.18470721028894227</v>
      </c>
      <c r="U53" s="19"/>
      <c r="V53" s="15"/>
      <c r="W53" s="23"/>
      <c r="X53" s="20"/>
    </row>
    <row r="54" spans="1:24" x14ac:dyDescent="0.3">
      <c r="A54" s="19">
        <v>44104</v>
      </c>
      <c r="B54" s="15">
        <v>3.2200000000000002E-4</v>
      </c>
      <c r="C54" s="15">
        <v>0.105</v>
      </c>
      <c r="D54" s="15">
        <v>8.9294320940984662E-2</v>
      </c>
      <c r="E54" s="15">
        <f t="shared" si="3"/>
        <v>0.20543266933758031</v>
      </c>
      <c r="F54" s="15">
        <f t="shared" si="3"/>
        <v>-0.19597992746184356</v>
      </c>
      <c r="G54" s="15">
        <f t="shared" si="3"/>
        <v>9.0699882408525667E-2</v>
      </c>
      <c r="H54" s="5">
        <v>1</v>
      </c>
      <c r="I54" s="15" cm="1">
        <f t="array" ref="I54">C54-MMULT(D54:H54,$R$2:$R$6)</f>
        <v>4.3185820003306459E-2</v>
      </c>
      <c r="K54" s="11">
        <f t="shared" si="0"/>
        <v>7.6694533725803954E-2</v>
      </c>
      <c r="L54" s="12">
        <f t="shared" si="1"/>
        <v>0.11988035372911041</v>
      </c>
      <c r="U54" s="19"/>
      <c r="V54" s="15"/>
      <c r="W54" s="23"/>
      <c r="X54" s="20"/>
    </row>
    <row r="55" spans="1:24" x14ac:dyDescent="0.3">
      <c r="A55" s="19">
        <v>44196</v>
      </c>
      <c r="B55" s="15">
        <v>2.4499999999999999E-4</v>
      </c>
      <c r="C55" s="15">
        <v>0.122</v>
      </c>
      <c r="D55" s="15">
        <v>0.12148155903682434</v>
      </c>
      <c r="E55" s="15">
        <f t="shared" si="3"/>
        <v>8.9294320940984662E-2</v>
      </c>
      <c r="F55" s="15">
        <f t="shared" si="3"/>
        <v>0.20543266933758031</v>
      </c>
      <c r="G55" s="15">
        <f t="shared" si="3"/>
        <v>-0.19597992746184356</v>
      </c>
      <c r="H55" s="5">
        <v>1</v>
      </c>
      <c r="I55" s="15" cm="1">
        <f t="array" ref="I55">C55-MMULT(D55:H55,$R$2:$R$6)</f>
        <v>4.7720141169398017E-2</v>
      </c>
      <c r="K55" s="11">
        <f t="shared" si="0"/>
        <v>0.10144494819360081</v>
      </c>
      <c r="L55" s="12">
        <f t="shared" si="1"/>
        <v>0.14916508936299883</v>
      </c>
      <c r="U55" s="19"/>
      <c r="V55" s="15"/>
      <c r="W55" s="23"/>
      <c r="X55" s="20"/>
    </row>
    <row r="56" spans="1:24" x14ac:dyDescent="0.3">
      <c r="A56" s="19">
        <v>44286</v>
      </c>
      <c r="B56" s="15">
        <v>1.8000000000000001E-4</v>
      </c>
      <c r="C56" s="15">
        <v>0.105</v>
      </c>
      <c r="D56" s="15">
        <v>6.1749722557462139E-2</v>
      </c>
      <c r="E56" s="15">
        <f t="shared" si="3"/>
        <v>0.12148155903682434</v>
      </c>
      <c r="F56" s="15">
        <f t="shared" si="3"/>
        <v>8.9294320940984662E-2</v>
      </c>
      <c r="G56" s="15">
        <f t="shared" si="3"/>
        <v>0.20543266933758031</v>
      </c>
      <c r="H56" s="5">
        <v>1</v>
      </c>
      <c r="I56" s="15" cm="1">
        <f t="array" ref="I56">C56-MMULT(D56:H56,$R$2:$R$6)</f>
        <v>2.2879661912065516E-2</v>
      </c>
      <c r="K56" s="11">
        <f t="shared" si="0"/>
        <v>5.551408250748998E-2</v>
      </c>
      <c r="L56" s="12">
        <f>K56+I56</f>
        <v>7.8393744419555489E-2</v>
      </c>
      <c r="U56" s="19"/>
      <c r="V56" s="15"/>
      <c r="W56" s="23"/>
      <c r="X56" s="20"/>
    </row>
    <row r="57" spans="1:24" x14ac:dyDescent="0.3">
      <c r="A57" s="19">
        <v>44377</v>
      </c>
      <c r="B57" s="15">
        <v>7.2999999999999999E-5</v>
      </c>
      <c r="C57" s="15">
        <v>0.126</v>
      </c>
      <c r="D57" s="15">
        <v>8.5488311203510303E-2</v>
      </c>
      <c r="E57" s="15">
        <f t="shared" si="3"/>
        <v>6.1749722557462139E-2</v>
      </c>
      <c r="F57" s="15">
        <f t="shared" si="3"/>
        <v>0.12148155903682434</v>
      </c>
      <c r="G57" s="15">
        <f t="shared" si="3"/>
        <v>8.9294320940984662E-2</v>
      </c>
      <c r="H57" s="5">
        <v>1</v>
      </c>
      <c r="I57" s="15" cm="1">
        <f t="array" ref="I57">C57-MMULT(D57:H57,$R$2:$R$6)</f>
        <v>5.132786896684377E-2</v>
      </c>
      <c r="K57" s="11">
        <f t="shared" si="0"/>
        <v>7.3767898076281202E-2</v>
      </c>
      <c r="L57" s="12">
        <f t="shared" ref="L57:L65" si="4">K57+I57</f>
        <v>0.12509576704312497</v>
      </c>
      <c r="U57" s="19"/>
      <c r="V57" s="15"/>
      <c r="W57" s="23"/>
      <c r="X57" s="20"/>
    </row>
    <row r="58" spans="1:24" x14ac:dyDescent="0.3">
      <c r="A58" s="19">
        <v>44469</v>
      </c>
      <c r="B58" s="15">
        <v>9.0000000000000006E-5</v>
      </c>
      <c r="C58" s="15">
        <v>3.6999999999999998E-2</v>
      </c>
      <c r="D58" s="15">
        <v>5.820477312612482E-3</v>
      </c>
      <c r="E58" s="15">
        <f t="shared" si="3"/>
        <v>8.5488311203510303E-2</v>
      </c>
      <c r="F58" s="15">
        <f t="shared" si="3"/>
        <v>6.1749722557462139E-2</v>
      </c>
      <c r="G58" s="15">
        <f t="shared" si="3"/>
        <v>0.12148155903682434</v>
      </c>
      <c r="H58" s="5">
        <v>1</v>
      </c>
      <c r="I58" s="15" cm="1">
        <f t="array" ref="I58">C58-MMULT(D58:H58,$R$2:$R$6)</f>
        <v>-5.5537861661015195E-3</v>
      </c>
      <c r="K58" s="11">
        <f t="shared" si="0"/>
        <v>1.2507223809041814E-2</v>
      </c>
      <c r="L58" s="12">
        <f t="shared" si="4"/>
        <v>6.9534376429402946E-3</v>
      </c>
      <c r="U58" s="19"/>
      <c r="V58" s="15"/>
      <c r="W58" s="23"/>
      <c r="X58" s="20"/>
    </row>
    <row r="59" spans="1:24" x14ac:dyDescent="0.3">
      <c r="A59" s="19">
        <v>44561</v>
      </c>
      <c r="B59" s="15">
        <v>1.17E-4</v>
      </c>
      <c r="C59" s="15">
        <v>7.0999999999999994E-2</v>
      </c>
      <c r="D59" s="15">
        <v>0.11027112433583675</v>
      </c>
      <c r="E59" s="15">
        <f t="shared" si="3"/>
        <v>5.820477312612482E-3</v>
      </c>
      <c r="F59" s="15">
        <f t="shared" si="3"/>
        <v>8.5488311203510303E-2</v>
      </c>
      <c r="G59" s="15">
        <f t="shared" si="3"/>
        <v>6.1749722557462139E-2</v>
      </c>
      <c r="H59" s="5">
        <v>1</v>
      </c>
      <c r="I59" s="15" cm="1">
        <f t="array" ref="I59">C59-MMULT(D59:H59,$R$2:$R$6)</f>
        <v>1.6676173741963368E-3</v>
      </c>
      <c r="K59" s="11">
        <f t="shared" si="0"/>
        <v>9.2824671287969729E-2</v>
      </c>
      <c r="L59" s="12">
        <f t="shared" si="4"/>
        <v>9.4492288662166066E-2</v>
      </c>
      <c r="U59" s="19"/>
      <c r="V59" s="15"/>
      <c r="W59" s="23"/>
      <c r="X59" s="20"/>
    </row>
    <row r="60" spans="1:24" x14ac:dyDescent="0.3">
      <c r="A60" s="19">
        <v>44651</v>
      </c>
      <c r="B60" s="15">
        <v>2.7999999999999998E-4</v>
      </c>
      <c r="C60" s="15">
        <v>0</v>
      </c>
      <c r="D60" s="15">
        <v>-4.5985107712174567E-2</v>
      </c>
      <c r="E60" s="15">
        <f t="shared" si="3"/>
        <v>0.11027112433583675</v>
      </c>
      <c r="F60" s="15">
        <f t="shared" si="3"/>
        <v>5.820477312612482E-3</v>
      </c>
      <c r="G60" s="15">
        <f t="shared" si="3"/>
        <v>8.5488311203510303E-2</v>
      </c>
      <c r="H60" s="5">
        <v>1</v>
      </c>
      <c r="I60" s="15" cm="1">
        <f t="array" ref="I60">C60-MMULT(D60:H60,$R$2:$R$6)</f>
        <v>-1.5412149447619754E-2</v>
      </c>
      <c r="K60" s="11">
        <f t="shared" si="0"/>
        <v>-2.7328741528906811E-2</v>
      </c>
      <c r="L60" s="12">
        <f t="shared" si="4"/>
        <v>-4.2740890976526565E-2</v>
      </c>
      <c r="U60" s="19"/>
      <c r="V60" s="15"/>
      <c r="W60" s="23"/>
      <c r="X60" s="20"/>
    </row>
    <row r="61" spans="1:24" x14ac:dyDescent="0.3">
      <c r="A61" s="19">
        <v>44742</v>
      </c>
      <c r="B61" s="15">
        <v>1.4419999999999999E-3</v>
      </c>
      <c r="C61" s="15">
        <v>-2.1000000000000001E-2</v>
      </c>
      <c r="D61" s="15">
        <v>-0.16101122476150787</v>
      </c>
      <c r="E61" s="15">
        <f t="shared" si="3"/>
        <v>-4.5985107712174567E-2</v>
      </c>
      <c r="F61" s="15">
        <f t="shared" si="3"/>
        <v>0.11027112433583675</v>
      </c>
      <c r="G61" s="15">
        <f t="shared" si="3"/>
        <v>5.820477312612482E-3</v>
      </c>
      <c r="H61" s="5">
        <v>1</v>
      </c>
      <c r="I61" s="15" cm="1">
        <f t="array" ref="I61">C61-MMULT(D61:H61,$R$2:$R$6)</f>
        <v>2.9655028856561582E-2</v>
      </c>
      <c r="K61" s="11">
        <f t="shared" si="0"/>
        <v>-0.11577820908233105</v>
      </c>
      <c r="L61" s="12">
        <f t="shared" si="4"/>
        <v>-8.6123180225769466E-2</v>
      </c>
      <c r="U61" s="19"/>
      <c r="V61" s="15"/>
      <c r="W61" s="23"/>
      <c r="X61" s="20"/>
    </row>
    <row r="62" spans="1:24" x14ac:dyDescent="0.3">
      <c r="A62" s="19">
        <v>44834</v>
      </c>
      <c r="B62" s="15">
        <v>4.4900000000000001E-3</v>
      </c>
      <c r="C62" s="15">
        <v>-1.7999999999999999E-2</v>
      </c>
      <c r="D62" s="15">
        <v>-4.8825958557934701E-2</v>
      </c>
      <c r="E62" s="15">
        <f t="shared" si="3"/>
        <v>-0.16101122476150787</v>
      </c>
      <c r="F62" s="15">
        <f t="shared" si="3"/>
        <v>-4.5985107712174567E-2</v>
      </c>
      <c r="G62" s="15">
        <f t="shared" si="3"/>
        <v>0.11027112433583675</v>
      </c>
      <c r="H62" s="5">
        <v>1</v>
      </c>
      <c r="I62" s="15" cm="1">
        <f t="array" ref="I62">C62-MMULT(D62:H62,$R$2:$R$6)</f>
        <v>1.2166546638642969E-2</v>
      </c>
      <c r="K62" s="11">
        <f t="shared" si="0"/>
        <v>-2.95132171171631E-2</v>
      </c>
      <c r="L62" s="12">
        <f t="shared" si="4"/>
        <v>-1.7346670478520131E-2</v>
      </c>
      <c r="U62" s="19"/>
      <c r="V62" s="15"/>
      <c r="W62" s="23"/>
      <c r="X62" s="20"/>
    </row>
    <row r="63" spans="1:24" x14ac:dyDescent="0.3">
      <c r="A63" s="19">
        <v>44926</v>
      </c>
      <c r="B63" s="15">
        <v>8.7430000000000008E-3</v>
      </c>
      <c r="C63" s="15">
        <v>2.1999999999999999E-2</v>
      </c>
      <c r="D63" s="15">
        <v>7.5610389673726353E-2</v>
      </c>
      <c r="E63" s="15">
        <f t="shared" si="3"/>
        <v>-4.8825958557934701E-2</v>
      </c>
      <c r="F63" s="15">
        <f t="shared" si="3"/>
        <v>-0.16101122476150787</v>
      </c>
      <c r="G63" s="15">
        <f t="shared" si="3"/>
        <v>-4.5985107712174567E-2</v>
      </c>
      <c r="H63" s="5">
        <v>1</v>
      </c>
      <c r="I63" s="15" cm="1">
        <f t="array" ref="I63">C63-MMULT(D63:H63,$R$2:$R$6)</f>
        <v>1.3871663148295053E-2</v>
      </c>
      <c r="K63" s="11">
        <f t="shared" si="0"/>
        <v>6.6172258735789705E-2</v>
      </c>
      <c r="L63" s="12">
        <f t="shared" si="4"/>
        <v>8.0043921884084754E-2</v>
      </c>
      <c r="U63" s="19"/>
      <c r="V63" s="15"/>
      <c r="W63" s="23"/>
      <c r="X63" s="20"/>
    </row>
    <row r="64" spans="1:24" x14ac:dyDescent="0.3">
      <c r="A64" s="19">
        <v>45016</v>
      </c>
      <c r="B64" s="15">
        <v>1.1219E-2</v>
      </c>
      <c r="C64" s="15">
        <v>2.1000000000000001E-2</v>
      </c>
      <c r="D64" s="15">
        <v>7.4970935540070061E-2</v>
      </c>
      <c r="E64" s="15">
        <f t="shared" si="3"/>
        <v>7.5610389673726353E-2</v>
      </c>
      <c r="F64" s="15">
        <f t="shared" si="3"/>
        <v>-4.8825958557934701E-2</v>
      </c>
      <c r="G64" s="15">
        <f t="shared" si="3"/>
        <v>-0.16101122476150787</v>
      </c>
      <c r="H64" s="5">
        <v>1</v>
      </c>
      <c r="I64" s="15" cm="1">
        <f t="array" ref="I64">C64-MMULT(D64:H64,$R$2:$R$6)</f>
        <v>-6.937697728579599E-3</v>
      </c>
      <c r="K64" s="11">
        <f t="shared" si="0"/>
        <v>6.5680549730064708E-2</v>
      </c>
      <c r="L64" s="12">
        <f t="shared" si="4"/>
        <v>5.8742852001485109E-2</v>
      </c>
      <c r="U64" s="19"/>
      <c r="V64" s="15"/>
      <c r="W64" s="23"/>
      <c r="X64" s="20"/>
    </row>
    <row r="65" spans="1:24" x14ac:dyDescent="0.3">
      <c r="A65" s="19">
        <v>45107</v>
      </c>
      <c r="B65" s="15">
        <v>1.2522E-2</v>
      </c>
      <c r="C65" s="15">
        <v>8.9999999999999993E-3</v>
      </c>
      <c r="D65" s="15">
        <v>8.74212515450139E-2</v>
      </c>
      <c r="E65" s="15">
        <f t="shared" si="3"/>
        <v>7.4970935540070061E-2</v>
      </c>
      <c r="F65" s="15">
        <f t="shared" si="3"/>
        <v>7.5610389673726353E-2</v>
      </c>
      <c r="G65" s="15">
        <f t="shared" si="3"/>
        <v>-4.8825958557934701E-2</v>
      </c>
      <c r="H65" s="5">
        <v>1</v>
      </c>
      <c r="I65" s="15" cm="1">
        <f t="array" ref="I65">C65-MMULT(D65:H65,$R$2:$R$6)</f>
        <v>-4.9338567015875842E-2</v>
      </c>
      <c r="K65" s="11">
        <f t="shared" si="0"/>
        <v>7.5254234817920512E-2</v>
      </c>
      <c r="L65" s="12">
        <f t="shared" si="4"/>
        <v>2.591566780204467E-2</v>
      </c>
      <c r="U65" s="19"/>
      <c r="V65" s="15"/>
      <c r="W65" s="23"/>
      <c r="X65" s="20"/>
    </row>
    <row r="66" spans="1:24" x14ac:dyDescent="0.3">
      <c r="A66" s="19"/>
      <c r="B66" s="15"/>
      <c r="C66" s="15"/>
      <c r="D66" s="15"/>
      <c r="E66" s="15"/>
      <c r="F66" s="15"/>
      <c r="G66" s="15"/>
      <c r="I66" s="15"/>
      <c r="K66" s="11"/>
      <c r="L66" s="12"/>
      <c r="U66" s="19"/>
      <c r="V66" s="15"/>
      <c r="W66" s="23"/>
      <c r="X66" s="20"/>
    </row>
    <row r="67" spans="1:24" x14ac:dyDescent="0.3">
      <c r="A67" s="19"/>
      <c r="B67" s="15"/>
      <c r="C67" s="15"/>
      <c r="D67" s="15"/>
      <c r="U67" s="19"/>
      <c r="V67" s="15"/>
      <c r="W67" s="23"/>
      <c r="X67" s="20"/>
    </row>
    <row r="68" spans="1:24" x14ac:dyDescent="0.3">
      <c r="A68" s="24" t="s">
        <v>7</v>
      </c>
      <c r="B68" s="25" cm="1">
        <f t="array" ref="B68">GEOMEAN(1+B2:B65)^4-1</f>
        <v>8.8880166640670222E-3</v>
      </c>
      <c r="C68" s="25" cm="1">
        <f t="array" ref="C68">GEOMEAN(1+C2:C64)^4-1</f>
        <v>0.11503065548333002</v>
      </c>
      <c r="D68" s="25" cm="1">
        <f t="array" ref="D68">GEOMEAN(1+D2:D63)^4-1</f>
        <v>8.4129476234641842E-2</v>
      </c>
      <c r="E68" s="25"/>
      <c r="F68" s="26"/>
      <c r="G68" s="26"/>
      <c r="H68" s="26"/>
      <c r="I68" s="26"/>
      <c r="J68" s="26"/>
      <c r="K68" s="25" cm="1">
        <f t="array" ref="K68">GEOMEAN(1+K2:K65)^4-1</f>
        <v>0.10748049723011599</v>
      </c>
      <c r="L68" s="12" cm="1">
        <f t="array" ref="L68">GEOMEAN(1+L2:L65)^4-1</f>
        <v>0.10657029176647015</v>
      </c>
      <c r="U68" s="19"/>
      <c r="V68" s="15"/>
      <c r="W68" s="23"/>
      <c r="X68" s="20"/>
    </row>
    <row r="69" spans="1:24" x14ac:dyDescent="0.3">
      <c r="A69" s="19" t="s">
        <v>8</v>
      </c>
      <c r="B69" s="15"/>
      <c r="C69" s="15">
        <f>STDEV(C2:C66)*SQRT(4)</f>
        <v>8.7486960479652348E-2</v>
      </c>
      <c r="D69" s="15">
        <f>STDEV(D2:D66)*SQRT(4)</f>
        <v>0.17312917205933009</v>
      </c>
      <c r="K69" s="25">
        <f>STDEV(K2:K66)*SQRT(4)</f>
        <v>0.13312787981920043</v>
      </c>
      <c r="L69" s="12">
        <f>STDEV(L2:L66)*SQRT(4)</f>
        <v>0.13899600603748336</v>
      </c>
      <c r="U69" s="19"/>
      <c r="V69" s="15"/>
      <c r="W69" s="23"/>
      <c r="X69" s="20"/>
    </row>
    <row r="70" spans="1:24" x14ac:dyDescent="0.3">
      <c r="A70" s="5" t="s">
        <v>9</v>
      </c>
      <c r="B70" s="20"/>
      <c r="C70" s="20">
        <f>(C68-$B68)/C69</f>
        <v>1.2132395300663072</v>
      </c>
      <c r="D70" s="20">
        <f>(D68-$B68)/D69</f>
        <v>0.43459723555305935</v>
      </c>
      <c r="K70" s="27">
        <f>(K68-$B68)/K69</f>
        <v>0.74058477232527387</v>
      </c>
      <c r="L70" s="21">
        <f>(L68-$B68)/L69</f>
        <v>0.70277037367577988</v>
      </c>
      <c r="U70" s="19"/>
      <c r="V70" s="15"/>
      <c r="W70" s="23"/>
      <c r="X70" s="20"/>
    </row>
    <row r="71" spans="1:24" x14ac:dyDescent="0.3">
      <c r="U71" s="19"/>
      <c r="V71" s="15"/>
      <c r="W71" s="23"/>
      <c r="X71" s="20"/>
    </row>
    <row r="72" spans="1:24" x14ac:dyDescent="0.3">
      <c r="U72" s="19"/>
      <c r="V72" s="15"/>
      <c r="W72" s="23"/>
      <c r="X72" s="20"/>
    </row>
    <row r="73" spans="1:24" x14ac:dyDescent="0.3">
      <c r="A73" s="19"/>
      <c r="B73" s="15"/>
      <c r="C73" s="15" cm="1">
        <f t="array" ref="C73">GEOMEAN(1+C46:C65)^4-1</f>
        <v>0.1592132213640256</v>
      </c>
      <c r="D73" s="15"/>
      <c r="U73" s="19"/>
      <c r="V73" s="15"/>
      <c r="W73" s="23"/>
      <c r="X73" s="20"/>
    </row>
    <row r="74" spans="1:24" x14ac:dyDescent="0.3">
      <c r="B74" s="15"/>
      <c r="C74" s="15"/>
      <c r="D74" s="15"/>
      <c r="K74" s="15"/>
      <c r="U74" s="19"/>
      <c r="V74" s="15"/>
      <c r="W74" s="23"/>
      <c r="X74" s="20"/>
    </row>
    <row r="75" spans="1:24" x14ac:dyDescent="0.3">
      <c r="A75" s="19"/>
      <c r="B75" s="15"/>
      <c r="C75" s="15"/>
      <c r="D75" s="15"/>
      <c r="K75" s="15"/>
      <c r="U75" s="19"/>
      <c r="V75" s="15"/>
      <c r="W75" s="23"/>
      <c r="X75" s="20"/>
    </row>
    <row r="76" spans="1:24" x14ac:dyDescent="0.3">
      <c r="A76" s="19"/>
      <c r="B76" s="20"/>
      <c r="C76" s="20"/>
      <c r="D76" s="20"/>
      <c r="K76" s="20"/>
      <c r="L76" s="15"/>
      <c r="U76" s="19"/>
      <c r="V76" s="15"/>
      <c r="W76" s="23"/>
      <c r="X76" s="20"/>
    </row>
    <row r="77" spans="1:24" x14ac:dyDescent="0.3">
      <c r="A77" s="19"/>
      <c r="B77" s="15"/>
      <c r="C77" s="15"/>
      <c r="D77" s="15"/>
      <c r="U77" s="19"/>
      <c r="V77" s="15"/>
      <c r="W77" s="23"/>
      <c r="X77" s="20"/>
    </row>
    <row r="78" spans="1:24" x14ac:dyDescent="0.3">
      <c r="A78" s="19"/>
      <c r="B78" s="15"/>
      <c r="C78" s="15"/>
      <c r="D78" s="15"/>
      <c r="U78" s="19"/>
      <c r="V78" s="15"/>
      <c r="W78" s="23"/>
      <c r="X78" s="20"/>
    </row>
    <row r="79" spans="1:24" x14ac:dyDescent="0.3">
      <c r="A79" s="19"/>
      <c r="B79" s="15"/>
      <c r="C79" s="15"/>
      <c r="D79" s="15"/>
      <c r="U79" s="19"/>
      <c r="V79" s="15"/>
      <c r="W79" s="23"/>
      <c r="X79" s="20"/>
    </row>
    <row r="80" spans="1:24" x14ac:dyDescent="0.3">
      <c r="A80" s="19"/>
      <c r="B80" s="15"/>
      <c r="C80" s="15"/>
      <c r="D80" s="15"/>
      <c r="U80" s="19"/>
      <c r="V80" s="15"/>
      <c r="W80" s="23"/>
      <c r="X80" s="20"/>
    </row>
    <row r="81" spans="1:24" x14ac:dyDescent="0.3">
      <c r="A81" s="19"/>
      <c r="B81" s="15"/>
      <c r="C81" s="15"/>
      <c r="D81" s="15"/>
      <c r="U81" s="19"/>
      <c r="V81" s="15"/>
      <c r="W81" s="23"/>
      <c r="X81" s="20"/>
    </row>
    <row r="82" spans="1:24" x14ac:dyDescent="0.3">
      <c r="A82" s="19"/>
      <c r="B82" s="15"/>
      <c r="C82" s="15"/>
      <c r="D82" s="15"/>
      <c r="U82" s="19"/>
      <c r="V82" s="15"/>
      <c r="W82" s="23"/>
      <c r="X82" s="20"/>
    </row>
    <row r="83" spans="1:24" x14ac:dyDescent="0.3">
      <c r="A83" s="19"/>
      <c r="B83" s="15"/>
      <c r="C83" s="15"/>
      <c r="D83" s="15"/>
      <c r="U83" s="19"/>
      <c r="V83" s="15"/>
      <c r="W83" s="23"/>
      <c r="X83" s="20"/>
    </row>
    <row r="84" spans="1:24" x14ac:dyDescent="0.3">
      <c r="A84" s="19"/>
      <c r="B84" s="15"/>
      <c r="C84" s="15"/>
      <c r="D84" s="15"/>
      <c r="U84" s="19"/>
      <c r="V84" s="15"/>
      <c r="W84" s="23"/>
      <c r="X84" s="20"/>
    </row>
    <row r="85" spans="1:24" x14ac:dyDescent="0.3">
      <c r="A85" s="19"/>
      <c r="B85" s="15"/>
      <c r="C85" s="15"/>
      <c r="D85" s="15"/>
      <c r="U85" s="19"/>
      <c r="V85" s="15"/>
      <c r="W85" s="23"/>
      <c r="X85" s="20"/>
    </row>
    <row r="86" spans="1:24" x14ac:dyDescent="0.3">
      <c r="A86" s="19"/>
      <c r="B86" s="15"/>
      <c r="C86" s="15"/>
      <c r="D86" s="15"/>
      <c r="U86" s="19"/>
      <c r="V86" s="15"/>
      <c r="W86" s="20"/>
      <c r="X86" s="20"/>
    </row>
    <row r="87" spans="1:24" x14ac:dyDescent="0.3">
      <c r="A87" s="19"/>
      <c r="B87" s="15"/>
      <c r="C87" s="15"/>
      <c r="D87" s="15"/>
      <c r="U87" s="19"/>
      <c r="V87" s="15"/>
      <c r="W87" s="11"/>
      <c r="X87" s="20"/>
    </row>
    <row r="88" spans="1:24" x14ac:dyDescent="0.3">
      <c r="A88" s="19"/>
      <c r="B88" s="15"/>
      <c r="C88" s="15"/>
      <c r="D88" s="15"/>
      <c r="U88" s="19"/>
      <c r="V88" s="15"/>
    </row>
    <row r="89" spans="1:24" x14ac:dyDescent="0.3">
      <c r="A89" s="19"/>
      <c r="B89" s="15"/>
      <c r="C89" s="15"/>
      <c r="D89" s="15"/>
      <c r="U89" s="19"/>
      <c r="V89" s="15"/>
    </row>
    <row r="90" spans="1:24" x14ac:dyDescent="0.3">
      <c r="A90" s="19"/>
      <c r="B90" s="15"/>
      <c r="C90" s="15"/>
      <c r="D90" s="15"/>
      <c r="U90" s="19"/>
      <c r="V90" s="15"/>
    </row>
    <row r="91" spans="1:24" x14ac:dyDescent="0.3">
      <c r="A91" s="19"/>
      <c r="B91" s="15"/>
      <c r="C91" s="15"/>
      <c r="D91" s="15"/>
      <c r="U91" s="19"/>
      <c r="V91" s="15"/>
    </row>
    <row r="92" spans="1:24" x14ac:dyDescent="0.3">
      <c r="A92" s="19"/>
      <c r="B92" s="15"/>
      <c r="C92" s="15"/>
      <c r="D92" s="15"/>
      <c r="U92" s="19"/>
      <c r="V92" s="15"/>
    </row>
    <row r="93" spans="1:24" x14ac:dyDescent="0.3">
      <c r="A93" s="19"/>
      <c r="B93" s="15"/>
      <c r="C93" s="15"/>
      <c r="D93" s="15"/>
      <c r="U93" s="19"/>
      <c r="V93" s="15"/>
    </row>
    <row r="94" spans="1:24" x14ac:dyDescent="0.3">
      <c r="A94" s="19"/>
      <c r="B94" s="15"/>
      <c r="C94" s="15"/>
      <c r="D94" s="15"/>
      <c r="U94" s="19"/>
      <c r="V94" s="15"/>
    </row>
    <row r="95" spans="1:24" x14ac:dyDescent="0.3">
      <c r="A95" s="19"/>
      <c r="B95" s="15"/>
      <c r="C95" s="15"/>
      <c r="D95" s="15"/>
      <c r="U95" s="19"/>
      <c r="V95" s="15"/>
    </row>
    <row r="96" spans="1:24" x14ac:dyDescent="0.3">
      <c r="A96" s="19"/>
      <c r="B96" s="15"/>
      <c r="C96" s="15"/>
      <c r="D96" s="15"/>
      <c r="U96" s="19"/>
      <c r="V96" s="15"/>
    </row>
    <row r="97" spans="1:22" x14ac:dyDescent="0.3">
      <c r="A97" s="19"/>
      <c r="B97" s="15"/>
      <c r="C97" s="15"/>
      <c r="D97" s="15"/>
      <c r="U97" s="19"/>
      <c r="V97" s="15"/>
    </row>
    <row r="98" spans="1:22" x14ac:dyDescent="0.3">
      <c r="A98" s="19"/>
      <c r="B98" s="15"/>
      <c r="C98" s="15"/>
      <c r="D98" s="15"/>
      <c r="U98" s="19"/>
      <c r="V98" s="15"/>
    </row>
    <row r="99" spans="1:22" x14ac:dyDescent="0.3">
      <c r="A99" s="19"/>
      <c r="B99" s="15"/>
      <c r="C99" s="15"/>
      <c r="D99" s="15"/>
      <c r="U99" s="19"/>
      <c r="V99" s="15"/>
    </row>
    <row r="100" spans="1:22" x14ac:dyDescent="0.3">
      <c r="A100" s="19"/>
      <c r="B100" s="15"/>
      <c r="C100" s="15"/>
      <c r="D100" s="15"/>
      <c r="U100" s="19"/>
      <c r="V100" s="15"/>
    </row>
    <row r="101" spans="1:22" x14ac:dyDescent="0.3">
      <c r="A101" s="19"/>
      <c r="B101" s="15"/>
      <c r="C101" s="15"/>
      <c r="D101" s="15"/>
      <c r="U101" s="19"/>
      <c r="V101" s="15"/>
    </row>
    <row r="102" spans="1:22" x14ac:dyDescent="0.3">
      <c r="A102" s="19"/>
      <c r="B102" s="15"/>
      <c r="C102" s="15"/>
      <c r="D102" s="15"/>
      <c r="U102" s="19"/>
      <c r="V102" s="15"/>
    </row>
    <row r="103" spans="1:22" x14ac:dyDescent="0.3">
      <c r="A103" s="19"/>
      <c r="B103" s="15"/>
      <c r="C103" s="15"/>
      <c r="D103" s="15"/>
      <c r="U103" s="19"/>
      <c r="V103" s="15"/>
    </row>
    <row r="104" spans="1:22" x14ac:dyDescent="0.3">
      <c r="A104" s="19"/>
      <c r="B104" s="15"/>
      <c r="C104" s="15"/>
      <c r="D104" s="15"/>
      <c r="U104" s="19"/>
      <c r="V104" s="15"/>
    </row>
    <row r="105" spans="1:22" x14ac:dyDescent="0.3">
      <c r="A105" s="19"/>
      <c r="B105" s="15"/>
      <c r="C105" s="15"/>
      <c r="D105" s="15"/>
      <c r="U105" s="19"/>
      <c r="V105" s="15"/>
    </row>
    <row r="106" spans="1:22" x14ac:dyDescent="0.3">
      <c r="A106" s="19"/>
      <c r="B106" s="15"/>
      <c r="C106" s="15"/>
      <c r="D106" s="15"/>
      <c r="U106" s="19"/>
      <c r="V106" s="15"/>
    </row>
    <row r="107" spans="1:22" x14ac:dyDescent="0.3">
      <c r="A107" s="19"/>
      <c r="B107" s="15"/>
      <c r="C107" s="15"/>
      <c r="D107" s="15"/>
      <c r="U107" s="19"/>
      <c r="V107" s="15"/>
    </row>
    <row r="109" spans="1:22" x14ac:dyDescent="0.3">
      <c r="A109" s="19"/>
      <c r="B109" s="15"/>
      <c r="C109" s="15"/>
      <c r="D109" s="15"/>
    </row>
    <row r="111" spans="1:22" x14ac:dyDescent="0.3">
      <c r="A111" s="19"/>
      <c r="B111" s="15"/>
      <c r="C111" s="15"/>
      <c r="D111" s="15"/>
    </row>
    <row r="112" spans="1:22" x14ac:dyDescent="0.3">
      <c r="A112" s="19"/>
      <c r="B112" s="15"/>
      <c r="C112" s="15"/>
      <c r="D112" s="15"/>
    </row>
    <row r="113" spans="1:4" x14ac:dyDescent="0.3">
      <c r="A113" s="19"/>
      <c r="B113" s="15"/>
      <c r="C113" s="15"/>
      <c r="D113" s="15"/>
    </row>
    <row r="114" spans="1:4" x14ac:dyDescent="0.3">
      <c r="A114" s="19"/>
      <c r="B114" s="15"/>
      <c r="C114" s="15"/>
      <c r="D114" s="15"/>
    </row>
    <row r="115" spans="1:4" x14ac:dyDescent="0.3">
      <c r="A115" s="19"/>
      <c r="B115" s="15"/>
      <c r="C115" s="15"/>
      <c r="D115" s="15"/>
    </row>
    <row r="116" spans="1:4" x14ac:dyDescent="0.3">
      <c r="A116" s="19"/>
      <c r="B116" s="15"/>
      <c r="C116" s="15"/>
      <c r="D116" s="15"/>
    </row>
    <row r="117" spans="1:4" x14ac:dyDescent="0.3">
      <c r="A117" s="19"/>
      <c r="B117" s="15"/>
      <c r="C117" s="15"/>
      <c r="D117" s="15"/>
    </row>
    <row r="118" spans="1:4" x14ac:dyDescent="0.3">
      <c r="A118" s="19"/>
      <c r="B118" s="15"/>
      <c r="C118" s="15"/>
      <c r="D118" s="15"/>
    </row>
    <row r="119" spans="1:4" x14ac:dyDescent="0.3">
      <c r="A119" s="19"/>
      <c r="B119" s="15"/>
      <c r="C119" s="15"/>
      <c r="D119" s="15"/>
    </row>
    <row r="120" spans="1:4" x14ac:dyDescent="0.3">
      <c r="A120" s="19"/>
      <c r="B120" s="15"/>
      <c r="C120" s="15"/>
      <c r="D120" s="15"/>
    </row>
    <row r="121" spans="1:4" x14ac:dyDescent="0.3">
      <c r="A121" s="19"/>
      <c r="B121" s="15"/>
      <c r="C121" s="15"/>
      <c r="D121" s="15"/>
    </row>
    <row r="122" spans="1:4" x14ac:dyDescent="0.3">
      <c r="A122" s="19"/>
      <c r="B122" s="15"/>
      <c r="C122" s="15"/>
      <c r="D122" s="15"/>
    </row>
    <row r="123" spans="1:4" x14ac:dyDescent="0.3">
      <c r="A123" s="19"/>
      <c r="B123" s="15"/>
      <c r="C123" s="15"/>
      <c r="D123" s="15"/>
    </row>
    <row r="124" spans="1:4" x14ac:dyDescent="0.3">
      <c r="A124" s="19"/>
      <c r="B124" s="15"/>
      <c r="C124" s="15"/>
      <c r="D124" s="15"/>
    </row>
    <row r="125" spans="1:4" x14ac:dyDescent="0.3">
      <c r="A125" s="19"/>
      <c r="B125" s="15"/>
      <c r="C125" s="15"/>
      <c r="D125" s="15"/>
    </row>
    <row r="126" spans="1:4" x14ac:dyDescent="0.3">
      <c r="A126" s="19"/>
      <c r="B126" s="15"/>
      <c r="C126" s="15"/>
      <c r="D126" s="15"/>
    </row>
    <row r="127" spans="1:4" x14ac:dyDescent="0.3">
      <c r="A127" s="19"/>
      <c r="B127" s="15"/>
      <c r="C127" s="15"/>
      <c r="D127" s="1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ACDA-BC3B-4D4B-B2CD-7D4EC40CBA29}">
  <dimension ref="A1:X127"/>
  <sheetViews>
    <sheetView topLeftCell="A29" zoomScale="85" zoomScaleNormal="85" workbookViewId="0">
      <selection activeCell="N67" sqref="N67"/>
    </sheetView>
  </sheetViews>
  <sheetFormatPr defaultColWidth="8.7265625" defaultRowHeight="12" x14ac:dyDescent="0.3"/>
  <cols>
    <col min="1" max="1" width="14.81640625" style="5" bestFit="1" customWidth="1"/>
    <col min="2" max="2" width="12.453125" style="5" bestFit="1" customWidth="1"/>
    <col min="3" max="3" width="9.453125" style="5" bestFit="1" customWidth="1"/>
    <col min="4" max="4" width="13.7265625" style="5" bestFit="1" customWidth="1"/>
    <col min="5" max="7" width="15.26953125" style="5" bestFit="1" customWidth="1"/>
    <col min="8" max="8" width="8.1796875" style="5" bestFit="1" customWidth="1"/>
    <col min="9" max="9" width="7.81640625" style="5" bestFit="1" customWidth="1"/>
    <col min="10" max="10" width="8.7265625" style="5"/>
    <col min="11" max="11" width="10.453125" style="5" bestFit="1" customWidth="1"/>
    <col min="12" max="12" width="15.54296875" style="5" bestFit="1" customWidth="1"/>
    <col min="13" max="13" width="7" style="5" bestFit="1" customWidth="1"/>
    <col min="14" max="14" width="11.54296875" style="5" bestFit="1" customWidth="1"/>
    <col min="15" max="15" width="4.453125" style="5" bestFit="1" customWidth="1"/>
    <col min="16" max="16" width="8.7265625" style="5"/>
    <col min="17" max="17" width="15.81640625" style="5" bestFit="1" customWidth="1"/>
    <col min="18" max="18" width="12" style="5" bestFit="1" customWidth="1"/>
    <col min="19" max="16384" width="8.7265625" style="5"/>
  </cols>
  <sheetData>
    <row r="1" spans="1:24" ht="13" x14ac:dyDescent="0.35">
      <c r="A1" s="22" t="s">
        <v>31</v>
      </c>
      <c r="B1" s="2" t="s">
        <v>1</v>
      </c>
      <c r="C1" s="3" t="s">
        <v>58</v>
      </c>
      <c r="D1" s="4" t="s">
        <v>16</v>
      </c>
      <c r="E1" s="5" t="s">
        <v>12</v>
      </c>
      <c r="F1" s="5" t="s">
        <v>13</v>
      </c>
      <c r="G1" s="5" t="s">
        <v>14</v>
      </c>
      <c r="H1" s="5" t="s">
        <v>3</v>
      </c>
      <c r="I1" s="5" t="s">
        <v>4</v>
      </c>
      <c r="K1" s="3" t="str">
        <f>C1&amp;" "&amp;"contrib"</f>
        <v>PB contrib</v>
      </c>
      <c r="L1" s="6" t="str">
        <f>C1&amp;" contrib+resid"</f>
        <v>PB contrib+resid</v>
      </c>
      <c r="R1" s="5" t="s">
        <v>5</v>
      </c>
      <c r="X1" s="15"/>
    </row>
    <row r="2" spans="1:24" x14ac:dyDescent="0.3">
      <c r="A2" s="19">
        <v>39355</v>
      </c>
      <c r="B2" s="15">
        <v>1.1893000000000001E-2</v>
      </c>
      <c r="C2" s="15">
        <v>3.2820357702394221E-2</v>
      </c>
      <c r="D2" s="15">
        <v>3.4712E-2</v>
      </c>
      <c r="E2" s="15"/>
      <c r="F2" s="15"/>
      <c r="G2" s="15"/>
      <c r="I2" s="15"/>
      <c r="K2" s="11">
        <f t="shared" ref="K2:K65" si="0">$O$2*D2+$R$6</f>
        <v>4.4519567619620774E-2</v>
      </c>
      <c r="L2" s="12">
        <f t="shared" ref="L2:L55" si="1">K2+I2</f>
        <v>4.4519567619620774E-2</v>
      </c>
      <c r="N2" s="5" t="s">
        <v>6</v>
      </c>
      <c r="O2" s="13">
        <f>SUM(R2:R5)</f>
        <v>0.79245479339727598</v>
      </c>
      <c r="Q2" s="5" t="str">
        <f>D1</f>
        <v>MSCI ACWI</v>
      </c>
      <c r="R2" s="5" cm="1">
        <f t="array" ref="R2:R6">MMULT(MINVERSE(MMULT(TRANSPOSE(D5:H65),D5:H65)),MMULT(TRANSPOSE(D5:H65),C5:C65))</f>
        <v>0.40192335948267693</v>
      </c>
      <c r="U2" s="19"/>
      <c r="V2" s="15"/>
      <c r="W2" s="23"/>
      <c r="X2" s="20"/>
    </row>
    <row r="3" spans="1:24" x14ac:dyDescent="0.3">
      <c r="A3" s="19">
        <v>39447</v>
      </c>
      <c r="B3" s="15">
        <v>9.9059999999999999E-3</v>
      </c>
      <c r="C3" s="15">
        <v>3.4040995831080563E-2</v>
      </c>
      <c r="D3" s="15">
        <v>-1.7904E-2</v>
      </c>
      <c r="E3" s="15">
        <f t="shared" ref="E3:G18" si="2">D2</f>
        <v>3.4712E-2</v>
      </c>
      <c r="F3" s="15"/>
      <c r="G3" s="15"/>
      <c r="I3" s="15"/>
      <c r="K3" s="11">
        <f t="shared" si="0"/>
        <v>2.8237662102297001E-3</v>
      </c>
      <c r="L3" s="12">
        <f t="shared" si="1"/>
        <v>2.8237662102297001E-3</v>
      </c>
      <c r="Q3" s="5" t="str">
        <f>E1</f>
        <v>ACWIt-1</v>
      </c>
      <c r="R3" s="5">
        <v>0.16938795414383298</v>
      </c>
      <c r="U3" s="19"/>
      <c r="V3" s="15"/>
      <c r="W3" s="23"/>
      <c r="X3" s="20"/>
    </row>
    <row r="4" spans="1:24" x14ac:dyDescent="0.3">
      <c r="A4" s="19">
        <v>39538</v>
      </c>
      <c r="B4" s="15">
        <v>7.0780000000000001E-3</v>
      </c>
      <c r="C4" s="15">
        <v>1.2239732648859909E-3</v>
      </c>
      <c r="D4" s="15">
        <v>-9.2816999999999997E-2</v>
      </c>
      <c r="E4" s="15">
        <f t="shared" si="2"/>
        <v>-1.7904E-2</v>
      </c>
      <c r="F4" s="15">
        <f t="shared" si="2"/>
        <v>3.4712E-2</v>
      </c>
      <c r="G4" s="15"/>
      <c r="I4" s="15"/>
      <c r="K4" s="11">
        <f t="shared" si="0"/>
        <v>-5.654139972754043E-2</v>
      </c>
      <c r="L4" s="12">
        <f t="shared" si="1"/>
        <v>-5.654139972754043E-2</v>
      </c>
      <c r="Q4" s="5" t="str">
        <f>F1</f>
        <v>ACWIt-2</v>
      </c>
      <c r="R4" s="5">
        <v>9.3610278550779372E-2</v>
      </c>
      <c r="U4" s="19"/>
      <c r="V4" s="15"/>
      <c r="W4" s="23"/>
      <c r="X4" s="20"/>
    </row>
    <row r="5" spans="1:24" x14ac:dyDescent="0.3">
      <c r="A5" s="19">
        <v>39629</v>
      </c>
      <c r="B5" s="15">
        <v>3.9439999999999996E-3</v>
      </c>
      <c r="C5" s="15">
        <v>-1.919031591404452E-2</v>
      </c>
      <c r="D5" s="15">
        <v>-1.576E-2</v>
      </c>
      <c r="E5" s="15">
        <f t="shared" si="2"/>
        <v>-9.2816999999999997E-2</v>
      </c>
      <c r="F5" s="15">
        <f t="shared" si="2"/>
        <v>-1.7904E-2</v>
      </c>
      <c r="G5" s="15">
        <f t="shared" si="2"/>
        <v>3.4712E-2</v>
      </c>
      <c r="H5" s="5">
        <v>1</v>
      </c>
      <c r="I5" s="15" cm="1">
        <f t="array" ref="I5">C5-MMULT(D5:H5,$R$2:$R$6)</f>
        <v>-1.6896732913618942E-2</v>
      </c>
      <c r="K5" s="11">
        <f t="shared" si="0"/>
        <v>4.5227892872734612E-3</v>
      </c>
      <c r="L5" s="12">
        <f t="shared" si="1"/>
        <v>-1.2373943626345481E-2</v>
      </c>
      <c r="Q5" s="5" t="str">
        <f>G1</f>
        <v>ACWIt-3</v>
      </c>
      <c r="R5" s="5">
        <v>0.12753320121998668</v>
      </c>
      <c r="U5" s="19"/>
      <c r="V5" s="15"/>
      <c r="W5" s="23"/>
      <c r="X5" s="20"/>
    </row>
    <row r="6" spans="1:24" x14ac:dyDescent="0.3">
      <c r="A6" s="19">
        <v>39721</v>
      </c>
      <c r="B6" s="15">
        <v>4.3290000000000004E-3</v>
      </c>
      <c r="C6" s="15">
        <v>-8.3067520652700511E-2</v>
      </c>
      <c r="D6" s="15">
        <v>-0.166074</v>
      </c>
      <c r="E6" s="15">
        <f t="shared" si="2"/>
        <v>-1.576E-2</v>
      </c>
      <c r="F6" s="15">
        <f t="shared" si="2"/>
        <v>-9.2816999999999997E-2</v>
      </c>
      <c r="G6" s="15">
        <f t="shared" si="2"/>
        <v>-1.7904E-2</v>
      </c>
      <c r="H6" s="5">
        <v>1</v>
      </c>
      <c r="I6" s="15" cm="1">
        <f t="array" ref="I6">C6-MMULT(D6:H6,$R$2:$R$6)</f>
        <v>-1.9688843664991795E-2</v>
      </c>
      <c r="K6" s="11">
        <f t="shared" si="0"/>
        <v>-0.11459426052744467</v>
      </c>
      <c r="L6" s="12">
        <f t="shared" si="1"/>
        <v>-0.13428310419243647</v>
      </c>
      <c r="Q6" s="5" t="s">
        <v>3</v>
      </c>
      <c r="R6" s="5">
        <v>1.701187683121453E-2</v>
      </c>
      <c r="U6" s="19"/>
      <c r="V6" s="15"/>
      <c r="W6" s="23"/>
      <c r="X6" s="20"/>
    </row>
    <row r="7" spans="1:24" x14ac:dyDescent="0.3">
      <c r="A7" s="19">
        <v>39813</v>
      </c>
      <c r="B7" s="15">
        <v>2.5019999999999999E-3</v>
      </c>
      <c r="C7" s="15">
        <v>-0.12927743597342681</v>
      </c>
      <c r="D7" s="15">
        <v>-0.22367799999999999</v>
      </c>
      <c r="E7" s="15">
        <f t="shared" si="2"/>
        <v>-0.166074</v>
      </c>
      <c r="F7" s="15">
        <f t="shared" si="2"/>
        <v>-1.576E-2</v>
      </c>
      <c r="G7" s="15">
        <f t="shared" si="2"/>
        <v>-9.2816999999999997E-2</v>
      </c>
      <c r="H7" s="5">
        <v>1</v>
      </c>
      <c r="I7" s="15" cm="1">
        <f t="array" ref="I7">C7-MMULT(D7:H7,$R$2:$R$6)</f>
        <v>-1.4944417378196434E-2</v>
      </c>
      <c r="K7" s="11">
        <f t="shared" si="0"/>
        <v>-0.16024282644630136</v>
      </c>
      <c r="L7" s="12">
        <f t="shared" si="1"/>
        <v>-0.1751872438244978</v>
      </c>
      <c r="U7" s="19"/>
      <c r="V7" s="15"/>
      <c r="W7" s="23"/>
      <c r="X7" s="20"/>
    </row>
    <row r="8" spans="1:24" x14ac:dyDescent="0.3">
      <c r="A8" s="19">
        <v>39903</v>
      </c>
      <c r="B8" s="15">
        <v>4.6700000000000002E-4</v>
      </c>
      <c r="C8" s="15">
        <v>-7.453111771108667E-2</v>
      </c>
      <c r="D8" s="15">
        <v>-0.107028</v>
      </c>
      <c r="E8" s="15">
        <f t="shared" si="2"/>
        <v>-0.22367799999999999</v>
      </c>
      <c r="F8" s="15">
        <f t="shared" si="2"/>
        <v>-0.166074</v>
      </c>
      <c r="G8" s="15">
        <f t="shared" si="2"/>
        <v>-1.576E-2</v>
      </c>
      <c r="H8" s="5">
        <v>1</v>
      </c>
      <c r="I8" s="15" cm="1">
        <f t="array" ref="I8">C8-MMULT(D8:H8,$R$2:$R$6)</f>
        <v>6.9185742346641321E-3</v>
      </c>
      <c r="K8" s="11">
        <f t="shared" si="0"/>
        <v>-6.7802974796509125E-2</v>
      </c>
      <c r="L8" s="12">
        <f t="shared" si="1"/>
        <v>-6.0884400561844992E-2</v>
      </c>
      <c r="U8" s="19"/>
      <c r="V8" s="15"/>
      <c r="W8" s="23"/>
      <c r="X8" s="20"/>
    </row>
    <row r="9" spans="1:24" x14ac:dyDescent="0.3">
      <c r="A9" s="19">
        <v>39994</v>
      </c>
      <c r="B9" s="15">
        <v>4.7899999999999999E-4</v>
      </c>
      <c r="C9" s="15">
        <v>4.7589870891437069E-2</v>
      </c>
      <c r="D9" s="15">
        <v>0.222553</v>
      </c>
      <c r="E9" s="15">
        <f t="shared" si="2"/>
        <v>-0.107028</v>
      </c>
      <c r="F9" s="15">
        <f t="shared" si="2"/>
        <v>-0.22367799999999999</v>
      </c>
      <c r="G9" s="15">
        <f t="shared" si="2"/>
        <v>-0.166074</v>
      </c>
      <c r="H9" s="5">
        <v>1</v>
      </c>
      <c r="I9" s="15" cm="1">
        <f t="array" ref="I9">C9-MMULT(D9:H9,$R$2:$R$6)</f>
        <v>1.3765073384698068E-3</v>
      </c>
      <c r="K9" s="11">
        <f t="shared" si="0"/>
        <v>0.19337506846615848</v>
      </c>
      <c r="L9" s="12">
        <f t="shared" si="1"/>
        <v>0.19475157580462829</v>
      </c>
      <c r="U9" s="19"/>
      <c r="V9" s="15"/>
      <c r="W9" s="23"/>
      <c r="X9" s="20"/>
    </row>
    <row r="10" spans="1:24" x14ac:dyDescent="0.3">
      <c r="A10" s="19">
        <v>40086</v>
      </c>
      <c r="B10" s="15">
        <v>4.0999999999999999E-4</v>
      </c>
      <c r="C10" s="15">
        <v>5.4820659183701943E-2</v>
      </c>
      <c r="D10" s="15">
        <v>0.178642</v>
      </c>
      <c r="E10" s="15">
        <f t="shared" si="2"/>
        <v>0.222553</v>
      </c>
      <c r="F10" s="15">
        <f t="shared" si="2"/>
        <v>-0.107028</v>
      </c>
      <c r="G10" s="15">
        <f t="shared" si="2"/>
        <v>-0.22367799999999999</v>
      </c>
      <c r="H10" s="5">
        <v>1</v>
      </c>
      <c r="I10" s="15" cm="1">
        <f t="array" ref="I10">C10-MMULT(D10:H10,$R$2:$R$6)</f>
        <v>-3.3144115515572413E-2</v>
      </c>
      <c r="K10" s="11">
        <f t="shared" si="0"/>
        <v>0.1585775860332907</v>
      </c>
      <c r="L10" s="12">
        <f t="shared" si="1"/>
        <v>0.12543347051771828</v>
      </c>
      <c r="U10" s="19"/>
      <c r="V10" s="15"/>
      <c r="W10" s="23"/>
      <c r="X10" s="20"/>
    </row>
    <row r="11" spans="1:24" x14ac:dyDescent="0.3">
      <c r="A11" s="19">
        <v>40178</v>
      </c>
      <c r="B11" s="15">
        <v>2.7300000000000002E-4</v>
      </c>
      <c r="C11" s="15">
        <v>7.6051399547087062E-2</v>
      </c>
      <c r="D11" s="15">
        <v>4.6266000000000002E-2</v>
      </c>
      <c r="E11" s="15">
        <f t="shared" si="2"/>
        <v>0.178642</v>
      </c>
      <c r="F11" s="15">
        <f t="shared" si="2"/>
        <v>0.222553</v>
      </c>
      <c r="G11" s="15">
        <f t="shared" si="2"/>
        <v>-0.107028</v>
      </c>
      <c r="H11" s="5">
        <v>1</v>
      </c>
      <c r="I11" s="15" cm="1">
        <f t="array" ref="I11">C11-MMULT(D11:H11,$R$2:$R$6)</f>
        <v>3.0007087997455106E-3</v>
      </c>
      <c r="K11" s="11">
        <f t="shared" si="0"/>
        <v>5.3675590302532904E-2</v>
      </c>
      <c r="L11" s="12">
        <f t="shared" si="1"/>
        <v>5.6676299102278414E-2</v>
      </c>
      <c r="U11" s="19"/>
      <c r="V11" s="15"/>
      <c r="W11" s="23"/>
      <c r="X11" s="20"/>
    </row>
    <row r="12" spans="1:24" x14ac:dyDescent="0.3">
      <c r="A12" s="19">
        <v>40268</v>
      </c>
      <c r="B12" s="15">
        <v>1.65E-4</v>
      </c>
      <c r="C12" s="15">
        <v>2.3922649329599421E-2</v>
      </c>
      <c r="D12" s="15">
        <v>3.1308000000000002E-2</v>
      </c>
      <c r="E12" s="15">
        <f t="shared" si="2"/>
        <v>4.6266000000000002E-2</v>
      </c>
      <c r="F12" s="15">
        <f t="shared" si="2"/>
        <v>0.178642</v>
      </c>
      <c r="G12" s="15">
        <f t="shared" si="2"/>
        <v>0.222553</v>
      </c>
      <c r="H12" s="5">
        <v>1</v>
      </c>
      <c r="I12" s="15" cm="1">
        <f t="array" ref="I12">C12-MMULT(D12:H12,$R$2:$R$6)</f>
        <v>-5.8615171038697372E-2</v>
      </c>
      <c r="K12" s="11">
        <f t="shared" si="0"/>
        <v>4.1822051502896446E-2</v>
      </c>
      <c r="L12" s="12">
        <f t="shared" si="1"/>
        <v>-1.6793119535800927E-2</v>
      </c>
      <c r="U12" s="19"/>
      <c r="V12" s="15"/>
      <c r="W12" s="23"/>
      <c r="X12" s="20"/>
    </row>
    <row r="13" spans="1:24" x14ac:dyDescent="0.3">
      <c r="A13" s="19">
        <v>40359</v>
      </c>
      <c r="B13" s="15">
        <v>3.5300000000000002E-4</v>
      </c>
      <c r="C13" s="15">
        <v>1.7328055492345621E-2</v>
      </c>
      <c r="D13" s="15">
        <v>-0.121216</v>
      </c>
      <c r="E13" s="15">
        <f t="shared" si="2"/>
        <v>3.1308000000000002E-2</v>
      </c>
      <c r="F13" s="15">
        <f t="shared" si="2"/>
        <v>4.6266000000000002E-2</v>
      </c>
      <c r="G13" s="15">
        <f t="shared" si="2"/>
        <v>0.178642</v>
      </c>
      <c r="H13" s="5">
        <v>1</v>
      </c>
      <c r="I13" s="15" cm="1">
        <f t="array" ref="I13">C13-MMULT(D13:H13,$R$2:$R$6)</f>
        <v>1.6618763256076915E-2</v>
      </c>
      <c r="K13" s="11">
        <f t="shared" si="0"/>
        <v>-7.9046323405229685E-2</v>
      </c>
      <c r="L13" s="12">
        <f t="shared" si="1"/>
        <v>-6.2427560149152767E-2</v>
      </c>
      <c r="U13" s="19"/>
      <c r="V13" s="15"/>
      <c r="W13" s="23"/>
      <c r="X13" s="20"/>
    </row>
    <row r="14" spans="1:24" x14ac:dyDescent="0.3">
      <c r="A14" s="19">
        <v>40451</v>
      </c>
      <c r="B14" s="15">
        <v>4.08E-4</v>
      </c>
      <c r="C14" s="15">
        <v>4.5894836541674477E-2</v>
      </c>
      <c r="D14" s="15">
        <v>0.143399</v>
      </c>
      <c r="E14" s="15">
        <f t="shared" si="2"/>
        <v>-0.121216</v>
      </c>
      <c r="F14" s="15">
        <f t="shared" si="2"/>
        <v>3.1308000000000002E-2</v>
      </c>
      <c r="G14" s="15">
        <f t="shared" si="2"/>
        <v>4.6266000000000002E-2</v>
      </c>
      <c r="H14" s="5">
        <v>1</v>
      </c>
      <c r="I14" s="15" cm="1">
        <f t="array" ref="I14">C14-MMULT(D14:H14,$R$2:$R$6)</f>
        <v>-1.7051119555009292E-2</v>
      </c>
      <c r="K14" s="11">
        <f t="shared" si="0"/>
        <v>0.13064910174959052</v>
      </c>
      <c r="L14" s="12">
        <f t="shared" si="1"/>
        <v>0.11359798219458123</v>
      </c>
      <c r="U14" s="19"/>
      <c r="V14" s="15"/>
      <c r="W14" s="23"/>
      <c r="X14" s="20"/>
    </row>
    <row r="15" spans="1:24" x14ac:dyDescent="0.3">
      <c r="A15" s="19">
        <v>40543</v>
      </c>
      <c r="B15" s="15">
        <v>3.7500000000000001E-4</v>
      </c>
      <c r="C15" s="15">
        <v>7.9317427544907337E-2</v>
      </c>
      <c r="D15" s="15">
        <v>8.7274000000000004E-2</v>
      </c>
      <c r="E15" s="15">
        <f t="shared" si="2"/>
        <v>0.143399</v>
      </c>
      <c r="F15" s="15">
        <f t="shared" si="2"/>
        <v>-0.121216</v>
      </c>
      <c r="G15" s="15">
        <f t="shared" si="2"/>
        <v>3.1308000000000002E-2</v>
      </c>
      <c r="H15" s="5">
        <v>1</v>
      </c>
      <c r="I15" s="15" cm="1">
        <f t="array" ref="I15">C15-MMULT(D15:H15,$R$2:$R$6)</f>
        <v>1.0292282262946095E-2</v>
      </c>
      <c r="K15" s="11">
        <f t="shared" si="0"/>
        <v>8.6172576470168405E-2</v>
      </c>
      <c r="L15" s="12">
        <f t="shared" si="1"/>
        <v>9.64648587331145E-2</v>
      </c>
      <c r="U15" s="19"/>
      <c r="V15" s="15"/>
      <c r="W15" s="23"/>
      <c r="X15" s="20"/>
    </row>
    <row r="16" spans="1:24" x14ac:dyDescent="0.3">
      <c r="A16" s="19">
        <v>40633</v>
      </c>
      <c r="B16" s="15">
        <v>3.5199999999999999E-4</v>
      </c>
      <c r="C16" s="15">
        <v>5.0539045659965483E-2</v>
      </c>
      <c r="D16" s="15">
        <v>4.4225E-2</v>
      </c>
      <c r="E16" s="15">
        <f t="shared" si="2"/>
        <v>8.7274000000000004E-2</v>
      </c>
      <c r="F16" s="15">
        <f t="shared" si="2"/>
        <v>0.143399</v>
      </c>
      <c r="G16" s="15">
        <f t="shared" si="2"/>
        <v>-0.121216</v>
      </c>
      <c r="H16" s="5">
        <v>1</v>
      </c>
      <c r="I16" s="15" cm="1">
        <f t="array" ref="I16">C16-MMULT(D16:H16,$R$2:$R$6)</f>
        <v>3.0043881308593826E-3</v>
      </c>
      <c r="K16" s="11">
        <f t="shared" si="0"/>
        <v>5.2058190069209059E-2</v>
      </c>
      <c r="L16" s="12">
        <f t="shared" si="1"/>
        <v>5.5062578200068442E-2</v>
      </c>
      <c r="U16" s="19"/>
      <c r="V16" s="15"/>
      <c r="W16" s="23"/>
      <c r="X16" s="20"/>
    </row>
    <row r="17" spans="1:24" x14ac:dyDescent="0.3">
      <c r="A17" s="19">
        <v>40724</v>
      </c>
      <c r="B17" s="15">
        <v>2.33E-4</v>
      </c>
      <c r="C17" s="15">
        <v>4.6551373430717469E-2</v>
      </c>
      <c r="D17" s="15">
        <v>2.4880000000000002E-3</v>
      </c>
      <c r="E17" s="15">
        <f t="shared" si="2"/>
        <v>4.4225E-2</v>
      </c>
      <c r="F17" s="15">
        <f t="shared" si="2"/>
        <v>8.7274000000000004E-2</v>
      </c>
      <c r="G17" s="15">
        <f t="shared" si="2"/>
        <v>0.143399</v>
      </c>
      <c r="H17" s="5">
        <v>1</v>
      </c>
      <c r="I17" s="15" cm="1">
        <f t="array" ref="I17">C17-MMULT(D17:H17,$R$2:$R$6)</f>
        <v>-5.4095479628865697E-3</v>
      </c>
      <c r="K17" s="11">
        <f t="shared" si="0"/>
        <v>1.8983504357186952E-2</v>
      </c>
      <c r="L17" s="12">
        <f t="shared" si="1"/>
        <v>1.3573956394300382E-2</v>
      </c>
      <c r="U17" s="19"/>
      <c r="V17" s="15"/>
      <c r="W17" s="23"/>
      <c r="X17" s="20"/>
    </row>
    <row r="18" spans="1:24" x14ac:dyDescent="0.3">
      <c r="A18" s="19">
        <v>40816</v>
      </c>
      <c r="B18" s="15">
        <v>1.18E-4</v>
      </c>
      <c r="C18" s="15">
        <v>-3.2877909850224762E-2</v>
      </c>
      <c r="D18" s="15">
        <v>-0.174232</v>
      </c>
      <c r="E18" s="15">
        <f t="shared" si="2"/>
        <v>2.4880000000000002E-3</v>
      </c>
      <c r="F18" s="15">
        <f t="shared" si="2"/>
        <v>4.4225E-2</v>
      </c>
      <c r="G18" s="15">
        <f t="shared" si="2"/>
        <v>8.7274000000000004E-2</v>
      </c>
      <c r="H18" s="5">
        <v>1</v>
      </c>
      <c r="I18" s="15" cm="1">
        <f t="array" ref="I18">C18-MMULT(D18:H18,$R$2:$R$6)</f>
        <v>4.4464396858552788E-3</v>
      </c>
      <c r="K18" s="11">
        <f t="shared" si="0"/>
        <v>-0.12105910673197967</v>
      </c>
      <c r="L18" s="12">
        <f t="shared" si="1"/>
        <v>-0.11661266704612439</v>
      </c>
      <c r="U18" s="19"/>
      <c r="V18" s="15"/>
      <c r="W18" s="23"/>
      <c r="X18" s="20"/>
    </row>
    <row r="19" spans="1:24" x14ac:dyDescent="0.3">
      <c r="A19" s="19">
        <v>40908</v>
      </c>
      <c r="B19" s="15">
        <v>5.7000000000000003E-5</v>
      </c>
      <c r="C19" s="15">
        <v>1.6496628087888651E-2</v>
      </c>
      <c r="D19" s="15">
        <v>7.1831000000000006E-2</v>
      </c>
      <c r="E19" s="15">
        <f t="shared" ref="E19:G65" si="3">D18</f>
        <v>-0.174232</v>
      </c>
      <c r="F19" s="15">
        <f t="shared" si="3"/>
        <v>2.4880000000000002E-3</v>
      </c>
      <c r="G19" s="15">
        <f t="shared" si="3"/>
        <v>4.4225E-2</v>
      </c>
      <c r="H19" s="5">
        <v>1</v>
      </c>
      <c r="I19" s="15" cm="1">
        <f t="array" ref="I19">C19-MMULT(D19:H19,$R$2:$R$6)</f>
        <v>-5.7460617489259909E-3</v>
      </c>
      <c r="K19" s="11">
        <f t="shared" si="0"/>
        <v>7.3934697095734275E-2</v>
      </c>
      <c r="L19" s="12">
        <f t="shared" si="1"/>
        <v>6.8188635346808288E-2</v>
      </c>
      <c r="U19" s="19"/>
      <c r="V19" s="15"/>
      <c r="W19" s="23"/>
      <c r="X19" s="20"/>
    </row>
    <row r="20" spans="1:24" x14ac:dyDescent="0.3">
      <c r="A20" s="19">
        <v>40999</v>
      </c>
      <c r="B20" s="15">
        <v>7.6000000000000004E-5</v>
      </c>
      <c r="C20" s="15">
        <v>5.9929685122976688E-2</v>
      </c>
      <c r="D20" s="15">
        <v>0.11877500000000001</v>
      </c>
      <c r="E20" s="15">
        <f t="shared" si="3"/>
        <v>7.1831000000000006E-2</v>
      </c>
      <c r="F20" s="15">
        <f t="shared" si="3"/>
        <v>-0.174232</v>
      </c>
      <c r="G20" s="15">
        <f t="shared" si="3"/>
        <v>2.4880000000000002E-3</v>
      </c>
      <c r="H20" s="5">
        <v>1</v>
      </c>
      <c r="I20" s="15" cm="1">
        <f t="array" ref="I20">C20-MMULT(D20:H20,$R$2:$R$6)</f>
        <v>-9.953414170743996E-4</v>
      </c>
      <c r="K20" s="11">
        <f t="shared" si="0"/>
        <v>0.111135694916976</v>
      </c>
      <c r="L20" s="12">
        <f t="shared" si="1"/>
        <v>0.1101403534999016</v>
      </c>
      <c r="U20" s="19"/>
      <c r="V20" s="15"/>
      <c r="W20" s="23"/>
      <c r="X20" s="20"/>
    </row>
    <row r="21" spans="1:24" x14ac:dyDescent="0.3">
      <c r="A21" s="19">
        <v>41090</v>
      </c>
      <c r="B21" s="15">
        <v>1.8900000000000001E-4</v>
      </c>
      <c r="C21" s="15">
        <v>7.328139337855033E-3</v>
      </c>
      <c r="D21" s="15">
        <v>-5.5627999999999997E-2</v>
      </c>
      <c r="E21" s="15">
        <f t="shared" si="3"/>
        <v>0.11877500000000001</v>
      </c>
      <c r="F21" s="15">
        <f t="shared" si="3"/>
        <v>7.1831000000000006E-2</v>
      </c>
      <c r="G21" s="15">
        <f t="shared" si="3"/>
        <v>-0.174232</v>
      </c>
      <c r="H21" s="5">
        <v>1</v>
      </c>
      <c r="I21" s="15" cm="1">
        <f t="array" ref="I21">C21-MMULT(D21:H21,$R$2:$R$6)</f>
        <v>8.0516456908887729E-3</v>
      </c>
      <c r="K21" s="11">
        <f t="shared" si="0"/>
        <v>-2.7070798415889136E-2</v>
      </c>
      <c r="L21" s="12">
        <f t="shared" si="1"/>
        <v>-1.9019152725000363E-2</v>
      </c>
      <c r="U21" s="19"/>
      <c r="V21" s="15"/>
      <c r="W21" s="23"/>
      <c r="X21" s="20"/>
    </row>
    <row r="22" spans="1:24" x14ac:dyDescent="0.3">
      <c r="A22" s="19">
        <v>41182</v>
      </c>
      <c r="B22" s="15">
        <v>2.1800000000000001E-4</v>
      </c>
      <c r="C22" s="15">
        <v>3.7922422909437259E-2</v>
      </c>
      <c r="D22" s="15">
        <v>6.8351999999999996E-2</v>
      </c>
      <c r="E22" s="15">
        <f t="shared" si="3"/>
        <v>-5.5627999999999997E-2</v>
      </c>
      <c r="F22" s="15">
        <f t="shared" si="3"/>
        <v>0.11877500000000001</v>
      </c>
      <c r="G22" s="15">
        <f t="shared" si="3"/>
        <v>7.1831000000000006E-2</v>
      </c>
      <c r="H22" s="5">
        <v>1</v>
      </c>
      <c r="I22" s="15" cm="1">
        <f t="array" ref="I22">C22-MMULT(D22:H22,$R$2:$R$6)</f>
        <v>-1.741840448772574E-2</v>
      </c>
      <c r="K22" s="11">
        <f t="shared" si="0"/>
        <v>7.1177746869505135E-2</v>
      </c>
      <c r="L22" s="12">
        <f t="shared" si="1"/>
        <v>5.3759342381779394E-2</v>
      </c>
      <c r="U22" s="19"/>
      <c r="V22" s="15"/>
      <c r="W22" s="23"/>
      <c r="X22" s="20"/>
    </row>
    <row r="23" spans="1:24" x14ac:dyDescent="0.3">
      <c r="A23" s="19">
        <v>41274</v>
      </c>
      <c r="B23" s="15">
        <v>2.3599999999999999E-4</v>
      </c>
      <c r="C23" s="15">
        <v>3.0793930638776331E-2</v>
      </c>
      <c r="D23" s="15">
        <v>2.8823999999999999E-2</v>
      </c>
      <c r="E23" s="15">
        <f t="shared" si="3"/>
        <v>6.8351999999999996E-2</v>
      </c>
      <c r="F23" s="15">
        <f t="shared" si="3"/>
        <v>-5.5627999999999997E-2</v>
      </c>
      <c r="G23" s="15">
        <f t="shared" si="3"/>
        <v>0.11877500000000001</v>
      </c>
      <c r="H23" s="5">
        <v>1</v>
      </c>
      <c r="I23" s="15" cm="1">
        <f t="array" ref="I23">C23-MMULT(D23:H23,$R$2:$R$6)</f>
        <v>-1.9321393947487314E-2</v>
      </c>
      <c r="K23" s="11">
        <f t="shared" si="0"/>
        <v>3.9853593796097611E-2</v>
      </c>
      <c r="L23" s="12">
        <f t="shared" si="1"/>
        <v>2.0532199848610298E-2</v>
      </c>
      <c r="U23" s="19"/>
      <c r="V23" s="15"/>
      <c r="W23" s="23"/>
      <c r="X23" s="20"/>
    </row>
    <row r="24" spans="1:24" x14ac:dyDescent="0.3">
      <c r="A24" s="19">
        <v>41364</v>
      </c>
      <c r="B24" s="15">
        <v>1.63E-4</v>
      </c>
      <c r="C24" s="15">
        <v>3.2138848219677607E-2</v>
      </c>
      <c r="D24" s="15">
        <v>6.5029000000000003E-2</v>
      </c>
      <c r="E24" s="15">
        <f t="shared" si="3"/>
        <v>2.8823999999999999E-2</v>
      </c>
      <c r="F24" s="15">
        <f t="shared" si="3"/>
        <v>6.8351999999999996E-2</v>
      </c>
      <c r="G24" s="15">
        <f t="shared" si="3"/>
        <v>-5.5627999999999997E-2</v>
      </c>
      <c r="H24" s="5">
        <v>1</v>
      </c>
      <c r="I24" s="15" cm="1">
        <f t="array" ref="I24">C24-MMULT(D24:H24,$R$2:$R$6)</f>
        <v>-1.5196173987615219E-2</v>
      </c>
      <c r="K24" s="11">
        <f t="shared" si="0"/>
        <v>6.8544419591045985E-2</v>
      </c>
      <c r="L24" s="12">
        <f t="shared" si="1"/>
        <v>5.3348245603430766E-2</v>
      </c>
      <c r="U24" s="19"/>
      <c r="V24" s="15"/>
      <c r="W24" s="23"/>
      <c r="X24" s="20"/>
    </row>
    <row r="25" spans="1:24" x14ac:dyDescent="0.3">
      <c r="A25" s="19">
        <v>41455</v>
      </c>
      <c r="B25" s="15">
        <v>1.7100000000000001E-4</v>
      </c>
      <c r="C25" s="15">
        <v>2.9931531268772019E-2</v>
      </c>
      <c r="D25" s="15">
        <v>-4.2360000000000002E-3</v>
      </c>
      <c r="E25" s="15">
        <f t="shared" si="3"/>
        <v>6.5029000000000003E-2</v>
      </c>
      <c r="F25" s="15">
        <f t="shared" si="3"/>
        <v>2.8823999999999999E-2</v>
      </c>
      <c r="G25" s="15">
        <f t="shared" si="3"/>
        <v>6.8351999999999996E-2</v>
      </c>
      <c r="H25" s="5">
        <v>1</v>
      </c>
      <c r="I25" s="15" cm="1">
        <f t="array" ref="I25">C25-MMULT(D25:H25,$R$2:$R$6)</f>
        <v>-7.8082995204294021E-3</v>
      </c>
      <c r="K25" s="11">
        <f t="shared" si="0"/>
        <v>1.3655038326383668E-2</v>
      </c>
      <c r="L25" s="12">
        <f t="shared" si="1"/>
        <v>5.8467388059542658E-3</v>
      </c>
      <c r="U25" s="19"/>
      <c r="V25" s="15"/>
      <c r="W25" s="23"/>
      <c r="X25" s="20"/>
    </row>
    <row r="26" spans="1:24" x14ac:dyDescent="0.3">
      <c r="A26" s="19">
        <v>41547</v>
      </c>
      <c r="B26" s="15">
        <v>9.3999999999999994E-5</v>
      </c>
      <c r="C26" s="15">
        <v>5.0980235575572408E-2</v>
      </c>
      <c r="D26" s="15">
        <v>7.9036999999999996E-2</v>
      </c>
      <c r="E26" s="15">
        <f t="shared" si="3"/>
        <v>-4.2360000000000002E-3</v>
      </c>
      <c r="F26" s="15">
        <f t="shared" si="3"/>
        <v>6.5029000000000003E-2</v>
      </c>
      <c r="G26" s="15">
        <f t="shared" si="3"/>
        <v>2.8823999999999999E-2</v>
      </c>
      <c r="H26" s="5">
        <v>1</v>
      </c>
      <c r="I26" s="15" cm="1">
        <f t="array" ref="I26">C26-MMULT(D26:H26,$R$2:$R$6)</f>
        <v>-6.844330241164702E-3</v>
      </c>
      <c r="K26" s="11">
        <f t="shared" si="0"/>
        <v>7.964512633695503E-2</v>
      </c>
      <c r="L26" s="12">
        <f t="shared" si="1"/>
        <v>7.2800796095790321E-2</v>
      </c>
      <c r="U26" s="19"/>
      <c r="V26" s="15"/>
      <c r="W26" s="23"/>
      <c r="X26" s="20"/>
    </row>
    <row r="27" spans="1:24" x14ac:dyDescent="0.3">
      <c r="A27" s="19">
        <v>41639</v>
      </c>
      <c r="B27" s="15">
        <v>7.2000000000000002E-5</v>
      </c>
      <c r="C27" s="15">
        <v>6.0154731005674922E-2</v>
      </c>
      <c r="D27" s="15">
        <v>7.3122999999999994E-2</v>
      </c>
      <c r="E27" s="15">
        <f t="shared" si="3"/>
        <v>7.9036999999999996E-2</v>
      </c>
      <c r="F27" s="15">
        <f t="shared" si="3"/>
        <v>-4.2360000000000002E-3</v>
      </c>
      <c r="G27" s="15">
        <f t="shared" si="3"/>
        <v>6.5029000000000003E-2</v>
      </c>
      <c r="H27" s="5">
        <v>1</v>
      </c>
      <c r="I27" s="15" cm="1">
        <f t="array" ref="I27">C27-MMULT(D27:H27,$R$2:$R$6)</f>
        <v>-7.531726774850922E-3</v>
      </c>
      <c r="K27" s="11">
        <f t="shared" si="0"/>
        <v>7.4958548688803528E-2</v>
      </c>
      <c r="L27" s="12">
        <f t="shared" si="1"/>
        <v>6.7426821913952606E-2</v>
      </c>
      <c r="U27" s="19"/>
      <c r="V27" s="15"/>
      <c r="W27" s="23"/>
      <c r="X27" s="20"/>
    </row>
    <row r="28" spans="1:24" x14ac:dyDescent="0.3">
      <c r="A28" s="19">
        <v>41729</v>
      </c>
      <c r="B28" s="15">
        <v>1.25E-4</v>
      </c>
      <c r="C28" s="15">
        <v>4.4939904675453501E-2</v>
      </c>
      <c r="D28" s="15">
        <v>1.0848999999999999E-2</v>
      </c>
      <c r="E28" s="15">
        <f t="shared" si="3"/>
        <v>7.3122999999999994E-2</v>
      </c>
      <c r="F28" s="15">
        <f t="shared" si="3"/>
        <v>7.9036999999999996E-2</v>
      </c>
      <c r="G28" s="15">
        <f t="shared" si="3"/>
        <v>-4.2360000000000002E-3</v>
      </c>
      <c r="H28" s="5">
        <v>1</v>
      </c>
      <c r="I28" s="15" cm="1">
        <f t="array" ref="I28">C28-MMULT(D28:H28,$R$2:$R$6)</f>
        <v>4.3229610009018204E-3</v>
      </c>
      <c r="K28" s="11">
        <f t="shared" si="0"/>
        <v>2.5609218884781577E-2</v>
      </c>
      <c r="L28" s="12">
        <f t="shared" si="1"/>
        <v>2.9932179885683398E-2</v>
      </c>
      <c r="U28" s="19"/>
      <c r="V28" s="15"/>
      <c r="W28" s="23"/>
      <c r="X28" s="20"/>
    </row>
    <row r="29" spans="1:24" x14ac:dyDescent="0.3">
      <c r="A29" s="19">
        <v>41820</v>
      </c>
      <c r="B29" s="15">
        <v>8.6000000000000003E-5</v>
      </c>
      <c r="C29" s="15">
        <v>5.0721793635808872E-2</v>
      </c>
      <c r="D29" s="15">
        <v>5.0402000000000002E-2</v>
      </c>
      <c r="E29" s="15">
        <f t="shared" si="3"/>
        <v>1.0848999999999999E-2</v>
      </c>
      <c r="F29" s="15">
        <f t="shared" si="3"/>
        <v>7.3122999999999994E-2</v>
      </c>
      <c r="G29" s="15">
        <f t="shared" si="3"/>
        <v>7.9036999999999996E-2</v>
      </c>
      <c r="H29" s="5">
        <v>1</v>
      </c>
      <c r="I29" s="15" cm="1">
        <f t="array" ref="I29">C29-MMULT(D29:H29,$R$2:$R$6)</f>
        <v>-5.3104202978507126E-3</v>
      </c>
      <c r="K29" s="11">
        <f t="shared" si="0"/>
        <v>5.6953183328024036E-2</v>
      </c>
      <c r="L29" s="12">
        <f t="shared" si="1"/>
        <v>5.1642763030173323E-2</v>
      </c>
      <c r="U29" s="19"/>
      <c r="V29" s="15"/>
      <c r="W29" s="23"/>
      <c r="X29" s="20"/>
    </row>
    <row r="30" spans="1:24" x14ac:dyDescent="0.3">
      <c r="A30" s="19">
        <v>41912</v>
      </c>
      <c r="B30" s="15">
        <v>7.3999999999999996E-5</v>
      </c>
      <c r="C30" s="15">
        <v>-3.459740174305503E-3</v>
      </c>
      <c r="D30" s="15">
        <v>-2.3047999999999999E-2</v>
      </c>
      <c r="E30" s="15">
        <f t="shared" si="3"/>
        <v>5.0402000000000002E-2</v>
      </c>
      <c r="F30" s="15">
        <f t="shared" si="3"/>
        <v>1.0848999999999999E-2</v>
      </c>
      <c r="G30" s="15">
        <f t="shared" si="3"/>
        <v>7.3122999999999994E-2</v>
      </c>
      <c r="H30" s="5">
        <v>1</v>
      </c>
      <c r="I30" s="15" cm="1">
        <f t="array" ref="I30">C30-MMULT(D30:H30,$R$2:$R$6)</f>
        <v>-3.0086767265727257E-2</v>
      </c>
      <c r="K30" s="11">
        <f t="shared" si="0"/>
        <v>-1.2526212470058869E-3</v>
      </c>
      <c r="L30" s="12">
        <f t="shared" si="1"/>
        <v>-3.1339388512733143E-2</v>
      </c>
      <c r="U30" s="19"/>
      <c r="V30" s="15"/>
      <c r="W30" s="23"/>
      <c r="X30" s="20"/>
    </row>
    <row r="31" spans="1:24" x14ac:dyDescent="0.3">
      <c r="A31" s="19">
        <v>42004</v>
      </c>
      <c r="B31" s="15">
        <v>4.6999999999999997E-5</v>
      </c>
      <c r="C31" s="15">
        <v>3.1343015409986519E-2</v>
      </c>
      <c r="D31" s="15">
        <v>4.1269999999999996E-3</v>
      </c>
      <c r="E31" s="15">
        <f t="shared" si="3"/>
        <v>-2.3047999999999999E-2</v>
      </c>
      <c r="F31" s="15">
        <f t="shared" si="3"/>
        <v>5.0402000000000002E-2</v>
      </c>
      <c r="G31" s="15">
        <f t="shared" si="3"/>
        <v>1.0848999999999999E-2</v>
      </c>
      <c r="H31" s="5">
        <v>1</v>
      </c>
      <c r="I31" s="15" cm="1">
        <f t="array" ref="I31">C31-MMULT(D31:H31,$R$2:$R$6)</f>
        <v>1.0474701481742024E-2</v>
      </c>
      <c r="K31" s="11">
        <f t="shared" si="0"/>
        <v>2.0282337763565087E-2</v>
      </c>
      <c r="L31" s="12">
        <f t="shared" si="1"/>
        <v>3.0757039245307111E-2</v>
      </c>
      <c r="U31" s="19"/>
      <c r="V31" s="15"/>
      <c r="W31" s="23"/>
      <c r="X31" s="20"/>
    </row>
    <row r="32" spans="1:24" x14ac:dyDescent="0.3">
      <c r="A32" s="19">
        <v>42094</v>
      </c>
      <c r="B32" s="15">
        <v>5.5000000000000002E-5</v>
      </c>
      <c r="C32" s="15">
        <v>3.9530724021709103E-2</v>
      </c>
      <c r="D32" s="15">
        <v>2.3064999999999999E-2</v>
      </c>
      <c r="E32" s="15">
        <f t="shared" si="3"/>
        <v>4.1269999999999996E-3</v>
      </c>
      <c r="F32" s="15">
        <f t="shared" si="3"/>
        <v>-2.3047999999999999E-2</v>
      </c>
      <c r="G32" s="15">
        <f t="shared" si="3"/>
        <v>5.0402000000000002E-2</v>
      </c>
      <c r="H32" s="5">
        <v>1</v>
      </c>
      <c r="I32" s="15" cm="1">
        <f t="array" ref="I32">C32-MMULT(D32:H32,$R$2:$R$6)</f>
        <v>8.2790221094236269E-3</v>
      </c>
      <c r="K32" s="11">
        <f t="shared" si="0"/>
        <v>3.5289846640922704E-2</v>
      </c>
      <c r="L32" s="12">
        <f t="shared" si="1"/>
        <v>4.356886875034633E-2</v>
      </c>
      <c r="U32" s="19"/>
      <c r="V32" s="15"/>
      <c r="W32" s="23"/>
      <c r="X32" s="20"/>
    </row>
    <row r="33" spans="1:24" x14ac:dyDescent="0.3">
      <c r="A33" s="19">
        <v>42185</v>
      </c>
      <c r="B33" s="15">
        <v>4.1999999999999998E-5</v>
      </c>
      <c r="C33" s="15">
        <v>5.7710233971844493E-2</v>
      </c>
      <c r="D33" s="15">
        <v>3.4780000000000002E-3</v>
      </c>
      <c r="E33" s="15">
        <f t="shared" si="3"/>
        <v>2.3064999999999999E-2</v>
      </c>
      <c r="F33" s="15">
        <f t="shared" si="3"/>
        <v>4.1269999999999996E-3</v>
      </c>
      <c r="G33" s="15">
        <f t="shared" si="3"/>
        <v>-2.3047999999999999E-2</v>
      </c>
      <c r="H33" s="5">
        <v>1</v>
      </c>
      <c r="I33" s="15" cm="1">
        <f t="array" ref="I33">C33-MMULT(D33:H33,$R$2:$R$6)</f>
        <v>3.794659013616089E-2</v>
      </c>
      <c r="K33" s="11">
        <f t="shared" si="0"/>
        <v>1.9768034602650256E-2</v>
      </c>
      <c r="L33" s="12">
        <f t="shared" si="1"/>
        <v>5.7714624738811143E-2</v>
      </c>
      <c r="U33" s="19"/>
      <c r="V33" s="15"/>
      <c r="W33" s="23"/>
      <c r="X33" s="20"/>
    </row>
    <row r="34" spans="1:24" x14ac:dyDescent="0.3">
      <c r="A34" s="19">
        <v>42277</v>
      </c>
      <c r="B34" s="15">
        <v>6.0000000000000002E-5</v>
      </c>
      <c r="C34" s="15">
        <v>6.4470022899532084E-3</v>
      </c>
      <c r="D34" s="15">
        <v>-9.4501000000000002E-2</v>
      </c>
      <c r="E34" s="15">
        <f t="shared" si="3"/>
        <v>3.4780000000000002E-3</v>
      </c>
      <c r="F34" s="15">
        <f t="shared" si="3"/>
        <v>2.3064999999999999E-2</v>
      </c>
      <c r="G34" s="15">
        <f t="shared" si="3"/>
        <v>4.1269999999999996E-3</v>
      </c>
      <c r="H34" s="5">
        <v>1</v>
      </c>
      <c r="I34" s="15" cm="1">
        <f t="array" ref="I34">C34-MMULT(D34:H34,$R$2:$R$6)</f>
        <v>2.4142702952490269E-2</v>
      </c>
      <c r="K34" s="11">
        <f t="shared" si="0"/>
        <v>-5.7875893599621454E-2</v>
      </c>
      <c r="L34" s="12">
        <f t="shared" si="1"/>
        <v>-3.3733190647131185E-2</v>
      </c>
      <c r="U34" s="19"/>
      <c r="V34" s="15"/>
      <c r="W34" s="23"/>
      <c r="X34" s="20"/>
    </row>
    <row r="35" spans="1:24" x14ac:dyDescent="0.3">
      <c r="A35" s="19">
        <v>42369</v>
      </c>
      <c r="B35" s="15">
        <v>1.2799999999999999E-4</v>
      </c>
      <c r="C35" s="15">
        <v>2.012606974424402E-2</v>
      </c>
      <c r="D35" s="15">
        <v>5.0290000000000001E-2</v>
      </c>
      <c r="E35" s="15">
        <f t="shared" si="3"/>
        <v>-9.4501000000000002E-2</v>
      </c>
      <c r="F35" s="15">
        <f t="shared" si="3"/>
        <v>3.4780000000000002E-3</v>
      </c>
      <c r="G35" s="15">
        <f t="shared" si="3"/>
        <v>2.3064999999999999E-2</v>
      </c>
      <c r="H35" s="5">
        <v>1</v>
      </c>
      <c r="I35" s="15" cm="1">
        <f t="array" ref="I35">C35-MMULT(D35:H35,$R$2:$R$6)</f>
        <v>-4.3583316157465753E-3</v>
      </c>
      <c r="K35" s="11">
        <f t="shared" si="0"/>
        <v>5.6864428391163541E-2</v>
      </c>
      <c r="L35" s="12">
        <f t="shared" si="1"/>
        <v>5.2506096775416969E-2</v>
      </c>
      <c r="U35" s="19"/>
      <c r="V35" s="15"/>
      <c r="W35" s="23"/>
      <c r="X35" s="20"/>
    </row>
    <row r="36" spans="1:24" x14ac:dyDescent="0.3">
      <c r="A36" s="19">
        <v>42460</v>
      </c>
      <c r="B36" s="15">
        <v>5.3799999999999996E-4</v>
      </c>
      <c r="C36" s="15">
        <v>1.4489482972223969E-2</v>
      </c>
      <c r="D36" s="15">
        <v>2.385E-3</v>
      </c>
      <c r="E36" s="15">
        <f t="shared" si="3"/>
        <v>5.0290000000000001E-2</v>
      </c>
      <c r="F36" s="15">
        <f t="shared" si="3"/>
        <v>-9.4501000000000002E-2</v>
      </c>
      <c r="G36" s="15">
        <f t="shared" si="3"/>
        <v>3.4780000000000002E-3</v>
      </c>
      <c r="H36" s="5">
        <v>1</v>
      </c>
      <c r="I36" s="15" cm="1">
        <f t="array" ref="I36">C36-MMULT(D36:H36,$R$2:$R$6)</f>
        <v>-3.5967968257660174E-3</v>
      </c>
      <c r="K36" s="11">
        <f t="shared" si="0"/>
        <v>1.8901881513467032E-2</v>
      </c>
      <c r="L36" s="12">
        <f t="shared" si="1"/>
        <v>1.5305084687701014E-2</v>
      </c>
      <c r="U36" s="19"/>
      <c r="V36" s="15"/>
      <c r="W36" s="23"/>
      <c r="X36" s="20"/>
    </row>
    <row r="37" spans="1:24" x14ac:dyDescent="0.3">
      <c r="A37" s="19">
        <v>42551</v>
      </c>
      <c r="B37" s="15">
        <v>6.4899999999999995E-4</v>
      </c>
      <c r="C37" s="15">
        <v>4.4660337438559683E-2</v>
      </c>
      <c r="D37" s="15">
        <v>9.8899999999999995E-3</v>
      </c>
      <c r="E37" s="15">
        <f t="shared" si="3"/>
        <v>2.385E-3</v>
      </c>
      <c r="F37" s="15">
        <f t="shared" si="3"/>
        <v>5.0290000000000001E-2</v>
      </c>
      <c r="G37" s="15">
        <f t="shared" si="3"/>
        <v>-9.4501000000000002E-2</v>
      </c>
      <c r="H37" s="5">
        <v>1</v>
      </c>
      <c r="I37" s="15" cm="1">
        <f t="array" ref="I37">C37-MMULT(D37:H37,$R$2:$R$6)</f>
        <v>3.0613802451599705E-2</v>
      </c>
      <c r="K37" s="11">
        <f t="shared" si="0"/>
        <v>2.4849254737913589E-2</v>
      </c>
      <c r="L37" s="12">
        <f t="shared" si="1"/>
        <v>5.546305718951329E-2</v>
      </c>
      <c r="U37" s="19"/>
      <c r="V37" s="15"/>
      <c r="W37" s="23"/>
      <c r="X37" s="20"/>
    </row>
    <row r="38" spans="1:24" x14ac:dyDescent="0.3">
      <c r="A38" s="19">
        <v>42643</v>
      </c>
      <c r="B38" s="15">
        <v>6.9999999999999999E-4</v>
      </c>
      <c r="C38" s="15">
        <v>4.2649821674680233E-2</v>
      </c>
      <c r="D38" s="15">
        <v>5.3015E-2</v>
      </c>
      <c r="E38" s="15">
        <f t="shared" si="3"/>
        <v>9.8899999999999995E-3</v>
      </c>
      <c r="F38" s="15">
        <f t="shared" si="3"/>
        <v>2.385E-3</v>
      </c>
      <c r="G38" s="15">
        <f t="shared" si="3"/>
        <v>5.0290000000000001E-2</v>
      </c>
      <c r="H38" s="5">
        <v>1</v>
      </c>
      <c r="I38" s="15" cm="1">
        <f t="array" ref="I38">C38-MMULT(D38:H38,$R$2:$R$6)</f>
        <v>-3.9821741296876614E-3</v>
      </c>
      <c r="K38" s="11">
        <f t="shared" si="0"/>
        <v>5.9023867703171112E-2</v>
      </c>
      <c r="L38" s="12">
        <f t="shared" si="1"/>
        <v>5.5041693573483451E-2</v>
      </c>
      <c r="U38" s="19"/>
      <c r="V38" s="15"/>
      <c r="W38" s="23"/>
      <c r="X38" s="20"/>
    </row>
    <row r="39" spans="1:24" x14ac:dyDescent="0.3">
      <c r="A39" s="19">
        <v>42735</v>
      </c>
      <c r="B39" s="15">
        <v>8.1999999999999998E-4</v>
      </c>
      <c r="C39" s="15">
        <v>1.271508550510481E-2</v>
      </c>
      <c r="D39" s="15">
        <v>1.1894E-2</v>
      </c>
      <c r="E39" s="15">
        <f t="shared" si="3"/>
        <v>5.3015E-2</v>
      </c>
      <c r="F39" s="15">
        <f t="shared" si="3"/>
        <v>9.8899999999999995E-3</v>
      </c>
      <c r="G39" s="15">
        <f t="shared" si="3"/>
        <v>2.385E-3</v>
      </c>
      <c r="H39" s="5">
        <v>1</v>
      </c>
      <c r="I39" s="15" cm="1">
        <f t="array" ref="I39">C39-MMULT(D39:H39,$R$2:$R$6)</f>
        <v>-1.9287342492508863E-2</v>
      </c>
      <c r="K39" s="11">
        <f t="shared" si="0"/>
        <v>2.6437334143881733E-2</v>
      </c>
      <c r="L39" s="12">
        <f t="shared" si="1"/>
        <v>7.1499916513728702E-3</v>
      </c>
      <c r="U39" s="19"/>
      <c r="V39" s="15"/>
      <c r="W39" s="23"/>
      <c r="X39" s="20"/>
    </row>
    <row r="40" spans="1:24" x14ac:dyDescent="0.3">
      <c r="A40" s="19">
        <v>42825</v>
      </c>
      <c r="B40" s="15">
        <v>1.2110000000000001E-3</v>
      </c>
      <c r="C40" s="15">
        <v>4.7313309208277587E-2</v>
      </c>
      <c r="D40" s="15">
        <v>6.9082000000000005E-2</v>
      </c>
      <c r="E40" s="15">
        <f t="shared" si="3"/>
        <v>1.1894E-2</v>
      </c>
      <c r="F40" s="15">
        <f t="shared" si="3"/>
        <v>5.3015E-2</v>
      </c>
      <c r="G40" s="15">
        <f t="shared" si="3"/>
        <v>9.8899999999999995E-3</v>
      </c>
      <c r="H40" s="5">
        <v>1</v>
      </c>
      <c r="I40" s="15" cm="1">
        <f t="array" ref="I40">C40-MMULT(D40:H40,$R$2:$R$6)</f>
        <v>-5.7029897467412161E-3</v>
      </c>
      <c r="K40" s="11">
        <f t="shared" si="0"/>
        <v>7.1756238868685152E-2</v>
      </c>
      <c r="L40" s="12">
        <f t="shared" si="1"/>
        <v>6.6053249121943935E-2</v>
      </c>
      <c r="U40" s="19"/>
      <c r="V40" s="15"/>
      <c r="W40" s="23"/>
      <c r="X40" s="20"/>
    </row>
    <row r="41" spans="1:24" x14ac:dyDescent="0.3">
      <c r="A41" s="19">
        <v>42916</v>
      </c>
      <c r="B41" s="15">
        <v>1.8220000000000001E-3</v>
      </c>
      <c r="C41" s="15">
        <v>5.1980952006401633E-2</v>
      </c>
      <c r="D41" s="15">
        <v>4.2733E-2</v>
      </c>
      <c r="E41" s="15">
        <f t="shared" si="3"/>
        <v>6.9082000000000005E-2</v>
      </c>
      <c r="F41" s="15">
        <f t="shared" si="3"/>
        <v>1.1894E-2</v>
      </c>
      <c r="G41" s="15">
        <f t="shared" si="3"/>
        <v>5.3015E-2</v>
      </c>
      <c r="H41" s="5">
        <v>1</v>
      </c>
      <c r="I41" s="15" cm="1">
        <f t="array" ref="I41">C41-MMULT(D41:H41,$R$2:$R$6)</f>
        <v>-1.7825477095109662E-3</v>
      </c>
      <c r="K41" s="11">
        <f t="shared" si="0"/>
        <v>5.0875847517460326E-2</v>
      </c>
      <c r="L41" s="12">
        <f t="shared" si="1"/>
        <v>4.909329980794936E-2</v>
      </c>
      <c r="U41" s="19"/>
      <c r="V41" s="15"/>
      <c r="W41" s="23"/>
      <c r="X41" s="20"/>
    </row>
    <row r="42" spans="1:24" x14ac:dyDescent="0.3">
      <c r="A42" s="19">
        <v>43008</v>
      </c>
      <c r="B42" s="15">
        <v>2.5530000000000001E-3</v>
      </c>
      <c r="C42" s="15">
        <v>4.5762281335634647E-2</v>
      </c>
      <c r="D42" s="15">
        <v>5.1818999999999997E-2</v>
      </c>
      <c r="E42" s="15">
        <f t="shared" si="3"/>
        <v>4.2733E-2</v>
      </c>
      <c r="F42" s="15">
        <f t="shared" si="3"/>
        <v>6.9082000000000005E-2</v>
      </c>
      <c r="G42" s="15">
        <f t="shared" si="3"/>
        <v>1.1894E-2</v>
      </c>
      <c r="H42" s="5">
        <v>1</v>
      </c>
      <c r="I42" s="15" cm="1">
        <f t="array" ref="I42">C42-MMULT(D42:H42,$R$2:$R$6)</f>
        <v>-7.2989826631965904E-3</v>
      </c>
      <c r="K42" s="11">
        <f t="shared" si="0"/>
        <v>5.8076091770267971E-2</v>
      </c>
      <c r="L42" s="12">
        <f t="shared" si="1"/>
        <v>5.077710910707138E-2</v>
      </c>
      <c r="U42" s="19"/>
      <c r="V42" s="15"/>
      <c r="W42" s="23"/>
      <c r="X42" s="20"/>
    </row>
    <row r="43" spans="1:24" x14ac:dyDescent="0.3">
      <c r="A43" s="19">
        <v>43100</v>
      </c>
      <c r="B43" s="15">
        <v>2.7989999999999998E-3</v>
      </c>
      <c r="C43" s="15">
        <v>3.8565436883674753E-2</v>
      </c>
      <c r="D43" s="15">
        <v>5.7301999999999999E-2</v>
      </c>
      <c r="E43" s="15">
        <f t="shared" si="3"/>
        <v>5.1818999999999997E-2</v>
      </c>
      <c r="F43" s="15">
        <f t="shared" si="3"/>
        <v>4.2733E-2</v>
      </c>
      <c r="G43" s="15">
        <f t="shared" si="3"/>
        <v>6.9082000000000005E-2</v>
      </c>
      <c r="H43" s="5">
        <v>1</v>
      </c>
      <c r="I43" s="15" cm="1">
        <f t="array" ref="I43">C43-MMULT(D43:H43,$R$2:$R$6)</f>
        <v>-2.3065463328384987E-2</v>
      </c>
      <c r="K43" s="11">
        <f t="shared" si="0"/>
        <v>6.2421121402465238E-2</v>
      </c>
      <c r="L43" s="12">
        <f t="shared" si="1"/>
        <v>3.9355658074080251E-2</v>
      </c>
      <c r="U43" s="19"/>
      <c r="V43" s="15"/>
      <c r="W43" s="23"/>
      <c r="X43" s="20"/>
    </row>
    <row r="44" spans="1:24" x14ac:dyDescent="0.3">
      <c r="A44" s="19">
        <v>43190</v>
      </c>
      <c r="B44" s="15">
        <v>3.4849999999999998E-3</v>
      </c>
      <c r="C44" s="15">
        <v>3.90366654924168E-2</v>
      </c>
      <c r="D44" s="15">
        <v>-9.6150000000000003E-3</v>
      </c>
      <c r="E44" s="15">
        <f t="shared" si="3"/>
        <v>5.7301999999999999E-2</v>
      </c>
      <c r="F44" s="15">
        <f t="shared" si="3"/>
        <v>5.1818999999999997E-2</v>
      </c>
      <c r="G44" s="15">
        <f t="shared" si="3"/>
        <v>4.2733E-2</v>
      </c>
      <c r="H44" s="5">
        <v>1</v>
      </c>
      <c r="I44" s="15" cm="1">
        <f t="array" ref="I44">C44-MMULT(D44:H44,$R$2:$R$6)</f>
        <v>5.8823459023217631E-3</v>
      </c>
      <c r="K44" s="11">
        <f t="shared" si="0"/>
        <v>9.3924239926997215E-3</v>
      </c>
      <c r="L44" s="12">
        <f t="shared" si="1"/>
        <v>1.5274769895021485E-2</v>
      </c>
      <c r="U44" s="19"/>
      <c r="V44" s="15"/>
      <c r="W44" s="23"/>
      <c r="X44" s="20"/>
    </row>
    <row r="45" spans="1:24" x14ac:dyDescent="0.3">
      <c r="A45" s="19">
        <v>43281</v>
      </c>
      <c r="B45" s="15">
        <v>4.3610000000000003E-3</v>
      </c>
      <c r="C45" s="15">
        <v>3.8988702135935638E-2</v>
      </c>
      <c r="D45" s="15">
        <v>5.3359999999999996E-3</v>
      </c>
      <c r="E45" s="15">
        <f t="shared" si="3"/>
        <v>-9.6150000000000003E-3</v>
      </c>
      <c r="F45" s="15">
        <f t="shared" si="3"/>
        <v>5.7301999999999999E-2</v>
      </c>
      <c r="G45" s="15">
        <f t="shared" si="3"/>
        <v>5.1818999999999997E-2</v>
      </c>
      <c r="H45" s="5">
        <v>1</v>
      </c>
      <c r="I45" s="15" cm="1">
        <f t="array" ref="I45">C45-MMULT(D45:H45,$R$2:$R$6)</f>
        <v>9.488128302079249E-3</v>
      </c>
      <c r="K45" s="11">
        <f t="shared" si="0"/>
        <v>2.1240415608782395E-2</v>
      </c>
      <c r="L45" s="12">
        <f t="shared" si="1"/>
        <v>3.0728543910861644E-2</v>
      </c>
      <c r="U45" s="19"/>
      <c r="V45" s="15"/>
      <c r="W45" s="23"/>
      <c r="X45" s="20"/>
    </row>
    <row r="46" spans="1:24" x14ac:dyDescent="0.3">
      <c r="A46" s="19">
        <v>43373</v>
      </c>
      <c r="B46" s="15">
        <v>5.0000000000000001E-3</v>
      </c>
      <c r="C46" s="15">
        <v>4.3442505281050092E-2</v>
      </c>
      <c r="D46" s="15">
        <v>4.2768E-2</v>
      </c>
      <c r="E46" s="15">
        <f t="shared" si="3"/>
        <v>5.3359999999999996E-3</v>
      </c>
      <c r="F46" s="15">
        <f t="shared" si="3"/>
        <v>-9.6150000000000003E-3</v>
      </c>
      <c r="G46" s="15">
        <f t="shared" si="3"/>
        <v>5.7301999999999999E-2</v>
      </c>
      <c r="H46" s="5">
        <v>1</v>
      </c>
      <c r="I46" s="15" cm="1">
        <f t="array" ref="I46">C46-MMULT(D46:H46,$R$2:$R$6)</f>
        <v>1.9294714201270047E-3</v>
      </c>
      <c r="K46" s="11">
        <f t="shared" si="0"/>
        <v>5.090358343522923E-2</v>
      </c>
      <c r="L46" s="12">
        <f t="shared" si="1"/>
        <v>5.2833054855356235E-2</v>
      </c>
      <c r="U46" s="19"/>
      <c r="V46" s="15"/>
      <c r="W46" s="23"/>
      <c r="X46" s="20"/>
    </row>
    <row r="47" spans="1:24" x14ac:dyDescent="0.3">
      <c r="A47" s="19">
        <v>43465</v>
      </c>
      <c r="B47" s="15">
        <v>5.6540000000000002E-3</v>
      </c>
      <c r="C47" s="15">
        <v>-8.8867774495988705E-3</v>
      </c>
      <c r="D47" s="15">
        <v>-0.12753</v>
      </c>
      <c r="E47" s="15">
        <f t="shared" si="3"/>
        <v>4.2768E-2</v>
      </c>
      <c r="F47" s="15">
        <f t="shared" si="3"/>
        <v>5.3359999999999996E-3</v>
      </c>
      <c r="G47" s="15">
        <f t="shared" si="3"/>
        <v>-9.6150000000000003E-3</v>
      </c>
      <c r="H47" s="5">
        <v>1</v>
      </c>
      <c r="I47" s="15" cm="1">
        <f t="array" ref="I47">C47-MMULT(D47:H47,$R$2:$R$6)</f>
        <v>1.8840975014572159E-2</v>
      </c>
      <c r="K47" s="11">
        <f t="shared" si="0"/>
        <v>-8.4049882970740092E-2</v>
      </c>
      <c r="L47" s="12">
        <f t="shared" si="1"/>
        <v>-6.5208907956167933E-2</v>
      </c>
      <c r="U47" s="19"/>
      <c r="V47" s="15"/>
      <c r="W47" s="23"/>
      <c r="X47" s="20"/>
    </row>
    <row r="48" spans="1:24" x14ac:dyDescent="0.3">
      <c r="A48" s="19">
        <v>43555</v>
      </c>
      <c r="B48" s="15">
        <v>5.9680000000000002E-3</v>
      </c>
      <c r="C48" s="15">
        <v>4.4112653242498023E-2</v>
      </c>
      <c r="D48" s="15">
        <v>0.121763</v>
      </c>
      <c r="E48" s="15">
        <f t="shared" si="3"/>
        <v>-0.12753</v>
      </c>
      <c r="F48" s="15">
        <f t="shared" si="3"/>
        <v>4.2768E-2</v>
      </c>
      <c r="G48" s="15">
        <f t="shared" si="3"/>
        <v>5.3359999999999996E-3</v>
      </c>
      <c r="H48" s="5">
        <v>1</v>
      </c>
      <c r="I48" s="15" cm="1">
        <f t="array" ref="I48">C48-MMULT(D48:H48,$R$2:$R$6)</f>
        <v>-4.9206133722122583E-3</v>
      </c>
      <c r="K48" s="11">
        <f t="shared" si="0"/>
        <v>0.11350354983964706</v>
      </c>
      <c r="L48" s="12">
        <f t="shared" si="1"/>
        <v>0.1085829364674348</v>
      </c>
      <c r="U48" s="19"/>
      <c r="V48" s="15"/>
      <c r="W48" s="23"/>
      <c r="X48" s="20"/>
    </row>
    <row r="49" spans="1:24" x14ac:dyDescent="0.3">
      <c r="A49" s="19">
        <v>43646</v>
      </c>
      <c r="B49" s="15">
        <v>6.1330000000000004E-3</v>
      </c>
      <c r="C49" s="15">
        <v>2.945196205062595E-2</v>
      </c>
      <c r="D49" s="15">
        <v>3.6122000000000001E-2</v>
      </c>
      <c r="E49" s="15">
        <f t="shared" si="3"/>
        <v>0.121763</v>
      </c>
      <c r="F49" s="15">
        <f t="shared" si="3"/>
        <v>-0.12753</v>
      </c>
      <c r="G49" s="15">
        <f t="shared" si="3"/>
        <v>4.2768E-2</v>
      </c>
      <c r="H49" s="5">
        <v>1</v>
      </c>
      <c r="I49" s="15" cm="1">
        <f t="array" ref="I49">C49-MMULT(D49:H49,$R$2:$R$6)</f>
        <v>-1.6219596958432874E-2</v>
      </c>
      <c r="K49" s="11">
        <f t="shared" si="0"/>
        <v>4.5636928878310931E-2</v>
      </c>
      <c r="L49" s="12">
        <f t="shared" si="1"/>
        <v>2.9417331919878057E-2</v>
      </c>
      <c r="U49" s="19"/>
      <c r="V49" s="15"/>
      <c r="W49" s="23"/>
      <c r="X49" s="20"/>
    </row>
    <row r="50" spans="1:24" x14ac:dyDescent="0.3">
      <c r="A50" s="19">
        <v>43738</v>
      </c>
      <c r="B50" s="15">
        <v>5.6249999999999998E-3</v>
      </c>
      <c r="C50" s="15">
        <v>2.8273931621930041E-2</v>
      </c>
      <c r="D50" s="15">
        <v>-2.6200000000000003E-4</v>
      </c>
      <c r="E50" s="15">
        <f t="shared" si="3"/>
        <v>3.6122000000000001E-2</v>
      </c>
      <c r="F50" s="15">
        <f t="shared" si="3"/>
        <v>0.121763</v>
      </c>
      <c r="G50" s="15">
        <f t="shared" si="3"/>
        <v>-0.12753</v>
      </c>
      <c r="H50" s="5">
        <v>1</v>
      </c>
      <c r="I50" s="15" cm="1">
        <f t="array" ref="I50">C50-MMULT(D50:H50,$R$2:$R$6)</f>
        <v>1.011476783572279E-2</v>
      </c>
      <c r="K50" s="11">
        <f t="shared" si="0"/>
        <v>1.6804253675344445E-2</v>
      </c>
      <c r="L50" s="12">
        <f t="shared" si="1"/>
        <v>2.6919021511067235E-2</v>
      </c>
      <c r="U50" s="19"/>
      <c r="V50" s="15"/>
      <c r="W50" s="23"/>
      <c r="X50" s="20"/>
    </row>
    <row r="51" spans="1:24" x14ac:dyDescent="0.3">
      <c r="A51" s="19">
        <v>43830</v>
      </c>
      <c r="B51" s="15">
        <v>4.6129999999999999E-3</v>
      </c>
      <c r="C51" s="15">
        <v>5.1994633172580462E-2</v>
      </c>
      <c r="D51" s="15">
        <v>8.9510999999999993E-2</v>
      </c>
      <c r="E51" s="15">
        <f t="shared" si="3"/>
        <v>-2.6200000000000003E-4</v>
      </c>
      <c r="F51" s="15">
        <f t="shared" si="3"/>
        <v>3.6122000000000001E-2</v>
      </c>
      <c r="G51" s="15">
        <f t="shared" si="3"/>
        <v>0.121763</v>
      </c>
      <c r="H51" s="5">
        <v>1</v>
      </c>
      <c r="I51" s="15" cm="1">
        <f t="array" ref="I51">C51-MMULT(D51:H51,$R$2:$R$6)</f>
        <v>-1.9859641507262771E-2</v>
      </c>
      <c r="K51" s="11">
        <f t="shared" si="0"/>
        <v>8.7945297842998094E-2</v>
      </c>
      <c r="L51" s="12">
        <f t="shared" si="1"/>
        <v>6.8085656335735323E-2</v>
      </c>
      <c r="U51" s="19"/>
      <c r="V51" s="15"/>
      <c r="W51" s="23"/>
      <c r="X51" s="20"/>
    </row>
    <row r="52" spans="1:24" x14ac:dyDescent="0.3">
      <c r="A52" s="19">
        <v>43921</v>
      </c>
      <c r="B52" s="15">
        <v>3.8779999999999999E-3</v>
      </c>
      <c r="C52" s="15">
        <v>-8.612419326556453E-2</v>
      </c>
      <c r="D52" s="15">
        <v>-0.21365200000000001</v>
      </c>
      <c r="E52" s="15">
        <f t="shared" si="3"/>
        <v>8.9510999999999993E-2</v>
      </c>
      <c r="F52" s="15">
        <f t="shared" si="3"/>
        <v>-2.6200000000000003E-4</v>
      </c>
      <c r="G52" s="15">
        <f t="shared" si="3"/>
        <v>3.6122000000000001E-2</v>
      </c>
      <c r="H52" s="5">
        <v>1</v>
      </c>
      <c r="I52" s="15" cm="1">
        <f t="array" ref="I52">C52-MMULT(D52:H52,$R$2:$R$6)</f>
        <v>-3.700865406144286E-2</v>
      </c>
      <c r="K52" s="11">
        <f t="shared" si="0"/>
        <v>-0.15229767468770028</v>
      </c>
      <c r="L52" s="12">
        <f t="shared" si="1"/>
        <v>-0.18930632874914313</v>
      </c>
      <c r="U52" s="19"/>
      <c r="V52" s="15"/>
      <c r="W52" s="23"/>
      <c r="X52" s="20"/>
    </row>
    <row r="53" spans="1:24" x14ac:dyDescent="0.3">
      <c r="A53" s="19">
        <v>44012</v>
      </c>
      <c r="B53" s="15">
        <v>1.3500000000000001E-3</v>
      </c>
      <c r="C53" s="15">
        <v>9.9088848266817298E-2</v>
      </c>
      <c r="D53" s="15">
        <v>0.192192</v>
      </c>
      <c r="E53" s="15">
        <f t="shared" si="3"/>
        <v>-0.21365200000000001</v>
      </c>
      <c r="F53" s="15">
        <f t="shared" si="3"/>
        <v>8.9510999999999993E-2</v>
      </c>
      <c r="G53" s="15">
        <f t="shared" si="3"/>
        <v>-2.6200000000000003E-4</v>
      </c>
      <c r="H53" s="5">
        <v>1</v>
      </c>
      <c r="I53" s="15" cm="1">
        <f t="array" ref="I53">C53-MMULT(D53:H53,$R$2:$R$6)</f>
        <v>3.267485636400716E-2</v>
      </c>
      <c r="K53" s="11">
        <f t="shared" si="0"/>
        <v>0.16931534848382379</v>
      </c>
      <c r="L53" s="12">
        <f t="shared" si="1"/>
        <v>0.20199020484783095</v>
      </c>
      <c r="U53" s="19"/>
      <c r="V53" s="15"/>
      <c r="W53" s="23"/>
      <c r="X53" s="20"/>
    </row>
    <row r="54" spans="1:24" x14ac:dyDescent="0.3">
      <c r="A54" s="19">
        <v>44104</v>
      </c>
      <c r="B54" s="15">
        <v>3.2200000000000002E-4</v>
      </c>
      <c r="C54" s="15">
        <v>0.12159350818722441</v>
      </c>
      <c r="D54" s="15">
        <v>8.1303E-2</v>
      </c>
      <c r="E54" s="15">
        <f t="shared" si="3"/>
        <v>0.192192</v>
      </c>
      <c r="F54" s="15">
        <f t="shared" si="3"/>
        <v>-0.21365200000000001</v>
      </c>
      <c r="G54" s="15">
        <f t="shared" si="3"/>
        <v>8.9510999999999993E-2</v>
      </c>
      <c r="H54" s="5">
        <v>1</v>
      </c>
      <c r="I54" s="15" cm="1">
        <f t="array" ref="I54">C54-MMULT(D54:H54,$R$2:$R$6)</f>
        <v>4.7933445635707131E-2</v>
      </c>
      <c r="K54" s="11">
        <f t="shared" si="0"/>
        <v>8.1440828898793255E-2</v>
      </c>
      <c r="L54" s="12">
        <f t="shared" si="1"/>
        <v>0.1293742745345004</v>
      </c>
      <c r="U54" s="19"/>
      <c r="V54" s="15"/>
      <c r="W54" s="23"/>
      <c r="X54" s="20"/>
    </row>
    <row r="55" spans="1:24" x14ac:dyDescent="0.3">
      <c r="A55" s="19">
        <v>44196</v>
      </c>
      <c r="B55" s="15">
        <v>2.4499999999999999E-4</v>
      </c>
      <c r="C55" s="15">
        <v>8.124482236899766E-2</v>
      </c>
      <c r="D55" s="15">
        <v>0.146841</v>
      </c>
      <c r="E55" s="15">
        <f t="shared" si="3"/>
        <v>8.1303E-2</v>
      </c>
      <c r="F55" s="15">
        <f t="shared" si="3"/>
        <v>0.192192</v>
      </c>
      <c r="G55" s="15">
        <f t="shared" si="3"/>
        <v>-0.21365200000000001</v>
      </c>
      <c r="H55" s="5">
        <v>1</v>
      </c>
      <c r="I55" s="15" cm="1">
        <f t="array" ref="I55">C55-MMULT(D55:H55,$R$2:$R$6)</f>
        <v>6.9894552405252997E-4</v>
      </c>
      <c r="K55" s="11">
        <f t="shared" si="0"/>
        <v>0.13337673114846393</v>
      </c>
      <c r="L55" s="12">
        <f t="shared" si="1"/>
        <v>0.13407567667251646</v>
      </c>
      <c r="U55" s="19"/>
      <c r="V55" s="15"/>
      <c r="W55" s="23"/>
      <c r="X55" s="20"/>
    </row>
    <row r="56" spans="1:24" x14ac:dyDescent="0.3">
      <c r="A56" s="19">
        <v>44286</v>
      </c>
      <c r="B56" s="15">
        <v>1.8000000000000001E-4</v>
      </c>
      <c r="C56" s="15">
        <v>0.14426355792331491</v>
      </c>
      <c r="D56" s="15">
        <v>4.5714999999999999E-2</v>
      </c>
      <c r="E56" s="15">
        <f t="shared" si="3"/>
        <v>0.146841</v>
      </c>
      <c r="F56" s="15">
        <f t="shared" si="3"/>
        <v>8.1303E-2</v>
      </c>
      <c r="G56" s="15">
        <f t="shared" si="3"/>
        <v>0.192192</v>
      </c>
      <c r="H56" s="5">
        <v>1</v>
      </c>
      <c r="I56" s="15" cm="1">
        <f t="array" ref="I56">C56-MMULT(D56:H56,$R$2:$R$6)</f>
        <v>5.1883000653029532E-2</v>
      </c>
      <c r="K56" s="11">
        <f t="shared" si="0"/>
        <v>5.3238947711370999E-2</v>
      </c>
      <c r="L56" s="12">
        <f>K56+I56</f>
        <v>0.10512194836440053</v>
      </c>
      <c r="U56" s="19"/>
      <c r="V56" s="15"/>
      <c r="W56" s="23"/>
      <c r="X56" s="20"/>
    </row>
    <row r="57" spans="1:24" x14ac:dyDescent="0.3">
      <c r="A57" s="19">
        <v>44377</v>
      </c>
      <c r="B57" s="15">
        <v>7.2999999999999999E-5</v>
      </c>
      <c r="C57" s="15">
        <v>0.13536144067855391</v>
      </c>
      <c r="D57" s="15">
        <v>7.3935000000000001E-2</v>
      </c>
      <c r="E57" s="15">
        <f t="shared" si="3"/>
        <v>4.5714999999999999E-2</v>
      </c>
      <c r="F57" s="15">
        <f t="shared" si="3"/>
        <v>0.146841</v>
      </c>
      <c r="G57" s="15">
        <f t="shared" si="3"/>
        <v>8.1303E-2</v>
      </c>
      <c r="H57" s="5">
        <v>1</v>
      </c>
      <c r="I57" s="15" cm="1">
        <f t="array" ref="I57">C57-MMULT(D57:H57,$R$2:$R$6)</f>
        <v>5.6775131168838755E-2</v>
      </c>
      <c r="K57" s="11">
        <f t="shared" si="0"/>
        <v>7.5602021981042128E-2</v>
      </c>
      <c r="L57" s="12">
        <f t="shared" ref="L57:L65" si="4">K57+I57</f>
        <v>0.13237715314988088</v>
      </c>
      <c r="U57" s="19"/>
      <c r="V57" s="15"/>
      <c r="W57" s="23"/>
      <c r="X57" s="20"/>
    </row>
    <row r="58" spans="1:24" x14ac:dyDescent="0.3">
      <c r="A58" s="19">
        <v>44469</v>
      </c>
      <c r="B58" s="15">
        <v>9.0000000000000006E-5</v>
      </c>
      <c r="C58" s="15">
        <v>6.1912103021734437E-2</v>
      </c>
      <c r="D58" s="15">
        <v>-1.0546E-2</v>
      </c>
      <c r="E58" s="15">
        <f t="shared" si="3"/>
        <v>7.3935000000000001E-2</v>
      </c>
      <c r="F58" s="15">
        <f t="shared" si="3"/>
        <v>4.5714999999999999E-2</v>
      </c>
      <c r="G58" s="15">
        <f t="shared" si="3"/>
        <v>0.146841</v>
      </c>
      <c r="H58" s="5">
        <v>1</v>
      </c>
      <c r="I58" s="15" cm="1">
        <f t="array" ref="I58">C58-MMULT(D58:H58,$R$2:$R$6)</f>
        <v>1.3608714865706986E-2</v>
      </c>
      <c r="K58" s="11">
        <f t="shared" si="0"/>
        <v>8.6546485800468569E-3</v>
      </c>
      <c r="L58" s="12">
        <f t="shared" si="4"/>
        <v>2.2263363445753845E-2</v>
      </c>
      <c r="U58" s="19"/>
      <c r="V58" s="15"/>
      <c r="W58" s="23"/>
      <c r="X58" s="20"/>
    </row>
    <row r="59" spans="1:24" x14ac:dyDescent="0.3">
      <c r="A59" s="19">
        <v>44561</v>
      </c>
      <c r="B59" s="15">
        <v>1.17E-4</v>
      </c>
      <c r="C59" s="15">
        <v>5.8651003351940512E-2</v>
      </c>
      <c r="D59" s="15">
        <v>6.6765000000000005E-2</v>
      </c>
      <c r="E59" s="15">
        <f t="shared" si="3"/>
        <v>-1.0546E-2</v>
      </c>
      <c r="F59" s="15">
        <f t="shared" si="3"/>
        <v>7.3935000000000001E-2</v>
      </c>
      <c r="G59" s="15">
        <f t="shared" si="3"/>
        <v>4.5714999999999999E-2</v>
      </c>
      <c r="H59" s="5">
        <v>1</v>
      </c>
      <c r="I59" s="15" cm="1">
        <f t="array" ref="I59">C59-MMULT(D59:H59,$R$2:$R$6)</f>
        <v>3.8398225508423506E-3</v>
      </c>
      <c r="K59" s="11">
        <f t="shared" si="0"/>
        <v>6.992012111238366E-2</v>
      </c>
      <c r="L59" s="12">
        <f t="shared" si="4"/>
        <v>7.375994366322601E-2</v>
      </c>
      <c r="U59" s="19"/>
      <c r="V59" s="15"/>
      <c r="W59" s="23"/>
      <c r="X59" s="20"/>
    </row>
    <row r="60" spans="1:24" x14ac:dyDescent="0.3">
      <c r="A60" s="19">
        <v>44651</v>
      </c>
      <c r="B60" s="15">
        <v>2.7999999999999998E-4</v>
      </c>
      <c r="C60" s="15">
        <v>1.0145529081976299E-2</v>
      </c>
      <c r="D60" s="15">
        <v>-5.3608000000000003E-2</v>
      </c>
      <c r="E60" s="15">
        <f t="shared" si="3"/>
        <v>6.6765000000000005E-2</v>
      </c>
      <c r="F60" s="15">
        <f t="shared" si="3"/>
        <v>-1.0546E-2</v>
      </c>
      <c r="G60" s="15">
        <f t="shared" si="3"/>
        <v>7.3935000000000001E-2</v>
      </c>
      <c r="H60" s="5">
        <v>1</v>
      </c>
      <c r="I60" s="15" cm="1">
        <f t="array" ref="I60">C60-MMULT(D60:H60,$R$2:$R$6)</f>
        <v>-5.0711802871070879E-3</v>
      </c>
      <c r="K60" s="11">
        <f t="shared" si="0"/>
        <v>-2.5470039733226646E-2</v>
      </c>
      <c r="L60" s="12">
        <f t="shared" si="4"/>
        <v>-3.0541220020333736E-2</v>
      </c>
      <c r="U60" s="19"/>
      <c r="V60" s="15"/>
      <c r="W60" s="23"/>
      <c r="X60" s="20"/>
    </row>
    <row r="61" spans="1:24" x14ac:dyDescent="0.3">
      <c r="A61" s="19">
        <v>44742</v>
      </c>
      <c r="B61" s="15">
        <v>1.4419999999999999E-3</v>
      </c>
      <c r="C61" s="15">
        <v>-3.03909057890458E-2</v>
      </c>
      <c r="D61" s="15">
        <v>-0.15660399999999999</v>
      </c>
      <c r="E61" s="15">
        <f t="shared" si="3"/>
        <v>-5.3608000000000003E-2</v>
      </c>
      <c r="F61" s="15">
        <f t="shared" si="3"/>
        <v>6.6765000000000005E-2</v>
      </c>
      <c r="G61" s="15">
        <f t="shared" si="3"/>
        <v>-1.0546E-2</v>
      </c>
      <c r="H61" s="5">
        <v>1</v>
      </c>
      <c r="I61" s="15" cm="1">
        <f t="array" ref="I61">C61-MMULT(D61:H61,$R$2:$R$6)</f>
        <v>1.9715647506530602E-2</v>
      </c>
      <c r="K61" s="11">
        <f t="shared" si="0"/>
        <v>-0.10708971363397246</v>
      </c>
      <c r="L61" s="12">
        <f t="shared" si="4"/>
        <v>-8.7374066127441863E-2</v>
      </c>
      <c r="U61" s="19"/>
      <c r="V61" s="15"/>
      <c r="W61" s="23"/>
      <c r="X61" s="20"/>
    </row>
    <row r="62" spans="1:24" x14ac:dyDescent="0.3">
      <c r="A62" s="19">
        <v>44834</v>
      </c>
      <c r="B62" s="15">
        <v>4.4900000000000001E-3</v>
      </c>
      <c r="C62" s="15">
        <v>-1.8113130660834201E-2</v>
      </c>
      <c r="D62" s="15">
        <v>-6.8199999999999997E-2</v>
      </c>
      <c r="E62" s="15">
        <f t="shared" si="3"/>
        <v>-0.15660399999999999</v>
      </c>
      <c r="F62" s="15">
        <f t="shared" si="3"/>
        <v>-5.3608000000000003E-2</v>
      </c>
      <c r="G62" s="15">
        <f t="shared" si="3"/>
        <v>6.6765000000000005E-2</v>
      </c>
      <c r="H62" s="5">
        <v>1</v>
      </c>
      <c r="I62" s="15" cm="1">
        <f t="array" ref="I62">C62-MMULT(D62:H62,$R$2:$R$6)</f>
        <v>1.5316502428508422E-2</v>
      </c>
      <c r="K62" s="11">
        <f t="shared" si="0"/>
        <v>-3.7033540078479692E-2</v>
      </c>
      <c r="L62" s="12">
        <f t="shared" si="4"/>
        <v>-2.1717037649971269E-2</v>
      </c>
      <c r="U62" s="19"/>
      <c r="V62" s="15"/>
      <c r="W62" s="23"/>
      <c r="X62" s="20"/>
    </row>
    <row r="63" spans="1:24" x14ac:dyDescent="0.3">
      <c r="A63" s="19">
        <v>44926</v>
      </c>
      <c r="B63" s="15">
        <v>8.7430000000000008E-3</v>
      </c>
      <c r="C63" s="15">
        <v>1.7553003075369219E-2</v>
      </c>
      <c r="D63" s="15">
        <v>9.7631999999999997E-2</v>
      </c>
      <c r="E63" s="15">
        <f t="shared" si="3"/>
        <v>-6.8199999999999997E-2</v>
      </c>
      <c r="F63" s="15">
        <f t="shared" si="3"/>
        <v>-0.15660399999999999</v>
      </c>
      <c r="G63" s="15">
        <f t="shared" si="3"/>
        <v>-5.3608000000000003E-2</v>
      </c>
      <c r="H63" s="5">
        <v>1</v>
      </c>
      <c r="I63" s="15" cm="1">
        <f t="array" ref="I63">C63-MMULT(D63:H63,$R$2:$R$6)</f>
        <v>-5.6506528030813158E-3</v>
      </c>
      <c r="K63" s="11">
        <f t="shared" si="0"/>
        <v>9.4380823220177379E-2</v>
      </c>
      <c r="L63" s="12">
        <f t="shared" si="4"/>
        <v>8.8730170417096063E-2</v>
      </c>
      <c r="U63" s="19"/>
      <c r="V63" s="15"/>
      <c r="W63" s="23"/>
      <c r="X63" s="20"/>
    </row>
    <row r="64" spans="1:24" x14ac:dyDescent="0.3">
      <c r="A64" s="19">
        <v>45016</v>
      </c>
      <c r="B64" s="15">
        <v>1.1219E-2</v>
      </c>
      <c r="C64" s="15">
        <v>4.6332694182863232E-2</v>
      </c>
      <c r="D64" s="15">
        <v>7.3056999999999997E-2</v>
      </c>
      <c r="E64" s="15">
        <f t="shared" si="3"/>
        <v>9.7631999999999997E-2</v>
      </c>
      <c r="F64" s="15">
        <f t="shared" si="3"/>
        <v>-6.8199999999999997E-2</v>
      </c>
      <c r="G64" s="15">
        <f t="shared" si="3"/>
        <v>-0.15660399999999999</v>
      </c>
      <c r="H64" s="5">
        <v>1</v>
      </c>
      <c r="I64" s="15" cm="1">
        <f t="array" ref="I64">C64-MMULT(D64:H64,$R$2:$R$6)</f>
        <v>9.7762481799700263E-3</v>
      </c>
      <c r="K64" s="11">
        <f t="shared" si="0"/>
        <v>7.4906246672439322E-2</v>
      </c>
      <c r="L64" s="12">
        <f t="shared" si="4"/>
        <v>8.4682494852409348E-2</v>
      </c>
      <c r="U64" s="19"/>
      <c r="V64" s="15"/>
      <c r="W64" s="23"/>
      <c r="X64" s="20"/>
    </row>
    <row r="65" spans="1:24" x14ac:dyDescent="0.3">
      <c r="A65" s="19">
        <v>45107</v>
      </c>
      <c r="B65" s="15">
        <v>1.2522E-2</v>
      </c>
      <c r="C65" s="15">
        <v>2.6502799086397081E-2</v>
      </c>
      <c r="D65" s="15">
        <v>6.1772000000000001E-2</v>
      </c>
      <c r="E65" s="15">
        <f t="shared" si="3"/>
        <v>7.3056999999999997E-2</v>
      </c>
      <c r="F65" s="15">
        <f t="shared" si="3"/>
        <v>9.7631999999999997E-2</v>
      </c>
      <c r="G65" s="15">
        <f t="shared" si="3"/>
        <v>-6.8199999999999997E-2</v>
      </c>
      <c r="H65" s="5">
        <v>1</v>
      </c>
      <c r="I65" s="15" cm="1">
        <f t="array" ref="I65">C65-MMULT(D65:H65,$R$2:$R$6)</f>
        <v>-2.8153257664933973E-2</v>
      </c>
      <c r="K65" s="11">
        <f t="shared" si="0"/>
        <v>6.5963394328951069E-2</v>
      </c>
      <c r="L65" s="12">
        <f t="shared" si="4"/>
        <v>3.7810136664017099E-2</v>
      </c>
      <c r="U65" s="19"/>
      <c r="V65" s="15"/>
      <c r="W65" s="23"/>
      <c r="X65" s="20"/>
    </row>
    <row r="66" spans="1:24" x14ac:dyDescent="0.3">
      <c r="A66" s="19"/>
      <c r="B66" s="15"/>
      <c r="C66" s="15"/>
      <c r="D66" s="15"/>
      <c r="E66" s="15"/>
      <c r="F66" s="15"/>
      <c r="G66" s="15"/>
      <c r="I66" s="15"/>
      <c r="K66" s="11"/>
      <c r="L66" s="12"/>
      <c r="U66" s="19"/>
      <c r="V66" s="15"/>
      <c r="W66" s="23"/>
      <c r="X66" s="20"/>
    </row>
    <row r="67" spans="1:24" x14ac:dyDescent="0.3">
      <c r="A67" s="19"/>
      <c r="B67" s="15"/>
      <c r="C67" s="15"/>
      <c r="D67" s="15"/>
      <c r="U67" s="19"/>
      <c r="V67" s="15"/>
      <c r="W67" s="23"/>
      <c r="X67" s="20"/>
    </row>
    <row r="68" spans="1:24" x14ac:dyDescent="0.3">
      <c r="A68" s="24" t="s">
        <v>7</v>
      </c>
      <c r="B68" s="25" cm="1">
        <f t="array" ref="B68">GEOMEAN(1+B2:B65)^4-1</f>
        <v>8.8880166640670222E-3</v>
      </c>
      <c r="C68" s="25" cm="1">
        <f t="array" ref="C68">GEOMEAN(1+C2:C64)^4-1</f>
        <v>0.12498577643780662</v>
      </c>
      <c r="D68" s="25" cm="1">
        <f t="array" ref="D68">GEOMEAN(1+D2:D63)^4-1</f>
        <v>4.7910561070008795E-2</v>
      </c>
      <c r="E68" s="25"/>
      <c r="F68" s="26"/>
      <c r="G68" s="26"/>
      <c r="H68" s="26"/>
      <c r="I68" s="26"/>
      <c r="J68" s="26"/>
      <c r="K68" s="25" cm="1">
        <f t="array" ref="K68">GEOMEAN(1+K2:K65)^4-1</f>
        <v>0.11875057020670088</v>
      </c>
      <c r="L68" s="12" cm="1">
        <f t="array" ref="L68">GEOMEAN(1+L2:L65)^4-1</f>
        <v>0.11780345037298634</v>
      </c>
      <c r="U68" s="19"/>
      <c r="V68" s="15"/>
      <c r="W68" s="23"/>
      <c r="X68" s="20"/>
    </row>
    <row r="69" spans="1:24" x14ac:dyDescent="0.3">
      <c r="A69" s="19" t="s">
        <v>8</v>
      </c>
      <c r="B69" s="15"/>
      <c r="C69" s="15">
        <f>STDEV(C2:C66)*SQRT(4)</f>
        <v>9.285423054803256E-2</v>
      </c>
      <c r="D69" s="15">
        <f>STDEV(D2:D66)*SQRT(4)</f>
        <v>0.18337314098220209</v>
      </c>
      <c r="K69" s="25">
        <f>STDEV(K2:K66)*SQRT(4)</f>
        <v>0.14531492455166053</v>
      </c>
      <c r="L69" s="12">
        <f>STDEV(L2:L66)*SQRT(4)</f>
        <v>0.15093221619956404</v>
      </c>
      <c r="U69" s="19"/>
      <c r="V69" s="15"/>
      <c r="W69" s="23"/>
      <c r="X69" s="20"/>
    </row>
    <row r="70" spans="1:24" x14ac:dyDescent="0.3">
      <c r="A70" s="5" t="s">
        <v>9</v>
      </c>
      <c r="B70" s="20"/>
      <c r="C70" s="20">
        <f>(C68-$B68)/C69</f>
        <v>1.2503227810787081</v>
      </c>
      <c r="D70" s="20">
        <f>(D68-$B68)/D69</f>
        <v>0.2128040355142809</v>
      </c>
      <c r="K70" s="27">
        <f>(K68-$B68)/K69</f>
        <v>0.75603076477927011</v>
      </c>
      <c r="L70" s="21">
        <f>(L68-$B68)/L69</f>
        <v>0.72161819690575724</v>
      </c>
      <c r="U70" s="19"/>
      <c r="V70" s="15"/>
      <c r="W70" s="23"/>
      <c r="X70" s="20"/>
    </row>
    <row r="71" spans="1:24" x14ac:dyDescent="0.3">
      <c r="U71" s="19"/>
      <c r="V71" s="15"/>
      <c r="W71" s="23"/>
      <c r="X71" s="20"/>
    </row>
    <row r="72" spans="1:24" x14ac:dyDescent="0.3">
      <c r="U72" s="19"/>
      <c r="V72" s="15"/>
      <c r="W72" s="23"/>
      <c r="X72" s="20"/>
    </row>
    <row r="73" spans="1:24" x14ac:dyDescent="0.3">
      <c r="A73" s="19"/>
      <c r="B73" s="15"/>
      <c r="C73" s="15" cm="1">
        <f t="array" ref="C73">GEOMEAN(1+C46:C65)^4-1</f>
        <v>0.17591396618409383</v>
      </c>
      <c r="D73" s="15"/>
      <c r="U73" s="19"/>
      <c r="V73" s="15"/>
      <c r="W73" s="23"/>
      <c r="X73" s="20"/>
    </row>
    <row r="74" spans="1:24" x14ac:dyDescent="0.3">
      <c r="B74" s="15"/>
      <c r="C74" s="15"/>
      <c r="D74" s="15"/>
      <c r="K74" s="15"/>
      <c r="U74" s="19"/>
      <c r="V74" s="15"/>
      <c r="W74" s="23"/>
      <c r="X74" s="20"/>
    </row>
    <row r="75" spans="1:24" x14ac:dyDescent="0.3">
      <c r="A75" s="19"/>
      <c r="B75" s="15"/>
      <c r="C75" s="15"/>
      <c r="D75" s="15"/>
      <c r="K75" s="15"/>
      <c r="U75" s="19"/>
      <c r="V75" s="15"/>
      <c r="W75" s="23"/>
      <c r="X75" s="20"/>
    </row>
    <row r="76" spans="1:24" x14ac:dyDescent="0.3">
      <c r="A76" s="19"/>
      <c r="B76" s="20"/>
      <c r="C76" s="20"/>
      <c r="D76" s="20"/>
      <c r="K76" s="20"/>
      <c r="L76" s="15"/>
      <c r="U76" s="19"/>
      <c r="V76" s="15"/>
      <c r="W76" s="23"/>
      <c r="X76" s="20"/>
    </row>
    <row r="77" spans="1:24" x14ac:dyDescent="0.3">
      <c r="A77" s="19"/>
      <c r="B77" s="15"/>
      <c r="C77" s="15"/>
      <c r="D77" s="15"/>
      <c r="U77" s="19"/>
      <c r="V77" s="15"/>
      <c r="W77" s="23"/>
      <c r="X77" s="20"/>
    </row>
    <row r="78" spans="1:24" x14ac:dyDescent="0.3">
      <c r="A78" s="19"/>
      <c r="B78" s="15"/>
      <c r="C78" s="15"/>
      <c r="D78" s="15"/>
      <c r="U78" s="19"/>
      <c r="V78" s="15"/>
      <c r="W78" s="23"/>
      <c r="X78" s="20"/>
    </row>
    <row r="79" spans="1:24" x14ac:dyDescent="0.3">
      <c r="A79" s="19"/>
      <c r="B79" s="15"/>
      <c r="C79" s="15"/>
      <c r="D79" s="15"/>
      <c r="U79" s="19"/>
      <c r="V79" s="15"/>
      <c r="W79" s="23"/>
      <c r="X79" s="20"/>
    </row>
    <row r="80" spans="1:24" x14ac:dyDescent="0.3">
      <c r="A80" s="19"/>
      <c r="B80" s="15"/>
      <c r="C80" s="15"/>
      <c r="D80" s="15"/>
      <c r="U80" s="19"/>
      <c r="V80" s="15"/>
      <c r="W80" s="23"/>
      <c r="X80" s="20"/>
    </row>
    <row r="81" spans="1:24" x14ac:dyDescent="0.3">
      <c r="A81" s="19"/>
      <c r="B81" s="15"/>
      <c r="C81" s="15"/>
      <c r="D81" s="15"/>
      <c r="U81" s="19"/>
      <c r="V81" s="15"/>
      <c r="W81" s="23"/>
      <c r="X81" s="20"/>
    </row>
    <row r="82" spans="1:24" x14ac:dyDescent="0.3">
      <c r="A82" s="19"/>
      <c r="B82" s="15"/>
      <c r="C82" s="15"/>
      <c r="D82" s="15"/>
      <c r="U82" s="19"/>
      <c r="V82" s="15"/>
      <c r="W82" s="23"/>
      <c r="X82" s="20"/>
    </row>
    <row r="83" spans="1:24" x14ac:dyDescent="0.3">
      <c r="A83" s="19"/>
      <c r="B83" s="15"/>
      <c r="C83" s="15"/>
      <c r="D83" s="15"/>
      <c r="U83" s="19"/>
      <c r="V83" s="15"/>
      <c r="W83" s="23"/>
      <c r="X83" s="20"/>
    </row>
    <row r="84" spans="1:24" x14ac:dyDescent="0.3">
      <c r="A84" s="19"/>
      <c r="B84" s="15"/>
      <c r="C84" s="15"/>
      <c r="D84" s="15"/>
      <c r="U84" s="19"/>
      <c r="V84" s="15"/>
      <c r="W84" s="23"/>
      <c r="X84" s="20"/>
    </row>
    <row r="85" spans="1:24" x14ac:dyDescent="0.3">
      <c r="A85" s="19"/>
      <c r="B85" s="15"/>
      <c r="C85" s="15"/>
      <c r="D85" s="15"/>
      <c r="U85" s="19"/>
      <c r="V85" s="15"/>
      <c r="W85" s="23"/>
      <c r="X85" s="20"/>
    </row>
    <row r="86" spans="1:24" x14ac:dyDescent="0.3">
      <c r="A86" s="19"/>
      <c r="B86" s="15"/>
      <c r="C86" s="15"/>
      <c r="D86" s="15"/>
      <c r="U86" s="19"/>
      <c r="V86" s="15"/>
      <c r="W86" s="20"/>
      <c r="X86" s="20"/>
    </row>
    <row r="87" spans="1:24" x14ac:dyDescent="0.3">
      <c r="A87" s="19"/>
      <c r="B87" s="15"/>
      <c r="C87" s="15"/>
      <c r="D87" s="15"/>
      <c r="U87" s="19"/>
      <c r="V87" s="15"/>
      <c r="W87" s="11"/>
      <c r="X87" s="20"/>
    </row>
    <row r="88" spans="1:24" x14ac:dyDescent="0.3">
      <c r="A88" s="19"/>
      <c r="B88" s="15"/>
      <c r="C88" s="15"/>
      <c r="D88" s="15"/>
      <c r="U88" s="19"/>
      <c r="V88" s="15"/>
    </row>
    <row r="89" spans="1:24" x14ac:dyDescent="0.3">
      <c r="A89" s="19"/>
      <c r="B89" s="15"/>
      <c r="C89" s="15"/>
      <c r="D89" s="15"/>
      <c r="U89" s="19"/>
      <c r="V89" s="15"/>
    </row>
    <row r="90" spans="1:24" x14ac:dyDescent="0.3">
      <c r="A90" s="19"/>
      <c r="B90" s="15"/>
      <c r="C90" s="15"/>
      <c r="D90" s="15"/>
      <c r="U90" s="19"/>
      <c r="V90" s="15"/>
    </row>
    <row r="91" spans="1:24" x14ac:dyDescent="0.3">
      <c r="A91" s="19"/>
      <c r="B91" s="15"/>
      <c r="C91" s="15"/>
      <c r="D91" s="15"/>
      <c r="U91" s="19"/>
      <c r="V91" s="15"/>
    </row>
    <row r="92" spans="1:24" x14ac:dyDescent="0.3">
      <c r="A92" s="19"/>
      <c r="B92" s="15"/>
      <c r="C92" s="15"/>
      <c r="D92" s="15"/>
      <c r="U92" s="19"/>
      <c r="V92" s="15"/>
    </row>
    <row r="93" spans="1:24" x14ac:dyDescent="0.3">
      <c r="A93" s="19"/>
      <c r="B93" s="15"/>
      <c r="C93" s="15"/>
      <c r="D93" s="15"/>
      <c r="U93" s="19"/>
      <c r="V93" s="15"/>
    </row>
    <row r="94" spans="1:24" x14ac:dyDescent="0.3">
      <c r="A94" s="19"/>
      <c r="B94" s="15"/>
      <c r="C94" s="15"/>
      <c r="D94" s="15"/>
      <c r="U94" s="19"/>
      <c r="V94" s="15"/>
    </row>
    <row r="95" spans="1:24" x14ac:dyDescent="0.3">
      <c r="A95" s="19"/>
      <c r="B95" s="15"/>
      <c r="C95" s="15"/>
      <c r="D95" s="15"/>
      <c r="U95" s="19"/>
      <c r="V95" s="15"/>
    </row>
    <row r="96" spans="1:24" x14ac:dyDescent="0.3">
      <c r="A96" s="19"/>
      <c r="B96" s="15"/>
      <c r="C96" s="15"/>
      <c r="D96" s="15"/>
      <c r="U96" s="19"/>
      <c r="V96" s="15"/>
    </row>
    <row r="97" spans="1:22" x14ac:dyDescent="0.3">
      <c r="A97" s="19"/>
      <c r="B97" s="15"/>
      <c r="C97" s="15"/>
      <c r="D97" s="15"/>
      <c r="U97" s="19"/>
      <c r="V97" s="15"/>
    </row>
    <row r="98" spans="1:22" x14ac:dyDescent="0.3">
      <c r="A98" s="19"/>
      <c r="B98" s="15"/>
      <c r="C98" s="15"/>
      <c r="D98" s="15"/>
      <c r="U98" s="19"/>
      <c r="V98" s="15"/>
    </row>
    <row r="99" spans="1:22" x14ac:dyDescent="0.3">
      <c r="A99" s="19"/>
      <c r="B99" s="15"/>
      <c r="C99" s="15"/>
      <c r="D99" s="15"/>
      <c r="U99" s="19"/>
      <c r="V99" s="15"/>
    </row>
    <row r="100" spans="1:22" x14ac:dyDescent="0.3">
      <c r="A100" s="19"/>
      <c r="B100" s="15"/>
      <c r="C100" s="15"/>
      <c r="D100" s="15"/>
      <c r="U100" s="19"/>
      <c r="V100" s="15"/>
    </row>
    <row r="101" spans="1:22" x14ac:dyDescent="0.3">
      <c r="A101" s="19"/>
      <c r="B101" s="15"/>
      <c r="C101" s="15"/>
      <c r="D101" s="15"/>
      <c r="U101" s="19"/>
      <c r="V101" s="15"/>
    </row>
    <row r="102" spans="1:22" x14ac:dyDescent="0.3">
      <c r="A102" s="19"/>
      <c r="B102" s="15"/>
      <c r="C102" s="15"/>
      <c r="D102" s="15"/>
      <c r="U102" s="19"/>
      <c r="V102" s="15"/>
    </row>
    <row r="103" spans="1:22" x14ac:dyDescent="0.3">
      <c r="A103" s="19"/>
      <c r="B103" s="15"/>
      <c r="C103" s="15"/>
      <c r="D103" s="15"/>
      <c r="U103" s="19"/>
      <c r="V103" s="15"/>
    </row>
    <row r="104" spans="1:22" x14ac:dyDescent="0.3">
      <c r="A104" s="19"/>
      <c r="B104" s="15"/>
      <c r="C104" s="15"/>
      <c r="D104" s="15"/>
      <c r="U104" s="19"/>
      <c r="V104" s="15"/>
    </row>
    <row r="105" spans="1:22" x14ac:dyDescent="0.3">
      <c r="A105" s="19"/>
      <c r="B105" s="15"/>
      <c r="C105" s="15"/>
      <c r="D105" s="15"/>
      <c r="U105" s="19"/>
      <c r="V105" s="15"/>
    </row>
    <row r="106" spans="1:22" x14ac:dyDescent="0.3">
      <c r="A106" s="19"/>
      <c r="B106" s="15"/>
      <c r="C106" s="15"/>
      <c r="D106" s="15"/>
      <c r="U106" s="19"/>
      <c r="V106" s="15"/>
    </row>
    <row r="107" spans="1:22" x14ac:dyDescent="0.3">
      <c r="A107" s="19"/>
      <c r="B107" s="15"/>
      <c r="C107" s="15"/>
      <c r="D107" s="15"/>
      <c r="U107" s="19"/>
      <c r="V107" s="15"/>
    </row>
    <row r="109" spans="1:22" x14ac:dyDescent="0.3">
      <c r="A109" s="19"/>
      <c r="B109" s="15"/>
      <c r="C109" s="15"/>
      <c r="D109" s="15"/>
    </row>
    <row r="111" spans="1:22" x14ac:dyDescent="0.3">
      <c r="A111" s="19"/>
      <c r="B111" s="15"/>
      <c r="C111" s="15"/>
      <c r="D111" s="15"/>
    </row>
    <row r="112" spans="1:22" x14ac:dyDescent="0.3">
      <c r="A112" s="19"/>
      <c r="B112" s="15"/>
      <c r="C112" s="15"/>
      <c r="D112" s="15"/>
    </row>
    <row r="113" spans="1:4" x14ac:dyDescent="0.3">
      <c r="A113" s="19"/>
      <c r="B113" s="15"/>
      <c r="C113" s="15"/>
      <c r="D113" s="15"/>
    </row>
    <row r="114" spans="1:4" x14ac:dyDescent="0.3">
      <c r="A114" s="19"/>
      <c r="B114" s="15"/>
      <c r="C114" s="15"/>
      <c r="D114" s="15"/>
    </row>
    <row r="115" spans="1:4" x14ac:dyDescent="0.3">
      <c r="A115" s="19"/>
      <c r="B115" s="15"/>
      <c r="C115" s="15"/>
      <c r="D115" s="15"/>
    </row>
    <row r="116" spans="1:4" x14ac:dyDescent="0.3">
      <c r="A116" s="19"/>
      <c r="B116" s="15"/>
      <c r="C116" s="15"/>
      <c r="D116" s="15"/>
    </row>
    <row r="117" spans="1:4" x14ac:dyDescent="0.3">
      <c r="A117" s="19"/>
      <c r="B117" s="15"/>
      <c r="C117" s="15"/>
      <c r="D117" s="15"/>
    </row>
    <row r="118" spans="1:4" x14ac:dyDescent="0.3">
      <c r="A118" s="19"/>
      <c r="B118" s="15"/>
      <c r="C118" s="15"/>
      <c r="D118" s="15"/>
    </row>
    <row r="119" spans="1:4" x14ac:dyDescent="0.3">
      <c r="A119" s="19"/>
      <c r="B119" s="15"/>
      <c r="C119" s="15"/>
      <c r="D119" s="15"/>
    </row>
    <row r="120" spans="1:4" x14ac:dyDescent="0.3">
      <c r="A120" s="19"/>
      <c r="B120" s="15"/>
      <c r="C120" s="15"/>
      <c r="D120" s="15"/>
    </row>
    <row r="121" spans="1:4" x14ac:dyDescent="0.3">
      <c r="A121" s="19"/>
      <c r="B121" s="15"/>
      <c r="C121" s="15"/>
      <c r="D121" s="15"/>
    </row>
    <row r="122" spans="1:4" x14ac:dyDescent="0.3">
      <c r="A122" s="19"/>
      <c r="B122" s="15"/>
      <c r="C122" s="15"/>
      <c r="D122" s="15"/>
    </row>
    <row r="123" spans="1:4" x14ac:dyDescent="0.3">
      <c r="A123" s="19"/>
      <c r="B123" s="15"/>
      <c r="C123" s="15"/>
      <c r="D123" s="15"/>
    </row>
    <row r="124" spans="1:4" x14ac:dyDescent="0.3">
      <c r="A124" s="19"/>
      <c r="B124" s="15"/>
      <c r="C124" s="15"/>
      <c r="D124" s="15"/>
    </row>
    <row r="125" spans="1:4" x14ac:dyDescent="0.3">
      <c r="A125" s="19"/>
      <c r="B125" s="15"/>
      <c r="C125" s="15"/>
      <c r="D125" s="15"/>
    </row>
    <row r="126" spans="1:4" x14ac:dyDescent="0.3">
      <c r="A126" s="19"/>
      <c r="B126" s="15"/>
      <c r="C126" s="15"/>
      <c r="D126" s="15"/>
    </row>
    <row r="127" spans="1:4" x14ac:dyDescent="0.3">
      <c r="A127" s="19"/>
      <c r="B127" s="15"/>
      <c r="C127" s="15"/>
      <c r="D127" s="1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66C2-E579-408A-8C2A-46F560D71524}">
  <dimension ref="A1:X127"/>
  <sheetViews>
    <sheetView zoomScale="85" zoomScaleNormal="85" workbookViewId="0">
      <selection activeCell="C2" sqref="C2:C65"/>
    </sheetView>
  </sheetViews>
  <sheetFormatPr defaultColWidth="8.7265625" defaultRowHeight="12" x14ac:dyDescent="0.3"/>
  <cols>
    <col min="1" max="1" width="14.81640625" style="5" bestFit="1" customWidth="1"/>
    <col min="2" max="2" width="12.453125" style="5" bestFit="1" customWidth="1"/>
    <col min="3" max="3" width="9.453125" style="5" bestFit="1" customWidth="1"/>
    <col min="4" max="4" width="13.7265625" style="5" bestFit="1" customWidth="1"/>
    <col min="5" max="7" width="15.26953125" style="5" bestFit="1" customWidth="1"/>
    <col min="8" max="8" width="8.1796875" style="5" bestFit="1" customWidth="1"/>
    <col min="9" max="9" width="7.81640625" style="5" bestFit="1" customWidth="1"/>
    <col min="10" max="10" width="8.7265625" style="5"/>
    <col min="11" max="11" width="10.453125" style="5" bestFit="1" customWidth="1"/>
    <col min="12" max="12" width="15.54296875" style="5" bestFit="1" customWidth="1"/>
    <col min="13" max="13" width="7" style="5" bestFit="1" customWidth="1"/>
    <col min="14" max="14" width="11.54296875" style="5" bestFit="1" customWidth="1"/>
    <col min="15" max="15" width="4.453125" style="5" bestFit="1" customWidth="1"/>
    <col min="16" max="16" width="8.7265625" style="5"/>
    <col min="17" max="17" width="15.81640625" style="5" bestFit="1" customWidth="1"/>
    <col min="18" max="18" width="12" style="5" bestFit="1" customWidth="1"/>
    <col min="19" max="16384" width="8.7265625" style="5"/>
  </cols>
  <sheetData>
    <row r="1" spans="1:24" ht="13" x14ac:dyDescent="0.35">
      <c r="A1" s="22" t="s">
        <v>31</v>
      </c>
      <c r="B1" s="2" t="s">
        <v>1</v>
      </c>
      <c r="C1" s="3" t="s">
        <v>58</v>
      </c>
      <c r="D1" s="4" t="s">
        <v>56</v>
      </c>
      <c r="E1" s="5" t="s">
        <v>59</v>
      </c>
      <c r="F1" s="5" t="s">
        <v>60</v>
      </c>
      <c r="G1" s="5" t="s">
        <v>61</v>
      </c>
      <c r="H1" s="5" t="s">
        <v>3</v>
      </c>
      <c r="I1" s="5" t="s">
        <v>4</v>
      </c>
      <c r="K1" s="3" t="str">
        <f>C1&amp;" "&amp;"contrib"</f>
        <v>PB contrib</v>
      </c>
      <c r="L1" s="6" t="str">
        <f>C1&amp;" contrib+resid"</f>
        <v>PB contrib+resid</v>
      </c>
      <c r="R1" s="5" t="s">
        <v>5</v>
      </c>
      <c r="X1" s="15"/>
    </row>
    <row r="2" spans="1:24" x14ac:dyDescent="0.3">
      <c r="A2" s="19">
        <v>39355</v>
      </c>
      <c r="B2" s="15">
        <v>1.1893000000000001E-2</v>
      </c>
      <c r="C2" s="15">
        <v>3.2820357702394221E-2</v>
      </c>
      <c r="D2" s="15">
        <v>2.0302943139819396E-2</v>
      </c>
      <c r="E2" s="15"/>
      <c r="F2" s="15"/>
      <c r="G2" s="15"/>
      <c r="I2" s="15"/>
      <c r="K2" s="11">
        <f t="shared" ref="K2:K65" si="0">$O$2*D2+$R$6</f>
        <v>2.5743508211717246E-2</v>
      </c>
      <c r="L2" s="12">
        <f t="shared" ref="L2:L55" si="1">K2+I2</f>
        <v>2.5743508211717246E-2</v>
      </c>
      <c r="N2" s="5" t="s">
        <v>6</v>
      </c>
      <c r="O2" s="13">
        <f>SUM(R2:R5)</f>
        <v>0.82219320071751867</v>
      </c>
      <c r="Q2" s="5" t="str">
        <f>D1</f>
        <v>S&amp;P 500</v>
      </c>
      <c r="R2" s="5" cm="1">
        <f t="array" ref="R2:R6">MMULT(MINVERSE(MMULT(TRANSPOSE(D5:H65),D5:H65)),MMULT(TRANSPOSE(D5:H65),C5:C65))</f>
        <v>0.42453131394109334</v>
      </c>
      <c r="U2" s="19"/>
      <c r="V2" s="15"/>
      <c r="W2" s="23"/>
      <c r="X2" s="20"/>
    </row>
    <row r="3" spans="1:24" x14ac:dyDescent="0.3">
      <c r="A3" s="19">
        <v>39447</v>
      </c>
      <c r="B3" s="15">
        <v>9.9059999999999999E-3</v>
      </c>
      <c r="C3" s="15">
        <v>3.4040995831080563E-2</v>
      </c>
      <c r="D3" s="15">
        <v>-3.3318243549117166E-2</v>
      </c>
      <c r="E3" s="15">
        <f t="shared" ref="E3:G18" si="2">D2</f>
        <v>2.0302943139819396E-2</v>
      </c>
      <c r="F3" s="15"/>
      <c r="G3" s="15"/>
      <c r="I3" s="15"/>
      <c r="K3" s="11">
        <f t="shared" si="0"/>
        <v>-1.834346689833111E-2</v>
      </c>
      <c r="L3" s="12">
        <f t="shared" si="1"/>
        <v>-1.834346689833111E-2</v>
      </c>
      <c r="Q3" s="5" t="str">
        <f>E1</f>
        <v>S&amp;P500t-1</v>
      </c>
      <c r="R3" s="5">
        <v>0.1820652946656269</v>
      </c>
      <c r="U3" s="19"/>
      <c r="V3" s="15"/>
      <c r="W3" s="23"/>
      <c r="X3" s="20"/>
    </row>
    <row r="4" spans="1:24" x14ac:dyDescent="0.3">
      <c r="A4" s="19">
        <v>39538</v>
      </c>
      <c r="B4" s="15">
        <v>7.0780000000000001E-3</v>
      </c>
      <c r="C4" s="15">
        <v>1.2239732648859909E-3</v>
      </c>
      <c r="D4" s="15">
        <v>-9.4445740931528244E-2</v>
      </c>
      <c r="E4" s="15">
        <f t="shared" si="2"/>
        <v>-3.3318243549117166E-2</v>
      </c>
      <c r="F4" s="15">
        <f t="shared" si="2"/>
        <v>2.0302943139819396E-2</v>
      </c>
      <c r="G4" s="15"/>
      <c r="I4" s="15"/>
      <c r="K4" s="11">
        <f t="shared" si="0"/>
        <v>-6.8602079623027418E-2</v>
      </c>
      <c r="L4" s="12">
        <f t="shared" si="1"/>
        <v>-6.8602079623027418E-2</v>
      </c>
      <c r="Q4" s="5" t="str">
        <f>F1</f>
        <v>S&amp;P500t-2</v>
      </c>
      <c r="R4" s="5">
        <v>9.6124697992034117E-2</v>
      </c>
      <c r="U4" s="19"/>
      <c r="V4" s="15"/>
      <c r="W4" s="23"/>
      <c r="X4" s="20"/>
    </row>
    <row r="5" spans="1:24" x14ac:dyDescent="0.3">
      <c r="A5" s="19">
        <v>39629</v>
      </c>
      <c r="B5" s="15">
        <v>3.9439999999999996E-3</v>
      </c>
      <c r="C5" s="15">
        <v>-1.919031591404452E-2</v>
      </c>
      <c r="D5" s="15">
        <v>-2.7267977135671417E-2</v>
      </c>
      <c r="E5" s="15">
        <f t="shared" si="2"/>
        <v>-9.4445740931528244E-2</v>
      </c>
      <c r="F5" s="15">
        <f t="shared" si="2"/>
        <v>-3.3318243549117166E-2</v>
      </c>
      <c r="G5" s="15">
        <f t="shared" si="2"/>
        <v>2.0302943139819396E-2</v>
      </c>
      <c r="H5" s="5">
        <v>1</v>
      </c>
      <c r="I5" s="15" cm="1">
        <f t="array" ref="I5">C5-MMULT(D5:H5,$R$2:$R$6)</f>
        <v>1.3075945185706886E-3</v>
      </c>
      <c r="K5" s="11">
        <f t="shared" si="0"/>
        <v>-1.3368978990666448E-2</v>
      </c>
      <c r="L5" s="12">
        <f t="shared" si="1"/>
        <v>-1.206138447209576E-2</v>
      </c>
      <c r="Q5" s="5" t="str">
        <f>G1</f>
        <v>S&amp;P500t-3</v>
      </c>
      <c r="R5" s="5">
        <v>0.11947189411876427</v>
      </c>
      <c r="U5" s="19"/>
      <c r="V5" s="15"/>
      <c r="W5" s="23"/>
      <c r="X5" s="20"/>
    </row>
    <row r="6" spans="1:24" x14ac:dyDescent="0.3">
      <c r="A6" s="19">
        <v>39721</v>
      </c>
      <c r="B6" s="15">
        <v>4.3290000000000004E-3</v>
      </c>
      <c r="C6" s="15">
        <v>-8.3067520652700511E-2</v>
      </c>
      <c r="D6" s="15">
        <v>-8.3699426376824926E-2</v>
      </c>
      <c r="E6" s="15">
        <f t="shared" si="2"/>
        <v>-2.7267977135671417E-2</v>
      </c>
      <c r="F6" s="15">
        <f t="shared" si="2"/>
        <v>-9.4445740931528244E-2</v>
      </c>
      <c r="G6" s="15">
        <f t="shared" si="2"/>
        <v>-3.3318243549117166E-2</v>
      </c>
      <c r="H6" s="5">
        <v>1</v>
      </c>
      <c r="I6" s="15" cm="1">
        <f t="array" ref="I6">C6-MMULT(D6:H6,$R$2:$R$6)</f>
        <v>-3.8561345323092605E-2</v>
      </c>
      <c r="K6" s="11">
        <f t="shared" si="0"/>
        <v>-5.9766532863378644E-2</v>
      </c>
      <c r="L6" s="12">
        <f t="shared" si="1"/>
        <v>-9.8327878186471249E-2</v>
      </c>
      <c r="Q6" s="5" t="s">
        <v>3</v>
      </c>
      <c r="R6" s="5">
        <v>9.0505664076033498E-3</v>
      </c>
      <c r="U6" s="19"/>
      <c r="V6" s="15"/>
      <c r="W6" s="23"/>
      <c r="X6" s="20"/>
    </row>
    <row r="7" spans="1:24" x14ac:dyDescent="0.3">
      <c r="A7" s="19">
        <v>39813</v>
      </c>
      <c r="B7" s="15">
        <v>2.5019999999999999E-3</v>
      </c>
      <c r="C7" s="15">
        <v>-0.12927743597342681</v>
      </c>
      <c r="D7" s="15">
        <v>-0.21943344681063803</v>
      </c>
      <c r="E7" s="15">
        <f t="shared" si="2"/>
        <v>-8.3699426376824926E-2</v>
      </c>
      <c r="F7" s="15">
        <f t="shared" si="2"/>
        <v>-2.7267977135671417E-2</v>
      </c>
      <c r="G7" s="15">
        <f t="shared" si="2"/>
        <v>-9.4445740931528244E-2</v>
      </c>
      <c r="H7" s="5">
        <v>1</v>
      </c>
      <c r="I7" s="15" cm="1">
        <f t="array" ref="I7">C7-MMULT(D7:H7,$R$2:$R$6)</f>
        <v>-1.6028134529686516E-2</v>
      </c>
      <c r="K7" s="11">
        <f t="shared" si="0"/>
        <v>-0.17136612157011252</v>
      </c>
      <c r="L7" s="12">
        <f t="shared" si="1"/>
        <v>-0.18739425609979904</v>
      </c>
      <c r="U7" s="19"/>
      <c r="V7" s="15"/>
      <c r="W7" s="23"/>
      <c r="X7" s="20"/>
    </row>
    <row r="8" spans="1:24" x14ac:dyDescent="0.3">
      <c r="A8" s="19">
        <v>39903</v>
      </c>
      <c r="B8" s="15">
        <v>4.6700000000000002E-4</v>
      </c>
      <c r="C8" s="15">
        <v>-7.453111771108667E-2</v>
      </c>
      <c r="D8" s="15">
        <v>-0.11011827328490742</v>
      </c>
      <c r="E8" s="15">
        <f t="shared" si="2"/>
        <v>-0.21943344681063803</v>
      </c>
      <c r="F8" s="15">
        <f t="shared" si="2"/>
        <v>-8.3699426376824926E-2</v>
      </c>
      <c r="G8" s="15">
        <f t="shared" si="2"/>
        <v>-2.7267977135671417E-2</v>
      </c>
      <c r="H8" s="5">
        <v>1</v>
      </c>
      <c r="I8" s="15" cm="1">
        <f t="array" ref="I8">C8-MMULT(D8:H8,$R$2:$R$6)</f>
        <v>1.4421525240713717E-2</v>
      </c>
      <c r="K8" s="11">
        <f t="shared" si="0"/>
        <v>-8.1487929162001108E-2</v>
      </c>
      <c r="L8" s="12">
        <f t="shared" si="1"/>
        <v>-6.706640392128739E-2</v>
      </c>
      <c r="U8" s="19"/>
      <c r="V8" s="15"/>
      <c r="W8" s="23"/>
      <c r="X8" s="20"/>
    </row>
    <row r="9" spans="1:24" x14ac:dyDescent="0.3">
      <c r="A9" s="19">
        <v>39994</v>
      </c>
      <c r="B9" s="15">
        <v>4.7899999999999999E-4</v>
      </c>
      <c r="C9" s="15">
        <v>4.7589870891437069E-2</v>
      </c>
      <c r="D9" s="15">
        <v>0.15929071943967221</v>
      </c>
      <c r="E9" s="15">
        <f t="shared" si="2"/>
        <v>-0.11011827328490742</v>
      </c>
      <c r="F9" s="15">
        <f t="shared" si="2"/>
        <v>-0.21943344681063803</v>
      </c>
      <c r="G9" s="15">
        <f t="shared" si="2"/>
        <v>-8.3699426376824926E-2</v>
      </c>
      <c r="H9" s="5">
        <v>1</v>
      </c>
      <c r="I9" s="15" cm="1">
        <f t="array" ref="I9">C9-MMULT(D9:H9,$R$2:$R$6)</f>
        <v>2.2056824745091314E-2</v>
      </c>
      <c r="K9" s="11">
        <f t="shared" si="0"/>
        <v>0.14001831286830371</v>
      </c>
      <c r="L9" s="12">
        <f t="shared" si="1"/>
        <v>0.16207513761339504</v>
      </c>
      <c r="U9" s="19"/>
      <c r="V9" s="15"/>
      <c r="W9" s="23"/>
      <c r="X9" s="20"/>
    </row>
    <row r="10" spans="1:24" x14ac:dyDescent="0.3">
      <c r="A10" s="19">
        <v>40086</v>
      </c>
      <c r="B10" s="15">
        <v>4.0999999999999999E-4</v>
      </c>
      <c r="C10" s="15">
        <v>5.4820659183701943E-2</v>
      </c>
      <c r="D10" s="15">
        <v>0.15605907463136792</v>
      </c>
      <c r="E10" s="15">
        <f t="shared" si="2"/>
        <v>0.15929071943967221</v>
      </c>
      <c r="F10" s="15">
        <f t="shared" si="2"/>
        <v>-0.11011827328490742</v>
      </c>
      <c r="G10" s="15">
        <f t="shared" si="2"/>
        <v>-0.21943344681063803</v>
      </c>
      <c r="H10" s="5">
        <v>1</v>
      </c>
      <c r="I10" s="15" cm="1">
        <f t="array" ref="I10">C10-MMULT(D10:H10,$R$2:$R$6)</f>
        <v>-1.2681967715478769E-2</v>
      </c>
      <c r="K10" s="11">
        <f t="shared" si="0"/>
        <v>0.13736127647978186</v>
      </c>
      <c r="L10" s="12">
        <f t="shared" si="1"/>
        <v>0.12467930876430308</v>
      </c>
      <c r="U10" s="19"/>
      <c r="V10" s="15"/>
      <c r="W10" s="23"/>
      <c r="X10" s="20"/>
    </row>
    <row r="11" spans="1:24" x14ac:dyDescent="0.3">
      <c r="A11" s="19">
        <v>40178</v>
      </c>
      <c r="B11" s="15">
        <v>2.7300000000000002E-4</v>
      </c>
      <c r="C11" s="15">
        <v>7.6051399547087062E-2</v>
      </c>
      <c r="D11" s="15">
        <v>6.0385855256369414E-2</v>
      </c>
      <c r="E11" s="15">
        <f t="shared" si="2"/>
        <v>0.15605907463136792</v>
      </c>
      <c r="F11" s="15">
        <f t="shared" si="2"/>
        <v>0.15929071943967221</v>
      </c>
      <c r="G11" s="15">
        <f t="shared" si="2"/>
        <v>-0.11011827328490742</v>
      </c>
      <c r="H11" s="5">
        <v>1</v>
      </c>
      <c r="I11" s="15" cm="1">
        <f t="array" ref="I11">C11-MMULT(D11:H11,$R$2:$R$6)</f>
        <v>1.0796471643398753E-2</v>
      </c>
      <c r="K11" s="11">
        <f t="shared" si="0"/>
        <v>5.8699406018902514E-2</v>
      </c>
      <c r="L11" s="12">
        <f t="shared" si="1"/>
        <v>6.9495877662301267E-2</v>
      </c>
      <c r="U11" s="19"/>
      <c r="V11" s="15"/>
      <c r="W11" s="23"/>
      <c r="X11" s="20"/>
    </row>
    <row r="12" spans="1:24" x14ac:dyDescent="0.3">
      <c r="A12" s="19">
        <v>40268</v>
      </c>
      <c r="B12" s="15">
        <v>1.65E-4</v>
      </c>
      <c r="C12" s="15">
        <v>2.3922649329599421E-2</v>
      </c>
      <c r="D12" s="15">
        <v>5.3865223241173377E-2</v>
      </c>
      <c r="E12" s="15">
        <f t="shared" si="2"/>
        <v>6.0385855256369414E-2</v>
      </c>
      <c r="F12" s="15">
        <f t="shared" si="2"/>
        <v>0.15605907463136792</v>
      </c>
      <c r="G12" s="15">
        <f t="shared" si="2"/>
        <v>0.15929071943967221</v>
      </c>
      <c r="H12" s="5">
        <v>1</v>
      </c>
      <c r="I12" s="15" cm="1">
        <f t="array" ref="I12">C12-MMULT(D12:H12,$R$2:$R$6)</f>
        <v>-5.3021454992051228E-2</v>
      </c>
      <c r="K12" s="11">
        <f t="shared" si="0"/>
        <v>5.3338186711627364E-2</v>
      </c>
      <c r="L12" s="12">
        <f t="shared" si="1"/>
        <v>3.1673171957613544E-4</v>
      </c>
      <c r="U12" s="19"/>
      <c r="V12" s="15"/>
      <c r="W12" s="23"/>
      <c r="X12" s="20"/>
    </row>
    <row r="13" spans="1:24" x14ac:dyDescent="0.3">
      <c r="A13" s="19">
        <v>40359</v>
      </c>
      <c r="B13" s="15">
        <v>3.5300000000000002E-4</v>
      </c>
      <c r="C13" s="15">
        <v>1.7328055492345621E-2</v>
      </c>
      <c r="D13" s="15">
        <v>-0.11425238438588725</v>
      </c>
      <c r="E13" s="15">
        <f t="shared" si="2"/>
        <v>5.3865223241173377E-2</v>
      </c>
      <c r="F13" s="15">
        <f t="shared" si="2"/>
        <v>6.0385855256369414E-2</v>
      </c>
      <c r="G13" s="15">
        <f t="shared" si="2"/>
        <v>0.15605907463136792</v>
      </c>
      <c r="H13" s="5">
        <v>1</v>
      </c>
      <c r="I13" s="15" cm="1">
        <f t="array" ref="I13">C13-MMULT(D13:H13,$R$2:$R$6)</f>
        <v>2.252497086721152E-2</v>
      </c>
      <c r="K13" s="11">
        <f t="shared" si="0"/>
        <v>-8.4886967200237542E-2</v>
      </c>
      <c r="L13" s="12">
        <f t="shared" si="1"/>
        <v>-6.2361996333026026E-2</v>
      </c>
      <c r="U13" s="19"/>
      <c r="V13" s="15"/>
      <c r="W13" s="23"/>
      <c r="X13" s="20"/>
    </row>
    <row r="14" spans="1:24" x14ac:dyDescent="0.3">
      <c r="A14" s="19">
        <v>40451</v>
      </c>
      <c r="B14" s="15">
        <v>4.08E-4</v>
      </c>
      <c r="C14" s="15">
        <v>4.5894836541674477E-2</v>
      </c>
      <c r="D14" s="15">
        <v>0.112942201310269</v>
      </c>
      <c r="E14" s="15">
        <f t="shared" si="2"/>
        <v>-0.11425238438588725</v>
      </c>
      <c r="F14" s="15">
        <f t="shared" si="2"/>
        <v>5.3865223241173377E-2</v>
      </c>
      <c r="G14" s="15">
        <f t="shared" si="2"/>
        <v>6.0385855256369414E-2</v>
      </c>
      <c r="H14" s="5">
        <v>1</v>
      </c>
      <c r="I14" s="15" cm="1">
        <f t="array" ref="I14">C14-MMULT(D14:H14,$R$2:$R$6)</f>
        <v>-2.6940277799010898E-3</v>
      </c>
      <c r="K14" s="11">
        <f t="shared" si="0"/>
        <v>0.10191087639897575</v>
      </c>
      <c r="L14" s="12">
        <f t="shared" si="1"/>
        <v>9.9216848619074663E-2</v>
      </c>
      <c r="U14" s="19"/>
      <c r="V14" s="15"/>
      <c r="W14" s="23"/>
      <c r="X14" s="20"/>
    </row>
    <row r="15" spans="1:24" x14ac:dyDescent="0.3">
      <c r="A15" s="19">
        <v>40543</v>
      </c>
      <c r="B15" s="15">
        <v>3.7500000000000001E-4</v>
      </c>
      <c r="C15" s="15">
        <v>7.9317427544907337E-2</v>
      </c>
      <c r="D15" s="15">
        <v>0.10756543432898602</v>
      </c>
      <c r="E15" s="15">
        <f t="shared" si="2"/>
        <v>0.112942201310269</v>
      </c>
      <c r="F15" s="15">
        <f t="shared" si="2"/>
        <v>-0.11425238438588725</v>
      </c>
      <c r="G15" s="15">
        <f t="shared" si="2"/>
        <v>5.3865223241173377E-2</v>
      </c>
      <c r="H15" s="5">
        <v>1</v>
      </c>
      <c r="I15" s="15" cm="1">
        <f t="array" ref="I15">C15-MMULT(D15:H15,$R$2:$R$6)</f>
        <v>8.5862065014466193E-3</v>
      </c>
      <c r="K15" s="11">
        <f t="shared" si="0"/>
        <v>9.749013514512242E-2</v>
      </c>
      <c r="L15" s="12">
        <f t="shared" si="1"/>
        <v>0.10607634164656904</v>
      </c>
      <c r="U15" s="19"/>
      <c r="V15" s="15"/>
      <c r="W15" s="23"/>
      <c r="X15" s="20"/>
    </row>
    <row r="16" spans="1:24" x14ac:dyDescent="0.3">
      <c r="A16" s="19">
        <v>40633</v>
      </c>
      <c r="B16" s="15">
        <v>3.5199999999999999E-4</v>
      </c>
      <c r="C16" s="15">
        <v>5.0539045659965483E-2</v>
      </c>
      <c r="D16" s="15">
        <v>5.9193827529272047E-2</v>
      </c>
      <c r="E16" s="15">
        <f t="shared" si="2"/>
        <v>0.10756543432898602</v>
      </c>
      <c r="F16" s="15">
        <f t="shared" si="2"/>
        <v>0.112942201310269</v>
      </c>
      <c r="G16" s="15">
        <f t="shared" si="2"/>
        <v>-0.11425238438588725</v>
      </c>
      <c r="H16" s="5">
        <v>1</v>
      </c>
      <c r="I16" s="15" cm="1">
        <f t="array" ref="I16">C16-MMULT(D16:H16,$R$2:$R$6)</f>
        <v>-4.3167284412321677E-4</v>
      </c>
      <c r="K16" s="11">
        <f t="shared" si="0"/>
        <v>5.7719328926616305E-2</v>
      </c>
      <c r="L16" s="12">
        <f t="shared" si="1"/>
        <v>5.7287656082493088E-2</v>
      </c>
      <c r="U16" s="19"/>
      <c r="V16" s="15"/>
      <c r="W16" s="23"/>
      <c r="X16" s="20"/>
    </row>
    <row r="17" spans="1:24" x14ac:dyDescent="0.3">
      <c r="A17" s="19">
        <v>40724</v>
      </c>
      <c r="B17" s="15">
        <v>2.33E-4</v>
      </c>
      <c r="C17" s="15">
        <v>4.6551373430717469E-2</v>
      </c>
      <c r="D17" s="15">
        <v>9.9199293609530947E-4</v>
      </c>
      <c r="E17" s="15">
        <f t="shared" si="2"/>
        <v>5.9193827529272047E-2</v>
      </c>
      <c r="F17" s="15">
        <f t="shared" si="2"/>
        <v>0.10756543432898602</v>
      </c>
      <c r="G17" s="15">
        <f t="shared" si="2"/>
        <v>0.112942201310269</v>
      </c>
      <c r="H17" s="5">
        <v>1</v>
      </c>
      <c r="I17" s="15" cm="1">
        <f t="array" ref="I17">C17-MMULT(D17:H17,$R$2:$R$6)</f>
        <v>2.4694197012937041E-3</v>
      </c>
      <c r="K17" s="11">
        <f t="shared" si="0"/>
        <v>9.8661762548207209E-3</v>
      </c>
      <c r="L17" s="12">
        <f t="shared" si="1"/>
        <v>1.2335595956114425E-2</v>
      </c>
      <c r="U17" s="19"/>
      <c r="V17" s="15"/>
      <c r="W17" s="23"/>
      <c r="X17" s="20"/>
    </row>
    <row r="18" spans="1:24" x14ac:dyDescent="0.3">
      <c r="A18" s="19">
        <v>40816</v>
      </c>
      <c r="B18" s="15">
        <v>1.18E-4</v>
      </c>
      <c r="C18" s="15">
        <v>-3.2877909850224762E-2</v>
      </c>
      <c r="D18" s="15">
        <v>-0.13868016709702713</v>
      </c>
      <c r="E18" s="15">
        <f t="shared" si="2"/>
        <v>9.9199293609530947E-4</v>
      </c>
      <c r="F18" s="15">
        <f t="shared" si="2"/>
        <v>5.9193827529272047E-2</v>
      </c>
      <c r="G18" s="15">
        <f t="shared" si="2"/>
        <v>0.10756543432898602</v>
      </c>
      <c r="H18" s="5">
        <v>1</v>
      </c>
      <c r="I18" s="15" cm="1">
        <f t="array" ref="I18">C18-MMULT(D18:H18,$R$2:$R$6)</f>
        <v>-1.7760451640085606E-3</v>
      </c>
      <c r="K18" s="11">
        <f t="shared" si="0"/>
        <v>-0.1049713240539417</v>
      </c>
      <c r="L18" s="12">
        <f t="shared" si="1"/>
        <v>-0.10674736921795026</v>
      </c>
      <c r="U18" s="19"/>
      <c r="V18" s="15"/>
      <c r="W18" s="23"/>
      <c r="X18" s="20"/>
    </row>
    <row r="19" spans="1:24" x14ac:dyDescent="0.3">
      <c r="A19" s="19">
        <v>40908</v>
      </c>
      <c r="B19" s="15">
        <v>5.7000000000000003E-5</v>
      </c>
      <c r="C19" s="15">
        <v>1.6496628087888651E-2</v>
      </c>
      <c r="D19" s="15">
        <v>0.1181636045224792</v>
      </c>
      <c r="E19" s="15">
        <f t="shared" ref="E19:G65" si="3">D18</f>
        <v>-0.13868016709702713</v>
      </c>
      <c r="F19" s="15">
        <f t="shared" si="3"/>
        <v>9.9199293609530947E-4</v>
      </c>
      <c r="G19" s="15">
        <f t="shared" si="3"/>
        <v>5.9193827529272047E-2</v>
      </c>
      <c r="H19" s="5">
        <v>1</v>
      </c>
      <c r="I19" s="15" cm="1">
        <f t="array" ref="I19">C19-MMULT(D19:H19,$R$2:$R$6)</f>
        <v>-2.4636596837313871E-2</v>
      </c>
      <c r="K19" s="11">
        <f t="shared" si="0"/>
        <v>0.10620387861825958</v>
      </c>
      <c r="L19" s="12">
        <f t="shared" si="1"/>
        <v>8.1567281780945716E-2</v>
      </c>
      <c r="U19" s="19"/>
      <c r="V19" s="15"/>
      <c r="W19" s="23"/>
      <c r="X19" s="20"/>
    </row>
    <row r="20" spans="1:24" x14ac:dyDescent="0.3">
      <c r="A20" s="19">
        <v>40999</v>
      </c>
      <c r="B20" s="15">
        <v>7.6000000000000004E-5</v>
      </c>
      <c r="C20" s="15">
        <v>5.9929685122976688E-2</v>
      </c>
      <c r="D20" s="15">
        <v>0.12586621133654541</v>
      </c>
      <c r="E20" s="15">
        <f t="shared" si="3"/>
        <v>0.1181636045224792</v>
      </c>
      <c r="F20" s="15">
        <f t="shared" si="3"/>
        <v>-0.13868016709702713</v>
      </c>
      <c r="G20" s="15">
        <f t="shared" si="3"/>
        <v>9.9199293609530947E-4</v>
      </c>
      <c r="H20" s="5">
        <v>1</v>
      </c>
      <c r="I20" s="15" cm="1">
        <f t="array" ref="I20">C20-MMULT(D20:H20,$R$2:$R$6)</f>
        <v>-1.0856446935596599E-2</v>
      </c>
      <c r="K20" s="11">
        <f t="shared" si="0"/>
        <v>0.11253690956858525</v>
      </c>
      <c r="L20" s="12">
        <f t="shared" si="1"/>
        <v>0.10168046263298866</v>
      </c>
      <c r="U20" s="19"/>
      <c r="V20" s="15"/>
      <c r="W20" s="23"/>
      <c r="X20" s="20"/>
    </row>
    <row r="21" spans="1:24" x14ac:dyDescent="0.3">
      <c r="A21" s="19">
        <v>41090</v>
      </c>
      <c r="B21" s="15">
        <v>1.8900000000000001E-4</v>
      </c>
      <c r="C21" s="15">
        <v>7.328139337855033E-3</v>
      </c>
      <c r="D21" s="15">
        <v>-2.751750107530837E-2</v>
      </c>
      <c r="E21" s="15">
        <f t="shared" si="3"/>
        <v>0.12586621133654541</v>
      </c>
      <c r="F21" s="15">
        <f t="shared" si="3"/>
        <v>0.1181636045224792</v>
      </c>
      <c r="G21" s="15">
        <f t="shared" si="3"/>
        <v>-0.13868016709702713</v>
      </c>
      <c r="H21" s="5">
        <v>1</v>
      </c>
      <c r="I21" s="15" cm="1">
        <f t="array" ref="I21">C21-MMULT(D21:H21,$R$2:$R$6)</f>
        <v>-7.7463135958913201E-3</v>
      </c>
      <c r="K21" s="11">
        <f t="shared" si="0"/>
        <v>-1.3574135877252202E-2</v>
      </c>
      <c r="L21" s="12">
        <f t="shared" si="1"/>
        <v>-2.1320449473143523E-2</v>
      </c>
      <c r="U21" s="19"/>
      <c r="V21" s="15"/>
      <c r="W21" s="23"/>
      <c r="X21" s="20"/>
    </row>
    <row r="22" spans="1:24" x14ac:dyDescent="0.3">
      <c r="A22" s="19">
        <v>41182</v>
      </c>
      <c r="B22" s="15">
        <v>2.1800000000000001E-4</v>
      </c>
      <c r="C22" s="15">
        <v>3.7922422909437259E-2</v>
      </c>
      <c r="D22" s="15">
        <v>6.3515369094962582E-2</v>
      </c>
      <c r="E22" s="15">
        <f t="shared" si="3"/>
        <v>-2.751750107530837E-2</v>
      </c>
      <c r="F22" s="15">
        <f t="shared" si="3"/>
        <v>0.12586621133654541</v>
      </c>
      <c r="G22" s="15">
        <f t="shared" si="3"/>
        <v>0.1181636045224792</v>
      </c>
      <c r="H22" s="5">
        <v>1</v>
      </c>
      <c r="I22" s="15" cm="1">
        <f t="array" ref="I22">C22-MMULT(D22:H22,$R$2:$R$6)</f>
        <v>-1.9298505854094483E-2</v>
      </c>
      <c r="K22" s="11">
        <f t="shared" si="0"/>
        <v>6.1272471018545202E-2</v>
      </c>
      <c r="L22" s="12">
        <f t="shared" si="1"/>
        <v>4.1973965164450719E-2</v>
      </c>
      <c r="U22" s="19"/>
      <c r="V22" s="15"/>
      <c r="W22" s="23"/>
      <c r="X22" s="20"/>
    </row>
    <row r="23" spans="1:24" x14ac:dyDescent="0.3">
      <c r="A23" s="19">
        <v>41274</v>
      </c>
      <c r="B23" s="15">
        <v>2.3599999999999999E-4</v>
      </c>
      <c r="C23" s="15">
        <v>3.0793930638776331E-2</v>
      </c>
      <c r="D23" s="15">
        <v>-3.7720883363399071E-3</v>
      </c>
      <c r="E23" s="15">
        <f t="shared" si="3"/>
        <v>6.3515369094962582E-2</v>
      </c>
      <c r="F23" s="15">
        <f t="shared" si="3"/>
        <v>-2.751750107530837E-2</v>
      </c>
      <c r="G23" s="15">
        <f t="shared" si="3"/>
        <v>0.12586621133654541</v>
      </c>
      <c r="H23" s="5">
        <v>1</v>
      </c>
      <c r="I23" s="15" cm="1">
        <f t="array" ref="I23">C23-MMULT(D23:H23,$R$2:$R$6)</f>
        <v>-6.1157373473944357E-4</v>
      </c>
      <c r="K23" s="11">
        <f t="shared" si="0"/>
        <v>5.949181024958821E-3</v>
      </c>
      <c r="L23" s="12">
        <f t="shared" si="1"/>
        <v>5.3376072902193775E-3</v>
      </c>
      <c r="U23" s="19"/>
      <c r="V23" s="15"/>
      <c r="W23" s="23"/>
      <c r="X23" s="20"/>
    </row>
    <row r="24" spans="1:24" x14ac:dyDescent="0.3">
      <c r="A24" s="19">
        <v>41364</v>
      </c>
      <c r="B24" s="15">
        <v>1.63E-4</v>
      </c>
      <c r="C24" s="15">
        <v>3.2138848219677607E-2</v>
      </c>
      <c r="D24" s="15">
        <v>0.10605424040395395</v>
      </c>
      <c r="E24" s="15">
        <f t="shared" si="3"/>
        <v>-3.7720883363399071E-3</v>
      </c>
      <c r="F24" s="15">
        <f t="shared" si="3"/>
        <v>6.3515369094962582E-2</v>
      </c>
      <c r="G24" s="15">
        <f t="shared" si="3"/>
        <v>-2.751750107530837E-2</v>
      </c>
      <c r="H24" s="5">
        <v>1</v>
      </c>
      <c r="I24" s="15" cm="1">
        <f t="array" ref="I24">C24-MMULT(D24:H24,$R$2:$R$6)</f>
        <v>-2.406612553840403E-2</v>
      </c>
      <c r="K24" s="11">
        <f t="shared" si="0"/>
        <v>9.6247641774995438E-2</v>
      </c>
      <c r="L24" s="12">
        <f t="shared" si="1"/>
        <v>7.2181516236591414E-2</v>
      </c>
      <c r="U24" s="19"/>
      <c r="V24" s="15"/>
      <c r="W24" s="23"/>
      <c r="X24" s="20"/>
    </row>
    <row r="25" spans="1:24" x14ac:dyDescent="0.3">
      <c r="A25" s="19">
        <v>41455</v>
      </c>
      <c r="B25" s="15">
        <v>1.7100000000000001E-4</v>
      </c>
      <c r="C25" s="15">
        <v>2.9931531268772019E-2</v>
      </c>
      <c r="D25" s="15">
        <v>2.9101462363601005E-2</v>
      </c>
      <c r="E25" s="15">
        <f t="shared" si="3"/>
        <v>0.10605424040395395</v>
      </c>
      <c r="F25" s="15">
        <f t="shared" si="3"/>
        <v>-3.7720883363399071E-3</v>
      </c>
      <c r="G25" s="15">
        <f t="shared" si="3"/>
        <v>6.3515369094962582E-2</v>
      </c>
      <c r="H25" s="5">
        <v>1</v>
      </c>
      <c r="I25" s="15" cm="1">
        <f t="array" ref="I25">C25-MMULT(D25:H25,$R$2:$R$6)</f>
        <v>-1.8008024322640908E-2</v>
      </c>
      <c r="K25" s="11">
        <f t="shared" si="0"/>
        <v>3.2977590893892864E-2</v>
      </c>
      <c r="L25" s="12">
        <f t="shared" si="1"/>
        <v>1.4969566571251956E-2</v>
      </c>
      <c r="U25" s="19"/>
      <c r="V25" s="15"/>
      <c r="W25" s="23"/>
      <c r="X25" s="20"/>
    </row>
    <row r="26" spans="1:24" x14ac:dyDescent="0.3">
      <c r="A26" s="19">
        <v>41547</v>
      </c>
      <c r="B26" s="15">
        <v>9.3999999999999994E-5</v>
      </c>
      <c r="C26" s="15">
        <v>5.0980235575572408E-2</v>
      </c>
      <c r="D26" s="15">
        <v>5.244963951008863E-2</v>
      </c>
      <c r="E26" s="15">
        <f t="shared" si="3"/>
        <v>2.9101462363601005E-2</v>
      </c>
      <c r="F26" s="15">
        <f t="shared" si="3"/>
        <v>0.10605424040395395</v>
      </c>
      <c r="G26" s="15">
        <f t="shared" si="3"/>
        <v>-3.7720883363399071E-3</v>
      </c>
      <c r="H26" s="5">
        <v>1</v>
      </c>
      <c r="I26" s="15" cm="1">
        <f t="array" ref="I26">C26-MMULT(D26:H26,$R$2:$R$6)</f>
        <v>4.6210151793059581E-3</v>
      </c>
      <c r="K26" s="11">
        <f t="shared" si="0"/>
        <v>5.2174303392883148E-2</v>
      </c>
      <c r="L26" s="12">
        <f t="shared" si="1"/>
        <v>5.6795318572189106E-2</v>
      </c>
      <c r="U26" s="19"/>
      <c r="V26" s="15"/>
      <c r="W26" s="23"/>
      <c r="X26" s="20"/>
    </row>
    <row r="27" spans="1:24" x14ac:dyDescent="0.3">
      <c r="A27" s="19">
        <v>41639</v>
      </c>
      <c r="B27" s="15">
        <v>7.2000000000000002E-5</v>
      </c>
      <c r="C27" s="15">
        <v>6.0154731005674922E-2</v>
      </c>
      <c r="D27" s="15">
        <v>0.10512933778730371</v>
      </c>
      <c r="E27" s="15">
        <f t="shared" si="3"/>
        <v>5.244963951008863E-2</v>
      </c>
      <c r="F27" s="15">
        <f t="shared" si="3"/>
        <v>2.9101462363601005E-2</v>
      </c>
      <c r="G27" s="15">
        <f t="shared" si="3"/>
        <v>0.10605424040395395</v>
      </c>
      <c r="H27" s="5">
        <v>1</v>
      </c>
      <c r="I27" s="15" cm="1">
        <f t="array" ref="I27">C27-MMULT(D27:H27,$R$2:$R$6)</f>
        <v>-1.8543660640254547E-2</v>
      </c>
      <c r="K27" s="11">
        <f t="shared" si="0"/>
        <v>9.5487193132259771E-2</v>
      </c>
      <c r="L27" s="12">
        <f t="shared" si="1"/>
        <v>7.6943532492005223E-2</v>
      </c>
      <c r="U27" s="19"/>
      <c r="V27" s="15"/>
      <c r="W27" s="23"/>
      <c r="X27" s="20"/>
    </row>
    <row r="28" spans="1:24" x14ac:dyDescent="0.3">
      <c r="A28" s="19">
        <v>41729</v>
      </c>
      <c r="B28" s="15">
        <v>1.25E-4</v>
      </c>
      <c r="C28" s="15">
        <v>4.4939904675453501E-2</v>
      </c>
      <c r="D28" s="15">
        <v>1.8074540317435162E-2</v>
      </c>
      <c r="E28" s="15">
        <f t="shared" si="3"/>
        <v>0.10512933778730371</v>
      </c>
      <c r="F28" s="15">
        <f t="shared" si="3"/>
        <v>5.244963951008863E-2</v>
      </c>
      <c r="G28" s="15">
        <f t="shared" si="3"/>
        <v>2.9101462363601005E-2</v>
      </c>
      <c r="H28" s="5">
        <v>1</v>
      </c>
      <c r="I28" s="15" cm="1">
        <f t="array" ref="I28">C28-MMULT(D28:H28,$R$2:$R$6)</f>
        <v>5.5721346785678888E-4</v>
      </c>
      <c r="K28" s="11">
        <f t="shared" si="0"/>
        <v>2.3911330562693199E-2</v>
      </c>
      <c r="L28" s="12">
        <f t="shared" si="1"/>
        <v>2.4468544030549988E-2</v>
      </c>
      <c r="U28" s="19"/>
      <c r="V28" s="15"/>
      <c r="W28" s="23"/>
      <c r="X28" s="20"/>
    </row>
    <row r="29" spans="1:24" x14ac:dyDescent="0.3">
      <c r="A29" s="19">
        <v>41820</v>
      </c>
      <c r="B29" s="15">
        <v>8.6000000000000003E-5</v>
      </c>
      <c r="C29" s="15">
        <v>5.0721793635808872E-2</v>
      </c>
      <c r="D29" s="15">
        <v>5.2338350221181384E-2</v>
      </c>
      <c r="E29" s="15">
        <f t="shared" si="3"/>
        <v>1.8074540317435162E-2</v>
      </c>
      <c r="F29" s="15">
        <f t="shared" si="3"/>
        <v>0.10512933778730371</v>
      </c>
      <c r="G29" s="15">
        <f t="shared" si="3"/>
        <v>5.244963951008863E-2</v>
      </c>
      <c r="H29" s="5">
        <v>1</v>
      </c>
      <c r="I29" s="15" cm="1">
        <f t="array" ref="I29">C29-MMULT(D29:H29,$R$2:$R$6)</f>
        <v>-2.1057149256508562E-4</v>
      </c>
      <c r="K29" s="11">
        <f t="shared" si="0"/>
        <v>5.2082802096230923E-2</v>
      </c>
      <c r="L29" s="12">
        <f t="shared" si="1"/>
        <v>5.1872230603665838E-2</v>
      </c>
      <c r="U29" s="19"/>
      <c r="V29" s="15"/>
      <c r="W29" s="23"/>
      <c r="X29" s="20"/>
    </row>
    <row r="30" spans="1:24" x14ac:dyDescent="0.3">
      <c r="A30" s="19">
        <v>41912</v>
      </c>
      <c r="B30" s="15">
        <v>7.3999999999999996E-5</v>
      </c>
      <c r="C30" s="15">
        <v>-3.459740174305503E-3</v>
      </c>
      <c r="D30" s="15">
        <v>1.1278896413450701E-2</v>
      </c>
      <c r="E30" s="15">
        <f t="shared" si="3"/>
        <v>5.2338350221181384E-2</v>
      </c>
      <c r="F30" s="15">
        <f t="shared" si="3"/>
        <v>1.8074540317435162E-2</v>
      </c>
      <c r="G30" s="15">
        <f t="shared" si="3"/>
        <v>0.10512933778730371</v>
      </c>
      <c r="H30" s="5">
        <v>1</v>
      </c>
      <c r="I30" s="15" cm="1">
        <f t="array" ref="I30">C30-MMULT(D30:H30,$R$2:$R$6)</f>
        <v>-4.1124959293707582E-2</v>
      </c>
      <c r="K30" s="11">
        <f t="shared" si="0"/>
        <v>1.8323998350339724E-2</v>
      </c>
      <c r="L30" s="12">
        <f t="shared" si="1"/>
        <v>-2.2800960943367858E-2</v>
      </c>
      <c r="U30" s="19"/>
      <c r="V30" s="15"/>
      <c r="W30" s="23"/>
      <c r="X30" s="20"/>
    </row>
    <row r="31" spans="1:24" x14ac:dyDescent="0.3">
      <c r="A31" s="19">
        <v>42004</v>
      </c>
      <c r="B31" s="15">
        <v>4.6999999999999997E-5</v>
      </c>
      <c r="C31" s="15">
        <v>3.1343015409986519E-2</v>
      </c>
      <c r="D31" s="15">
        <v>4.9326738284692917E-2</v>
      </c>
      <c r="E31" s="15">
        <f t="shared" si="3"/>
        <v>1.1278896413450701E-2</v>
      </c>
      <c r="F31" s="15">
        <f t="shared" si="3"/>
        <v>5.2338350221181384E-2</v>
      </c>
      <c r="G31" s="15">
        <f t="shared" si="3"/>
        <v>1.8074540317435162E-2</v>
      </c>
      <c r="H31" s="5">
        <v>1</v>
      </c>
      <c r="I31" s="15" cm="1">
        <f t="array" ref="I31">C31-MMULT(D31:H31,$R$2:$R$6)</f>
        <v>-7.892199288526254E-3</v>
      </c>
      <c r="K31" s="11">
        <f t="shared" si="0"/>
        <v>4.9606675238850387E-2</v>
      </c>
      <c r="L31" s="12">
        <f t="shared" si="1"/>
        <v>4.1714475950324133E-2</v>
      </c>
      <c r="U31" s="19"/>
      <c r="V31" s="15"/>
      <c r="W31" s="23"/>
      <c r="X31" s="20"/>
    </row>
    <row r="32" spans="1:24" x14ac:dyDescent="0.3">
      <c r="A32" s="19">
        <v>42094</v>
      </c>
      <c r="B32" s="15">
        <v>5.5000000000000002E-5</v>
      </c>
      <c r="C32" s="15">
        <v>3.9530724021709103E-2</v>
      </c>
      <c r="D32" s="15">
        <v>9.5056845893914943E-3</v>
      </c>
      <c r="E32" s="15">
        <f t="shared" si="3"/>
        <v>4.9326738284692917E-2</v>
      </c>
      <c r="F32" s="15">
        <f t="shared" si="3"/>
        <v>1.1278896413450701E-2</v>
      </c>
      <c r="G32" s="15">
        <f t="shared" si="3"/>
        <v>5.2338350221181384E-2</v>
      </c>
      <c r="H32" s="5">
        <v>1</v>
      </c>
      <c r="I32" s="15" cm="1">
        <f t="array" ref="I32">C32-MMULT(D32:H32,$R$2:$R$6)</f>
        <v>1.0126867357362734E-2</v>
      </c>
      <c r="K32" s="11">
        <f t="shared" si="0"/>
        <v>1.6866075645166335E-2</v>
      </c>
      <c r="L32" s="12">
        <f t="shared" si="1"/>
        <v>2.6992943002529069E-2</v>
      </c>
      <c r="U32" s="19"/>
      <c r="V32" s="15"/>
      <c r="W32" s="23"/>
      <c r="X32" s="20"/>
    </row>
    <row r="33" spans="1:24" x14ac:dyDescent="0.3">
      <c r="A33" s="19">
        <v>42185</v>
      </c>
      <c r="B33" s="15">
        <v>4.1999999999999998E-5</v>
      </c>
      <c r="C33" s="15">
        <v>5.7710233971844493E-2</v>
      </c>
      <c r="D33" s="15">
        <v>2.7807583288377291E-3</v>
      </c>
      <c r="E33" s="15">
        <f t="shared" si="3"/>
        <v>9.5056845893914943E-3</v>
      </c>
      <c r="F33" s="15">
        <f t="shared" si="3"/>
        <v>4.9326738284692917E-2</v>
      </c>
      <c r="G33" s="15">
        <f t="shared" si="3"/>
        <v>1.1278896413450701E-2</v>
      </c>
      <c r="H33" s="5">
        <v>1</v>
      </c>
      <c r="I33" s="15" cm="1">
        <f t="array" ref="I33">C33-MMULT(D33:H33,$R$2:$R$6)</f>
        <v>3.9659464372748449E-2</v>
      </c>
      <c r="K33" s="11">
        <f t="shared" si="0"/>
        <v>1.133688699841234E-2</v>
      </c>
      <c r="L33" s="12">
        <f t="shared" si="1"/>
        <v>5.0996351371160792E-2</v>
      </c>
      <c r="U33" s="19"/>
      <c r="V33" s="15"/>
      <c r="W33" s="23"/>
      <c r="X33" s="20"/>
    </row>
    <row r="34" spans="1:24" x14ac:dyDescent="0.3">
      <c r="A34" s="19">
        <v>42277</v>
      </c>
      <c r="B34" s="15">
        <v>6.0000000000000002E-5</v>
      </c>
      <c r="C34" s="15">
        <v>6.4470022899532084E-3</v>
      </c>
      <c r="D34" s="15">
        <v>-6.4384426518077853E-2</v>
      </c>
      <c r="E34" s="15">
        <f t="shared" si="3"/>
        <v>2.7807583288377291E-3</v>
      </c>
      <c r="F34" s="15">
        <f t="shared" si="3"/>
        <v>9.5056845893914943E-3</v>
      </c>
      <c r="G34" s="15">
        <f t="shared" si="3"/>
        <v>4.9326738284692917E-2</v>
      </c>
      <c r="H34" s="5">
        <v>1</v>
      </c>
      <c r="I34" s="15" cm="1">
        <f t="array" ref="I34">C34-MMULT(D34:H34,$R$2:$R$6)</f>
        <v>1.7416471570943871E-2</v>
      </c>
      <c r="K34" s="11">
        <f t="shared" si="0"/>
        <v>-4.3885871307656969E-2</v>
      </c>
      <c r="L34" s="12">
        <f t="shared" si="1"/>
        <v>-2.6469399736713098E-2</v>
      </c>
      <c r="U34" s="19"/>
      <c r="V34" s="15"/>
      <c r="W34" s="23"/>
      <c r="X34" s="20"/>
    </row>
    <row r="35" spans="1:24" x14ac:dyDescent="0.3">
      <c r="A35" s="19">
        <v>42369</v>
      </c>
      <c r="B35" s="15">
        <v>1.2799999999999999E-4</v>
      </c>
      <c r="C35" s="15">
        <v>2.012606974424402E-2</v>
      </c>
      <c r="D35" s="15">
        <v>7.042563858537898E-2</v>
      </c>
      <c r="E35" s="15">
        <f t="shared" si="3"/>
        <v>-6.4384426518077853E-2</v>
      </c>
      <c r="F35" s="15">
        <f t="shared" si="3"/>
        <v>2.7807583288377291E-3</v>
      </c>
      <c r="G35" s="15">
        <f t="shared" si="3"/>
        <v>9.5056845893914943E-3</v>
      </c>
      <c r="H35" s="5">
        <v>1</v>
      </c>
      <c r="I35" s="15" cm="1">
        <f t="array" ref="I35">C35-MMULT(D35:H35,$R$2:$R$6)</f>
        <v>-8.5031776585980934E-3</v>
      </c>
      <c r="K35" s="11">
        <f t="shared" si="0"/>
        <v>6.6954047608691281E-2</v>
      </c>
      <c r="L35" s="12">
        <f t="shared" si="1"/>
        <v>5.8450869950093187E-2</v>
      </c>
      <c r="U35" s="19"/>
      <c r="V35" s="15"/>
      <c r="W35" s="23"/>
      <c r="X35" s="20"/>
    </row>
    <row r="36" spans="1:24" x14ac:dyDescent="0.3">
      <c r="A36" s="19">
        <v>42460</v>
      </c>
      <c r="B36" s="15">
        <v>5.3799999999999996E-4</v>
      </c>
      <c r="C36" s="15">
        <v>1.4489482972223969E-2</v>
      </c>
      <c r="D36" s="15">
        <v>1.347831790345122E-2</v>
      </c>
      <c r="E36" s="15">
        <f t="shared" si="3"/>
        <v>7.042563858537898E-2</v>
      </c>
      <c r="F36" s="15">
        <f t="shared" si="3"/>
        <v>-6.4384426518077853E-2</v>
      </c>
      <c r="G36" s="15">
        <f t="shared" si="3"/>
        <v>2.7807583288377291E-3</v>
      </c>
      <c r="H36" s="5">
        <v>1</v>
      </c>
      <c r="I36" s="15" cm="1">
        <f t="array" ref="I36">C36-MMULT(D36:H36,$R$2:$R$6)</f>
        <v>-7.2484049959014828E-3</v>
      </c>
      <c r="K36" s="11">
        <f t="shared" si="0"/>
        <v>2.0132347744930144E-2</v>
      </c>
      <c r="L36" s="12">
        <f t="shared" si="1"/>
        <v>1.2883942749028661E-2</v>
      </c>
      <c r="U36" s="19"/>
      <c r="V36" s="15"/>
      <c r="W36" s="23"/>
      <c r="X36" s="20"/>
    </row>
    <row r="37" spans="1:24" x14ac:dyDescent="0.3">
      <c r="A37" s="19">
        <v>42551</v>
      </c>
      <c r="B37" s="15">
        <v>6.4899999999999995E-4</v>
      </c>
      <c r="C37" s="15">
        <v>4.4660337438559683E-2</v>
      </c>
      <c r="D37" s="15">
        <v>2.4552333019813632E-2</v>
      </c>
      <c r="E37" s="15">
        <f t="shared" si="3"/>
        <v>1.347831790345122E-2</v>
      </c>
      <c r="F37" s="15">
        <f t="shared" si="3"/>
        <v>7.042563858537898E-2</v>
      </c>
      <c r="G37" s="15">
        <f t="shared" si="3"/>
        <v>-6.4384426518077853E-2</v>
      </c>
      <c r="H37" s="5">
        <v>1</v>
      </c>
      <c r="I37" s="15" cm="1">
        <f t="array" ref="I37">C37-MMULT(D37:H37,$R$2:$R$6)</f>
        <v>2.3655089060996178E-2</v>
      </c>
      <c r="K37" s="11">
        <f t="shared" si="0"/>
        <v>2.9237327678246341E-2</v>
      </c>
      <c r="L37" s="12">
        <f t="shared" si="1"/>
        <v>5.2892416739242519E-2</v>
      </c>
      <c r="U37" s="19"/>
      <c r="V37" s="15"/>
      <c r="W37" s="23"/>
      <c r="X37" s="20"/>
    </row>
    <row r="38" spans="1:24" x14ac:dyDescent="0.3">
      <c r="A38" s="19">
        <v>42643</v>
      </c>
      <c r="B38" s="15">
        <v>6.9999999999999999E-4</v>
      </c>
      <c r="C38" s="15">
        <v>4.2649821674680233E-2</v>
      </c>
      <c r="D38" s="15">
        <v>3.8520865992405451E-2</v>
      </c>
      <c r="E38" s="15">
        <f t="shared" si="3"/>
        <v>2.4552333019813632E-2</v>
      </c>
      <c r="F38" s="15">
        <f t="shared" si="3"/>
        <v>1.347831790345122E-2</v>
      </c>
      <c r="G38" s="15">
        <f t="shared" si="3"/>
        <v>7.042563858537898E-2</v>
      </c>
      <c r="H38" s="5">
        <v>1</v>
      </c>
      <c r="I38" s="15" cm="1">
        <f t="array" ref="I38">C38-MMULT(D38:H38,$R$2:$R$6)</f>
        <v>3.0663299929626214E-3</v>
      </c>
      <c r="K38" s="11">
        <f t="shared" si="0"/>
        <v>4.0722160512309806E-2</v>
      </c>
      <c r="L38" s="12">
        <f t="shared" si="1"/>
        <v>4.3788490505272427E-2</v>
      </c>
      <c r="U38" s="19"/>
      <c r="V38" s="15"/>
      <c r="W38" s="23"/>
      <c r="X38" s="20"/>
    </row>
    <row r="39" spans="1:24" x14ac:dyDescent="0.3">
      <c r="A39" s="19">
        <v>42735</v>
      </c>
      <c r="B39" s="15">
        <v>8.1999999999999998E-4</v>
      </c>
      <c r="C39" s="15">
        <v>1.271508550510481E-2</v>
      </c>
      <c r="D39" s="15">
        <v>3.8242382049441526E-2</v>
      </c>
      <c r="E39" s="15">
        <f t="shared" si="3"/>
        <v>3.8520865992405451E-2</v>
      </c>
      <c r="F39" s="15">
        <f t="shared" si="3"/>
        <v>2.4552333019813632E-2</v>
      </c>
      <c r="G39" s="15">
        <f t="shared" si="3"/>
        <v>1.347831790345122E-2</v>
      </c>
      <c r="H39" s="5">
        <v>1</v>
      </c>
      <c r="I39" s="15" cm="1">
        <f t="array" ref="I39">C39-MMULT(D39:H39,$R$2:$R$6)</f>
        <v>-2.3554248185857257E-2</v>
      </c>
      <c r="K39" s="11">
        <f t="shared" si="0"/>
        <v>4.049319290789586E-2</v>
      </c>
      <c r="L39" s="12">
        <f t="shared" si="1"/>
        <v>1.6938944722038603E-2</v>
      </c>
      <c r="U39" s="19"/>
      <c r="V39" s="15"/>
      <c r="W39" s="23"/>
      <c r="X39" s="20"/>
    </row>
    <row r="40" spans="1:24" x14ac:dyDescent="0.3">
      <c r="A40" s="19">
        <v>42825</v>
      </c>
      <c r="B40" s="15">
        <v>1.2110000000000001E-3</v>
      </c>
      <c r="C40" s="15">
        <v>4.7313309208277587E-2</v>
      </c>
      <c r="D40" s="15">
        <v>6.0661238127584172E-2</v>
      </c>
      <c r="E40" s="15">
        <f t="shared" si="3"/>
        <v>3.8242382049441526E-2</v>
      </c>
      <c r="F40" s="15">
        <f t="shared" si="3"/>
        <v>3.8520865992405451E-2</v>
      </c>
      <c r="G40" s="15">
        <f t="shared" si="3"/>
        <v>2.4552333019813632E-2</v>
      </c>
      <c r="H40" s="5">
        <v>1</v>
      </c>
      <c r="I40" s="15" cm="1">
        <f t="array" ref="I40">C40-MMULT(D40:H40,$R$2:$R$6)</f>
        <v>-1.0885832242930743E-3</v>
      </c>
      <c r="K40" s="11">
        <f t="shared" si="0"/>
        <v>5.892582394320936E-2</v>
      </c>
      <c r="L40" s="12">
        <f t="shared" si="1"/>
        <v>5.7837240718916286E-2</v>
      </c>
      <c r="U40" s="19"/>
      <c r="V40" s="15"/>
      <c r="W40" s="23"/>
      <c r="X40" s="20"/>
    </row>
    <row r="41" spans="1:24" x14ac:dyDescent="0.3">
      <c r="A41" s="19">
        <v>42916</v>
      </c>
      <c r="B41" s="15">
        <v>1.8220000000000001E-3</v>
      </c>
      <c r="C41" s="15">
        <v>5.1980952006401633E-2</v>
      </c>
      <c r="D41" s="15">
        <v>3.0881612827329707E-2</v>
      </c>
      <c r="E41" s="15">
        <f t="shared" si="3"/>
        <v>6.0661238127584172E-2</v>
      </c>
      <c r="F41" s="15">
        <f t="shared" si="3"/>
        <v>3.8242382049441526E-2</v>
      </c>
      <c r="G41" s="15">
        <f t="shared" si="3"/>
        <v>3.8520865992405451E-2</v>
      </c>
      <c r="H41" s="5">
        <v>1</v>
      </c>
      <c r="I41" s="15" cm="1">
        <f t="array" ref="I41">C41-MMULT(D41:H41,$R$2:$R$6)</f>
        <v>1.0497669485905185E-2</v>
      </c>
      <c r="K41" s="11">
        <f t="shared" si="0"/>
        <v>3.4441218501424745E-2</v>
      </c>
      <c r="L41" s="12">
        <f t="shared" si="1"/>
        <v>4.493888798732993E-2</v>
      </c>
      <c r="U41" s="19"/>
      <c r="V41" s="15"/>
      <c r="W41" s="23"/>
      <c r="X41" s="20"/>
    </row>
    <row r="42" spans="1:24" x14ac:dyDescent="0.3">
      <c r="A42" s="19">
        <v>43008</v>
      </c>
      <c r="B42" s="15">
        <v>2.5530000000000001E-3</v>
      </c>
      <c r="C42" s="15">
        <v>4.5762281335634647E-2</v>
      </c>
      <c r="D42" s="15">
        <v>4.4803607476039398E-2</v>
      </c>
      <c r="E42" s="15">
        <f t="shared" si="3"/>
        <v>3.0881612827329707E-2</v>
      </c>
      <c r="F42" s="15">
        <f t="shared" si="3"/>
        <v>6.0661238127584172E-2</v>
      </c>
      <c r="G42" s="15">
        <f t="shared" si="3"/>
        <v>3.8242382049441526E-2</v>
      </c>
      <c r="H42" s="5">
        <v>1</v>
      </c>
      <c r="I42" s="15" cm="1">
        <f t="array" ref="I42">C42-MMULT(D42:H42,$R$2:$R$6)</f>
        <v>1.6687776238726096E-3</v>
      </c>
      <c r="K42" s="11">
        <f t="shared" si="0"/>
        <v>4.588778784201953E-2</v>
      </c>
      <c r="L42" s="12">
        <f t="shared" si="1"/>
        <v>4.7556565465892139E-2</v>
      </c>
      <c r="U42" s="19"/>
      <c r="V42" s="15"/>
      <c r="W42" s="23"/>
      <c r="X42" s="20"/>
    </row>
    <row r="43" spans="1:24" x14ac:dyDescent="0.3">
      <c r="A43" s="19">
        <v>43100</v>
      </c>
      <c r="B43" s="15">
        <v>2.7989999999999998E-3</v>
      </c>
      <c r="C43" s="15">
        <v>3.8565436883674753E-2</v>
      </c>
      <c r="D43" s="15">
        <v>6.6447955857120711E-2</v>
      </c>
      <c r="E43" s="15">
        <f t="shared" si="3"/>
        <v>4.4803607476039398E-2</v>
      </c>
      <c r="F43" s="15">
        <f t="shared" si="3"/>
        <v>3.0881612827329707E-2</v>
      </c>
      <c r="G43" s="15">
        <f t="shared" si="3"/>
        <v>6.0661238127584172E-2</v>
      </c>
      <c r="H43" s="5">
        <v>1</v>
      </c>
      <c r="I43" s="15" cm="1">
        <f t="array" ref="I43">C43-MMULT(D43:H43,$R$2:$R$6)</f>
        <v>-1.7067348255085893E-2</v>
      </c>
      <c r="K43" s="11">
        <f t="shared" si="0"/>
        <v>6.3683623914905813E-2</v>
      </c>
      <c r="L43" s="12">
        <f t="shared" si="1"/>
        <v>4.661627565981992E-2</v>
      </c>
      <c r="U43" s="19"/>
      <c r="V43" s="15"/>
      <c r="W43" s="23"/>
      <c r="X43" s="20"/>
    </row>
    <row r="44" spans="1:24" x14ac:dyDescent="0.3">
      <c r="A44" s="19">
        <v>43190</v>
      </c>
      <c r="B44" s="15">
        <v>3.4849999999999998E-3</v>
      </c>
      <c r="C44" s="15">
        <v>3.90366654924168E-2</v>
      </c>
      <c r="D44" s="15">
        <v>-7.5913714526711917E-3</v>
      </c>
      <c r="E44" s="15">
        <f t="shared" si="3"/>
        <v>6.6447955857120711E-2</v>
      </c>
      <c r="F44" s="15">
        <f t="shared" si="3"/>
        <v>4.4803607476039398E-2</v>
      </c>
      <c r="G44" s="15">
        <f t="shared" si="3"/>
        <v>3.0881612827329707E-2</v>
      </c>
      <c r="H44" s="5">
        <v>1</v>
      </c>
      <c r="I44" s="15" cm="1">
        <f t="array" ref="I44">C44-MMULT(D44:H44,$R$2:$R$6)</f>
        <v>1.3114789303664269E-2</v>
      </c>
      <c r="K44" s="11">
        <f t="shared" si="0"/>
        <v>2.8089924150960233E-3</v>
      </c>
      <c r="L44" s="12">
        <f t="shared" si="1"/>
        <v>1.5923781718760292E-2</v>
      </c>
      <c r="U44" s="19"/>
      <c r="V44" s="15"/>
      <c r="W44" s="23"/>
      <c r="X44" s="20"/>
    </row>
    <row r="45" spans="1:24" x14ac:dyDescent="0.3">
      <c r="A45" s="19">
        <v>43281</v>
      </c>
      <c r="B45" s="15">
        <v>4.3610000000000003E-3</v>
      </c>
      <c r="C45" s="15">
        <v>3.8988702135935638E-2</v>
      </c>
      <c r="D45" s="15">
        <v>3.4338774987611842E-2</v>
      </c>
      <c r="E45" s="15">
        <f t="shared" si="3"/>
        <v>-7.5913714526711917E-3</v>
      </c>
      <c r="F45" s="15">
        <f t="shared" si="3"/>
        <v>6.6447955857120711E-2</v>
      </c>
      <c r="G45" s="15">
        <f t="shared" si="3"/>
        <v>4.4803607476039398E-2</v>
      </c>
      <c r="H45" s="5">
        <v>1</v>
      </c>
      <c r="I45" s="15" cm="1">
        <f t="array" ref="I45">C45-MMULT(D45:H45,$R$2:$R$6)</f>
        <v>5.0023142066908943E-3</v>
      </c>
      <c r="K45" s="11">
        <f t="shared" si="0"/>
        <v>3.7283673723386604E-2</v>
      </c>
      <c r="L45" s="12">
        <f t="shared" si="1"/>
        <v>4.2285987930077498E-2</v>
      </c>
      <c r="U45" s="19"/>
      <c r="V45" s="15"/>
      <c r="W45" s="23"/>
      <c r="X45" s="20"/>
    </row>
    <row r="46" spans="1:24" x14ac:dyDescent="0.3">
      <c r="A46" s="19">
        <v>43373</v>
      </c>
      <c r="B46" s="15">
        <v>5.0000000000000001E-3</v>
      </c>
      <c r="C46" s="15">
        <v>4.3442505281050092E-2</v>
      </c>
      <c r="D46" s="15">
        <v>7.7107670502657655E-2</v>
      </c>
      <c r="E46" s="15">
        <f t="shared" si="3"/>
        <v>3.4338774987611842E-2</v>
      </c>
      <c r="F46" s="15">
        <f t="shared" si="3"/>
        <v>-7.5913714526711917E-3</v>
      </c>
      <c r="G46" s="15">
        <f t="shared" si="3"/>
        <v>6.6447955857120711E-2</v>
      </c>
      <c r="H46" s="5">
        <v>1</v>
      </c>
      <c r="I46" s="15" cm="1">
        <f t="array" ref="I46">C46-MMULT(D46:H46,$R$2:$R$6)</f>
        <v>-1.1803525844896488E-2</v>
      </c>
      <c r="K46" s="11">
        <f t="shared" si="0"/>
        <v>7.244796881805525E-2</v>
      </c>
      <c r="L46" s="12">
        <f t="shared" si="1"/>
        <v>6.0644442973158762E-2</v>
      </c>
      <c r="U46" s="19"/>
      <c r="V46" s="15"/>
      <c r="W46" s="23"/>
      <c r="X46" s="20"/>
    </row>
    <row r="47" spans="1:24" x14ac:dyDescent="0.3">
      <c r="A47" s="19">
        <v>43465</v>
      </c>
      <c r="B47" s="15">
        <v>5.6540000000000002E-3</v>
      </c>
      <c r="C47" s="15">
        <v>-8.8867774495988705E-3</v>
      </c>
      <c r="D47" s="15">
        <v>-0.13519831198623022</v>
      </c>
      <c r="E47" s="15">
        <f t="shared" si="3"/>
        <v>7.7107670502657655E-2</v>
      </c>
      <c r="F47" s="15">
        <f t="shared" si="3"/>
        <v>3.4338774987611842E-2</v>
      </c>
      <c r="G47" s="15">
        <f t="shared" si="3"/>
        <v>-7.5913714526711917E-3</v>
      </c>
      <c r="H47" s="5">
        <v>1</v>
      </c>
      <c r="I47" s="15" cm="1">
        <f t="array" ref="I47">C47-MMULT(D47:H47,$R$2:$R$6)</f>
        <v>2.3026093573192671E-2</v>
      </c>
      <c r="K47" s="11">
        <f t="shared" si="0"/>
        <v>-0.10210856645596095</v>
      </c>
      <c r="L47" s="12">
        <f t="shared" si="1"/>
        <v>-7.9082472882768276E-2</v>
      </c>
      <c r="U47" s="19"/>
      <c r="V47" s="15"/>
      <c r="W47" s="23"/>
      <c r="X47" s="20"/>
    </row>
    <row r="48" spans="1:24" x14ac:dyDescent="0.3">
      <c r="A48" s="19">
        <v>43555</v>
      </c>
      <c r="B48" s="15">
        <v>5.9680000000000002E-3</v>
      </c>
      <c r="C48" s="15">
        <v>4.4112653242498023E-2</v>
      </c>
      <c r="D48" s="15">
        <v>0.13647989616215006</v>
      </c>
      <c r="E48" s="15">
        <f t="shared" si="3"/>
        <v>-0.13519831198623022</v>
      </c>
      <c r="F48" s="15">
        <f t="shared" si="3"/>
        <v>7.7107670502657655E-2</v>
      </c>
      <c r="G48" s="15">
        <f t="shared" si="3"/>
        <v>3.4338774987611842E-2</v>
      </c>
      <c r="H48" s="5">
        <v>1</v>
      </c>
      <c r="I48" s="15" cm="1">
        <f t="array" ref="I48">C48-MMULT(D48:H48,$R$2:$R$6)</f>
        <v>-9.7774523287237902E-3</v>
      </c>
      <c r="K48" s="11">
        <f t="shared" si="0"/>
        <v>0.1212634090667561</v>
      </c>
      <c r="L48" s="12">
        <f t="shared" si="1"/>
        <v>0.11148595673803231</v>
      </c>
      <c r="U48" s="19"/>
      <c r="V48" s="15"/>
      <c r="W48" s="23"/>
      <c r="X48" s="20"/>
    </row>
    <row r="49" spans="1:24" x14ac:dyDescent="0.3">
      <c r="A49" s="19">
        <v>43646</v>
      </c>
      <c r="B49" s="15">
        <v>6.1330000000000004E-3</v>
      </c>
      <c r="C49" s="15">
        <v>2.945196205062595E-2</v>
      </c>
      <c r="D49" s="15">
        <v>4.3038292203912976E-2</v>
      </c>
      <c r="E49" s="15">
        <f t="shared" si="3"/>
        <v>0.13647989616215006</v>
      </c>
      <c r="F49" s="15">
        <f t="shared" si="3"/>
        <v>-0.13519831198623022</v>
      </c>
      <c r="G49" s="15">
        <f t="shared" si="3"/>
        <v>7.7107670502657655E-2</v>
      </c>
      <c r="H49" s="5">
        <v>1</v>
      </c>
      <c r="I49" s="15" cm="1">
        <f t="array" ref="I49">C49-MMULT(D49:H49,$R$2:$R$6)</f>
        <v>-1.89342621441102E-2</v>
      </c>
      <c r="K49" s="11">
        <f t="shared" si="0"/>
        <v>4.4436357628154392E-2</v>
      </c>
      <c r="L49" s="12">
        <f t="shared" si="1"/>
        <v>2.5502095484044193E-2</v>
      </c>
      <c r="U49" s="19"/>
      <c r="V49" s="15"/>
      <c r="W49" s="23"/>
      <c r="X49" s="20"/>
    </row>
    <row r="50" spans="1:24" x14ac:dyDescent="0.3">
      <c r="A50" s="19">
        <v>43738</v>
      </c>
      <c r="B50" s="15">
        <v>5.6249999999999998E-3</v>
      </c>
      <c r="C50" s="15">
        <v>2.8273931621930041E-2</v>
      </c>
      <c r="D50" s="15">
        <v>1.6982840073693106E-2</v>
      </c>
      <c r="E50" s="15">
        <f t="shared" si="3"/>
        <v>4.3038292203912976E-2</v>
      </c>
      <c r="F50" s="15">
        <f t="shared" si="3"/>
        <v>0.13647989616215006</v>
      </c>
      <c r="G50" s="15">
        <f t="shared" si="3"/>
        <v>-0.13519831198623022</v>
      </c>
      <c r="H50" s="5">
        <v>1</v>
      </c>
      <c r="I50" s="15" cm="1">
        <f t="array" ref="I50">C50-MMULT(D50:H50,$R$2:$R$6)</f>
        <v>7.2111480654632396E-3</v>
      </c>
      <c r="K50" s="11">
        <f t="shared" si="0"/>
        <v>2.3013742045066825E-2</v>
      </c>
      <c r="L50" s="12">
        <f t="shared" si="1"/>
        <v>3.0224890110530065E-2</v>
      </c>
      <c r="U50" s="19"/>
      <c r="V50" s="15"/>
      <c r="W50" s="23"/>
      <c r="X50" s="20"/>
    </row>
    <row r="51" spans="1:24" x14ac:dyDescent="0.3">
      <c r="A51" s="19">
        <v>43830</v>
      </c>
      <c r="B51" s="15">
        <v>4.6129999999999999E-3</v>
      </c>
      <c r="C51" s="15">
        <v>5.1994633172580462E-2</v>
      </c>
      <c r="D51" s="15">
        <v>9.0699882408525667E-2</v>
      </c>
      <c r="E51" s="15">
        <f t="shared" si="3"/>
        <v>1.6982840073693106E-2</v>
      </c>
      <c r="F51" s="15">
        <f t="shared" si="3"/>
        <v>4.3038292203912976E-2</v>
      </c>
      <c r="G51" s="15">
        <f t="shared" si="3"/>
        <v>0.13647989616215006</v>
      </c>
      <c r="H51" s="5">
        <v>1</v>
      </c>
      <c r="I51" s="15" cm="1">
        <f t="array" ref="I51">C51-MMULT(D51:H51,$R$2:$R$6)</f>
        <v>-1.9095413814311485E-2</v>
      </c>
      <c r="K51" s="11">
        <f t="shared" si="0"/>
        <v>8.3623393029771634E-2</v>
      </c>
      <c r="L51" s="12">
        <f t="shared" si="1"/>
        <v>6.4527979215460149E-2</v>
      </c>
      <c r="U51" s="19"/>
      <c r="V51" s="15"/>
      <c r="W51" s="23"/>
      <c r="X51" s="20"/>
    </row>
    <row r="52" spans="1:24" x14ac:dyDescent="0.3">
      <c r="A52" s="19">
        <v>43921</v>
      </c>
      <c r="B52" s="15">
        <v>3.8779999999999999E-3</v>
      </c>
      <c r="C52" s="15">
        <v>-8.612419326556453E-2</v>
      </c>
      <c r="D52" s="15">
        <v>-0.19597992746184356</v>
      </c>
      <c r="E52" s="15">
        <f t="shared" si="3"/>
        <v>9.0699882408525667E-2</v>
      </c>
      <c r="F52" s="15">
        <f t="shared" si="3"/>
        <v>1.6982840073693106E-2</v>
      </c>
      <c r="G52" s="15">
        <f t="shared" si="3"/>
        <v>4.3038292203912976E-2</v>
      </c>
      <c r="H52" s="5">
        <v>1</v>
      </c>
      <c r="I52" s="15" cm="1">
        <f t="array" ref="I52">C52-MMULT(D52:H52,$R$2:$R$6)</f>
        <v>-3.526278104092629E-2</v>
      </c>
      <c r="K52" s="11">
        <f t="shared" si="0"/>
        <v>-0.15208279742863695</v>
      </c>
      <c r="L52" s="12">
        <f t="shared" si="1"/>
        <v>-0.18734557846956323</v>
      </c>
      <c r="U52" s="19"/>
      <c r="V52" s="15"/>
      <c r="W52" s="23"/>
      <c r="X52" s="20"/>
    </row>
    <row r="53" spans="1:24" x14ac:dyDescent="0.3">
      <c r="A53" s="19">
        <v>44012</v>
      </c>
      <c r="B53" s="15">
        <v>1.3500000000000001E-3</v>
      </c>
      <c r="C53" s="15">
        <v>9.9088848266817298E-2</v>
      </c>
      <c r="D53" s="15">
        <v>0.20543266933758031</v>
      </c>
      <c r="E53" s="15">
        <f t="shared" si="3"/>
        <v>-0.19597992746184356</v>
      </c>
      <c r="F53" s="15">
        <f t="shared" si="3"/>
        <v>9.0699882408525667E-2</v>
      </c>
      <c r="G53" s="15">
        <f t="shared" si="3"/>
        <v>1.6982840073693106E-2</v>
      </c>
      <c r="H53" s="5">
        <v>1</v>
      </c>
      <c r="I53" s="15" cm="1">
        <f t="array" ref="I53">C53-MMULT(D53:H53,$R$2:$R$6)</f>
        <v>2.7759353185240837E-2</v>
      </c>
      <c r="K53" s="11">
        <f t="shared" si="0"/>
        <v>0.17795591034221217</v>
      </c>
      <c r="L53" s="12">
        <f t="shared" si="1"/>
        <v>0.20571526352745301</v>
      </c>
      <c r="U53" s="19"/>
      <c r="V53" s="15"/>
      <c r="W53" s="23"/>
      <c r="X53" s="20"/>
    </row>
    <row r="54" spans="1:24" x14ac:dyDescent="0.3">
      <c r="A54" s="19">
        <v>44104</v>
      </c>
      <c r="B54" s="15">
        <v>3.2200000000000002E-4</v>
      </c>
      <c r="C54" s="15">
        <v>0.12159350818722441</v>
      </c>
      <c r="D54" s="15">
        <v>8.9294320940984662E-2</v>
      </c>
      <c r="E54" s="15">
        <f t="shared" si="3"/>
        <v>0.20543266933758031</v>
      </c>
      <c r="F54" s="15">
        <f t="shared" si="3"/>
        <v>-0.19597992746184356</v>
      </c>
      <c r="G54" s="15">
        <f t="shared" si="3"/>
        <v>9.0699882408525667E-2</v>
      </c>
      <c r="H54" s="5">
        <v>1</v>
      </c>
      <c r="I54" s="15" cm="1">
        <f t="array" ref="I54">C54-MMULT(D54:H54,$R$2:$R$6)</f>
        <v>4.523497149824901E-2</v>
      </c>
      <c r="K54" s="11">
        <f t="shared" si="0"/>
        <v>8.2467749947968877E-2</v>
      </c>
      <c r="L54" s="12">
        <f t="shared" si="1"/>
        <v>0.12770272144621789</v>
      </c>
      <c r="U54" s="19"/>
      <c r="V54" s="15"/>
      <c r="W54" s="23"/>
      <c r="X54" s="20"/>
    </row>
    <row r="55" spans="1:24" x14ac:dyDescent="0.3">
      <c r="A55" s="19">
        <v>44196</v>
      </c>
      <c r="B55" s="15">
        <v>2.4499999999999999E-4</v>
      </c>
      <c r="C55" s="15">
        <v>8.124482236899766E-2</v>
      </c>
      <c r="D55" s="15">
        <v>0.12148155903682434</v>
      </c>
      <c r="E55" s="15">
        <f t="shared" si="3"/>
        <v>8.9294320940984662E-2</v>
      </c>
      <c r="F55" s="15">
        <f t="shared" si="3"/>
        <v>0.20543266933758031</v>
      </c>
      <c r="G55" s="15">
        <f t="shared" si="3"/>
        <v>-0.19597992746184356</v>
      </c>
      <c r="H55" s="5">
        <v>1</v>
      </c>
      <c r="I55" s="15" cm="1">
        <f t="array" ref="I55">C55-MMULT(D55:H55,$R$2:$R$6)</f>
        <v>8.0310730751435161E-3</v>
      </c>
      <c r="K55" s="11">
        <f t="shared" si="0"/>
        <v>0.10893187826024416</v>
      </c>
      <c r="L55" s="12">
        <f t="shared" si="1"/>
        <v>0.11696295133538767</v>
      </c>
      <c r="U55" s="19"/>
      <c r="V55" s="15"/>
      <c r="W55" s="23"/>
      <c r="X55" s="20"/>
    </row>
    <row r="56" spans="1:24" x14ac:dyDescent="0.3">
      <c r="A56" s="19">
        <v>44286</v>
      </c>
      <c r="B56" s="15">
        <v>1.8000000000000001E-4</v>
      </c>
      <c r="C56" s="15">
        <v>0.14426355792331491</v>
      </c>
      <c r="D56" s="15">
        <v>6.1749722557462139E-2</v>
      </c>
      <c r="E56" s="15">
        <f t="shared" si="3"/>
        <v>0.12148155903682434</v>
      </c>
      <c r="F56" s="15">
        <f t="shared" si="3"/>
        <v>8.9294320940984662E-2</v>
      </c>
      <c r="G56" s="15">
        <f t="shared" si="3"/>
        <v>0.20543266933758031</v>
      </c>
      <c r="H56" s="5">
        <v>1</v>
      </c>
      <c r="I56" s="15" cm="1">
        <f t="array" ref="I56">C56-MMULT(D56:H56,$R$2:$R$6)</f>
        <v>5.3753905067924601E-2</v>
      </c>
      <c r="K56" s="11">
        <f t="shared" si="0"/>
        <v>5.9820768440541912E-2</v>
      </c>
      <c r="L56" s="12">
        <f>K56+I56</f>
        <v>0.11357467350846651</v>
      </c>
      <c r="U56" s="19"/>
      <c r="V56" s="15"/>
      <c r="W56" s="23"/>
      <c r="X56" s="20"/>
    </row>
    <row r="57" spans="1:24" x14ac:dyDescent="0.3">
      <c r="A57" s="19">
        <v>44377</v>
      </c>
      <c r="B57" s="15">
        <v>7.2999999999999999E-5</v>
      </c>
      <c r="C57" s="15">
        <v>0.13536144067855391</v>
      </c>
      <c r="D57" s="15">
        <v>8.5488311203510303E-2</v>
      </c>
      <c r="E57" s="15">
        <f t="shared" si="3"/>
        <v>6.1749722557462139E-2</v>
      </c>
      <c r="F57" s="15">
        <f t="shared" si="3"/>
        <v>0.12148155903682434</v>
      </c>
      <c r="G57" s="15">
        <f t="shared" si="3"/>
        <v>8.9294320940984662E-2</v>
      </c>
      <c r="H57" s="5">
        <v>1</v>
      </c>
      <c r="I57" s="15" cm="1">
        <f t="array" ref="I57">C57-MMULT(D57:H57,$R$2:$R$6)</f>
        <v>5.6430387925289704E-2</v>
      </c>
      <c r="K57" s="11">
        <f t="shared" si="0"/>
        <v>7.933847461995279E-2</v>
      </c>
      <c r="L57" s="12">
        <f t="shared" ref="L57:L65" si="4">K57+I57</f>
        <v>0.13576886254524251</v>
      </c>
      <c r="U57" s="19"/>
      <c r="V57" s="15"/>
      <c r="W57" s="23"/>
      <c r="X57" s="20"/>
    </row>
    <row r="58" spans="1:24" x14ac:dyDescent="0.3">
      <c r="A58" s="19">
        <v>44469</v>
      </c>
      <c r="B58" s="15">
        <v>9.0000000000000006E-5</v>
      </c>
      <c r="C58" s="15">
        <v>6.1912103021734437E-2</v>
      </c>
      <c r="D58" s="15">
        <v>5.820477312612482E-3</v>
      </c>
      <c r="E58" s="15">
        <f t="shared" si="3"/>
        <v>8.5488311203510303E-2</v>
      </c>
      <c r="F58" s="15">
        <f t="shared" si="3"/>
        <v>6.1749722557462139E-2</v>
      </c>
      <c r="G58" s="15">
        <f t="shared" si="3"/>
        <v>0.12148155903682434</v>
      </c>
      <c r="H58" s="5">
        <v>1</v>
      </c>
      <c r="I58" s="15" cm="1">
        <f t="array" ref="I58">C58-MMULT(D58:H58,$R$2:$R$6)</f>
        <v>1.4376801772551635E-2</v>
      </c>
      <c r="K58" s="11">
        <f t="shared" si="0"/>
        <v>1.3836123278963908E-2</v>
      </c>
      <c r="L58" s="12">
        <f t="shared" si="4"/>
        <v>2.8212925051515542E-2</v>
      </c>
      <c r="U58" s="19"/>
      <c r="V58" s="15"/>
      <c r="W58" s="23"/>
      <c r="X58" s="20"/>
    </row>
    <row r="59" spans="1:24" x14ac:dyDescent="0.3">
      <c r="A59" s="19">
        <v>44561</v>
      </c>
      <c r="B59" s="15">
        <v>1.17E-4</v>
      </c>
      <c r="C59" s="15">
        <v>5.8651003351940512E-2</v>
      </c>
      <c r="D59" s="15">
        <v>0.11027112433583675</v>
      </c>
      <c r="E59" s="15">
        <f t="shared" si="3"/>
        <v>5.820477312612482E-3</v>
      </c>
      <c r="F59" s="15">
        <f t="shared" si="3"/>
        <v>8.5488311203510303E-2</v>
      </c>
      <c r="G59" s="15">
        <f t="shared" si="3"/>
        <v>6.1749722557462139E-2</v>
      </c>
      <c r="H59" s="5">
        <v>1</v>
      </c>
      <c r="I59" s="15" cm="1">
        <f t="array" ref="I59">C59-MMULT(D59:H59,$R$2:$R$6)</f>
        <v>-1.386770968826731E-2</v>
      </c>
      <c r="K59" s="11">
        <f t="shared" si="0"/>
        <v>9.9714735072004429E-2</v>
      </c>
      <c r="L59" s="12">
        <f t="shared" si="4"/>
        <v>8.5847025383737119E-2</v>
      </c>
      <c r="U59" s="19"/>
      <c r="V59" s="15"/>
      <c r="W59" s="23"/>
      <c r="X59" s="20"/>
    </row>
    <row r="60" spans="1:24" x14ac:dyDescent="0.3">
      <c r="A60" s="19">
        <v>44651</v>
      </c>
      <c r="B60" s="15">
        <v>2.7999999999999998E-4</v>
      </c>
      <c r="C60" s="15">
        <v>1.0145529081976299E-2</v>
      </c>
      <c r="D60" s="15">
        <v>-4.5985107712174567E-2</v>
      </c>
      <c r="E60" s="15">
        <f t="shared" si="3"/>
        <v>0.11027112433583675</v>
      </c>
      <c r="F60" s="15">
        <f t="shared" si="3"/>
        <v>5.820477312612482E-3</v>
      </c>
      <c r="G60" s="15">
        <f t="shared" si="3"/>
        <v>8.5488311203510303E-2</v>
      </c>
      <c r="H60" s="5">
        <v>1</v>
      </c>
      <c r="I60" s="15" cm="1">
        <f t="array" ref="I60">C60-MMULT(D60:H60,$R$2:$R$6)</f>
        <v>-1.0232405960511089E-2</v>
      </c>
      <c r="K60" s="11">
        <f t="shared" si="0"/>
        <v>-2.8758076487609308E-2</v>
      </c>
      <c r="L60" s="12">
        <f t="shared" si="4"/>
        <v>-3.8990482448120395E-2</v>
      </c>
      <c r="U60" s="19"/>
      <c r="V60" s="15"/>
      <c r="W60" s="23"/>
      <c r="X60" s="20"/>
    </row>
    <row r="61" spans="1:24" x14ac:dyDescent="0.3">
      <c r="A61" s="19">
        <v>44742</v>
      </c>
      <c r="B61" s="15">
        <v>1.4419999999999999E-3</v>
      </c>
      <c r="C61" s="15">
        <v>-3.03909057890458E-2</v>
      </c>
      <c r="D61" s="15">
        <v>-0.16101122476150787</v>
      </c>
      <c r="E61" s="15">
        <f t="shared" si="3"/>
        <v>-4.5985107712174567E-2</v>
      </c>
      <c r="F61" s="15">
        <f t="shared" si="3"/>
        <v>0.11027112433583675</v>
      </c>
      <c r="G61" s="15">
        <f t="shared" si="3"/>
        <v>5.820477312612482E-3</v>
      </c>
      <c r="H61" s="5">
        <v>1</v>
      </c>
      <c r="I61" s="15" cm="1">
        <f t="array" ref="I61">C61-MMULT(D61:H61,$R$2:$R$6)</f>
        <v>2.598996482322868E-2</v>
      </c>
      <c r="K61" s="11">
        <f t="shared" si="0"/>
        <v>-0.12333176783050859</v>
      </c>
      <c r="L61" s="12">
        <f t="shared" si="4"/>
        <v>-9.7341803007279903E-2</v>
      </c>
      <c r="U61" s="19"/>
      <c r="V61" s="15"/>
      <c r="W61" s="23"/>
      <c r="X61" s="20"/>
    </row>
    <row r="62" spans="1:24" x14ac:dyDescent="0.3">
      <c r="A62" s="19">
        <v>44834</v>
      </c>
      <c r="B62" s="15">
        <v>4.4900000000000001E-3</v>
      </c>
      <c r="C62" s="15">
        <v>-1.8113130660834201E-2</v>
      </c>
      <c r="D62" s="15">
        <v>-4.8825958557934701E-2</v>
      </c>
      <c r="E62" s="15">
        <f t="shared" si="3"/>
        <v>-0.16101122476150787</v>
      </c>
      <c r="F62" s="15">
        <f t="shared" si="3"/>
        <v>-4.5985107712174567E-2</v>
      </c>
      <c r="G62" s="15">
        <f t="shared" si="3"/>
        <v>0.11027112433583675</v>
      </c>
      <c r="H62" s="5">
        <v>1</v>
      </c>
      <c r="I62" s="15" cm="1">
        <f t="array" ref="I62">C62-MMULT(D62:H62,$R$2:$R$6)</f>
        <v>1.4125011853229005E-2</v>
      </c>
      <c r="K62" s="11">
        <f t="shared" si="0"/>
        <v>-3.1093804737245906E-2</v>
      </c>
      <c r="L62" s="12">
        <f t="shared" si="4"/>
        <v>-1.6968792884016901E-2</v>
      </c>
      <c r="U62" s="19"/>
      <c r="V62" s="15"/>
      <c r="W62" s="23"/>
      <c r="X62" s="20"/>
    </row>
    <row r="63" spans="1:24" x14ac:dyDescent="0.3">
      <c r="A63" s="19">
        <v>44926</v>
      </c>
      <c r="B63" s="15">
        <v>8.7430000000000008E-3</v>
      </c>
      <c r="C63" s="15">
        <v>1.7553003075369219E-2</v>
      </c>
      <c r="D63" s="15">
        <v>7.5610389673726353E-2</v>
      </c>
      <c r="E63" s="15">
        <f t="shared" si="3"/>
        <v>-4.8825958557934701E-2</v>
      </c>
      <c r="F63" s="15">
        <f t="shared" si="3"/>
        <v>-0.16101122476150787</v>
      </c>
      <c r="G63" s="15">
        <f t="shared" si="3"/>
        <v>-4.5985107712174567E-2</v>
      </c>
      <c r="H63" s="5">
        <v>1</v>
      </c>
      <c r="I63" s="15" cm="1">
        <f t="array" ref="I63">C63-MMULT(D63:H63,$R$2:$R$6)</f>
        <v>6.2640543973191791E-3</v>
      </c>
      <c r="K63" s="11">
        <f t="shared" si="0"/>
        <v>7.121691470094324E-2</v>
      </c>
      <c r="L63" s="12">
        <f t="shared" si="4"/>
        <v>7.7480969098262423E-2</v>
      </c>
      <c r="U63" s="19"/>
      <c r="V63" s="15"/>
      <c r="W63" s="23"/>
      <c r="X63" s="20"/>
    </row>
    <row r="64" spans="1:24" x14ac:dyDescent="0.3">
      <c r="A64" s="19">
        <v>45016</v>
      </c>
      <c r="B64" s="15">
        <v>1.1219E-2</v>
      </c>
      <c r="C64" s="15">
        <v>4.6332694182863232E-2</v>
      </c>
      <c r="D64" s="15">
        <v>7.4970935540070061E-2</v>
      </c>
      <c r="E64" s="15">
        <f t="shared" si="3"/>
        <v>7.5610389673726353E-2</v>
      </c>
      <c r="F64" s="15">
        <f t="shared" si="3"/>
        <v>-4.8825958557934701E-2</v>
      </c>
      <c r="G64" s="15">
        <f t="shared" si="3"/>
        <v>-0.16101122476150787</v>
      </c>
      <c r="H64" s="5">
        <v>1</v>
      </c>
      <c r="I64" s="15" cm="1">
        <f t="array" ref="I64">C64-MMULT(D64:H64,$R$2:$R$6)</f>
        <v>1.5618286644503539E-2</v>
      </c>
      <c r="K64" s="11">
        <f t="shared" si="0"/>
        <v>7.069115986008033E-2</v>
      </c>
      <c r="L64" s="12">
        <f t="shared" si="4"/>
        <v>8.6309446504583873E-2</v>
      </c>
      <c r="U64" s="19"/>
      <c r="V64" s="15"/>
      <c r="W64" s="23"/>
      <c r="X64" s="20"/>
    </row>
    <row r="65" spans="1:24" x14ac:dyDescent="0.3">
      <c r="A65" s="19">
        <v>45107</v>
      </c>
      <c r="B65" s="15">
        <v>1.2522E-2</v>
      </c>
      <c r="C65" s="15">
        <v>2.6502799086397081E-2</v>
      </c>
      <c r="D65" s="15">
        <v>8.74212515450139E-2</v>
      </c>
      <c r="E65" s="15">
        <f t="shared" si="3"/>
        <v>7.4970935540070061E-2</v>
      </c>
      <c r="F65" s="15">
        <f t="shared" si="3"/>
        <v>7.5610389673726353E-2</v>
      </c>
      <c r="G65" s="15">
        <f t="shared" si="3"/>
        <v>-4.8825958557934701E-2</v>
      </c>
      <c r="H65" s="5">
        <v>1</v>
      </c>
      <c r="I65" s="15" cm="1">
        <f t="array" ref="I65">C65-MMULT(D65:H65,$R$2:$R$6)</f>
        <v>-3.4745127697812642E-2</v>
      </c>
      <c r="K65" s="11">
        <f t="shared" si="0"/>
        <v>8.0927725026129646E-2</v>
      </c>
      <c r="L65" s="12">
        <f t="shared" si="4"/>
        <v>4.6182597328317004E-2</v>
      </c>
      <c r="U65" s="19"/>
      <c r="V65" s="15"/>
      <c r="W65" s="23"/>
      <c r="X65" s="20"/>
    </row>
    <row r="66" spans="1:24" x14ac:dyDescent="0.3">
      <c r="A66" s="19"/>
      <c r="B66" s="15"/>
      <c r="C66" s="15"/>
      <c r="D66" s="15"/>
      <c r="E66" s="15"/>
      <c r="F66" s="15"/>
      <c r="G66" s="15"/>
      <c r="I66" s="15"/>
      <c r="K66" s="11"/>
      <c r="L66" s="12"/>
      <c r="U66" s="19"/>
      <c r="V66" s="15"/>
      <c r="W66" s="23"/>
      <c r="X66" s="20"/>
    </row>
    <row r="67" spans="1:24" x14ac:dyDescent="0.3">
      <c r="A67" s="19"/>
      <c r="B67" s="15"/>
      <c r="C67" s="15"/>
      <c r="D67" s="15"/>
      <c r="U67" s="19"/>
      <c r="V67" s="15"/>
      <c r="W67" s="23"/>
      <c r="X67" s="20"/>
    </row>
    <row r="68" spans="1:24" x14ac:dyDescent="0.3">
      <c r="A68" s="24" t="s">
        <v>7</v>
      </c>
      <c r="B68" s="25" cm="1">
        <f t="array" ref="B68">GEOMEAN(1+B2:B65)^4-1</f>
        <v>8.8880166640670222E-3</v>
      </c>
      <c r="C68" s="25" cm="1">
        <f t="array" ref="C68">GEOMEAN(1+C2:C64)^4-1</f>
        <v>0.12498577643780662</v>
      </c>
      <c r="D68" s="25" cm="1">
        <f t="array" ref="D68">GEOMEAN(1+D2:D63)^4-1</f>
        <v>8.4129476234641842E-2</v>
      </c>
      <c r="E68" s="25"/>
      <c r="F68" s="26"/>
      <c r="G68" s="26"/>
      <c r="H68" s="26"/>
      <c r="I68" s="26"/>
      <c r="J68" s="26"/>
      <c r="K68" s="25" cm="1">
        <f t="array" ref="K68">GEOMEAN(1+K2:K65)^4-1</f>
        <v>0.11652096717240101</v>
      </c>
      <c r="L68" s="12" cm="1">
        <f t="array" ref="L68">GEOMEAN(1+L2:L65)^4-1</f>
        <v>0.11553835001086088</v>
      </c>
      <c r="U68" s="19"/>
      <c r="V68" s="15"/>
      <c r="W68" s="23"/>
      <c r="X68" s="20"/>
    </row>
    <row r="69" spans="1:24" x14ac:dyDescent="0.3">
      <c r="A69" s="19" t="s">
        <v>8</v>
      </c>
      <c r="B69" s="15"/>
      <c r="C69" s="15">
        <f>STDEV(C2:C66)*SQRT(4)</f>
        <v>9.285423054803256E-2</v>
      </c>
      <c r="D69" s="15">
        <f>STDEV(D2:D66)*SQRT(4)</f>
        <v>0.17312917205933009</v>
      </c>
      <c r="K69" s="25">
        <f>STDEV(K2:K66)*SQRT(4)</f>
        <v>0.14234562811303461</v>
      </c>
      <c r="L69" s="12">
        <f>STDEV(L2:L66)*SQRT(4)</f>
        <v>0.14861807363671034</v>
      </c>
      <c r="U69" s="19"/>
      <c r="V69" s="15"/>
      <c r="W69" s="23"/>
      <c r="X69" s="20"/>
    </row>
    <row r="70" spans="1:24" x14ac:dyDescent="0.3">
      <c r="A70" s="5" t="s">
        <v>9</v>
      </c>
      <c r="B70" s="20"/>
      <c r="C70" s="20">
        <f>(C68-$B68)/C69</f>
        <v>1.2503227810787081</v>
      </c>
      <c r="D70" s="20">
        <f>(D68-$B68)/D69</f>
        <v>0.43459723555305935</v>
      </c>
      <c r="K70" s="27">
        <f>(K68-$B68)/K69</f>
        <v>0.75613808400820159</v>
      </c>
      <c r="L70" s="21">
        <f>(L68-$B68)/L69</f>
        <v>0.71761348224372368</v>
      </c>
      <c r="U70" s="19"/>
      <c r="V70" s="15"/>
      <c r="W70" s="23"/>
      <c r="X70" s="20"/>
    </row>
    <row r="71" spans="1:24" x14ac:dyDescent="0.3">
      <c r="U71" s="19"/>
      <c r="V71" s="15"/>
      <c r="W71" s="23"/>
      <c r="X71" s="20"/>
    </row>
    <row r="72" spans="1:24" x14ac:dyDescent="0.3">
      <c r="U72" s="19"/>
      <c r="V72" s="15"/>
      <c r="W72" s="23"/>
      <c r="X72" s="20"/>
    </row>
    <row r="73" spans="1:24" x14ac:dyDescent="0.3">
      <c r="A73" s="19"/>
      <c r="B73" s="15"/>
      <c r="C73" s="15" cm="1">
        <f t="array" ref="C73">GEOMEAN(1+C46:C65)^4-1</f>
        <v>0.17591396618409383</v>
      </c>
      <c r="D73" s="15"/>
      <c r="U73" s="19"/>
      <c r="V73" s="15"/>
      <c r="W73" s="23"/>
      <c r="X73" s="20"/>
    </row>
    <row r="74" spans="1:24" x14ac:dyDescent="0.3">
      <c r="B74" s="15"/>
      <c r="C74" s="15"/>
      <c r="D74" s="15"/>
      <c r="K74" s="15"/>
      <c r="U74" s="19"/>
      <c r="V74" s="15"/>
      <c r="W74" s="23"/>
      <c r="X74" s="20"/>
    </row>
    <row r="75" spans="1:24" x14ac:dyDescent="0.3">
      <c r="A75" s="19"/>
      <c r="B75" s="15"/>
      <c r="C75" s="15"/>
      <c r="D75" s="15"/>
      <c r="K75" s="15"/>
      <c r="U75" s="19"/>
      <c r="V75" s="15"/>
      <c r="W75" s="23"/>
      <c r="X75" s="20"/>
    </row>
    <row r="76" spans="1:24" x14ac:dyDescent="0.3">
      <c r="A76" s="19"/>
      <c r="B76" s="20"/>
      <c r="C76" s="20"/>
      <c r="D76" s="20"/>
      <c r="K76" s="20"/>
      <c r="L76" s="15"/>
      <c r="U76" s="19"/>
      <c r="V76" s="15"/>
      <c r="W76" s="23"/>
      <c r="X76" s="20"/>
    </row>
    <row r="77" spans="1:24" x14ac:dyDescent="0.3">
      <c r="A77" s="19"/>
      <c r="B77" s="15"/>
      <c r="C77" s="15"/>
      <c r="D77" s="15"/>
      <c r="U77" s="19"/>
      <c r="V77" s="15"/>
      <c r="W77" s="23"/>
      <c r="X77" s="20"/>
    </row>
    <row r="78" spans="1:24" x14ac:dyDescent="0.3">
      <c r="A78" s="19"/>
      <c r="B78" s="15"/>
      <c r="C78" s="15"/>
      <c r="D78" s="15"/>
      <c r="U78" s="19"/>
      <c r="V78" s="15"/>
      <c r="W78" s="23"/>
      <c r="X78" s="20"/>
    </row>
    <row r="79" spans="1:24" x14ac:dyDescent="0.3">
      <c r="A79" s="19"/>
      <c r="B79" s="15"/>
      <c r="C79" s="15"/>
      <c r="D79" s="15"/>
      <c r="U79" s="19"/>
      <c r="V79" s="15"/>
      <c r="W79" s="23"/>
      <c r="X79" s="20"/>
    </row>
    <row r="80" spans="1:24" x14ac:dyDescent="0.3">
      <c r="A80" s="19"/>
      <c r="B80" s="15"/>
      <c r="C80" s="15"/>
      <c r="D80" s="15"/>
      <c r="U80" s="19"/>
      <c r="V80" s="15"/>
      <c r="W80" s="23"/>
      <c r="X80" s="20"/>
    </row>
    <row r="81" spans="1:24" x14ac:dyDescent="0.3">
      <c r="A81" s="19"/>
      <c r="B81" s="15"/>
      <c r="C81" s="15"/>
      <c r="D81" s="15"/>
      <c r="U81" s="19"/>
      <c r="V81" s="15"/>
      <c r="W81" s="23"/>
      <c r="X81" s="20"/>
    </row>
    <row r="82" spans="1:24" x14ac:dyDescent="0.3">
      <c r="A82" s="19"/>
      <c r="B82" s="15"/>
      <c r="C82" s="15"/>
      <c r="D82" s="15"/>
      <c r="U82" s="19"/>
      <c r="V82" s="15"/>
      <c r="W82" s="23"/>
      <c r="X82" s="20"/>
    </row>
    <row r="83" spans="1:24" x14ac:dyDescent="0.3">
      <c r="A83" s="19"/>
      <c r="B83" s="15"/>
      <c r="C83" s="15"/>
      <c r="D83" s="15"/>
      <c r="U83" s="19"/>
      <c r="V83" s="15"/>
      <c r="W83" s="23"/>
      <c r="X83" s="20"/>
    </row>
    <row r="84" spans="1:24" x14ac:dyDescent="0.3">
      <c r="A84" s="19"/>
      <c r="B84" s="15"/>
      <c r="C84" s="15"/>
      <c r="D84" s="15"/>
      <c r="U84" s="19"/>
      <c r="V84" s="15"/>
      <c r="W84" s="23"/>
      <c r="X84" s="20"/>
    </row>
    <row r="85" spans="1:24" x14ac:dyDescent="0.3">
      <c r="A85" s="19"/>
      <c r="B85" s="15"/>
      <c r="C85" s="15"/>
      <c r="D85" s="15"/>
      <c r="U85" s="19"/>
      <c r="V85" s="15"/>
      <c r="W85" s="23"/>
      <c r="X85" s="20"/>
    </row>
    <row r="86" spans="1:24" x14ac:dyDescent="0.3">
      <c r="A86" s="19"/>
      <c r="B86" s="15"/>
      <c r="C86" s="15"/>
      <c r="D86" s="15"/>
      <c r="U86" s="19"/>
      <c r="V86" s="15"/>
      <c r="W86" s="20"/>
      <c r="X86" s="20"/>
    </row>
    <row r="87" spans="1:24" x14ac:dyDescent="0.3">
      <c r="A87" s="19"/>
      <c r="B87" s="15"/>
      <c r="C87" s="15"/>
      <c r="D87" s="15"/>
      <c r="U87" s="19"/>
      <c r="V87" s="15"/>
      <c r="W87" s="11"/>
      <c r="X87" s="20"/>
    </row>
    <row r="88" spans="1:24" x14ac:dyDescent="0.3">
      <c r="A88" s="19"/>
      <c r="B88" s="15"/>
      <c r="C88" s="15"/>
      <c r="D88" s="15"/>
      <c r="U88" s="19"/>
      <c r="V88" s="15"/>
    </row>
    <row r="89" spans="1:24" x14ac:dyDescent="0.3">
      <c r="A89" s="19"/>
      <c r="B89" s="15"/>
      <c r="C89" s="15"/>
      <c r="D89" s="15"/>
      <c r="U89" s="19"/>
      <c r="V89" s="15"/>
    </row>
    <row r="90" spans="1:24" x14ac:dyDescent="0.3">
      <c r="A90" s="19"/>
      <c r="B90" s="15"/>
      <c r="C90" s="15"/>
      <c r="D90" s="15"/>
      <c r="U90" s="19"/>
      <c r="V90" s="15"/>
    </row>
    <row r="91" spans="1:24" x14ac:dyDescent="0.3">
      <c r="A91" s="19"/>
      <c r="B91" s="15"/>
      <c r="C91" s="15"/>
      <c r="D91" s="15"/>
      <c r="U91" s="19"/>
      <c r="V91" s="15"/>
    </row>
    <row r="92" spans="1:24" x14ac:dyDescent="0.3">
      <c r="A92" s="19"/>
      <c r="B92" s="15"/>
      <c r="C92" s="15"/>
      <c r="D92" s="15"/>
      <c r="U92" s="19"/>
      <c r="V92" s="15"/>
    </row>
    <row r="93" spans="1:24" x14ac:dyDescent="0.3">
      <c r="A93" s="19"/>
      <c r="B93" s="15"/>
      <c r="C93" s="15"/>
      <c r="D93" s="15"/>
      <c r="U93" s="19"/>
      <c r="V93" s="15"/>
    </row>
    <row r="94" spans="1:24" x14ac:dyDescent="0.3">
      <c r="A94" s="19"/>
      <c r="B94" s="15"/>
      <c r="C94" s="15"/>
      <c r="D94" s="15"/>
      <c r="U94" s="19"/>
      <c r="V94" s="15"/>
    </row>
    <row r="95" spans="1:24" x14ac:dyDescent="0.3">
      <c r="A95" s="19"/>
      <c r="B95" s="15"/>
      <c r="C95" s="15"/>
      <c r="D95" s="15"/>
      <c r="U95" s="19"/>
      <c r="V95" s="15"/>
    </row>
    <row r="96" spans="1:24" x14ac:dyDescent="0.3">
      <c r="A96" s="19"/>
      <c r="B96" s="15"/>
      <c r="C96" s="15"/>
      <c r="D96" s="15"/>
      <c r="U96" s="19"/>
      <c r="V96" s="15"/>
    </row>
    <row r="97" spans="1:22" x14ac:dyDescent="0.3">
      <c r="A97" s="19"/>
      <c r="B97" s="15"/>
      <c r="C97" s="15"/>
      <c r="D97" s="15"/>
      <c r="U97" s="19"/>
      <c r="V97" s="15"/>
    </row>
    <row r="98" spans="1:22" x14ac:dyDescent="0.3">
      <c r="A98" s="19"/>
      <c r="B98" s="15"/>
      <c r="C98" s="15"/>
      <c r="D98" s="15"/>
      <c r="U98" s="19"/>
      <c r="V98" s="15"/>
    </row>
    <row r="99" spans="1:22" x14ac:dyDescent="0.3">
      <c r="A99" s="19"/>
      <c r="B99" s="15"/>
      <c r="C99" s="15"/>
      <c r="D99" s="15"/>
      <c r="U99" s="19"/>
      <c r="V99" s="15"/>
    </row>
    <row r="100" spans="1:22" x14ac:dyDescent="0.3">
      <c r="A100" s="19"/>
      <c r="B100" s="15"/>
      <c r="C100" s="15"/>
      <c r="D100" s="15"/>
      <c r="U100" s="19"/>
      <c r="V100" s="15"/>
    </row>
    <row r="101" spans="1:22" x14ac:dyDescent="0.3">
      <c r="A101" s="19"/>
      <c r="B101" s="15"/>
      <c r="C101" s="15"/>
      <c r="D101" s="15"/>
      <c r="U101" s="19"/>
      <c r="V101" s="15"/>
    </row>
    <row r="102" spans="1:22" x14ac:dyDescent="0.3">
      <c r="A102" s="19"/>
      <c r="B102" s="15"/>
      <c r="C102" s="15"/>
      <c r="D102" s="15"/>
      <c r="U102" s="19"/>
      <c r="V102" s="15"/>
    </row>
    <row r="103" spans="1:22" x14ac:dyDescent="0.3">
      <c r="A103" s="19"/>
      <c r="B103" s="15"/>
      <c r="C103" s="15"/>
      <c r="D103" s="15"/>
      <c r="U103" s="19"/>
      <c r="V103" s="15"/>
    </row>
    <row r="104" spans="1:22" x14ac:dyDescent="0.3">
      <c r="A104" s="19"/>
      <c r="B104" s="15"/>
      <c r="C104" s="15"/>
      <c r="D104" s="15"/>
      <c r="U104" s="19"/>
      <c r="V104" s="15"/>
    </row>
    <row r="105" spans="1:22" x14ac:dyDescent="0.3">
      <c r="A105" s="19"/>
      <c r="B105" s="15"/>
      <c r="C105" s="15"/>
      <c r="D105" s="15"/>
      <c r="U105" s="19"/>
      <c r="V105" s="15"/>
    </row>
    <row r="106" spans="1:22" x14ac:dyDescent="0.3">
      <c r="A106" s="19"/>
      <c r="B106" s="15"/>
      <c r="C106" s="15"/>
      <c r="D106" s="15"/>
      <c r="U106" s="19"/>
      <c r="V106" s="15"/>
    </row>
    <row r="107" spans="1:22" x14ac:dyDescent="0.3">
      <c r="A107" s="19"/>
      <c r="B107" s="15"/>
      <c r="C107" s="15"/>
      <c r="D107" s="15"/>
      <c r="U107" s="19"/>
      <c r="V107" s="15"/>
    </row>
    <row r="109" spans="1:22" x14ac:dyDescent="0.3">
      <c r="A109" s="19"/>
      <c r="B109" s="15"/>
      <c r="C109" s="15"/>
      <c r="D109" s="15"/>
    </row>
    <row r="111" spans="1:22" x14ac:dyDescent="0.3">
      <c r="A111" s="19"/>
      <c r="B111" s="15"/>
      <c r="C111" s="15"/>
      <c r="D111" s="15"/>
    </row>
    <row r="112" spans="1:22" x14ac:dyDescent="0.3">
      <c r="A112" s="19"/>
      <c r="B112" s="15"/>
      <c r="C112" s="15"/>
      <c r="D112" s="15"/>
    </row>
    <row r="113" spans="1:4" x14ac:dyDescent="0.3">
      <c r="A113" s="19"/>
      <c r="B113" s="15"/>
      <c r="C113" s="15"/>
      <c r="D113" s="15"/>
    </row>
    <row r="114" spans="1:4" x14ac:dyDescent="0.3">
      <c r="A114" s="19"/>
      <c r="B114" s="15"/>
      <c r="C114" s="15"/>
      <c r="D114" s="15"/>
    </row>
    <row r="115" spans="1:4" x14ac:dyDescent="0.3">
      <c r="A115" s="19"/>
      <c r="B115" s="15"/>
      <c r="C115" s="15"/>
      <c r="D115" s="15"/>
    </row>
    <row r="116" spans="1:4" x14ac:dyDescent="0.3">
      <c r="A116" s="19"/>
      <c r="B116" s="15"/>
      <c r="C116" s="15"/>
      <c r="D116" s="15"/>
    </row>
    <row r="117" spans="1:4" x14ac:dyDescent="0.3">
      <c r="A117" s="19"/>
      <c r="B117" s="15"/>
      <c r="C117" s="15"/>
      <c r="D117" s="15"/>
    </row>
    <row r="118" spans="1:4" x14ac:dyDescent="0.3">
      <c r="A118" s="19"/>
      <c r="B118" s="15"/>
      <c r="C118" s="15"/>
      <c r="D118" s="15"/>
    </row>
    <row r="119" spans="1:4" x14ac:dyDescent="0.3">
      <c r="A119" s="19"/>
      <c r="B119" s="15"/>
      <c r="C119" s="15"/>
      <c r="D119" s="15"/>
    </row>
    <row r="120" spans="1:4" x14ac:dyDescent="0.3">
      <c r="A120" s="19"/>
      <c r="B120" s="15"/>
      <c r="C120" s="15"/>
      <c r="D120" s="15"/>
    </row>
    <row r="121" spans="1:4" x14ac:dyDescent="0.3">
      <c r="A121" s="19"/>
      <c r="B121" s="15"/>
      <c r="C121" s="15"/>
      <c r="D121" s="15"/>
    </row>
    <row r="122" spans="1:4" x14ac:dyDescent="0.3">
      <c r="A122" s="19"/>
      <c r="B122" s="15"/>
      <c r="C122" s="15"/>
      <c r="D122" s="15"/>
    </row>
    <row r="123" spans="1:4" x14ac:dyDescent="0.3">
      <c r="A123" s="19"/>
      <c r="B123" s="15"/>
      <c r="C123" s="15"/>
      <c r="D123" s="15"/>
    </row>
    <row r="124" spans="1:4" x14ac:dyDescent="0.3">
      <c r="A124" s="19"/>
      <c r="B124" s="15"/>
      <c r="C124" s="15"/>
      <c r="D124" s="15"/>
    </row>
    <row r="125" spans="1:4" x14ac:dyDescent="0.3">
      <c r="A125" s="19"/>
      <c r="B125" s="15"/>
      <c r="C125" s="15"/>
      <c r="D125" s="15"/>
    </row>
    <row r="126" spans="1:4" x14ac:dyDescent="0.3">
      <c r="A126" s="19"/>
      <c r="B126" s="15"/>
      <c r="C126" s="15"/>
      <c r="D126" s="15"/>
    </row>
    <row r="127" spans="1:4" x14ac:dyDescent="0.3">
      <c r="A127" s="19"/>
      <c r="B127" s="15"/>
      <c r="C127" s="15"/>
      <c r="D127" s="1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D621-1A46-4877-B0B7-E2A4C6F5FB2E}">
  <dimension ref="A1:X127"/>
  <sheetViews>
    <sheetView topLeftCell="A24" zoomScale="85" zoomScaleNormal="85" workbookViewId="0">
      <selection activeCell="C70" sqref="C70"/>
    </sheetView>
  </sheetViews>
  <sheetFormatPr defaultColWidth="8.7265625" defaultRowHeight="12" x14ac:dyDescent="0.3"/>
  <cols>
    <col min="1" max="1" width="14.81640625" style="5" bestFit="1" customWidth="1"/>
    <col min="2" max="2" width="12.453125" style="5" bestFit="1" customWidth="1"/>
    <col min="3" max="3" width="9.453125" style="5" bestFit="1" customWidth="1"/>
    <col min="4" max="4" width="13.7265625" style="5" bestFit="1" customWidth="1"/>
    <col min="5" max="7" width="15.26953125" style="5" bestFit="1" customWidth="1"/>
    <col min="8" max="8" width="8.1796875" style="5" bestFit="1" customWidth="1"/>
    <col min="9" max="9" width="7.81640625" style="5" bestFit="1" customWidth="1"/>
    <col min="10" max="10" width="8.7265625" style="5"/>
    <col min="11" max="11" width="10.453125" style="5" bestFit="1" customWidth="1"/>
    <col min="12" max="12" width="15.54296875" style="5" bestFit="1" customWidth="1"/>
    <col min="13" max="13" width="7" style="5" bestFit="1" customWidth="1"/>
    <col min="14" max="14" width="11.54296875" style="5" bestFit="1" customWidth="1"/>
    <col min="15" max="15" width="4.453125" style="5" bestFit="1" customWidth="1"/>
    <col min="16" max="16" width="8.7265625" style="5"/>
    <col min="17" max="17" width="15.81640625" style="5" bestFit="1" customWidth="1"/>
    <col min="18" max="18" width="12" style="5" bestFit="1" customWidth="1"/>
    <col min="19" max="16384" width="8.7265625" style="5"/>
  </cols>
  <sheetData>
    <row r="1" spans="1:24" ht="13" x14ac:dyDescent="0.35">
      <c r="A1" s="22" t="s">
        <v>31</v>
      </c>
      <c r="B1" s="2" t="s">
        <v>1</v>
      </c>
      <c r="C1" s="3" t="s">
        <v>38</v>
      </c>
      <c r="D1" s="4" t="s">
        <v>39</v>
      </c>
      <c r="E1" s="5" t="s">
        <v>40</v>
      </c>
      <c r="F1" s="5" t="s">
        <v>40</v>
      </c>
      <c r="G1" s="5" t="s">
        <v>40</v>
      </c>
      <c r="H1" s="5" t="s">
        <v>3</v>
      </c>
      <c r="I1" s="5" t="s">
        <v>4</v>
      </c>
      <c r="K1" s="3" t="str">
        <f>C1&amp;" "&amp;"contrib"</f>
        <v>CDLI contrib</v>
      </c>
      <c r="L1" s="6" t="str">
        <f>C1&amp;" contrib+resid"</f>
        <v>CDLI contrib+resid</v>
      </c>
      <c r="R1" s="5" t="s">
        <v>5</v>
      </c>
      <c r="X1" s="15"/>
    </row>
    <row r="2" spans="1:24" x14ac:dyDescent="0.3">
      <c r="A2" s="19">
        <v>39355</v>
      </c>
      <c r="B2" s="15">
        <v>1.1893000000000001E-2</v>
      </c>
      <c r="C2" s="15">
        <v>9.4609999999999417E-3</v>
      </c>
      <c r="D2" s="15">
        <v>-1.2300999999999999E-2</v>
      </c>
      <c r="E2" s="15"/>
      <c r="F2" s="15"/>
      <c r="G2" s="15"/>
      <c r="I2" s="15"/>
      <c r="K2" s="11">
        <f t="shared" ref="K2:K65" si="0">$O$2*D2+$R$6</f>
        <v>9.9615711148465253E-3</v>
      </c>
      <c r="L2" s="12">
        <f t="shared" ref="L2:L55" si="1">K2+I2</f>
        <v>9.9615711148465253E-3</v>
      </c>
      <c r="N2" s="5" t="s">
        <v>6</v>
      </c>
      <c r="O2" s="13">
        <f>SUM(R2:R5)</f>
        <v>0.49283957669609302</v>
      </c>
      <c r="Q2" s="5" t="str">
        <f>D1</f>
        <v>LSTA</v>
      </c>
      <c r="R2" s="5" cm="1">
        <f t="array" ref="R2:R6">MMULT(MINVERSE(MMULT(TRANSPOSE(D5:H65),D5:H65)),MMULT(TRANSPOSE(D5:H65),C5:C65))</f>
        <v>0.29872872535129341</v>
      </c>
      <c r="U2" s="19"/>
      <c r="V2" s="15"/>
      <c r="W2" s="23"/>
      <c r="X2" s="20"/>
    </row>
    <row r="3" spans="1:24" x14ac:dyDescent="0.3">
      <c r="A3" s="19">
        <v>39447</v>
      </c>
      <c r="B3" s="15">
        <v>9.9059999999999999E-3</v>
      </c>
      <c r="C3" s="15">
        <v>1.0955999999999966E-2</v>
      </c>
      <c r="D3" s="15">
        <v>-1.351E-3</v>
      </c>
      <c r="E3" s="15">
        <f t="shared" ref="E3:G45" si="2">D2</f>
        <v>-1.2300999999999999E-2</v>
      </c>
      <c r="F3" s="15"/>
      <c r="G3" s="15"/>
      <c r="I3" s="15"/>
      <c r="K3" s="11">
        <f t="shared" si="0"/>
        <v>1.5358164479668744E-2</v>
      </c>
      <c r="L3" s="12">
        <f t="shared" si="1"/>
        <v>1.5358164479668744E-2</v>
      </c>
      <c r="Q3" s="5" t="str">
        <f>E1</f>
        <v>LSTAt-1</v>
      </c>
      <c r="R3" s="5">
        <v>4.9254175952799933E-2</v>
      </c>
      <c r="U3" s="19"/>
      <c r="V3" s="15"/>
      <c r="W3" s="23"/>
      <c r="X3" s="20"/>
    </row>
    <row r="4" spans="1:24" x14ac:dyDescent="0.3">
      <c r="A4" s="19">
        <v>39538</v>
      </c>
      <c r="B4" s="15">
        <v>7.0780000000000001E-3</v>
      </c>
      <c r="C4" s="15">
        <v>-1.1399999999999966E-2</v>
      </c>
      <c r="D4" s="15">
        <v>-5.7421E-2</v>
      </c>
      <c r="E4" s="15">
        <f t="shared" si="2"/>
        <v>-1.351E-3</v>
      </c>
      <c r="F4" s="15">
        <f t="shared" si="2"/>
        <v>-1.2300999999999999E-2</v>
      </c>
      <c r="G4" s="15"/>
      <c r="I4" s="15"/>
      <c r="K4" s="11">
        <f t="shared" si="0"/>
        <v>-1.2275350585681192E-2</v>
      </c>
      <c r="L4" s="12">
        <f t="shared" si="1"/>
        <v>-1.2275350585681192E-2</v>
      </c>
      <c r="Q4" s="5" t="str">
        <f>F1</f>
        <v>LSTAt-1</v>
      </c>
      <c r="R4" s="5">
        <v>7.8679657127541214E-2</v>
      </c>
      <c r="U4" s="19"/>
      <c r="V4" s="15"/>
      <c r="W4" s="23"/>
      <c r="X4" s="20"/>
    </row>
    <row r="5" spans="1:24" x14ac:dyDescent="0.3">
      <c r="A5" s="19">
        <v>39629</v>
      </c>
      <c r="B5" s="15">
        <v>3.9439999999999996E-3</v>
      </c>
      <c r="C5" s="15">
        <v>2.502800000000005E-2</v>
      </c>
      <c r="D5" s="15">
        <v>4.9410999999999997E-2</v>
      </c>
      <c r="E5" s="15">
        <f t="shared" si="2"/>
        <v>-5.7421E-2</v>
      </c>
      <c r="F5" s="15">
        <f t="shared" si="2"/>
        <v>-1.351E-3</v>
      </c>
      <c r="G5" s="15">
        <f t="shared" si="2"/>
        <v>-1.2300999999999999E-2</v>
      </c>
      <c r="H5" s="5">
        <v>1</v>
      </c>
      <c r="I5" s="15" cm="1">
        <f t="array" ref="I5">C5-MMULT(D5:H5,$R$2:$R$6)</f>
        <v>-2.0079120402817369E-3</v>
      </c>
      <c r="K5" s="11">
        <f t="shared" si="0"/>
        <v>4.0375687071915814E-2</v>
      </c>
      <c r="L5" s="12">
        <f t="shared" si="1"/>
        <v>3.8367775031634077E-2</v>
      </c>
      <c r="Q5" s="5" t="str">
        <f>G1</f>
        <v>LSTAt-1</v>
      </c>
      <c r="R5" s="5">
        <v>6.6177018264458404E-2</v>
      </c>
      <c r="U5" s="19"/>
      <c r="V5" s="15"/>
      <c r="W5" s="23"/>
      <c r="X5" s="20"/>
    </row>
    <row r="6" spans="1:24" x14ac:dyDescent="0.3">
      <c r="A6" s="19">
        <v>39721</v>
      </c>
      <c r="B6" s="15">
        <v>4.3290000000000004E-3</v>
      </c>
      <c r="C6" s="15">
        <v>-1.1194000000000037E-2</v>
      </c>
      <c r="D6" s="15">
        <v>-6.9879999999999998E-2</v>
      </c>
      <c r="E6" s="15">
        <f t="shared" si="2"/>
        <v>4.9410999999999997E-2</v>
      </c>
      <c r="F6" s="15">
        <f t="shared" si="2"/>
        <v>-5.7421E-2</v>
      </c>
      <c r="G6" s="15">
        <f t="shared" si="2"/>
        <v>-1.351E-3</v>
      </c>
      <c r="H6" s="5">
        <v>1</v>
      </c>
      <c r="I6" s="15" cm="1">
        <f t="array" ref="I6">C6-MMULT(D6:H6,$R$2:$R$6)</f>
        <v>-4.1692557646447886E-3</v>
      </c>
      <c r="K6" s="11">
        <f t="shared" si="0"/>
        <v>-1.8415638871737815E-2</v>
      </c>
      <c r="L6" s="12">
        <f t="shared" si="1"/>
        <v>-2.2584894636382604E-2</v>
      </c>
      <c r="Q6" s="5" t="s">
        <v>3</v>
      </c>
      <c r="R6" s="5">
        <v>1.6023990747785165E-2</v>
      </c>
      <c r="U6" s="19"/>
      <c r="V6" s="15"/>
      <c r="W6" s="23"/>
      <c r="X6" s="20"/>
    </row>
    <row r="7" spans="1:24" x14ac:dyDescent="0.3">
      <c r="A7" s="19">
        <v>39813</v>
      </c>
      <c r="B7" s="15">
        <v>2.5019999999999999E-3</v>
      </c>
      <c r="C7" s="15">
        <v>-6.6822999999999966E-2</v>
      </c>
      <c r="D7" s="15">
        <v>-0.22937099999999999</v>
      </c>
      <c r="E7" s="15">
        <f t="shared" si="2"/>
        <v>-6.9879999999999998E-2</v>
      </c>
      <c r="F7" s="15">
        <f t="shared" si="2"/>
        <v>4.9410999999999997E-2</v>
      </c>
      <c r="G7" s="15">
        <f t="shared" si="2"/>
        <v>-5.7421E-2</v>
      </c>
      <c r="H7" s="5">
        <v>1</v>
      </c>
      <c r="I7" s="15" cm="1">
        <f t="array" ref="I7">C7-MMULT(D7:H7,$R$2:$R$6)</f>
        <v>-1.0973092442217419E-2</v>
      </c>
      <c r="K7" s="11">
        <f t="shared" si="0"/>
        <v>-9.7019115798574376E-2</v>
      </c>
      <c r="L7" s="12">
        <f t="shared" si="1"/>
        <v>-0.1079922082407918</v>
      </c>
      <c r="U7" s="19"/>
      <c r="V7" s="15"/>
      <c r="W7" s="23"/>
      <c r="X7" s="20"/>
    </row>
    <row r="8" spans="1:24" x14ac:dyDescent="0.3">
      <c r="A8" s="19">
        <v>39903</v>
      </c>
      <c r="B8" s="15">
        <v>4.6700000000000002E-4</v>
      </c>
      <c r="C8" s="15">
        <v>2.3249999999999993E-2</v>
      </c>
      <c r="D8" s="15">
        <v>9.8004999999999995E-2</v>
      </c>
      <c r="E8" s="15">
        <f t="shared" si="2"/>
        <v>-0.22937099999999999</v>
      </c>
      <c r="F8" s="15">
        <f t="shared" si="2"/>
        <v>-6.9879999999999998E-2</v>
      </c>
      <c r="G8" s="15">
        <f t="shared" si="2"/>
        <v>4.9410999999999997E-2</v>
      </c>
      <c r="H8" s="5">
        <v>1</v>
      </c>
      <c r="I8" s="15" cm="1">
        <f t="array" ref="I8">C8-MMULT(D8:H8,$R$2:$R$6)</f>
        <v>-8.5251580927615811E-3</v>
      </c>
      <c r="K8" s="11">
        <f t="shared" si="0"/>
        <v>6.4324733461885761E-2</v>
      </c>
      <c r="L8" s="12">
        <f t="shared" si="1"/>
        <v>5.579957536912418E-2</v>
      </c>
      <c r="U8" s="19"/>
      <c r="V8" s="15"/>
      <c r="W8" s="23"/>
      <c r="X8" s="20"/>
    </row>
    <row r="9" spans="1:24" x14ac:dyDescent="0.3">
      <c r="A9" s="19">
        <v>39994</v>
      </c>
      <c r="B9" s="15">
        <v>4.7899999999999999E-4</v>
      </c>
      <c r="C9" s="15">
        <v>2.823500000000001E-2</v>
      </c>
      <c r="D9" s="15">
        <v>0.20382600000000001</v>
      </c>
      <c r="E9" s="15">
        <f t="shared" si="2"/>
        <v>9.8004999999999995E-2</v>
      </c>
      <c r="F9" s="15">
        <f t="shared" si="2"/>
        <v>-0.22937099999999999</v>
      </c>
      <c r="G9" s="15">
        <f t="shared" si="2"/>
        <v>-6.9879999999999998E-2</v>
      </c>
      <c r="H9" s="5">
        <v>1</v>
      </c>
      <c r="I9" s="15" cm="1">
        <f t="array" ref="I9">C9-MMULT(D9:H9,$R$2:$R$6)</f>
        <v>-3.0833545764170439E-2</v>
      </c>
      <c r="K9" s="11">
        <f t="shared" si="0"/>
        <v>0.11647751030744302</v>
      </c>
      <c r="L9" s="12">
        <f t="shared" si="1"/>
        <v>8.5643964543272583E-2</v>
      </c>
      <c r="U9" s="19"/>
      <c r="V9" s="15"/>
      <c r="W9" s="23"/>
      <c r="X9" s="20"/>
    </row>
    <row r="10" spans="1:24" x14ac:dyDescent="0.3">
      <c r="A10" s="19">
        <v>40086</v>
      </c>
      <c r="B10" s="15">
        <v>4.0999999999999999E-4</v>
      </c>
      <c r="C10" s="15">
        <v>3.9403000000000077E-2</v>
      </c>
      <c r="D10" s="15">
        <v>0.10534300000000001</v>
      </c>
      <c r="E10" s="15">
        <f t="shared" si="2"/>
        <v>0.20382600000000001</v>
      </c>
      <c r="F10" s="15">
        <f t="shared" si="2"/>
        <v>9.8004999999999995E-2</v>
      </c>
      <c r="G10" s="15">
        <f t="shared" si="2"/>
        <v>-0.22937099999999999</v>
      </c>
      <c r="H10" s="5">
        <v>1</v>
      </c>
      <c r="I10" s="15" cm="1">
        <f t="array" ref="I10">C10-MMULT(D10:H10,$R$2:$R$6)</f>
        <v>-1.066116347066938E-2</v>
      </c>
      <c r="K10" s="11">
        <f t="shared" si="0"/>
        <v>6.7941190275681698E-2</v>
      </c>
      <c r="L10" s="12">
        <f t="shared" si="1"/>
        <v>5.7280026805012318E-2</v>
      </c>
      <c r="U10" s="19"/>
      <c r="V10" s="15"/>
      <c r="W10" s="23"/>
      <c r="X10" s="20"/>
    </row>
    <row r="11" spans="1:24" x14ac:dyDescent="0.3">
      <c r="A11" s="19">
        <v>40178</v>
      </c>
      <c r="B11" s="15">
        <v>2.7300000000000002E-4</v>
      </c>
      <c r="C11" s="15">
        <v>3.4928999999999988E-2</v>
      </c>
      <c r="D11" s="15">
        <v>3.7759000000000001E-2</v>
      </c>
      <c r="E11" s="15">
        <f t="shared" si="2"/>
        <v>0.10534300000000001</v>
      </c>
      <c r="F11" s="15">
        <f t="shared" si="2"/>
        <v>0.20382600000000001</v>
      </c>
      <c r="G11" s="15">
        <f t="shared" si="2"/>
        <v>9.8004999999999995E-2</v>
      </c>
      <c r="H11" s="5">
        <v>1</v>
      </c>
      <c r="I11" s="15" cm="1">
        <f t="array" ref="I11">C11-MMULT(D11:H11,$R$2:$R$6)</f>
        <v>-2.008590981440693E-2</v>
      </c>
      <c r="K11" s="11">
        <f t="shared" si="0"/>
        <v>3.4633120324252947E-2</v>
      </c>
      <c r="L11" s="12">
        <f t="shared" si="1"/>
        <v>1.4547210509846017E-2</v>
      </c>
      <c r="U11" s="19"/>
      <c r="V11" s="15"/>
      <c r="W11" s="23"/>
      <c r="X11" s="20"/>
    </row>
    <row r="12" spans="1:24" x14ac:dyDescent="0.3">
      <c r="A12" s="19">
        <v>40268</v>
      </c>
      <c r="B12" s="15">
        <v>1.65E-4</v>
      </c>
      <c r="C12" s="15">
        <v>3.376200000000007E-2</v>
      </c>
      <c r="D12" s="15">
        <v>4.6385000000000003E-2</v>
      </c>
      <c r="E12" s="15">
        <f t="shared" si="2"/>
        <v>3.7759000000000001E-2</v>
      </c>
      <c r="F12" s="15">
        <f t="shared" si="2"/>
        <v>0.10534300000000001</v>
      </c>
      <c r="G12" s="15">
        <f t="shared" si="2"/>
        <v>0.20382600000000001</v>
      </c>
      <c r="H12" s="5">
        <v>1</v>
      </c>
      <c r="I12" s="15" cm="1">
        <f t="array" ref="I12">C12-MMULT(D12:H12,$R$2:$R$6)</f>
        <v>-1.9755259148564686E-2</v>
      </c>
      <c r="K12" s="11">
        <f t="shared" si="0"/>
        <v>3.8884354512833438E-2</v>
      </c>
      <c r="L12" s="12">
        <f t="shared" si="1"/>
        <v>1.9129095364268753E-2</v>
      </c>
      <c r="U12" s="19"/>
      <c r="V12" s="15"/>
      <c r="W12" s="23"/>
      <c r="X12" s="20"/>
    </row>
    <row r="13" spans="1:24" x14ac:dyDescent="0.3">
      <c r="A13" s="19">
        <v>40359</v>
      </c>
      <c r="B13" s="15">
        <v>3.5300000000000002E-4</v>
      </c>
      <c r="C13" s="15">
        <v>3.8308999999999926E-2</v>
      </c>
      <c r="D13" s="15">
        <v>-1.2786E-2</v>
      </c>
      <c r="E13" s="15">
        <f t="shared" si="2"/>
        <v>4.6385000000000003E-2</v>
      </c>
      <c r="F13" s="15">
        <f t="shared" si="2"/>
        <v>3.7759000000000001E-2</v>
      </c>
      <c r="G13" s="15">
        <f t="shared" si="2"/>
        <v>0.10534300000000001</v>
      </c>
      <c r="H13" s="5">
        <v>1</v>
      </c>
      <c r="I13" s="15" cm="1">
        <f t="array" ref="I13">C13-MMULT(D13:H13,$R$2:$R$6)</f>
        <v>1.3877748974474101E-2</v>
      </c>
      <c r="K13" s="11">
        <f t="shared" si="0"/>
        <v>9.722543920148919E-3</v>
      </c>
      <c r="L13" s="12">
        <f t="shared" si="1"/>
        <v>2.360029289462302E-2</v>
      </c>
      <c r="U13" s="19"/>
      <c r="V13" s="15"/>
      <c r="W13" s="23"/>
      <c r="X13" s="20"/>
    </row>
    <row r="14" spans="1:24" x14ac:dyDescent="0.3">
      <c r="A14" s="19">
        <v>40451</v>
      </c>
      <c r="B14" s="15">
        <v>4.08E-4</v>
      </c>
      <c r="C14" s="15">
        <v>3.3558999999999894E-2</v>
      </c>
      <c r="D14" s="15">
        <v>3.3126000000000003E-2</v>
      </c>
      <c r="E14" s="15">
        <f t="shared" si="2"/>
        <v>-1.2786E-2</v>
      </c>
      <c r="F14" s="15">
        <f t="shared" si="2"/>
        <v>4.6385000000000003E-2</v>
      </c>
      <c r="G14" s="15">
        <f t="shared" si="2"/>
        <v>3.7759000000000001E-2</v>
      </c>
      <c r="H14" s="5">
        <v>1</v>
      </c>
      <c r="I14" s="15" cm="1">
        <f t="array" ref="I14">C14-MMULT(D14:H14,$R$2:$R$6)</f>
        <v>2.1207514614515963E-3</v>
      </c>
      <c r="K14" s="11">
        <f t="shared" si="0"/>
        <v>3.2349794565419948E-2</v>
      </c>
      <c r="L14" s="12">
        <f t="shared" si="1"/>
        <v>3.4470546026871544E-2</v>
      </c>
      <c r="U14" s="19"/>
      <c r="V14" s="15"/>
      <c r="W14" s="23"/>
      <c r="X14" s="20"/>
    </row>
    <row r="15" spans="1:24" x14ac:dyDescent="0.3">
      <c r="A15" s="19">
        <v>40543</v>
      </c>
      <c r="B15" s="15">
        <v>3.7500000000000001E-4</v>
      </c>
      <c r="C15" s="15">
        <v>4.3689000000000089E-2</v>
      </c>
      <c r="D15" s="15">
        <v>3.1911000000000002E-2</v>
      </c>
      <c r="E15" s="15">
        <f t="shared" si="2"/>
        <v>3.3126000000000003E-2</v>
      </c>
      <c r="F15" s="15">
        <f t="shared" si="2"/>
        <v>-1.2786E-2</v>
      </c>
      <c r="G15" s="15">
        <f t="shared" si="2"/>
        <v>4.6385000000000003E-2</v>
      </c>
      <c r="H15" s="5">
        <v>1</v>
      </c>
      <c r="I15" s="15" cm="1">
        <f t="array" ref="I15">C15-MMULT(D15:H15,$R$2:$R$6)</f>
        <v>1.4437060168753187E-2</v>
      </c>
      <c r="K15" s="11">
        <f t="shared" si="0"/>
        <v>3.1750994479734188E-2</v>
      </c>
      <c r="L15" s="12">
        <f t="shared" si="1"/>
        <v>4.6188054648487374E-2</v>
      </c>
      <c r="U15" s="19"/>
      <c r="V15" s="15"/>
      <c r="W15" s="23"/>
      <c r="X15" s="20"/>
    </row>
    <row r="16" spans="1:24" x14ac:dyDescent="0.3">
      <c r="A16" s="19">
        <v>40633</v>
      </c>
      <c r="B16" s="15">
        <v>3.5199999999999999E-4</v>
      </c>
      <c r="C16" s="15">
        <v>3.8809000000000093E-2</v>
      </c>
      <c r="D16" s="15">
        <v>2.4284E-2</v>
      </c>
      <c r="E16" s="15">
        <f t="shared" si="2"/>
        <v>3.1911000000000002E-2</v>
      </c>
      <c r="F16" s="15">
        <f t="shared" si="2"/>
        <v>3.3126000000000003E-2</v>
      </c>
      <c r="G16" s="15">
        <f t="shared" si="2"/>
        <v>-1.2786E-2</v>
      </c>
      <c r="H16" s="5">
        <v>1</v>
      </c>
      <c r="I16" s="15" cm="1">
        <f t="array" ref="I16">C16-MMULT(D16:H16,$R$2:$R$6)</f>
        <v>1.2198727910476756E-2</v>
      </c>
      <c r="K16" s="11">
        <f t="shared" si="0"/>
        <v>2.7992107028273087E-2</v>
      </c>
      <c r="L16" s="12">
        <f t="shared" si="1"/>
        <v>4.0190834938749843E-2</v>
      </c>
      <c r="U16" s="19"/>
      <c r="V16" s="15"/>
      <c r="W16" s="23"/>
      <c r="X16" s="20"/>
    </row>
    <row r="17" spans="1:24" x14ac:dyDescent="0.3">
      <c r="A17" s="19">
        <v>40724</v>
      </c>
      <c r="B17" s="15">
        <v>2.33E-4</v>
      </c>
      <c r="C17" s="15">
        <v>2.4056000000000077E-2</v>
      </c>
      <c r="D17" s="15">
        <v>1.7819999999999999E-3</v>
      </c>
      <c r="E17" s="15">
        <f t="shared" si="2"/>
        <v>2.4284E-2</v>
      </c>
      <c r="F17" s="15">
        <f t="shared" si="2"/>
        <v>3.1911000000000002E-2</v>
      </c>
      <c r="G17" s="15">
        <f t="shared" si="2"/>
        <v>3.3126000000000003E-2</v>
      </c>
      <c r="H17" s="5">
        <v>1</v>
      </c>
      <c r="I17" s="15" cm="1">
        <f t="array" ref="I17">C17-MMULT(D17:H17,$R$2:$R$6)</f>
        <v>1.600659809175696E-3</v>
      </c>
      <c r="K17" s="11">
        <f t="shared" si="0"/>
        <v>1.6902230873457602E-2</v>
      </c>
      <c r="L17" s="12">
        <f t="shared" si="1"/>
        <v>1.8502890682633298E-2</v>
      </c>
      <c r="U17" s="19"/>
      <c r="V17" s="15"/>
      <c r="W17" s="23"/>
      <c r="X17" s="20"/>
    </row>
    <row r="18" spans="1:24" x14ac:dyDescent="0.3">
      <c r="A18" s="19">
        <v>40816</v>
      </c>
      <c r="B18" s="15">
        <v>1.18E-4</v>
      </c>
      <c r="C18" s="15">
        <v>-1.7759999999999998E-3</v>
      </c>
      <c r="D18" s="15">
        <v>-3.8544000000000002E-2</v>
      </c>
      <c r="E18" s="15">
        <f t="shared" si="2"/>
        <v>1.7819999999999999E-3</v>
      </c>
      <c r="F18" s="15">
        <f t="shared" si="2"/>
        <v>2.4284E-2</v>
      </c>
      <c r="G18" s="15">
        <f t="shared" si="2"/>
        <v>3.1911000000000002E-2</v>
      </c>
      <c r="H18" s="5">
        <v>1</v>
      </c>
      <c r="I18" s="15" cm="1">
        <f t="array" ref="I18">C18-MMULT(D18:H18,$R$2:$R$6)</f>
        <v>-1.0395993322915145E-2</v>
      </c>
      <c r="K18" s="11">
        <f t="shared" si="0"/>
        <v>-2.9720178963890433E-3</v>
      </c>
      <c r="L18" s="12">
        <f t="shared" si="1"/>
        <v>-1.3368011219304188E-2</v>
      </c>
      <c r="U18" s="19"/>
      <c r="V18" s="15"/>
      <c r="W18" s="23"/>
      <c r="X18" s="20"/>
    </row>
    <row r="19" spans="1:24" x14ac:dyDescent="0.3">
      <c r="A19" s="19">
        <v>40908</v>
      </c>
      <c r="B19" s="15">
        <v>5.7000000000000003E-5</v>
      </c>
      <c r="C19" s="15">
        <v>3.3544000000000018E-2</v>
      </c>
      <c r="D19" s="15">
        <v>2.9076000000000001E-2</v>
      </c>
      <c r="E19" s="15">
        <f t="shared" si="2"/>
        <v>-3.8544000000000002E-2</v>
      </c>
      <c r="F19" s="15">
        <f t="shared" si="2"/>
        <v>1.7819999999999999E-3</v>
      </c>
      <c r="G19" s="15">
        <f t="shared" si="2"/>
        <v>2.4284E-2</v>
      </c>
      <c r="H19" s="5">
        <v>1</v>
      </c>
      <c r="I19" s="15" cm="1">
        <f t="array" ref="I19">C19-MMULT(D19:H19,$R$2:$R$6)</f>
        <v>8.9853759312899795E-3</v>
      </c>
      <c r="K19" s="11">
        <f t="shared" si="0"/>
        <v>3.0353794279800766E-2</v>
      </c>
      <c r="L19" s="12">
        <f t="shared" si="1"/>
        <v>3.9339170211090749E-2</v>
      </c>
      <c r="U19" s="19"/>
      <c r="V19" s="15"/>
      <c r="W19" s="23"/>
      <c r="X19" s="20"/>
    </row>
    <row r="20" spans="1:24" x14ac:dyDescent="0.3">
      <c r="A20" s="19">
        <v>40999</v>
      </c>
      <c r="B20" s="15">
        <v>7.6000000000000004E-5</v>
      </c>
      <c r="C20" s="15">
        <v>3.9695000000000036E-2</v>
      </c>
      <c r="D20" s="15">
        <v>3.7620000000000001E-2</v>
      </c>
      <c r="E20" s="15">
        <f t="shared" si="2"/>
        <v>2.9076000000000001E-2</v>
      </c>
      <c r="F20" s="15">
        <f t="shared" si="2"/>
        <v>-3.8544000000000002E-2</v>
      </c>
      <c r="G20" s="15">
        <f t="shared" si="2"/>
        <v>1.7819999999999999E-3</v>
      </c>
      <c r="H20" s="5">
        <v>1</v>
      </c>
      <c r="I20" s="15" cm="1">
        <f t="array" ref="I20">C20-MMULT(D20:H20,$R$2:$R$6)</f>
        <v>1.3915421442272286E-2</v>
      </c>
      <c r="K20" s="11">
        <f t="shared" si="0"/>
        <v>3.4564615623092182E-2</v>
      </c>
      <c r="L20" s="12">
        <f t="shared" si="1"/>
        <v>4.8480037065364467E-2</v>
      </c>
      <c r="U20" s="19"/>
      <c r="V20" s="15"/>
      <c r="W20" s="23"/>
      <c r="X20" s="20"/>
    </row>
    <row r="21" spans="1:24" x14ac:dyDescent="0.3">
      <c r="A21" s="19">
        <v>41090</v>
      </c>
      <c r="B21" s="15">
        <v>1.8900000000000001E-4</v>
      </c>
      <c r="C21" s="15">
        <v>2.4540000000000006E-2</v>
      </c>
      <c r="D21" s="15">
        <v>7.4869999999999997E-3</v>
      </c>
      <c r="E21" s="15">
        <f t="shared" si="2"/>
        <v>3.7620000000000001E-2</v>
      </c>
      <c r="F21" s="15">
        <f t="shared" si="2"/>
        <v>2.9076000000000001E-2</v>
      </c>
      <c r="G21" s="15">
        <f t="shared" si="2"/>
        <v>-3.8544000000000002E-2</v>
      </c>
      <c r="H21" s="5">
        <v>1</v>
      </c>
      <c r="I21" s="15" cm="1">
        <f t="array" ref="I21">C21-MMULT(D21:H21,$R$2:$R$6)</f>
        <v>4.6895224675102716E-3</v>
      </c>
      <c r="K21" s="11">
        <f t="shared" si="0"/>
        <v>1.9713880658508813E-2</v>
      </c>
      <c r="L21" s="12">
        <f t="shared" si="1"/>
        <v>2.4403403126019085E-2</v>
      </c>
      <c r="U21" s="19"/>
      <c r="V21" s="15"/>
      <c r="W21" s="23"/>
      <c r="X21" s="20"/>
    </row>
    <row r="22" spans="1:24" x14ac:dyDescent="0.3">
      <c r="A22" s="19">
        <v>41182</v>
      </c>
      <c r="B22" s="15">
        <v>2.1800000000000001E-4</v>
      </c>
      <c r="C22" s="15">
        <v>3.7441999999999975E-2</v>
      </c>
      <c r="D22" s="15">
        <v>3.4284000000000002E-2</v>
      </c>
      <c r="E22" s="15">
        <f t="shared" si="2"/>
        <v>7.4869999999999997E-3</v>
      </c>
      <c r="F22" s="15">
        <f t="shared" si="2"/>
        <v>3.7620000000000001E-2</v>
      </c>
      <c r="G22" s="15">
        <f t="shared" si="2"/>
        <v>2.9076000000000001E-2</v>
      </c>
      <c r="H22" s="5">
        <v>1</v>
      </c>
      <c r="I22" s="15" cm="1">
        <f t="array" ref="I22">C22-MMULT(D22:H22,$R$2:$R$6)</f>
        <v>5.9235359327169598E-3</v>
      </c>
      <c r="K22" s="11">
        <f t="shared" si="0"/>
        <v>3.2920502795234022E-2</v>
      </c>
      <c r="L22" s="12">
        <f t="shared" si="1"/>
        <v>3.8844038727950982E-2</v>
      </c>
      <c r="U22" s="19"/>
      <c r="V22" s="15"/>
      <c r="W22" s="23"/>
      <c r="X22" s="20"/>
    </row>
    <row r="23" spans="1:24" x14ac:dyDescent="0.3">
      <c r="A23" s="19">
        <v>41274</v>
      </c>
      <c r="B23" s="15">
        <v>2.3599999999999999E-4</v>
      </c>
      <c r="C23" s="15">
        <v>3.1876999999999933E-2</v>
      </c>
      <c r="D23" s="15">
        <v>1.4189999999999999E-2</v>
      </c>
      <c r="E23" s="15">
        <f t="shared" si="2"/>
        <v>3.4284000000000002E-2</v>
      </c>
      <c r="F23" s="15">
        <f t="shared" si="2"/>
        <v>7.4869999999999997E-3</v>
      </c>
      <c r="G23" s="15">
        <f t="shared" si="2"/>
        <v>3.7620000000000001E-2</v>
      </c>
      <c r="H23" s="5">
        <v>1</v>
      </c>
      <c r="I23" s="15" cm="1">
        <f t="array" ref="I23">C23-MMULT(D23:H23,$R$2:$R$6)</f>
        <v>6.8467644510912945E-3</v>
      </c>
      <c r="K23" s="11">
        <f t="shared" si="0"/>
        <v>2.3017384341102724E-2</v>
      </c>
      <c r="L23" s="12">
        <f t="shared" si="1"/>
        <v>2.9864148792194019E-2</v>
      </c>
      <c r="U23" s="19"/>
      <c r="V23" s="15"/>
      <c r="W23" s="23"/>
      <c r="X23" s="20"/>
    </row>
    <row r="24" spans="1:24" x14ac:dyDescent="0.3">
      <c r="A24" s="19">
        <v>41364</v>
      </c>
      <c r="B24" s="15">
        <v>1.63E-4</v>
      </c>
      <c r="C24" s="15">
        <v>3.2019999999999937E-2</v>
      </c>
      <c r="D24" s="15">
        <v>2.1104999999999999E-2</v>
      </c>
      <c r="E24" s="15">
        <f t="shared" si="2"/>
        <v>1.4189999999999999E-2</v>
      </c>
      <c r="F24" s="15">
        <f t="shared" si="2"/>
        <v>3.4284000000000002E-2</v>
      </c>
      <c r="G24" s="15">
        <f t="shared" si="2"/>
        <v>7.4869999999999997E-3</v>
      </c>
      <c r="H24" s="5">
        <v>1</v>
      </c>
      <c r="I24" s="15" cm="1">
        <f t="array" ref="I24">C24-MMULT(D24:H24,$R$2:$R$6)</f>
        <v>5.7995020461988692E-3</v>
      </c>
      <c r="K24" s="11">
        <f t="shared" si="0"/>
        <v>2.6425370013956208E-2</v>
      </c>
      <c r="L24" s="12">
        <f t="shared" si="1"/>
        <v>3.2224872060155077E-2</v>
      </c>
      <c r="U24" s="19"/>
      <c r="V24" s="15"/>
      <c r="W24" s="23"/>
      <c r="X24" s="20"/>
    </row>
    <row r="25" spans="1:24" x14ac:dyDescent="0.3">
      <c r="A25" s="19">
        <v>41455</v>
      </c>
      <c r="B25" s="15">
        <v>1.7100000000000001E-4</v>
      </c>
      <c r="C25" s="15">
        <v>2.6189000000000018E-2</v>
      </c>
      <c r="D25" s="15">
        <v>1.9170000000000001E-3</v>
      </c>
      <c r="E25" s="15">
        <f t="shared" si="2"/>
        <v>2.1104999999999999E-2</v>
      </c>
      <c r="F25" s="15">
        <f t="shared" si="2"/>
        <v>1.4189999999999999E-2</v>
      </c>
      <c r="G25" s="15">
        <f t="shared" si="2"/>
        <v>3.4284000000000002E-2</v>
      </c>
      <c r="H25" s="5">
        <v>1</v>
      </c>
      <c r="I25" s="15" cm="1">
        <f t="array" ref="I25">C25-MMULT(D25:H25,$R$2:$R$6)</f>
        <v>5.1675596734140766E-3</v>
      </c>
      <c r="K25" s="11">
        <f t="shared" si="0"/>
        <v>1.6968764216311577E-2</v>
      </c>
      <c r="L25" s="12">
        <f t="shared" si="1"/>
        <v>2.2136323889725654E-2</v>
      </c>
      <c r="U25" s="19"/>
      <c r="V25" s="15"/>
      <c r="W25" s="23"/>
      <c r="X25" s="20"/>
    </row>
    <row r="26" spans="1:24" x14ac:dyDescent="0.3">
      <c r="A26" s="19">
        <v>41547</v>
      </c>
      <c r="B26" s="15">
        <v>9.3999999999999994E-5</v>
      </c>
      <c r="C26" s="15">
        <v>3.1258999999999926E-2</v>
      </c>
      <c r="D26" s="15">
        <v>1.1956E-2</v>
      </c>
      <c r="E26" s="15">
        <f t="shared" si="2"/>
        <v>1.9170000000000001E-3</v>
      </c>
      <c r="F26" s="15">
        <f t="shared" si="2"/>
        <v>2.1104999999999999E-2</v>
      </c>
      <c r="G26" s="15">
        <f t="shared" si="2"/>
        <v>1.4189999999999999E-2</v>
      </c>
      <c r="H26" s="5">
        <v>1</v>
      </c>
      <c r="I26" s="15" cm="1">
        <f t="array" ref="I26">C26-MMULT(D26:H26,$R$2:$R$6)</f>
        <v>8.9694023037637585E-3</v>
      </c>
      <c r="K26" s="11">
        <f t="shared" si="0"/>
        <v>2.1916380726763655E-2</v>
      </c>
      <c r="L26" s="12">
        <f t="shared" si="1"/>
        <v>3.0885783030527414E-2</v>
      </c>
      <c r="U26" s="19"/>
      <c r="V26" s="15"/>
      <c r="W26" s="23"/>
      <c r="X26" s="20"/>
    </row>
    <row r="27" spans="1:24" x14ac:dyDescent="0.3">
      <c r="A27" s="19">
        <v>41639</v>
      </c>
      <c r="B27" s="15">
        <v>7.2000000000000002E-5</v>
      </c>
      <c r="C27" s="15">
        <v>3.1759000000000093E-2</v>
      </c>
      <c r="D27" s="15">
        <v>1.6989000000000001E-2</v>
      </c>
      <c r="E27" s="15">
        <f t="shared" si="2"/>
        <v>1.1956E-2</v>
      </c>
      <c r="F27" s="15">
        <f t="shared" si="2"/>
        <v>1.9170000000000001E-3</v>
      </c>
      <c r="G27" s="15">
        <f t="shared" si="2"/>
        <v>2.1104999999999999E-2</v>
      </c>
      <c r="H27" s="5">
        <v>1</v>
      </c>
      <c r="I27" s="15" cm="1">
        <f t="array" ref="I27">C27-MMULT(D27:H27,$R$2:$R$6)</f>
        <v>8.5235291363452356E-3</v>
      </c>
      <c r="K27" s="11">
        <f t="shared" si="0"/>
        <v>2.4396842316275091E-2</v>
      </c>
      <c r="L27" s="12">
        <f t="shared" si="1"/>
        <v>3.2920371452620327E-2</v>
      </c>
      <c r="U27" s="19"/>
      <c r="V27" s="15"/>
      <c r="W27" s="23"/>
      <c r="X27" s="20"/>
    </row>
    <row r="28" spans="1:24" x14ac:dyDescent="0.3">
      <c r="A28" s="19">
        <v>41729</v>
      </c>
      <c r="B28" s="15">
        <v>1.25E-4</v>
      </c>
      <c r="C28" s="15">
        <v>2.8974999999999973E-2</v>
      </c>
      <c r="D28" s="15">
        <v>1.1958E-2</v>
      </c>
      <c r="E28" s="15">
        <f t="shared" si="2"/>
        <v>1.6989000000000001E-2</v>
      </c>
      <c r="F28" s="15">
        <f t="shared" si="2"/>
        <v>1.1956E-2</v>
      </c>
      <c r="G28" s="15">
        <f t="shared" si="2"/>
        <v>1.9170000000000001E-3</v>
      </c>
      <c r="H28" s="5">
        <v>1</v>
      </c>
      <c r="I28" s="15" cm="1">
        <f t="array" ref="I28">C28-MMULT(D28:H28,$R$2:$R$6)</f>
        <v>7.4744766345720727E-3</v>
      </c>
      <c r="K28" s="11">
        <f t="shared" si="0"/>
        <v>2.1917366405917044E-2</v>
      </c>
      <c r="L28" s="12">
        <f t="shared" si="1"/>
        <v>2.9391843040489116E-2</v>
      </c>
      <c r="U28" s="19"/>
      <c r="V28" s="15"/>
      <c r="W28" s="23"/>
      <c r="X28" s="20"/>
    </row>
    <row r="29" spans="1:24" x14ac:dyDescent="0.3">
      <c r="A29" s="19">
        <v>41820</v>
      </c>
      <c r="B29" s="15">
        <v>8.6000000000000003E-5</v>
      </c>
      <c r="C29" s="15">
        <v>2.8126000000000095E-2</v>
      </c>
      <c r="D29" s="15">
        <v>1.3847E-2</v>
      </c>
      <c r="E29" s="15">
        <f t="shared" si="2"/>
        <v>1.1958E-2</v>
      </c>
      <c r="F29" s="15">
        <f t="shared" si="2"/>
        <v>1.6989000000000001E-2</v>
      </c>
      <c r="G29" s="15">
        <f t="shared" si="2"/>
        <v>1.1956E-2</v>
      </c>
      <c r="H29" s="5">
        <v>1</v>
      </c>
      <c r="I29" s="15" cm="1">
        <f t="array" ref="I29">C29-MMULT(D29:H29,$R$2:$R$6)</f>
        <v>5.2486300309223244E-3</v>
      </c>
      <c r="K29" s="11">
        <f t="shared" si="0"/>
        <v>2.2848340366295967E-2</v>
      </c>
      <c r="L29" s="12">
        <f t="shared" si="1"/>
        <v>2.8096970397218292E-2</v>
      </c>
      <c r="U29" s="19"/>
      <c r="V29" s="15"/>
      <c r="W29" s="23"/>
      <c r="X29" s="20"/>
    </row>
    <row r="30" spans="1:24" x14ac:dyDescent="0.3">
      <c r="A30" s="19">
        <v>41912</v>
      </c>
      <c r="B30" s="15">
        <v>7.3999999999999996E-5</v>
      </c>
      <c r="C30" s="15">
        <v>2.4229000000000056E-2</v>
      </c>
      <c r="D30" s="15">
        <v>-4.7140000000000003E-3</v>
      </c>
      <c r="E30" s="15">
        <f t="shared" si="2"/>
        <v>1.3847E-2</v>
      </c>
      <c r="F30" s="15">
        <f t="shared" si="2"/>
        <v>1.1958E-2</v>
      </c>
      <c r="G30" s="15">
        <f t="shared" si="2"/>
        <v>1.6989000000000001E-2</v>
      </c>
      <c r="H30" s="5">
        <v>1</v>
      </c>
      <c r="I30" s="15" cm="1">
        <f t="array" ref="I30">C30-MMULT(D30:H30,$R$2:$R$6)</f>
        <v>6.8660611858764459E-3</v>
      </c>
      <c r="K30" s="11">
        <f t="shared" si="0"/>
        <v>1.3700744983239782E-2</v>
      </c>
      <c r="L30" s="12">
        <f t="shared" si="1"/>
        <v>2.0566806169116228E-2</v>
      </c>
      <c r="U30" s="19"/>
      <c r="V30" s="15"/>
      <c r="W30" s="23"/>
      <c r="X30" s="20"/>
    </row>
    <row r="31" spans="1:24" x14ac:dyDescent="0.3">
      <c r="A31" s="19">
        <v>42004</v>
      </c>
      <c r="B31" s="15">
        <v>4.6999999999999997E-5</v>
      </c>
      <c r="C31" s="15">
        <v>1.1171000000000042E-2</v>
      </c>
      <c r="D31" s="15">
        <v>-5.0740000000000004E-3</v>
      </c>
      <c r="E31" s="15">
        <f t="shared" si="2"/>
        <v>-4.7140000000000003E-3</v>
      </c>
      <c r="F31" s="15">
        <f t="shared" si="2"/>
        <v>1.3847E-2</v>
      </c>
      <c r="G31" s="15">
        <f t="shared" si="2"/>
        <v>1.1958E-2</v>
      </c>
      <c r="H31" s="5">
        <v>1</v>
      </c>
      <c r="I31" s="15" cm="1">
        <f t="array" ref="I31">C31-MMULT(D31:H31,$R$2:$R$6)</f>
        <v>-4.9858790065626171E-3</v>
      </c>
      <c r="K31" s="11">
        <f t="shared" si="0"/>
        <v>1.352332273562919E-2</v>
      </c>
      <c r="L31" s="12">
        <f t="shared" si="1"/>
        <v>8.5374437290665732E-3</v>
      </c>
      <c r="U31" s="19"/>
      <c r="V31" s="15"/>
      <c r="W31" s="23"/>
      <c r="X31" s="20"/>
    </row>
    <row r="32" spans="1:24" x14ac:dyDescent="0.3">
      <c r="A32" s="19">
        <v>42094</v>
      </c>
      <c r="B32" s="15">
        <v>5.5000000000000002E-5</v>
      </c>
      <c r="C32" s="15">
        <v>2.4489999999999901E-2</v>
      </c>
      <c r="D32" s="15">
        <v>2.1253000000000001E-2</v>
      </c>
      <c r="E32" s="15">
        <f t="shared" si="2"/>
        <v>-5.0740000000000004E-3</v>
      </c>
      <c r="F32" s="15">
        <f t="shared" si="2"/>
        <v>-4.7140000000000003E-3</v>
      </c>
      <c r="G32" s="15">
        <f t="shared" si="2"/>
        <v>1.3847E-2</v>
      </c>
      <c r="H32" s="5">
        <v>1</v>
      </c>
      <c r="I32" s="15" cm="1">
        <f t="array" ref="I32">C32-MMULT(D32:H32,$R$2:$R$6)</f>
        <v>1.8215860728994782E-3</v>
      </c>
      <c r="K32" s="11">
        <f t="shared" si="0"/>
        <v>2.6498310271307231E-2</v>
      </c>
      <c r="L32" s="12">
        <f t="shared" si="1"/>
        <v>2.8319896344206709E-2</v>
      </c>
      <c r="U32" s="19"/>
      <c r="V32" s="15"/>
      <c r="W32" s="23"/>
      <c r="X32" s="20"/>
    </row>
    <row r="33" spans="1:24" x14ac:dyDescent="0.3">
      <c r="A33" s="19">
        <v>42185</v>
      </c>
      <c r="B33" s="15">
        <v>4.1999999999999998E-5</v>
      </c>
      <c r="C33" s="15">
        <v>2.4572999999999956E-2</v>
      </c>
      <c r="D33" s="15">
        <v>6.8640000000000003E-3</v>
      </c>
      <c r="E33" s="15">
        <f t="shared" si="2"/>
        <v>2.1253000000000001E-2</v>
      </c>
      <c r="F33" s="15">
        <f t="shared" si="2"/>
        <v>-5.0740000000000004E-3</v>
      </c>
      <c r="G33" s="15">
        <f t="shared" si="2"/>
        <v>-4.7140000000000003E-3</v>
      </c>
      <c r="H33" s="5">
        <v>1</v>
      </c>
      <c r="I33" s="15" cm="1">
        <f t="array" ref="I33">C33-MMULT(D33:H33,$R$2:$R$6)</f>
        <v>6.1629153242424572E-3</v>
      </c>
      <c r="K33" s="11">
        <f t="shared" si="0"/>
        <v>1.9406841602227148E-2</v>
      </c>
      <c r="L33" s="12">
        <f t="shared" si="1"/>
        <v>2.5569756926469605E-2</v>
      </c>
      <c r="U33" s="19"/>
      <c r="V33" s="15"/>
      <c r="W33" s="23"/>
      <c r="X33" s="20"/>
    </row>
    <row r="34" spans="1:24" x14ac:dyDescent="0.3">
      <c r="A34" s="19">
        <v>42277</v>
      </c>
      <c r="B34" s="15">
        <v>6.0000000000000002E-5</v>
      </c>
      <c r="C34" s="15">
        <v>8.2320000000000171E-3</v>
      </c>
      <c r="D34" s="15">
        <v>-1.3505E-2</v>
      </c>
      <c r="E34" s="15">
        <f t="shared" si="2"/>
        <v>6.8640000000000003E-3</v>
      </c>
      <c r="F34" s="15">
        <f t="shared" si="2"/>
        <v>2.1253000000000001E-2</v>
      </c>
      <c r="G34" s="15">
        <f t="shared" si="2"/>
        <v>-5.0740000000000004E-3</v>
      </c>
      <c r="H34" s="5">
        <v>1</v>
      </c>
      <c r="I34" s="15" cm="1">
        <f t="array" ref="I34">C34-MMULT(D34:H34,$R$2:$R$6)</f>
        <v>-5.4321365379137211E-3</v>
      </c>
      <c r="K34" s="11">
        <f t="shared" si="0"/>
        <v>9.3681922645044297E-3</v>
      </c>
      <c r="L34" s="12">
        <f t="shared" si="1"/>
        <v>3.9360557265907085E-3</v>
      </c>
      <c r="U34" s="19"/>
      <c r="V34" s="15"/>
      <c r="W34" s="23"/>
      <c r="X34" s="20"/>
    </row>
    <row r="35" spans="1:24" x14ac:dyDescent="0.3">
      <c r="A35" s="19">
        <v>42369</v>
      </c>
      <c r="B35" s="15">
        <v>1.2799999999999999E-4</v>
      </c>
      <c r="C35" s="15">
        <v>-2.7789999999999759E-3</v>
      </c>
      <c r="D35" s="15">
        <v>-2.0958000000000001E-2</v>
      </c>
      <c r="E35" s="15">
        <f t="shared" si="2"/>
        <v>-1.3505E-2</v>
      </c>
      <c r="F35" s="15">
        <f t="shared" si="2"/>
        <v>6.8640000000000003E-3</v>
      </c>
      <c r="G35" s="15">
        <f t="shared" si="2"/>
        <v>2.1253000000000001E-2</v>
      </c>
      <c r="H35" s="5">
        <v>1</v>
      </c>
      <c r="I35" s="15" cm="1">
        <f t="array" ref="I35">C35-MMULT(D35:H35,$R$2:$R$6)</f>
        <v>-1.3823573811328147E-2</v>
      </c>
      <c r="K35" s="11">
        <f t="shared" si="0"/>
        <v>5.6950588993884468E-3</v>
      </c>
      <c r="L35" s="12">
        <f t="shared" si="1"/>
        <v>-8.1285149119397007E-3</v>
      </c>
      <c r="U35" s="19"/>
      <c r="V35" s="15"/>
      <c r="W35" s="23"/>
      <c r="X35" s="20"/>
    </row>
    <row r="36" spans="1:24" x14ac:dyDescent="0.3">
      <c r="A36" s="19">
        <v>42460</v>
      </c>
      <c r="B36" s="15">
        <v>5.3799999999999996E-4</v>
      </c>
      <c r="C36" s="15">
        <v>1.5236000000000027E-2</v>
      </c>
      <c r="D36" s="15">
        <v>1.5469999999999999E-2</v>
      </c>
      <c r="E36" s="15">
        <f t="shared" si="2"/>
        <v>-2.0958000000000001E-2</v>
      </c>
      <c r="F36" s="15">
        <f t="shared" si="2"/>
        <v>-1.3505E-2</v>
      </c>
      <c r="G36" s="15">
        <f t="shared" si="2"/>
        <v>6.8640000000000003E-3</v>
      </c>
      <c r="H36" s="5">
        <v>1</v>
      </c>
      <c r="I36" s="15" cm="1">
        <f t="array" ref="I36">C36-MMULT(D36:H36,$R$2:$R$6)</f>
        <v>-3.7687253932106625E-3</v>
      </c>
      <c r="K36" s="11">
        <f t="shared" si="0"/>
        <v>2.3648218999273725E-2</v>
      </c>
      <c r="L36" s="12">
        <f t="shared" si="1"/>
        <v>1.9879493606063062E-2</v>
      </c>
      <c r="U36" s="19"/>
      <c r="V36" s="15"/>
      <c r="W36" s="23"/>
      <c r="X36" s="20"/>
    </row>
    <row r="37" spans="1:24" x14ac:dyDescent="0.3">
      <c r="A37" s="19">
        <v>42551</v>
      </c>
      <c r="B37" s="15">
        <v>6.4899999999999995E-4</v>
      </c>
      <c r="C37" s="15">
        <v>3.620000000000001E-2</v>
      </c>
      <c r="D37" s="15">
        <v>2.9160999999999999E-2</v>
      </c>
      <c r="E37" s="15">
        <f t="shared" si="2"/>
        <v>1.5469999999999999E-2</v>
      </c>
      <c r="F37" s="15">
        <f t="shared" si="2"/>
        <v>-2.0958000000000001E-2</v>
      </c>
      <c r="G37" s="15">
        <f t="shared" si="2"/>
        <v>-1.3505E-2</v>
      </c>
      <c r="H37" s="5">
        <v>1</v>
      </c>
      <c r="I37" s="15" cm="1">
        <f t="array" ref="I37">C37-MMULT(D37:H37,$R$2:$R$6)</f>
        <v>1.3245507675996481E-2</v>
      </c>
      <c r="K37" s="11">
        <f t="shared" si="0"/>
        <v>3.0395685643819934E-2</v>
      </c>
      <c r="L37" s="12">
        <f t="shared" si="1"/>
        <v>4.3641193319816418E-2</v>
      </c>
      <c r="U37" s="19"/>
      <c r="V37" s="15"/>
      <c r="W37" s="23"/>
      <c r="X37" s="20"/>
    </row>
    <row r="38" spans="1:24" x14ac:dyDescent="0.3">
      <c r="A38" s="19">
        <v>42643</v>
      </c>
      <c r="B38" s="15">
        <v>6.9999999999999999E-4</v>
      </c>
      <c r="C38" s="15">
        <v>3.0534000000000061E-2</v>
      </c>
      <c r="D38" s="15">
        <v>3.075E-2</v>
      </c>
      <c r="E38" s="15">
        <f t="shared" si="2"/>
        <v>2.9160999999999999E-2</v>
      </c>
      <c r="F38" s="15">
        <f t="shared" si="2"/>
        <v>1.5469999999999999E-2</v>
      </c>
      <c r="G38" s="15">
        <f t="shared" si="2"/>
        <v>-2.0958000000000001E-2</v>
      </c>
      <c r="H38" s="5">
        <v>1</v>
      </c>
      <c r="I38" s="15" cm="1">
        <f t="array" ref="I38">C38-MMULT(D38:H38,$R$2:$R$6)</f>
        <v>4.0575635757264805E-3</v>
      </c>
      <c r="K38" s="11">
        <f t="shared" si="0"/>
        <v>3.1178807731190028E-2</v>
      </c>
      <c r="L38" s="12">
        <f t="shared" si="1"/>
        <v>3.5236371306916509E-2</v>
      </c>
      <c r="U38" s="19"/>
      <c r="V38" s="15"/>
      <c r="W38" s="23"/>
      <c r="X38" s="20"/>
    </row>
    <row r="39" spans="1:24" x14ac:dyDescent="0.3">
      <c r="A39" s="19">
        <v>42735</v>
      </c>
      <c r="B39" s="15">
        <v>8.1999999999999998E-4</v>
      </c>
      <c r="C39" s="15">
        <v>2.6124000000000036E-2</v>
      </c>
      <c r="D39" s="15">
        <v>2.2612E-2</v>
      </c>
      <c r="E39" s="15">
        <f t="shared" si="2"/>
        <v>3.075E-2</v>
      </c>
      <c r="F39" s="15">
        <f t="shared" si="2"/>
        <v>2.9160999999999999E-2</v>
      </c>
      <c r="G39" s="15">
        <f t="shared" si="2"/>
        <v>1.5469999999999999E-2</v>
      </c>
      <c r="H39" s="5">
        <v>1</v>
      </c>
      <c r="I39" s="15" cm="1">
        <f t="array" ref="I39">C39-MMULT(D39:H39,$R$2:$R$6)</f>
        <v>-1.4875465500245738E-3</v>
      </c>
      <c r="K39" s="11">
        <f t="shared" si="0"/>
        <v>2.716807925603722E-2</v>
      </c>
      <c r="L39" s="12">
        <f t="shared" si="1"/>
        <v>2.5680532706012647E-2</v>
      </c>
      <c r="U39" s="19"/>
      <c r="V39" s="15"/>
      <c r="W39" s="23"/>
      <c r="X39" s="20"/>
    </row>
    <row r="40" spans="1:24" x14ac:dyDescent="0.3">
      <c r="A40" s="19">
        <v>42825</v>
      </c>
      <c r="B40" s="15">
        <v>1.2110000000000001E-3</v>
      </c>
      <c r="C40" s="15">
        <v>2.3600000000000065E-2</v>
      </c>
      <c r="D40" s="15">
        <v>1.1454000000000001E-2</v>
      </c>
      <c r="E40" s="15">
        <f t="shared" si="2"/>
        <v>2.2612E-2</v>
      </c>
      <c r="F40" s="15">
        <f t="shared" si="2"/>
        <v>3.075E-2</v>
      </c>
      <c r="G40" s="15">
        <f t="shared" si="2"/>
        <v>2.9160999999999999E-2</v>
      </c>
      <c r="H40" s="5">
        <v>1</v>
      </c>
      <c r="I40" s="15" cm="1">
        <f t="array" ref="I40">C40-MMULT(D40:H40,$R$2:$R$6)</f>
        <v>-1.3085524808852909E-3</v>
      </c>
      <c r="K40" s="11">
        <f t="shared" si="0"/>
        <v>2.1668975259262216E-2</v>
      </c>
      <c r="L40" s="12">
        <f t="shared" si="1"/>
        <v>2.0360422778376925E-2</v>
      </c>
      <c r="U40" s="19"/>
      <c r="V40" s="15"/>
      <c r="W40" s="23"/>
      <c r="X40" s="20"/>
    </row>
    <row r="41" spans="1:24" x14ac:dyDescent="0.3">
      <c r="A41" s="19">
        <v>42916</v>
      </c>
      <c r="B41" s="15">
        <v>1.8220000000000001E-3</v>
      </c>
      <c r="C41" s="15">
        <v>2.0048000000000066E-2</v>
      </c>
      <c r="D41" s="15">
        <v>7.6059999999999999E-3</v>
      </c>
      <c r="E41" s="15">
        <f t="shared" si="2"/>
        <v>1.1454000000000001E-2</v>
      </c>
      <c r="F41" s="15">
        <f t="shared" si="2"/>
        <v>2.2612E-2</v>
      </c>
      <c r="G41" s="15">
        <f t="shared" si="2"/>
        <v>3.075E-2</v>
      </c>
      <c r="H41" s="5">
        <v>1</v>
      </c>
      <c r="I41" s="15" cm="1">
        <f t="array" ref="I41">C41-MMULT(D41:H41,$R$2:$R$6)</f>
        <v>-2.6263264827704677E-3</v>
      </c>
      <c r="K41" s="11">
        <f t="shared" si="0"/>
        <v>1.9772528568135647E-2</v>
      </c>
      <c r="L41" s="12">
        <f t="shared" si="1"/>
        <v>1.7146202085365179E-2</v>
      </c>
      <c r="U41" s="19"/>
      <c r="V41" s="15"/>
      <c r="W41" s="23"/>
      <c r="X41" s="20"/>
    </row>
    <row r="42" spans="1:24" x14ac:dyDescent="0.3">
      <c r="A42" s="19">
        <v>43008</v>
      </c>
      <c r="B42" s="15">
        <v>2.5530000000000001E-3</v>
      </c>
      <c r="C42" s="15">
        <v>1.9714000000000009E-2</v>
      </c>
      <c r="D42" s="15">
        <v>1.0371999999999999E-2</v>
      </c>
      <c r="E42" s="15">
        <f t="shared" si="2"/>
        <v>7.6059999999999999E-3</v>
      </c>
      <c r="F42" s="15">
        <f t="shared" si="2"/>
        <v>1.1454000000000001E-2</v>
      </c>
      <c r="G42" s="15">
        <f t="shared" si="2"/>
        <v>2.2612E-2</v>
      </c>
      <c r="H42" s="5">
        <v>1</v>
      </c>
      <c r="I42" s="15" cm="1">
        <f t="array" ref="I42">C42-MMULT(D42:H42,$R$2:$R$6)</f>
        <v>-2.1806238791605599E-3</v>
      </c>
      <c r="K42" s="11">
        <f t="shared" si="0"/>
        <v>2.1135722837277042E-2</v>
      </c>
      <c r="L42" s="12">
        <f t="shared" si="1"/>
        <v>1.8955098958116482E-2</v>
      </c>
      <c r="U42" s="19"/>
      <c r="V42" s="15"/>
      <c r="W42" s="23"/>
      <c r="X42" s="20"/>
    </row>
    <row r="43" spans="1:24" x14ac:dyDescent="0.3">
      <c r="A43" s="19">
        <v>43100</v>
      </c>
      <c r="B43" s="15">
        <v>2.7989999999999998E-3</v>
      </c>
      <c r="C43" s="15">
        <v>2.0219999999999905E-2</v>
      </c>
      <c r="D43" s="15">
        <v>1.1136999999999999E-2</v>
      </c>
      <c r="E43" s="15">
        <f t="shared" si="2"/>
        <v>1.0371999999999999E-2</v>
      </c>
      <c r="F43" s="15">
        <f t="shared" si="2"/>
        <v>7.6059999999999999E-3</v>
      </c>
      <c r="G43" s="15">
        <f t="shared" si="2"/>
        <v>1.1454000000000001E-2</v>
      </c>
      <c r="H43" s="5">
        <v>1</v>
      </c>
      <c r="I43" s="15" cm="1">
        <f t="array" ref="I43">C43-MMULT(D43:H43,$R$2:$R$6)</f>
        <v>-9.9822591431824106E-4</v>
      </c>
      <c r="K43" s="11">
        <f t="shared" si="0"/>
        <v>2.1512745113449555E-2</v>
      </c>
      <c r="L43" s="12">
        <f t="shared" si="1"/>
        <v>2.0514519199131314E-2</v>
      </c>
      <c r="U43" s="19"/>
      <c r="V43" s="15"/>
      <c r="W43" s="23"/>
      <c r="X43" s="20"/>
    </row>
    <row r="44" spans="1:24" x14ac:dyDescent="0.3">
      <c r="A44" s="19">
        <v>43190</v>
      </c>
      <c r="B44" s="15">
        <v>3.4849999999999998E-3</v>
      </c>
      <c r="C44" s="15">
        <v>2.1800000000000042E-2</v>
      </c>
      <c r="D44" s="15">
        <v>1.448E-2</v>
      </c>
      <c r="E44" s="15">
        <f t="shared" si="2"/>
        <v>1.1136999999999999E-2</v>
      </c>
      <c r="F44" s="15">
        <f t="shared" si="2"/>
        <v>1.0371999999999999E-2</v>
      </c>
      <c r="G44" s="15">
        <f t="shared" si="2"/>
        <v>7.6059999999999999E-3</v>
      </c>
      <c r="H44" s="5">
        <v>1</v>
      </c>
      <c r="I44" s="15" cm="1">
        <f t="array" ref="I44">C44-MMULT(D44:H44,$R$2:$R$6)</f>
        <v>-4.175342531045137E-4</v>
      </c>
      <c r="K44" s="11">
        <f t="shared" si="0"/>
        <v>2.3160307818344592E-2</v>
      </c>
      <c r="L44" s="12">
        <f t="shared" si="1"/>
        <v>2.2742773565240078E-2</v>
      </c>
      <c r="U44" s="19"/>
      <c r="V44" s="15"/>
      <c r="W44" s="23"/>
      <c r="X44" s="20"/>
    </row>
    <row r="45" spans="1:24" x14ac:dyDescent="0.3">
      <c r="A45" s="19">
        <v>43281</v>
      </c>
      <c r="B45" s="15">
        <v>4.3610000000000003E-3</v>
      </c>
      <c r="C45" s="15">
        <v>2.4413999999999936E-2</v>
      </c>
      <c r="D45" s="15">
        <v>6.9849999999999999E-3</v>
      </c>
      <c r="E45" s="15">
        <f t="shared" si="2"/>
        <v>1.448E-2</v>
      </c>
      <c r="F45" s="15">
        <f t="shared" si="2"/>
        <v>1.1136999999999999E-2</v>
      </c>
      <c r="G45" s="15">
        <f t="shared" si="2"/>
        <v>1.0371999999999999E-2</v>
      </c>
      <c r="H45" s="5">
        <v>1</v>
      </c>
      <c r="I45" s="15" cm="1">
        <f t="array" ref="I45">C45-MMULT(D45:H45,$R$2:$R$6)</f>
        <v>4.0275452629710551E-3</v>
      </c>
      <c r="K45" s="11">
        <f t="shared" si="0"/>
        <v>1.9466475191007374E-2</v>
      </c>
      <c r="L45" s="12">
        <f t="shared" si="1"/>
        <v>2.3494020453978429E-2</v>
      </c>
      <c r="U45" s="19"/>
      <c r="V45" s="15"/>
      <c r="W45" s="23"/>
      <c r="X45" s="20"/>
    </row>
    <row r="46" spans="1:24" x14ac:dyDescent="0.3">
      <c r="A46" s="19">
        <v>43373</v>
      </c>
      <c r="B46" s="15">
        <v>5.0000000000000001E-3</v>
      </c>
      <c r="C46" s="15">
        <v>2.382799999999996E-2</v>
      </c>
      <c r="D46" s="15">
        <v>1.8386E-2</v>
      </c>
      <c r="E46" s="15">
        <f t="shared" ref="E46:G65" si="3">D45</f>
        <v>6.9849999999999999E-3</v>
      </c>
      <c r="F46" s="15">
        <f t="shared" si="3"/>
        <v>1.448E-2</v>
      </c>
      <c r="G46" s="15">
        <f t="shared" si="3"/>
        <v>1.1136999999999999E-2</v>
      </c>
      <c r="H46" s="5">
        <v>1</v>
      </c>
      <c r="I46" s="15" cm="1">
        <f t="array" ref="I46">C46-MMULT(D46:H46,$R$2:$R$6)</f>
        <v>9.1247601257535976E-5</v>
      </c>
      <c r="K46" s="11">
        <f t="shared" si="0"/>
        <v>2.5085339204919531E-2</v>
      </c>
      <c r="L46" s="12">
        <f t="shared" si="1"/>
        <v>2.5176586806177067E-2</v>
      </c>
      <c r="U46" s="19"/>
      <c r="V46" s="15"/>
      <c r="W46" s="23"/>
      <c r="X46" s="20"/>
    </row>
    <row r="47" spans="1:24" x14ac:dyDescent="0.3">
      <c r="A47" s="19">
        <v>43465</v>
      </c>
      <c r="B47" s="15">
        <v>5.6540000000000002E-3</v>
      </c>
      <c r="C47" s="15">
        <v>8.3889999999999798E-3</v>
      </c>
      <c r="D47" s="15">
        <v>-3.4541000000000002E-2</v>
      </c>
      <c r="E47" s="15">
        <f t="shared" si="3"/>
        <v>1.8386E-2</v>
      </c>
      <c r="F47" s="15">
        <f t="shared" si="3"/>
        <v>6.9849999999999999E-3</v>
      </c>
      <c r="G47" s="15">
        <f t="shared" si="3"/>
        <v>1.448E-2</v>
      </c>
      <c r="H47" s="5">
        <v>1</v>
      </c>
      <c r="I47" s="15" cm="1">
        <f t="array" ref="I47">C47-MMULT(D47:H47,$R$2:$R$6)</f>
        <v>2.6999024600042783E-4</v>
      </c>
      <c r="K47" s="11">
        <f t="shared" si="0"/>
        <v>-9.9918107087458574E-4</v>
      </c>
      <c r="L47" s="12">
        <f t="shared" si="1"/>
        <v>-7.2919082487415791E-4</v>
      </c>
      <c r="U47" s="19"/>
      <c r="V47" s="15"/>
      <c r="W47" s="23"/>
      <c r="X47" s="20"/>
    </row>
    <row r="48" spans="1:24" x14ac:dyDescent="0.3">
      <c r="A48" s="19">
        <v>43555</v>
      </c>
      <c r="B48" s="15">
        <v>5.9680000000000002E-3</v>
      </c>
      <c r="C48" s="15">
        <v>2.7795999999999932E-2</v>
      </c>
      <c r="D48" s="15">
        <v>3.9969999999999999E-2</v>
      </c>
      <c r="E48" s="15">
        <f t="shared" si="3"/>
        <v>-3.4541000000000002E-2</v>
      </c>
      <c r="F48" s="15">
        <f t="shared" si="3"/>
        <v>1.8386E-2</v>
      </c>
      <c r="G48" s="15">
        <f t="shared" si="3"/>
        <v>6.9849999999999999E-3</v>
      </c>
      <c r="H48" s="5">
        <v>1</v>
      </c>
      <c r="I48" s="15" cm="1">
        <f t="array" ref="I48">C48-MMULT(D48:H48,$R$2:$R$6)</f>
        <v>-3.7574005701498242E-4</v>
      </c>
      <c r="K48" s="11">
        <f t="shared" si="0"/>
        <v>3.5722788628328006E-2</v>
      </c>
      <c r="L48" s="12">
        <f t="shared" si="1"/>
        <v>3.5347048571313024E-2</v>
      </c>
      <c r="U48" s="19"/>
      <c r="V48" s="15"/>
      <c r="W48" s="23"/>
      <c r="X48" s="20"/>
    </row>
    <row r="49" spans="1:24" x14ac:dyDescent="0.3">
      <c r="A49" s="19">
        <v>43646</v>
      </c>
      <c r="B49" s="15">
        <v>6.1330000000000004E-3</v>
      </c>
      <c r="C49" s="15">
        <v>2.2499999999999964E-2</v>
      </c>
      <c r="D49" s="15">
        <v>1.6768999999999999E-2</v>
      </c>
      <c r="E49" s="15">
        <f t="shared" si="3"/>
        <v>3.9969999999999999E-2</v>
      </c>
      <c r="F49" s="15">
        <f t="shared" si="3"/>
        <v>-3.4541000000000002E-2</v>
      </c>
      <c r="G49" s="15">
        <f t="shared" si="3"/>
        <v>1.8386E-2</v>
      </c>
      <c r="H49" s="5">
        <v>1</v>
      </c>
      <c r="I49" s="15" cm="1">
        <f t="array" ref="I49">C49-MMULT(D49:H49,$R$2:$R$6)</f>
        <v>9.9888122299761697E-4</v>
      </c>
      <c r="K49" s="11">
        <f t="shared" si="0"/>
        <v>2.4288417609401949E-2</v>
      </c>
      <c r="L49" s="12">
        <f t="shared" si="1"/>
        <v>2.5287298832399566E-2</v>
      </c>
      <c r="U49" s="19"/>
      <c r="V49" s="15"/>
      <c r="W49" s="23"/>
      <c r="X49" s="20"/>
    </row>
    <row r="50" spans="1:24" x14ac:dyDescent="0.3">
      <c r="A50" s="19">
        <v>43738</v>
      </c>
      <c r="B50" s="15">
        <v>5.6249999999999998E-3</v>
      </c>
      <c r="C50" s="15">
        <v>1.77449999999999E-2</v>
      </c>
      <c r="D50" s="15">
        <v>9.9360000000000004E-3</v>
      </c>
      <c r="E50" s="15">
        <f t="shared" si="3"/>
        <v>1.6768999999999999E-2</v>
      </c>
      <c r="F50" s="15">
        <f t="shared" si="3"/>
        <v>3.9969999999999999E-2</v>
      </c>
      <c r="G50" s="15">
        <f t="shared" si="3"/>
        <v>-3.4541000000000002E-2</v>
      </c>
      <c r="H50" s="5">
        <v>1</v>
      </c>
      <c r="I50" s="15" cm="1">
        <f t="array" ref="I50">C50-MMULT(D50:H50,$R$2:$R$6)</f>
        <v>-2.9321081469433838E-3</v>
      </c>
      <c r="K50" s="11">
        <f t="shared" si="0"/>
        <v>2.0920844781837547E-2</v>
      </c>
      <c r="L50" s="12">
        <f t="shared" si="1"/>
        <v>1.7988736634894163E-2</v>
      </c>
      <c r="U50" s="19"/>
      <c r="V50" s="15"/>
      <c r="W50" s="23"/>
      <c r="X50" s="20"/>
    </row>
    <row r="51" spans="1:24" x14ac:dyDescent="0.3">
      <c r="A51" s="19">
        <v>43830</v>
      </c>
      <c r="B51" s="15">
        <v>4.6129999999999999E-3</v>
      </c>
      <c r="C51" s="15">
        <v>1.9125999999999976E-2</v>
      </c>
      <c r="D51" s="15">
        <v>1.7326000000000001E-2</v>
      </c>
      <c r="E51" s="15">
        <f t="shared" si="3"/>
        <v>9.9360000000000004E-3</v>
      </c>
      <c r="F51" s="15">
        <f t="shared" si="3"/>
        <v>1.6768999999999999E-2</v>
      </c>
      <c r="G51" s="15">
        <f t="shared" si="3"/>
        <v>3.9969999999999999E-2</v>
      </c>
      <c r="H51" s="5">
        <v>1</v>
      </c>
      <c r="I51" s="15" cm="1">
        <f t="array" ref="I51">C51-MMULT(D51:H51,$R$2:$R$6)</f>
        <v>-6.5276287258908619E-3</v>
      </c>
      <c r="K51" s="11">
        <f t="shared" si="0"/>
        <v>2.4562929253621673E-2</v>
      </c>
      <c r="L51" s="12">
        <f t="shared" si="1"/>
        <v>1.8035300527730811E-2</v>
      </c>
      <c r="U51" s="19"/>
      <c r="V51" s="15"/>
      <c r="W51" s="23"/>
      <c r="X51" s="20"/>
    </row>
    <row r="52" spans="1:24" x14ac:dyDescent="0.3">
      <c r="A52" s="19">
        <v>43921</v>
      </c>
      <c r="B52" s="15">
        <v>3.8779999999999999E-3</v>
      </c>
      <c r="C52" s="15">
        <v>-4.8397000000000023E-2</v>
      </c>
      <c r="D52" s="15">
        <v>-0.13045100000000001</v>
      </c>
      <c r="E52" s="15">
        <f t="shared" si="3"/>
        <v>1.7326000000000001E-2</v>
      </c>
      <c r="F52" s="15">
        <f t="shared" si="3"/>
        <v>9.9360000000000004E-3</v>
      </c>
      <c r="G52" s="15">
        <f t="shared" si="3"/>
        <v>1.6768999999999999E-2</v>
      </c>
      <c r="H52" s="5">
        <v>1</v>
      </c>
      <c r="I52" s="15" cm="1">
        <f t="array" ref="I52">C52-MMULT(D52:H52,$R$2:$R$6)</f>
        <v>-2.8196391142037775E-2</v>
      </c>
      <c r="K52" s="11">
        <f t="shared" si="0"/>
        <v>-4.826742487179686E-2</v>
      </c>
      <c r="L52" s="12">
        <f t="shared" si="1"/>
        <v>-7.6463816013834632E-2</v>
      </c>
      <c r="U52" s="19"/>
      <c r="V52" s="15"/>
      <c r="W52" s="23"/>
      <c r="X52" s="20"/>
    </row>
    <row r="53" spans="1:24" x14ac:dyDescent="0.3">
      <c r="A53" s="19">
        <v>44012</v>
      </c>
      <c r="B53" s="15">
        <v>1.3500000000000001E-3</v>
      </c>
      <c r="C53" s="15">
        <v>3.2515999999999989E-2</v>
      </c>
      <c r="D53" s="15">
        <v>9.7027000000000002E-2</v>
      </c>
      <c r="E53" s="15">
        <f t="shared" si="3"/>
        <v>-0.13045100000000001</v>
      </c>
      <c r="F53" s="15">
        <f t="shared" si="3"/>
        <v>1.7326000000000001E-2</v>
      </c>
      <c r="G53" s="15">
        <f t="shared" si="3"/>
        <v>9.9360000000000004E-3</v>
      </c>
      <c r="H53" s="5">
        <v>1</v>
      </c>
      <c r="I53" s="15" cm="1">
        <f t="array" ref="I53">C53-MMULT(D53:H53,$R$2:$R$6)</f>
        <v>-8.0882248680938587E-3</v>
      </c>
      <c r="K53" s="11">
        <f t="shared" si="0"/>
        <v>6.3842736355876978E-2</v>
      </c>
      <c r="L53" s="12">
        <f t="shared" si="1"/>
        <v>5.5754511487783119E-2</v>
      </c>
      <c r="U53" s="19"/>
      <c r="V53" s="15"/>
      <c r="W53" s="23"/>
      <c r="X53" s="20"/>
    </row>
    <row r="54" spans="1:24" x14ac:dyDescent="0.3">
      <c r="A54" s="19">
        <v>44104</v>
      </c>
      <c r="B54" s="15">
        <v>3.2200000000000002E-4</v>
      </c>
      <c r="C54" s="15">
        <v>3.5280466140944711E-2</v>
      </c>
      <c r="D54" s="15">
        <v>4.1362000000000003E-2</v>
      </c>
      <c r="E54" s="15">
        <f t="shared" si="3"/>
        <v>9.7027000000000002E-2</v>
      </c>
      <c r="F54" s="15">
        <f t="shared" si="3"/>
        <v>-0.13045100000000001</v>
      </c>
      <c r="G54" s="15">
        <f t="shared" si="3"/>
        <v>1.7326000000000001E-2</v>
      </c>
      <c r="H54" s="5">
        <v>1</v>
      </c>
      <c r="I54" s="15" cm="1">
        <f t="array" ref="I54">C54-MMULT(D54:H54,$R$2:$R$6)</f>
        <v>1.1238729858501897E-2</v>
      </c>
      <c r="K54" s="11">
        <f t="shared" si="0"/>
        <v>3.6408821319088971E-2</v>
      </c>
      <c r="L54" s="12">
        <f t="shared" si="1"/>
        <v>4.7647551177590869E-2</v>
      </c>
      <c r="U54" s="19"/>
      <c r="V54" s="15"/>
      <c r="W54" s="23"/>
      <c r="X54" s="20"/>
    </row>
    <row r="55" spans="1:24" x14ac:dyDescent="0.3">
      <c r="A55" s="19">
        <v>44196</v>
      </c>
      <c r="B55" s="15">
        <v>2.4499999999999999E-4</v>
      </c>
      <c r="C55" s="15">
        <v>3.6731000000000069E-2</v>
      </c>
      <c r="D55" s="15">
        <v>3.8122999999999997E-2</v>
      </c>
      <c r="E55" s="15">
        <f t="shared" si="3"/>
        <v>4.1362000000000003E-2</v>
      </c>
      <c r="F55" s="15">
        <f t="shared" si="3"/>
        <v>9.7027000000000002E-2</v>
      </c>
      <c r="G55" s="15">
        <f t="shared" si="3"/>
        <v>-0.13045100000000001</v>
      </c>
      <c r="H55" s="5">
        <v>1</v>
      </c>
      <c r="I55" s="15" cm="1">
        <f t="array" ref="I55">C55-MMULT(D55:H55,$R$2:$R$6)</f>
        <v>8.2801299473907533E-3</v>
      </c>
      <c r="K55" s="11">
        <f t="shared" si="0"/>
        <v>3.4812513930170319E-2</v>
      </c>
      <c r="L55" s="12">
        <f t="shared" si="1"/>
        <v>4.3092643877561072E-2</v>
      </c>
      <c r="U55" s="19"/>
      <c r="V55" s="15"/>
      <c r="W55" s="23"/>
      <c r="X55" s="20"/>
    </row>
    <row r="56" spans="1:24" x14ac:dyDescent="0.3">
      <c r="A56" s="19">
        <v>44286</v>
      </c>
      <c r="B56" s="15">
        <v>1.8000000000000001E-4</v>
      </c>
      <c r="C56" s="15">
        <v>3.244899999999995E-2</v>
      </c>
      <c r="D56" s="15">
        <v>1.7811E-2</v>
      </c>
      <c r="E56" s="15">
        <f t="shared" si="3"/>
        <v>3.8122999999999997E-2</v>
      </c>
      <c r="F56" s="15">
        <f t="shared" si="3"/>
        <v>4.1362000000000003E-2</v>
      </c>
      <c r="G56" s="15">
        <f t="shared" si="3"/>
        <v>9.7027000000000002E-2</v>
      </c>
      <c r="H56" s="5">
        <v>1</v>
      </c>
      <c r="I56" s="15" cm="1">
        <f t="array" ref="I56">C56-MMULT(D56:H56,$R$2:$R$6)</f>
        <v>-4.4867055412066426E-4</v>
      </c>
      <c r="K56" s="11">
        <f t="shared" si="0"/>
        <v>2.4801956448319278E-2</v>
      </c>
      <c r="L56" s="12">
        <f>K56+I56</f>
        <v>2.4353285894198613E-2</v>
      </c>
      <c r="U56" s="19"/>
      <c r="V56" s="15"/>
      <c r="W56" s="23"/>
      <c r="X56" s="20"/>
    </row>
    <row r="57" spans="1:24" x14ac:dyDescent="0.3">
      <c r="A57" s="19">
        <v>44377</v>
      </c>
      <c r="B57" s="15">
        <v>7.2999999999999999E-5</v>
      </c>
      <c r="C57" s="15">
        <v>3.9577127371248189E-2</v>
      </c>
      <c r="D57" s="15">
        <v>1.4722000000000001E-2</v>
      </c>
      <c r="E57" s="15">
        <f t="shared" si="3"/>
        <v>1.7811E-2</v>
      </c>
      <c r="F57" s="15">
        <f t="shared" si="3"/>
        <v>3.8122999999999997E-2</v>
      </c>
      <c r="G57" s="15">
        <f t="shared" si="3"/>
        <v>4.1362000000000003E-2</v>
      </c>
      <c r="H57" s="5">
        <v>1</v>
      </c>
      <c r="I57" s="15" cm="1">
        <f t="array" ref="I57">C57-MMULT(D57:H57,$R$2:$R$6)</f>
        <v>1.2541267802818182E-2</v>
      </c>
      <c r="K57" s="11">
        <f t="shared" si="0"/>
        <v>2.3279574995905047E-2</v>
      </c>
      <c r="L57" s="12">
        <f t="shared" ref="L57:L65" si="4">K57+I57</f>
        <v>3.5820842798723232E-2</v>
      </c>
      <c r="U57" s="19"/>
      <c r="V57" s="15"/>
      <c r="W57" s="23"/>
      <c r="X57" s="20"/>
    </row>
    <row r="58" spans="1:24" x14ac:dyDescent="0.3">
      <c r="A58" s="19">
        <v>44469</v>
      </c>
      <c r="B58" s="15">
        <v>9.0000000000000006E-5</v>
      </c>
      <c r="C58" s="15">
        <v>2.6798536963219322E-2</v>
      </c>
      <c r="D58" s="15">
        <v>1.1070999999999999E-2</v>
      </c>
      <c r="E58" s="15">
        <f t="shared" si="3"/>
        <v>1.4722000000000001E-2</v>
      </c>
      <c r="F58" s="15">
        <f t="shared" si="3"/>
        <v>1.7811E-2</v>
      </c>
      <c r="G58" s="15">
        <f t="shared" si="3"/>
        <v>3.8122999999999997E-2</v>
      </c>
      <c r="H58" s="5">
        <v>1</v>
      </c>
      <c r="I58" s="15" cm="1">
        <f t="array" ref="I58">C58-MMULT(D58:H58,$R$2:$R$6)</f>
        <v>2.8179706782982816E-3</v>
      </c>
      <c r="K58" s="11">
        <f t="shared" si="0"/>
        <v>2.1480217701387611E-2</v>
      </c>
      <c r="L58" s="12">
        <f t="shared" si="4"/>
        <v>2.4298188379685892E-2</v>
      </c>
      <c r="U58" s="19"/>
      <c r="V58" s="15"/>
      <c r="W58" s="23"/>
      <c r="X58" s="20"/>
    </row>
    <row r="59" spans="1:24" x14ac:dyDescent="0.3">
      <c r="A59" s="19">
        <v>44561</v>
      </c>
      <c r="B59" s="15">
        <v>1.17E-4</v>
      </c>
      <c r="C59" s="15">
        <v>2.3417508051370106E-2</v>
      </c>
      <c r="D59" s="15">
        <v>7.4650000000000003E-3</v>
      </c>
      <c r="E59" s="15">
        <f t="shared" si="3"/>
        <v>1.1070999999999999E-2</v>
      </c>
      <c r="F59" s="15">
        <f t="shared" si="3"/>
        <v>1.4722000000000001E-2</v>
      </c>
      <c r="G59" s="15">
        <f t="shared" si="3"/>
        <v>1.7811E-2</v>
      </c>
      <c r="H59" s="5">
        <v>1</v>
      </c>
      <c r="I59" s="15" cm="1">
        <f t="array" ref="I59">C59-MMULT(D59:H59,$R$2:$R$6)</f>
        <v>2.2812136023241565E-3</v>
      </c>
      <c r="K59" s="11">
        <f t="shared" si="0"/>
        <v>1.9703038187821501E-2</v>
      </c>
      <c r="L59" s="12">
        <f t="shared" si="4"/>
        <v>2.1984251790145657E-2</v>
      </c>
      <c r="U59" s="19"/>
      <c r="V59" s="15"/>
      <c r="W59" s="23"/>
      <c r="X59" s="20"/>
    </row>
    <row r="60" spans="1:24" x14ac:dyDescent="0.3">
      <c r="A60" s="19">
        <v>44651</v>
      </c>
      <c r="B60" s="15">
        <v>2.7999999999999998E-4</v>
      </c>
      <c r="C60" s="15">
        <v>1.760000000000006E-2</v>
      </c>
      <c r="D60" s="15">
        <v>-1.0399999999999999E-3</v>
      </c>
      <c r="E60" s="15">
        <f t="shared" si="3"/>
        <v>7.4650000000000003E-3</v>
      </c>
      <c r="F60" s="15">
        <f t="shared" si="3"/>
        <v>1.1070999999999999E-2</v>
      </c>
      <c r="G60" s="15">
        <f t="shared" si="3"/>
        <v>1.4722000000000001E-2</v>
      </c>
      <c r="H60" s="5">
        <v>1</v>
      </c>
      <c r="I60" s="15" cm="1">
        <f t="array" ref="I60">C60-MMULT(D60:H60,$R$2:$R$6)</f>
        <v>-3.2631584385577755E-4</v>
      </c>
      <c r="K60" s="11">
        <f t="shared" si="0"/>
        <v>1.5511437588021228E-2</v>
      </c>
      <c r="L60" s="12">
        <f t="shared" si="4"/>
        <v>1.5185121744165451E-2</v>
      </c>
      <c r="U60" s="19"/>
      <c r="V60" s="15"/>
      <c r="W60" s="23"/>
      <c r="X60" s="20"/>
    </row>
    <row r="61" spans="1:24" x14ac:dyDescent="0.3">
      <c r="A61" s="19">
        <v>44742</v>
      </c>
      <c r="B61" s="15">
        <v>1.4419999999999999E-3</v>
      </c>
      <c r="C61" s="15">
        <v>5.3000000000000824E-3</v>
      </c>
      <c r="D61" s="15">
        <v>-4.462E-2</v>
      </c>
      <c r="E61" s="15">
        <f t="shared" si="3"/>
        <v>-1.0399999999999999E-3</v>
      </c>
      <c r="F61" s="15">
        <f t="shared" si="3"/>
        <v>7.4650000000000003E-3</v>
      </c>
      <c r="G61" s="15">
        <f t="shared" si="3"/>
        <v>1.1070999999999999E-2</v>
      </c>
      <c r="H61" s="5">
        <v>1</v>
      </c>
      <c r="I61" s="15" cm="1">
        <f t="array" ref="I61">C61-MMULT(D61:H61,$R$2:$R$6)</f>
        <v>1.3365199107176259E-3</v>
      </c>
      <c r="K61" s="11">
        <f t="shared" si="0"/>
        <v>-5.9665111643945057E-3</v>
      </c>
      <c r="L61" s="12">
        <f t="shared" si="4"/>
        <v>-4.6299912536768798E-3</v>
      </c>
      <c r="U61" s="19"/>
      <c r="V61" s="15"/>
      <c r="W61" s="23"/>
      <c r="X61" s="20"/>
    </row>
    <row r="62" spans="1:24" x14ac:dyDescent="0.3">
      <c r="A62" s="19">
        <v>44834</v>
      </c>
      <c r="B62" s="15">
        <v>4.4900000000000001E-3</v>
      </c>
      <c r="C62" s="15">
        <v>1.8199999999999994E-2</v>
      </c>
      <c r="D62" s="15">
        <v>1.3134E-2</v>
      </c>
      <c r="E62" s="15">
        <f t="shared" si="3"/>
        <v>-4.462E-2</v>
      </c>
      <c r="F62" s="15">
        <f t="shared" si="3"/>
        <v>-1.0399999999999999E-3</v>
      </c>
      <c r="G62" s="15">
        <f t="shared" si="3"/>
        <v>7.4650000000000003E-3</v>
      </c>
      <c r="H62" s="5">
        <v>1</v>
      </c>
      <c r="I62" s="15" cm="1">
        <f t="array" ref="I62">C62-MMULT(D62:H62,$R$2:$R$6)</f>
        <v>3.804290653333306E-5</v>
      </c>
      <c r="K62" s="11">
        <f t="shared" si="0"/>
        <v>2.249694574811165E-2</v>
      </c>
      <c r="L62" s="12">
        <f t="shared" si="4"/>
        <v>2.2534988654644983E-2</v>
      </c>
      <c r="U62" s="19"/>
      <c r="V62" s="15"/>
      <c r="W62" s="23"/>
      <c r="X62" s="20"/>
    </row>
    <row r="63" spans="1:24" x14ac:dyDescent="0.3">
      <c r="A63" s="19">
        <v>44926</v>
      </c>
      <c r="B63" s="15">
        <v>8.7430000000000008E-3</v>
      </c>
      <c r="C63" s="15">
        <v>2.0399999999999974E-2</v>
      </c>
      <c r="D63" s="15">
        <v>2.6235000000000001E-2</v>
      </c>
      <c r="E63" s="15">
        <f t="shared" si="3"/>
        <v>1.3134E-2</v>
      </c>
      <c r="F63" s="15">
        <f t="shared" si="3"/>
        <v>-4.462E-2</v>
      </c>
      <c r="G63" s="15">
        <f t="shared" si="3"/>
        <v>-1.0399999999999999E-3</v>
      </c>
      <c r="H63" s="5">
        <v>1</v>
      </c>
      <c r="I63" s="15" cm="1">
        <f t="array" ref="I63">C63-MMULT(D63:H63,$R$2:$R$6)</f>
        <v>-5.2853280431452293E-4</v>
      </c>
      <c r="K63" s="11">
        <f t="shared" si="0"/>
        <v>2.8953637042407165E-2</v>
      </c>
      <c r="L63" s="12">
        <f t="shared" si="4"/>
        <v>2.8425104238092642E-2</v>
      </c>
      <c r="U63" s="19"/>
      <c r="V63" s="15"/>
      <c r="W63" s="23"/>
      <c r="X63" s="20"/>
    </row>
    <row r="64" spans="1:24" x14ac:dyDescent="0.3">
      <c r="A64" s="19">
        <v>45016</v>
      </c>
      <c r="B64" s="15">
        <v>1.1219E-2</v>
      </c>
      <c r="C64" s="15">
        <v>2.6899999999999924E-2</v>
      </c>
      <c r="D64" s="15">
        <v>3.2272000000000002E-2</v>
      </c>
      <c r="E64" s="15">
        <f t="shared" si="3"/>
        <v>2.6235000000000001E-2</v>
      </c>
      <c r="F64" s="15">
        <f t="shared" si="3"/>
        <v>1.3134E-2</v>
      </c>
      <c r="G64" s="15">
        <f t="shared" si="3"/>
        <v>-4.462E-2</v>
      </c>
      <c r="H64" s="5">
        <v>1</v>
      </c>
      <c r="I64" s="15" cm="1">
        <f t="array" ref="I64">C64-MMULT(D64:H64,$R$2:$R$6)</f>
        <v>1.8626924598031183E-3</v>
      </c>
      <c r="K64" s="11">
        <f t="shared" si="0"/>
        <v>3.192890956692148E-2</v>
      </c>
      <c r="L64" s="12">
        <f t="shared" si="4"/>
        <v>3.3791602026724599E-2</v>
      </c>
      <c r="U64" s="19"/>
      <c r="V64" s="15"/>
      <c r="W64" s="23"/>
      <c r="X64" s="20"/>
    </row>
    <row r="65" spans="1:24" x14ac:dyDescent="0.3">
      <c r="A65" s="19">
        <v>45107</v>
      </c>
      <c r="B65" s="15">
        <v>1.2522E-2</v>
      </c>
      <c r="C65" s="15">
        <v>2.8100000000000014E-2</v>
      </c>
      <c r="D65" s="15">
        <v>3.1498999999999999E-2</v>
      </c>
      <c r="E65" s="15">
        <f t="shared" si="3"/>
        <v>3.2272000000000002E-2</v>
      </c>
      <c r="F65" s="15">
        <f t="shared" si="3"/>
        <v>2.6235000000000001E-2</v>
      </c>
      <c r="G65" s="15">
        <f t="shared" si="3"/>
        <v>1.3134E-2</v>
      </c>
      <c r="H65" s="5">
        <v>1</v>
      </c>
      <c r="I65" s="15" cm="1">
        <f t="array" ref="I65">C65-MMULT(D65:H65,$R$2:$R$6)</f>
        <v>-1.8565073966007421E-3</v>
      </c>
      <c r="K65" s="11">
        <f t="shared" si="0"/>
        <v>3.15479445741354E-2</v>
      </c>
      <c r="L65" s="12">
        <f t="shared" si="4"/>
        <v>2.9691437177534658E-2</v>
      </c>
      <c r="U65" s="19"/>
      <c r="V65" s="15"/>
      <c r="W65" s="23"/>
      <c r="X65" s="20"/>
    </row>
    <row r="66" spans="1:24" x14ac:dyDescent="0.3">
      <c r="A66" s="19"/>
      <c r="B66" s="15"/>
      <c r="C66" s="15"/>
      <c r="D66" s="15"/>
      <c r="E66" s="15"/>
      <c r="F66" s="15"/>
      <c r="G66" s="15"/>
      <c r="I66" s="15"/>
      <c r="K66" s="11"/>
      <c r="L66" s="12"/>
      <c r="U66" s="19"/>
      <c r="V66" s="15"/>
      <c r="W66" s="23"/>
      <c r="X66" s="20"/>
    </row>
    <row r="67" spans="1:24" x14ac:dyDescent="0.3">
      <c r="A67" s="19"/>
      <c r="B67" s="15"/>
      <c r="C67" s="15"/>
      <c r="D67" s="15"/>
      <c r="U67" s="19"/>
      <c r="V67" s="15"/>
      <c r="W67" s="23"/>
      <c r="X67" s="20"/>
    </row>
    <row r="68" spans="1:24" x14ac:dyDescent="0.3">
      <c r="A68" s="24" t="s">
        <v>7</v>
      </c>
      <c r="B68" s="25" cm="1">
        <f t="array" ref="B68">GEOMEAN(1+B2:B65)^4-1</f>
        <v>8.8880166640670222E-3</v>
      </c>
      <c r="C68" s="25" cm="1">
        <f t="array" ref="C68">GEOMEAN(1+C2:C64)^4-1</f>
        <v>8.7876622551217309E-2</v>
      </c>
      <c r="D68" s="25" cm="1">
        <f t="array" ref="D68">GEOMEAN(1+D2:D63)^4-1</f>
        <v>4.0876076670558481E-2</v>
      </c>
      <c r="E68" s="25"/>
      <c r="F68" s="26"/>
      <c r="G68" s="26"/>
      <c r="H68" s="26"/>
      <c r="I68" s="26"/>
      <c r="J68" s="26"/>
      <c r="K68" s="25" cm="1">
        <f t="array" ref="K68">GEOMEAN(1+K2:K65)^4-1</f>
        <v>8.9582298802894034E-2</v>
      </c>
      <c r="L68" s="12" cm="1">
        <f t="array" ref="L68">GEOMEAN(1+L2:L65)^4-1</f>
        <v>8.9369771383941865E-2</v>
      </c>
      <c r="U68" s="19"/>
      <c r="V68" s="15"/>
      <c r="W68" s="23"/>
      <c r="X68" s="20"/>
    </row>
    <row r="69" spans="1:24" x14ac:dyDescent="0.3">
      <c r="A69" s="19" t="s">
        <v>8</v>
      </c>
      <c r="B69" s="15"/>
      <c r="C69" s="15">
        <f>STDEV(C2:C66)*SQRT(4)</f>
        <v>3.7163089601378152E-2</v>
      </c>
      <c r="D69" s="15">
        <f>STDEV(D2:D66)*SQRT(4)</f>
        <v>0.10463613766042815</v>
      </c>
      <c r="K69" s="25">
        <f>STDEV(K2:K66)*SQRT(4)</f>
        <v>5.156882979167951E-2</v>
      </c>
      <c r="L69" s="12">
        <f>STDEV(L2:L66)*SQRT(4)</f>
        <v>5.4718826773572996E-2</v>
      </c>
      <c r="U69" s="19"/>
      <c r="V69" s="15"/>
      <c r="W69" s="23"/>
      <c r="X69" s="20"/>
    </row>
    <row r="70" spans="1:24" x14ac:dyDescent="0.3">
      <c r="A70" s="5" t="s">
        <v>9</v>
      </c>
      <c r="B70" s="20"/>
      <c r="C70" s="20">
        <f>(C68-$B68)/C69</f>
        <v>2.1254585324956698</v>
      </c>
      <c r="D70" s="20">
        <f>(D68-$B68)/D69</f>
        <v>0.30570757600305498</v>
      </c>
      <c r="K70" s="27">
        <f>(K68-$B68)/K69</f>
        <v>1.5647879245040928</v>
      </c>
      <c r="L70" s="21">
        <f>(L68-$B68)/L69</f>
        <v>1.4708238364267034</v>
      </c>
      <c r="U70" s="19"/>
      <c r="V70" s="15"/>
      <c r="W70" s="23"/>
      <c r="X70" s="20"/>
    </row>
    <row r="71" spans="1:24" x14ac:dyDescent="0.3">
      <c r="U71" s="19"/>
      <c r="V71" s="15"/>
      <c r="W71" s="23"/>
      <c r="X71" s="20"/>
    </row>
    <row r="72" spans="1:24" x14ac:dyDescent="0.3">
      <c r="U72" s="19"/>
      <c r="V72" s="15"/>
      <c r="W72" s="23"/>
      <c r="X72" s="20"/>
    </row>
    <row r="73" spans="1:24" x14ac:dyDescent="0.3">
      <c r="A73" s="19"/>
      <c r="B73" s="15"/>
      <c r="C73" s="15" cm="1">
        <f t="array" ref="C73">GEOMEAN(1+C46:C65)^4-1</f>
        <v>8.4761913212763718E-2</v>
      </c>
      <c r="D73" s="15"/>
      <c r="U73" s="19"/>
      <c r="V73" s="15"/>
      <c r="W73" s="23"/>
      <c r="X73" s="20"/>
    </row>
    <row r="74" spans="1:24" x14ac:dyDescent="0.3">
      <c r="B74" s="15"/>
      <c r="C74" s="15"/>
      <c r="D74" s="15"/>
      <c r="K74" s="15"/>
      <c r="U74" s="19"/>
      <c r="V74" s="15"/>
      <c r="W74" s="23"/>
      <c r="X74" s="20"/>
    </row>
    <row r="75" spans="1:24" x14ac:dyDescent="0.3">
      <c r="A75" s="19"/>
      <c r="B75" s="15"/>
      <c r="C75" s="15"/>
      <c r="D75" s="15"/>
      <c r="K75" s="15"/>
      <c r="U75" s="19"/>
      <c r="V75" s="15"/>
      <c r="W75" s="23"/>
      <c r="X75" s="20"/>
    </row>
    <row r="76" spans="1:24" x14ac:dyDescent="0.3">
      <c r="A76" s="19"/>
      <c r="B76" s="20"/>
      <c r="C76" s="20"/>
      <c r="D76" s="20"/>
      <c r="K76" s="20"/>
      <c r="L76" s="15"/>
      <c r="U76" s="19"/>
      <c r="V76" s="15"/>
      <c r="W76" s="23"/>
      <c r="X76" s="20"/>
    </row>
    <row r="77" spans="1:24" x14ac:dyDescent="0.3">
      <c r="A77" s="19"/>
      <c r="B77" s="15"/>
      <c r="C77" s="15"/>
      <c r="D77" s="15"/>
      <c r="U77" s="19"/>
      <c r="V77" s="15"/>
      <c r="W77" s="23"/>
      <c r="X77" s="20"/>
    </row>
    <row r="78" spans="1:24" x14ac:dyDescent="0.3">
      <c r="A78" s="19"/>
      <c r="B78" s="15"/>
      <c r="C78" s="15"/>
      <c r="D78" s="15"/>
      <c r="U78" s="19"/>
      <c r="V78" s="15"/>
      <c r="W78" s="23"/>
      <c r="X78" s="20"/>
    </row>
    <row r="79" spans="1:24" x14ac:dyDescent="0.3">
      <c r="A79" s="19"/>
      <c r="B79" s="15"/>
      <c r="C79" s="15"/>
      <c r="D79" s="15"/>
      <c r="U79" s="19"/>
      <c r="V79" s="15"/>
      <c r="W79" s="23"/>
      <c r="X79" s="20"/>
    </row>
    <row r="80" spans="1:24" x14ac:dyDescent="0.3">
      <c r="A80" s="19"/>
      <c r="B80" s="15"/>
      <c r="C80" s="15"/>
      <c r="D80" s="15"/>
      <c r="U80" s="19"/>
      <c r="V80" s="15"/>
      <c r="W80" s="23"/>
      <c r="X80" s="20"/>
    </row>
    <row r="81" spans="1:24" x14ac:dyDescent="0.3">
      <c r="A81" s="19"/>
      <c r="B81" s="15"/>
      <c r="C81" s="15"/>
      <c r="D81" s="15"/>
      <c r="U81" s="19"/>
      <c r="V81" s="15"/>
      <c r="W81" s="23"/>
      <c r="X81" s="20"/>
    </row>
    <row r="82" spans="1:24" x14ac:dyDescent="0.3">
      <c r="A82" s="19"/>
      <c r="B82" s="15"/>
      <c r="C82" s="15"/>
      <c r="D82" s="15"/>
      <c r="U82" s="19"/>
      <c r="V82" s="15"/>
      <c r="W82" s="23"/>
      <c r="X82" s="20"/>
    </row>
    <row r="83" spans="1:24" x14ac:dyDescent="0.3">
      <c r="A83" s="19"/>
      <c r="B83" s="15"/>
      <c r="C83" s="15"/>
      <c r="D83" s="15"/>
      <c r="U83" s="19"/>
      <c r="V83" s="15"/>
      <c r="W83" s="23"/>
      <c r="X83" s="20"/>
    </row>
    <row r="84" spans="1:24" x14ac:dyDescent="0.3">
      <c r="A84" s="19"/>
      <c r="B84" s="15"/>
      <c r="C84" s="15"/>
      <c r="D84" s="15"/>
      <c r="U84" s="19"/>
      <c r="V84" s="15"/>
      <c r="W84" s="23"/>
      <c r="X84" s="20"/>
    </row>
    <row r="85" spans="1:24" x14ac:dyDescent="0.3">
      <c r="A85" s="19"/>
      <c r="B85" s="15"/>
      <c r="C85" s="15"/>
      <c r="D85" s="15"/>
      <c r="U85" s="19"/>
      <c r="V85" s="15"/>
      <c r="W85" s="23"/>
      <c r="X85" s="20"/>
    </row>
    <row r="86" spans="1:24" x14ac:dyDescent="0.3">
      <c r="A86" s="19"/>
      <c r="B86" s="15"/>
      <c r="C86" s="15"/>
      <c r="D86" s="15"/>
      <c r="U86" s="19"/>
      <c r="V86" s="15"/>
      <c r="W86" s="20"/>
      <c r="X86" s="20"/>
    </row>
    <row r="87" spans="1:24" x14ac:dyDescent="0.3">
      <c r="A87" s="19"/>
      <c r="B87" s="15"/>
      <c r="C87" s="15"/>
      <c r="D87" s="15"/>
      <c r="U87" s="19"/>
      <c r="V87" s="15"/>
      <c r="W87" s="11"/>
      <c r="X87" s="20"/>
    </row>
    <row r="88" spans="1:24" x14ac:dyDescent="0.3">
      <c r="A88" s="19"/>
      <c r="B88" s="15"/>
      <c r="C88" s="15"/>
      <c r="D88" s="15"/>
      <c r="U88" s="19"/>
      <c r="V88" s="15"/>
    </row>
    <row r="89" spans="1:24" x14ac:dyDescent="0.3">
      <c r="A89" s="19"/>
      <c r="B89" s="15"/>
      <c r="C89" s="15"/>
      <c r="D89" s="15"/>
      <c r="U89" s="19"/>
      <c r="V89" s="15"/>
    </row>
    <row r="90" spans="1:24" x14ac:dyDescent="0.3">
      <c r="A90" s="19"/>
      <c r="B90" s="15"/>
      <c r="C90" s="15"/>
      <c r="D90" s="15"/>
      <c r="U90" s="19"/>
      <c r="V90" s="15"/>
    </row>
    <row r="91" spans="1:24" x14ac:dyDescent="0.3">
      <c r="A91" s="19"/>
      <c r="B91" s="15"/>
      <c r="C91" s="15"/>
      <c r="D91" s="15"/>
      <c r="U91" s="19"/>
      <c r="V91" s="15"/>
    </row>
    <row r="92" spans="1:24" x14ac:dyDescent="0.3">
      <c r="A92" s="19"/>
      <c r="B92" s="15"/>
      <c r="C92" s="15"/>
      <c r="D92" s="15"/>
      <c r="U92" s="19"/>
      <c r="V92" s="15"/>
    </row>
    <row r="93" spans="1:24" x14ac:dyDescent="0.3">
      <c r="A93" s="19"/>
      <c r="B93" s="15"/>
      <c r="C93" s="15"/>
      <c r="D93" s="15"/>
      <c r="U93" s="19"/>
      <c r="V93" s="15"/>
    </row>
    <row r="94" spans="1:24" x14ac:dyDescent="0.3">
      <c r="A94" s="19"/>
      <c r="B94" s="15"/>
      <c r="C94" s="15"/>
      <c r="D94" s="15"/>
      <c r="U94" s="19"/>
      <c r="V94" s="15"/>
    </row>
    <row r="95" spans="1:24" x14ac:dyDescent="0.3">
      <c r="A95" s="19"/>
      <c r="B95" s="15"/>
      <c r="C95" s="15"/>
      <c r="D95" s="15"/>
      <c r="U95" s="19"/>
      <c r="V95" s="15"/>
    </row>
    <row r="96" spans="1:24" x14ac:dyDescent="0.3">
      <c r="A96" s="19"/>
      <c r="B96" s="15"/>
      <c r="C96" s="15"/>
      <c r="D96" s="15"/>
      <c r="U96" s="19"/>
      <c r="V96" s="15"/>
    </row>
    <row r="97" spans="1:22" x14ac:dyDescent="0.3">
      <c r="A97" s="19"/>
      <c r="B97" s="15"/>
      <c r="C97" s="15"/>
      <c r="D97" s="15"/>
      <c r="U97" s="19"/>
      <c r="V97" s="15"/>
    </row>
    <row r="98" spans="1:22" x14ac:dyDescent="0.3">
      <c r="A98" s="19"/>
      <c r="B98" s="15"/>
      <c r="C98" s="15"/>
      <c r="D98" s="15"/>
      <c r="U98" s="19"/>
      <c r="V98" s="15"/>
    </row>
    <row r="99" spans="1:22" x14ac:dyDescent="0.3">
      <c r="A99" s="19"/>
      <c r="B99" s="15"/>
      <c r="C99" s="15"/>
      <c r="D99" s="15"/>
      <c r="U99" s="19"/>
      <c r="V99" s="15"/>
    </row>
    <row r="100" spans="1:22" x14ac:dyDescent="0.3">
      <c r="A100" s="19"/>
      <c r="B100" s="15"/>
      <c r="C100" s="15"/>
      <c r="D100" s="15"/>
      <c r="U100" s="19"/>
      <c r="V100" s="15"/>
    </row>
    <row r="101" spans="1:22" x14ac:dyDescent="0.3">
      <c r="A101" s="19"/>
      <c r="B101" s="15"/>
      <c r="C101" s="15"/>
      <c r="D101" s="15"/>
      <c r="U101" s="19"/>
      <c r="V101" s="15"/>
    </row>
    <row r="102" spans="1:22" x14ac:dyDescent="0.3">
      <c r="A102" s="19"/>
      <c r="B102" s="15"/>
      <c r="C102" s="15"/>
      <c r="D102" s="15"/>
      <c r="U102" s="19"/>
      <c r="V102" s="15"/>
    </row>
    <row r="103" spans="1:22" x14ac:dyDescent="0.3">
      <c r="A103" s="19"/>
      <c r="B103" s="15"/>
      <c r="C103" s="15"/>
      <c r="D103" s="15"/>
      <c r="U103" s="19"/>
      <c r="V103" s="15"/>
    </row>
    <row r="104" spans="1:22" x14ac:dyDescent="0.3">
      <c r="A104" s="19"/>
      <c r="B104" s="15"/>
      <c r="C104" s="15"/>
      <c r="D104" s="15"/>
      <c r="U104" s="19"/>
      <c r="V104" s="15"/>
    </row>
    <row r="105" spans="1:22" x14ac:dyDescent="0.3">
      <c r="A105" s="19"/>
      <c r="B105" s="15"/>
      <c r="C105" s="15"/>
      <c r="D105" s="15"/>
      <c r="U105" s="19"/>
      <c r="V105" s="15"/>
    </row>
    <row r="106" spans="1:22" x14ac:dyDescent="0.3">
      <c r="A106" s="19"/>
      <c r="B106" s="15"/>
      <c r="C106" s="15"/>
      <c r="D106" s="15"/>
      <c r="U106" s="19"/>
      <c r="V106" s="15"/>
    </row>
    <row r="107" spans="1:22" x14ac:dyDescent="0.3">
      <c r="A107" s="19"/>
      <c r="B107" s="15"/>
      <c r="C107" s="15"/>
      <c r="D107" s="15"/>
      <c r="U107" s="19"/>
      <c r="V107" s="15"/>
    </row>
    <row r="109" spans="1:22" x14ac:dyDescent="0.3">
      <c r="A109" s="19"/>
      <c r="B109" s="15"/>
      <c r="C109" s="15"/>
      <c r="D109" s="15"/>
    </row>
    <row r="111" spans="1:22" x14ac:dyDescent="0.3">
      <c r="A111" s="19"/>
      <c r="B111" s="15"/>
      <c r="C111" s="15"/>
      <c r="D111" s="15"/>
    </row>
    <row r="112" spans="1:22" x14ac:dyDescent="0.3">
      <c r="A112" s="19"/>
      <c r="B112" s="15"/>
      <c r="C112" s="15"/>
      <c r="D112" s="15"/>
    </row>
    <row r="113" spans="1:4" x14ac:dyDescent="0.3">
      <c r="A113" s="19"/>
      <c r="B113" s="15"/>
      <c r="C113" s="15"/>
      <c r="D113" s="15"/>
    </row>
    <row r="114" spans="1:4" x14ac:dyDescent="0.3">
      <c r="A114" s="19"/>
      <c r="B114" s="15"/>
      <c r="C114" s="15"/>
      <c r="D114" s="15"/>
    </row>
    <row r="115" spans="1:4" x14ac:dyDescent="0.3">
      <c r="A115" s="19"/>
      <c r="B115" s="15"/>
      <c r="C115" s="15"/>
      <c r="D115" s="15"/>
    </row>
    <row r="116" spans="1:4" x14ac:dyDescent="0.3">
      <c r="A116" s="19"/>
      <c r="B116" s="15"/>
      <c r="C116" s="15"/>
      <c r="D116" s="15"/>
    </row>
    <row r="117" spans="1:4" x14ac:dyDescent="0.3">
      <c r="A117" s="19"/>
      <c r="B117" s="15"/>
      <c r="C117" s="15"/>
      <c r="D117" s="15"/>
    </row>
    <row r="118" spans="1:4" x14ac:dyDescent="0.3">
      <c r="A118" s="19"/>
      <c r="B118" s="15"/>
      <c r="C118" s="15"/>
      <c r="D118" s="15"/>
    </row>
    <row r="119" spans="1:4" x14ac:dyDescent="0.3">
      <c r="A119" s="19"/>
      <c r="B119" s="15"/>
      <c r="C119" s="15"/>
      <c r="D119" s="15"/>
    </row>
    <row r="120" spans="1:4" x14ac:dyDescent="0.3">
      <c r="A120" s="19"/>
      <c r="B120" s="15"/>
      <c r="C120" s="15"/>
      <c r="D120" s="15"/>
    </row>
    <row r="121" spans="1:4" x14ac:dyDescent="0.3">
      <c r="A121" s="19"/>
      <c r="B121" s="15"/>
      <c r="C121" s="15"/>
      <c r="D121" s="15"/>
    </row>
    <row r="122" spans="1:4" x14ac:dyDescent="0.3">
      <c r="A122" s="19"/>
      <c r="B122" s="15"/>
      <c r="C122" s="15"/>
      <c r="D122" s="15"/>
    </row>
    <row r="123" spans="1:4" x14ac:dyDescent="0.3">
      <c r="A123" s="19"/>
      <c r="B123" s="15"/>
      <c r="C123" s="15"/>
      <c r="D123" s="15"/>
    </row>
    <row r="124" spans="1:4" x14ac:dyDescent="0.3">
      <c r="A124" s="19"/>
      <c r="B124" s="15"/>
      <c r="C124" s="15"/>
      <c r="D124" s="15"/>
    </row>
    <row r="125" spans="1:4" x14ac:dyDescent="0.3">
      <c r="A125" s="19"/>
      <c r="B125" s="15"/>
      <c r="C125" s="15"/>
      <c r="D125" s="15"/>
    </row>
    <row r="126" spans="1:4" x14ac:dyDescent="0.3">
      <c r="A126" s="19"/>
      <c r="B126" s="15"/>
      <c r="C126" s="15"/>
      <c r="D126" s="15"/>
    </row>
    <row r="127" spans="1:4" x14ac:dyDescent="0.3">
      <c r="A127" s="19"/>
      <c r="B127" s="15"/>
      <c r="C127" s="15"/>
      <c r="D127" s="1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9BDD-73A9-42EF-B15F-BC39EB7C83E5}">
  <dimension ref="A1:X127"/>
  <sheetViews>
    <sheetView zoomScale="85" zoomScaleNormal="85" workbookViewId="0">
      <selection activeCell="D1" sqref="D1:G1"/>
    </sheetView>
  </sheetViews>
  <sheetFormatPr defaultColWidth="8.7265625" defaultRowHeight="12" x14ac:dyDescent="0.3"/>
  <cols>
    <col min="1" max="1" width="14.81640625" style="5" bestFit="1" customWidth="1"/>
    <col min="2" max="2" width="12.453125" style="5" bestFit="1" customWidth="1"/>
    <col min="3" max="3" width="9.453125" style="5" bestFit="1" customWidth="1"/>
    <col min="4" max="4" width="13.7265625" style="5" bestFit="1" customWidth="1"/>
    <col min="5" max="7" width="15.26953125" style="5" bestFit="1" customWidth="1"/>
    <col min="8" max="8" width="8.1796875" style="5" bestFit="1" customWidth="1"/>
    <col min="9" max="9" width="7.81640625" style="5" bestFit="1" customWidth="1"/>
    <col min="10" max="10" width="8.7265625" style="5"/>
    <col min="11" max="11" width="10.453125" style="5" bestFit="1" customWidth="1"/>
    <col min="12" max="12" width="15.54296875" style="5" bestFit="1" customWidth="1"/>
    <col min="13" max="13" width="7" style="5" bestFit="1" customWidth="1"/>
    <col min="14" max="14" width="11.54296875" style="5" bestFit="1" customWidth="1"/>
    <col min="15" max="15" width="4.453125" style="5" bestFit="1" customWidth="1"/>
    <col min="16" max="16" width="8.7265625" style="5"/>
    <col min="17" max="17" width="15.81640625" style="5" bestFit="1" customWidth="1"/>
    <col min="18" max="18" width="12" style="5" bestFit="1" customWidth="1"/>
    <col min="19" max="16384" width="8.7265625" style="5"/>
  </cols>
  <sheetData>
    <row r="1" spans="1:24" ht="13" x14ac:dyDescent="0.35">
      <c r="A1" s="22" t="s">
        <v>31</v>
      </c>
      <c r="B1" s="2" t="s">
        <v>1</v>
      </c>
      <c r="C1" s="3" t="s">
        <v>41</v>
      </c>
      <c r="D1" s="4" t="s">
        <v>17</v>
      </c>
      <c r="E1" s="5" t="s">
        <v>18</v>
      </c>
      <c r="F1" s="5" t="s">
        <v>19</v>
      </c>
      <c r="G1" s="5" t="s">
        <v>20</v>
      </c>
      <c r="H1" s="5" t="s">
        <v>3</v>
      </c>
      <c r="I1" s="5" t="s">
        <v>4</v>
      </c>
      <c r="K1" s="3" t="str">
        <f>C1&amp;" "&amp;"contrib"</f>
        <v>ODCE contrib</v>
      </c>
      <c r="L1" s="6" t="str">
        <f>C1&amp;" contrib+resid"</f>
        <v>ODCE contrib+resid</v>
      </c>
      <c r="R1" s="5" t="s">
        <v>5</v>
      </c>
      <c r="X1" s="15"/>
    </row>
    <row r="2" spans="1:24" x14ac:dyDescent="0.3">
      <c r="A2" s="19">
        <v>39355</v>
      </c>
      <c r="B2" s="15">
        <v>1.1893000000000001E-2</v>
      </c>
      <c r="C2" s="15">
        <v>4.3749999999999956E-2</v>
      </c>
      <c r="D2" s="15">
        <v>2.5853999999999999E-2</v>
      </c>
      <c r="E2" s="15"/>
      <c r="F2" s="15"/>
      <c r="G2" s="15"/>
      <c r="I2" s="15"/>
      <c r="K2" s="11">
        <f t="shared" ref="K2:K65" si="0">$O$2*D2+$R$6</f>
        <v>1.9344001588838616E-2</v>
      </c>
      <c r="L2" s="12">
        <f t="shared" ref="L2:L55" si="1">K2+I2</f>
        <v>1.9344001588838616E-2</v>
      </c>
      <c r="N2" s="5" t="s">
        <v>6</v>
      </c>
      <c r="O2" s="13">
        <f>SUM(R2:R5)</f>
        <v>0.49708203055062855</v>
      </c>
      <c r="Q2" s="5" t="str">
        <f>D1</f>
        <v>FTSE NARIET</v>
      </c>
      <c r="R2" s="5" cm="1">
        <f t="array" ref="R2:R6">MMULT(MINVERSE(MMULT(TRANSPOSE(D5:H65),D5:H65)),MMULT(TRANSPOSE(D5:H65),C5:C65))</f>
        <v>8.881309329377142E-2</v>
      </c>
      <c r="U2" s="19"/>
      <c r="V2" s="15"/>
      <c r="W2" s="23"/>
      <c r="X2" s="20"/>
    </row>
    <row r="3" spans="1:24" x14ac:dyDescent="0.3">
      <c r="A3" s="19">
        <v>39447</v>
      </c>
      <c r="B3" s="15">
        <v>9.9059999999999999E-3</v>
      </c>
      <c r="C3" s="15">
        <v>2.4850000000000039E-2</v>
      </c>
      <c r="D3" s="15">
        <v>-0.12674199999999999</v>
      </c>
      <c r="E3" s="15">
        <f t="shared" ref="E3:G45" si="2">D2</f>
        <v>2.5853999999999999E-2</v>
      </c>
      <c r="F3" s="15"/>
      <c r="G3" s="15"/>
      <c r="I3" s="15"/>
      <c r="K3" s="11">
        <f t="shared" si="0"/>
        <v>-5.650872794506509E-2</v>
      </c>
      <c r="L3" s="12">
        <f t="shared" si="1"/>
        <v>-5.650872794506509E-2</v>
      </c>
      <c r="Q3" s="5" t="str">
        <f>E1</f>
        <v>FTSE NARIETt-1</v>
      </c>
      <c r="R3" s="5">
        <v>0.12480493804428247</v>
      </c>
      <c r="U3" s="19"/>
      <c r="V3" s="15"/>
      <c r="W3" s="23"/>
      <c r="X3" s="20"/>
    </row>
    <row r="4" spans="1:24" x14ac:dyDescent="0.3">
      <c r="A4" s="19">
        <v>39538</v>
      </c>
      <c r="B4" s="15">
        <v>7.0780000000000001E-3</v>
      </c>
      <c r="C4" s="15">
        <v>1.7449999999999966E-2</v>
      </c>
      <c r="D4" s="15">
        <v>1.4005999999999999E-2</v>
      </c>
      <c r="E4" s="15">
        <f t="shared" si="2"/>
        <v>-0.12674199999999999</v>
      </c>
      <c r="F4" s="15">
        <f t="shared" si="2"/>
        <v>2.5853999999999999E-2</v>
      </c>
      <c r="G4" s="15"/>
      <c r="I4" s="15"/>
      <c r="K4" s="11">
        <f t="shared" si="0"/>
        <v>1.3454573690874772E-2</v>
      </c>
      <c r="L4" s="12">
        <f t="shared" si="1"/>
        <v>1.3454573690874772E-2</v>
      </c>
      <c r="Q4" s="5" t="str">
        <f>F1</f>
        <v>FTSE NARIETt-2</v>
      </c>
      <c r="R4" s="5">
        <v>0.11532357138954111</v>
      </c>
      <c r="U4" s="19"/>
      <c r="V4" s="15"/>
      <c r="W4" s="23"/>
      <c r="X4" s="20"/>
    </row>
    <row r="5" spans="1:24" x14ac:dyDescent="0.3">
      <c r="A5" s="19">
        <v>39629</v>
      </c>
      <c r="B5" s="15">
        <v>3.9439999999999996E-3</v>
      </c>
      <c r="C5" s="15">
        <v>6.9500000000000117E-3</v>
      </c>
      <c r="D5" s="15">
        <v>-4.9263000000000001E-2</v>
      </c>
      <c r="E5" s="15">
        <f t="shared" si="2"/>
        <v>1.4005999999999999E-2</v>
      </c>
      <c r="F5" s="15">
        <f t="shared" si="2"/>
        <v>-0.12674199999999999</v>
      </c>
      <c r="G5" s="15">
        <f t="shared" si="2"/>
        <v>2.5853999999999999E-2</v>
      </c>
      <c r="H5" s="5">
        <v>1</v>
      </c>
      <c r="I5" s="15" cm="1">
        <f t="array" ref="I5">C5-MMULT(D5:H5,$R$2:$R$6)</f>
        <v>1.3353976145816692E-2</v>
      </c>
      <c r="K5" s="11">
        <f t="shared" si="0"/>
        <v>-1.7995309300032947E-2</v>
      </c>
      <c r="L5" s="12">
        <f t="shared" si="1"/>
        <v>-4.6413331542162553E-3</v>
      </c>
      <c r="Q5" s="5" t="str">
        <f>G1</f>
        <v>FTSE NARIETt-3</v>
      </c>
      <c r="R5" s="5">
        <v>0.16814042782303357</v>
      </c>
      <c r="U5" s="19"/>
      <c r="V5" s="15"/>
      <c r="W5" s="23"/>
      <c r="X5" s="20"/>
    </row>
    <row r="6" spans="1:24" x14ac:dyDescent="0.3">
      <c r="A6" s="19">
        <v>39721</v>
      </c>
      <c r="B6" s="15">
        <v>4.3290000000000004E-3</v>
      </c>
      <c r="C6" s="15">
        <v>-1.0050000000000003E-2</v>
      </c>
      <c r="D6" s="15">
        <v>5.5525999999999999E-2</v>
      </c>
      <c r="E6" s="15">
        <f t="shared" si="2"/>
        <v>-4.9263000000000001E-2</v>
      </c>
      <c r="F6" s="15">
        <f t="shared" si="2"/>
        <v>1.4005999999999999E-2</v>
      </c>
      <c r="G6" s="15">
        <f t="shared" si="2"/>
        <v>-0.12674199999999999</v>
      </c>
      <c r="H6" s="5">
        <v>1</v>
      </c>
      <c r="I6" s="15" cm="1">
        <f t="array" ref="I6">C6-MMULT(D6:H6,$R$2:$R$6)</f>
        <v>4.3696192359278692E-3</v>
      </c>
      <c r="K6" s="11">
        <f t="shared" si="0"/>
        <v>3.4093419599336872E-2</v>
      </c>
      <c r="L6" s="12">
        <f t="shared" si="1"/>
        <v>3.8463038835264737E-2</v>
      </c>
      <c r="Q6" s="5" t="s">
        <v>3</v>
      </c>
      <c r="R6" s="5">
        <v>6.4924427709826676E-3</v>
      </c>
      <c r="U6" s="19"/>
      <c r="V6" s="15"/>
      <c r="W6" s="23"/>
      <c r="X6" s="20"/>
    </row>
    <row r="7" spans="1:24" x14ac:dyDescent="0.3">
      <c r="A7" s="19">
        <v>39813</v>
      </c>
      <c r="B7" s="15">
        <v>2.5019999999999999E-3</v>
      </c>
      <c r="C7" s="15">
        <v>-0.11314999999999997</v>
      </c>
      <c r="D7" s="15">
        <v>-0.38803700000000002</v>
      </c>
      <c r="E7" s="15">
        <f t="shared" si="2"/>
        <v>5.5525999999999999E-2</v>
      </c>
      <c r="F7" s="15">
        <f t="shared" si="2"/>
        <v>-4.9263000000000001E-2</v>
      </c>
      <c r="G7" s="15">
        <f t="shared" si="2"/>
        <v>1.4005999999999999E-2</v>
      </c>
      <c r="H7" s="5">
        <v>1</v>
      </c>
      <c r="I7" s="15" cm="1">
        <f t="array" ref="I7">C7-MMULT(D7:H7,$R$2:$R$6)</f>
        <v>-8.8783385213120736E-2</v>
      </c>
      <c r="K7" s="11">
        <f t="shared" si="0"/>
        <v>-0.18639377711779159</v>
      </c>
      <c r="L7" s="12">
        <f t="shared" si="1"/>
        <v>-0.27517716233091233</v>
      </c>
      <c r="U7" s="19"/>
      <c r="V7" s="15"/>
      <c r="W7" s="23"/>
      <c r="X7" s="20"/>
    </row>
    <row r="8" spans="1:24" x14ac:dyDescent="0.3">
      <c r="A8" s="19">
        <v>39903</v>
      </c>
      <c r="B8" s="15">
        <v>4.6700000000000002E-4</v>
      </c>
      <c r="C8" s="15">
        <v>-0.14064999999999994</v>
      </c>
      <c r="D8" s="15">
        <v>-0.31868600000000002</v>
      </c>
      <c r="E8" s="15">
        <f t="shared" si="2"/>
        <v>-0.38803700000000002</v>
      </c>
      <c r="F8" s="15">
        <f t="shared" si="2"/>
        <v>5.5525999999999999E-2</v>
      </c>
      <c r="G8" s="15">
        <f t="shared" si="2"/>
        <v>-4.9263000000000001E-2</v>
      </c>
      <c r="H8" s="5">
        <v>1</v>
      </c>
      <c r="I8" s="15" cm="1">
        <f t="array" ref="I8">C8-MMULT(D8:H8,$R$2:$R$6)</f>
        <v>-6.8530374306804073E-2</v>
      </c>
      <c r="K8" s="11">
        <f t="shared" si="0"/>
        <v>-0.15192064121707494</v>
      </c>
      <c r="L8" s="12">
        <f t="shared" si="1"/>
        <v>-0.22045101552387902</v>
      </c>
      <c r="U8" s="19"/>
      <c r="V8" s="15"/>
      <c r="W8" s="23"/>
      <c r="X8" s="20"/>
    </row>
    <row r="9" spans="1:24" x14ac:dyDescent="0.3">
      <c r="A9" s="19">
        <v>39994</v>
      </c>
      <c r="B9" s="15">
        <v>4.7899999999999999E-4</v>
      </c>
      <c r="C9" s="15">
        <v>-9.4049999999999967E-2</v>
      </c>
      <c r="D9" s="15">
        <v>0.28849900000000001</v>
      </c>
      <c r="E9" s="15">
        <f t="shared" si="2"/>
        <v>-0.31868600000000002</v>
      </c>
      <c r="F9" s="15">
        <f t="shared" si="2"/>
        <v>-0.38803700000000002</v>
      </c>
      <c r="G9" s="15">
        <f t="shared" si="2"/>
        <v>5.5525999999999999E-2</v>
      </c>
      <c r="H9" s="5">
        <v>1</v>
      </c>
      <c r="I9" s="15" cm="1">
        <f t="array" ref="I9">C9-MMULT(D9:H9,$R$2:$R$6)</f>
        <v>-5.0977697611580587E-2</v>
      </c>
      <c r="K9" s="11">
        <f t="shared" si="0"/>
        <v>0.14990011150280846</v>
      </c>
      <c r="L9" s="12">
        <f t="shared" si="1"/>
        <v>9.8922413891227884E-2</v>
      </c>
      <c r="U9" s="19"/>
      <c r="V9" s="15"/>
      <c r="W9" s="23"/>
      <c r="X9" s="20"/>
    </row>
    <row r="10" spans="1:24" x14ac:dyDescent="0.3">
      <c r="A10" s="19">
        <v>40086</v>
      </c>
      <c r="B10" s="15">
        <v>4.0999999999999999E-4</v>
      </c>
      <c r="C10" s="15">
        <v>-7.6949999999999963E-2</v>
      </c>
      <c r="D10" s="15">
        <v>0.33275500000000002</v>
      </c>
      <c r="E10" s="15">
        <f t="shared" si="2"/>
        <v>0.28849900000000001</v>
      </c>
      <c r="F10" s="15">
        <f t="shared" si="2"/>
        <v>-0.31868600000000002</v>
      </c>
      <c r="G10" s="15">
        <f t="shared" si="2"/>
        <v>-0.38803700000000002</v>
      </c>
      <c r="H10" s="5">
        <v>1</v>
      </c>
      <c r="I10" s="15" cm="1">
        <f t="array" ref="I10">C10-MMULT(D10:H10,$R$2:$R$6)</f>
        <v>-4.7004828587775202E-2</v>
      </c>
      <c r="K10" s="11">
        <f t="shared" si="0"/>
        <v>0.17189897384685709</v>
      </c>
      <c r="L10" s="12">
        <f t="shared" si="1"/>
        <v>0.12489414525908189</v>
      </c>
      <c r="U10" s="19"/>
      <c r="V10" s="15"/>
      <c r="W10" s="23"/>
      <c r="X10" s="20"/>
    </row>
    <row r="11" spans="1:24" x14ac:dyDescent="0.3">
      <c r="A11" s="19">
        <v>40178</v>
      </c>
      <c r="B11" s="15">
        <v>2.7300000000000002E-4</v>
      </c>
      <c r="C11" s="15">
        <v>-3.8549999999999973E-2</v>
      </c>
      <c r="D11" s="15">
        <v>9.3944E-2</v>
      </c>
      <c r="E11" s="15">
        <f t="shared" si="2"/>
        <v>0.33275500000000002</v>
      </c>
      <c r="F11" s="15">
        <f t="shared" si="2"/>
        <v>0.28849900000000001</v>
      </c>
      <c r="G11" s="15">
        <f t="shared" si="2"/>
        <v>-0.31868600000000002</v>
      </c>
      <c r="H11" s="5">
        <v>1</v>
      </c>
      <c r="I11" s="15" cm="1">
        <f t="array" ref="I11">C11-MMULT(D11:H11,$R$2:$R$6)</f>
        <v>-7.4602101807397861E-2</v>
      </c>
      <c r="K11" s="11">
        <f t="shared" si="0"/>
        <v>5.3190317049030919E-2</v>
      </c>
      <c r="L11" s="12">
        <f t="shared" si="1"/>
        <v>-2.1411784758366942E-2</v>
      </c>
      <c r="U11" s="19"/>
      <c r="V11" s="15"/>
      <c r="W11" s="23"/>
      <c r="X11" s="20"/>
    </row>
    <row r="12" spans="1:24" x14ac:dyDescent="0.3">
      <c r="A12" s="19">
        <v>40268</v>
      </c>
      <c r="B12" s="15">
        <v>1.65E-4</v>
      </c>
      <c r="C12" s="15">
        <v>1.1249999999999982E-2</v>
      </c>
      <c r="D12" s="15">
        <v>0.100189</v>
      </c>
      <c r="E12" s="15">
        <f t="shared" si="2"/>
        <v>9.3944E-2</v>
      </c>
      <c r="F12" s="15">
        <f t="shared" si="2"/>
        <v>0.33275500000000002</v>
      </c>
      <c r="G12" s="15">
        <f t="shared" si="2"/>
        <v>0.28849900000000001</v>
      </c>
      <c r="H12" s="5">
        <v>1</v>
      </c>
      <c r="I12" s="15" cm="1">
        <f t="array" ref="I12">C12-MMULT(D12:H12,$R$2:$R$6)</f>
        <v>-0.10274805315886854</v>
      </c>
      <c r="K12" s="11">
        <f t="shared" si="0"/>
        <v>5.6294594329819592E-2</v>
      </c>
      <c r="L12" s="12">
        <f t="shared" si="1"/>
        <v>-4.6453458829048944E-2</v>
      </c>
      <c r="U12" s="19"/>
      <c r="V12" s="15"/>
      <c r="W12" s="23"/>
      <c r="X12" s="20"/>
    </row>
    <row r="13" spans="1:24" x14ac:dyDescent="0.3">
      <c r="A13" s="19">
        <v>40359</v>
      </c>
      <c r="B13" s="15">
        <v>3.5300000000000002E-4</v>
      </c>
      <c r="C13" s="15">
        <v>4.6950000000000047E-2</v>
      </c>
      <c r="D13" s="15">
        <v>-4.0561E-2</v>
      </c>
      <c r="E13" s="15">
        <f t="shared" si="2"/>
        <v>0.100189</v>
      </c>
      <c r="F13" s="15">
        <f t="shared" si="2"/>
        <v>9.3944E-2</v>
      </c>
      <c r="G13" s="15">
        <f t="shared" si="2"/>
        <v>0.33275500000000002</v>
      </c>
      <c r="H13" s="5">
        <v>1</v>
      </c>
      <c r="I13" s="15" cm="1">
        <f t="array" ref="I13">C13-MMULT(D13:H13,$R$2:$R$6)</f>
        <v>-3.5227702482485163E-2</v>
      </c>
      <c r="K13" s="11">
        <f t="shared" si="0"/>
        <v>-1.3669701470181376E-2</v>
      </c>
      <c r="L13" s="12">
        <f t="shared" si="1"/>
        <v>-4.8897403952666535E-2</v>
      </c>
      <c r="U13" s="19"/>
      <c r="V13" s="15"/>
      <c r="W13" s="23"/>
      <c r="X13" s="20"/>
    </row>
    <row r="14" spans="1:24" x14ac:dyDescent="0.3">
      <c r="A14" s="19">
        <v>40451</v>
      </c>
      <c r="B14" s="15">
        <v>4.08E-4</v>
      </c>
      <c r="C14" s="15">
        <v>5.8249999999999913E-2</v>
      </c>
      <c r="D14" s="15">
        <v>0.128271</v>
      </c>
      <c r="E14" s="15">
        <f t="shared" si="2"/>
        <v>-4.0561E-2</v>
      </c>
      <c r="F14" s="15">
        <f t="shared" si="2"/>
        <v>0.100189</v>
      </c>
      <c r="G14" s="15">
        <f t="shared" si="2"/>
        <v>9.3944E-2</v>
      </c>
      <c r="H14" s="5">
        <v>1</v>
      </c>
      <c r="I14" s="15" cm="1">
        <f t="array" ref="I14">C14-MMULT(D14:H14,$R$2:$R$6)</f>
        <v>1.8077688385792233E-2</v>
      </c>
      <c r="K14" s="11">
        <f t="shared" si="0"/>
        <v>7.0253651911742335E-2</v>
      </c>
      <c r="L14" s="12">
        <f t="shared" si="1"/>
        <v>8.8331340297534561E-2</v>
      </c>
      <c r="U14" s="19"/>
      <c r="V14" s="15"/>
      <c r="W14" s="23"/>
      <c r="X14" s="20"/>
    </row>
    <row r="15" spans="1:24" x14ac:dyDescent="0.3">
      <c r="A15" s="19">
        <v>40543</v>
      </c>
      <c r="B15" s="15">
        <v>3.7500000000000001E-4</v>
      </c>
      <c r="C15" s="15">
        <v>5.3649999999999975E-2</v>
      </c>
      <c r="D15" s="15">
        <v>7.4428999999999995E-2</v>
      </c>
      <c r="E15" s="15">
        <f t="shared" si="2"/>
        <v>0.128271</v>
      </c>
      <c r="F15" s="15">
        <f t="shared" si="2"/>
        <v>-4.0561E-2</v>
      </c>
      <c r="G15" s="15">
        <f t="shared" si="2"/>
        <v>0.100189</v>
      </c>
      <c r="H15" s="5">
        <v>1</v>
      </c>
      <c r="I15" s="15" cm="1">
        <f t="array" ref="I15">C15-MMULT(D15:H15,$R$2:$R$6)</f>
        <v>1.2370251356346305E-2</v>
      </c>
      <c r="K15" s="11">
        <f t="shared" si="0"/>
        <v>4.3489761222835398E-2</v>
      </c>
      <c r="L15" s="12">
        <f t="shared" si="1"/>
        <v>5.5860012579181703E-2</v>
      </c>
      <c r="U15" s="19"/>
      <c r="V15" s="15"/>
      <c r="W15" s="23"/>
      <c r="X15" s="20"/>
    </row>
    <row r="16" spans="1:24" x14ac:dyDescent="0.3">
      <c r="A16" s="19">
        <v>40633</v>
      </c>
      <c r="B16" s="15">
        <v>3.5199999999999999E-4</v>
      </c>
      <c r="C16" s="15">
        <v>4.3849999999999945E-2</v>
      </c>
      <c r="D16" s="15">
        <v>6.3412999999999997E-2</v>
      </c>
      <c r="E16" s="15">
        <f t="shared" si="2"/>
        <v>7.4428999999999995E-2</v>
      </c>
      <c r="F16" s="15">
        <f t="shared" si="2"/>
        <v>0.128271</v>
      </c>
      <c r="G16" s="15">
        <f t="shared" si="2"/>
        <v>-4.0561E-2</v>
      </c>
      <c r="H16" s="5">
        <v>1</v>
      </c>
      <c r="I16" s="15" cm="1">
        <f t="array" ref="I16">C16-MMULT(D16:H16,$R$2:$R$6)</f>
        <v>1.4463819877503691E-2</v>
      </c>
      <c r="K16" s="11">
        <f t="shared" si="0"/>
        <v>3.8013905574289672E-2</v>
      </c>
      <c r="L16" s="12">
        <f t="shared" si="1"/>
        <v>5.2477725451793363E-2</v>
      </c>
      <c r="U16" s="19"/>
      <c r="V16" s="15"/>
      <c r="W16" s="23"/>
      <c r="X16" s="20"/>
    </row>
    <row r="17" spans="1:24" x14ac:dyDescent="0.3">
      <c r="A17" s="19">
        <v>40724</v>
      </c>
      <c r="B17" s="15">
        <v>2.33E-4</v>
      </c>
      <c r="C17" s="15">
        <v>4.9949999999999939E-2</v>
      </c>
      <c r="D17" s="15">
        <v>3.6250999999999999E-2</v>
      </c>
      <c r="E17" s="15">
        <f t="shared" si="2"/>
        <v>6.3412999999999997E-2</v>
      </c>
      <c r="F17" s="15">
        <f t="shared" si="2"/>
        <v>7.4428999999999995E-2</v>
      </c>
      <c r="G17" s="15">
        <f t="shared" si="2"/>
        <v>0.128271</v>
      </c>
      <c r="H17" s="5">
        <v>1</v>
      </c>
      <c r="I17" s="15" cm="1">
        <f t="array" ref="I17">C17-MMULT(D17:H17,$R$2:$R$6)</f>
        <v>2.1727793355821867E-3</v>
      </c>
      <c r="K17" s="11">
        <f t="shared" si="0"/>
        <v>2.4512163460473503E-2</v>
      </c>
      <c r="L17" s="12">
        <f t="shared" si="1"/>
        <v>2.668494279605569E-2</v>
      </c>
      <c r="U17" s="19"/>
      <c r="V17" s="15"/>
      <c r="W17" s="23"/>
      <c r="X17" s="20"/>
    </row>
    <row r="18" spans="1:24" x14ac:dyDescent="0.3">
      <c r="A18" s="19">
        <v>40816</v>
      </c>
      <c r="B18" s="15">
        <v>1.18E-4</v>
      </c>
      <c r="C18" s="15">
        <v>3.895000000000004E-2</v>
      </c>
      <c r="D18" s="15">
        <v>-0.147088</v>
      </c>
      <c r="E18" s="15">
        <f t="shared" si="2"/>
        <v>3.6250999999999999E-2</v>
      </c>
      <c r="F18" s="15">
        <f t="shared" si="2"/>
        <v>6.3412999999999997E-2</v>
      </c>
      <c r="G18" s="15">
        <f t="shared" si="2"/>
        <v>7.4428999999999995E-2</v>
      </c>
      <c r="H18" s="5">
        <v>1</v>
      </c>
      <c r="I18" s="15" cm="1">
        <f t="array" ref="I18">C18-MMULT(D18:H18,$R$2:$R$6)</f>
        <v>2.1169056151402806E-2</v>
      </c>
      <c r="K18" s="11">
        <f t="shared" si="0"/>
        <v>-6.662235893864818E-2</v>
      </c>
      <c r="L18" s="12">
        <f t="shared" si="1"/>
        <v>-4.5453302787245374E-2</v>
      </c>
      <c r="U18" s="19"/>
      <c r="V18" s="15"/>
      <c r="W18" s="23"/>
      <c r="X18" s="20"/>
    </row>
    <row r="19" spans="1:24" x14ac:dyDescent="0.3">
      <c r="A19" s="19">
        <v>40908</v>
      </c>
      <c r="B19" s="15">
        <v>5.7000000000000003E-5</v>
      </c>
      <c r="C19" s="15">
        <v>3.344999999999998E-2</v>
      </c>
      <c r="D19" s="15">
        <v>0.15220500000000001</v>
      </c>
      <c r="E19" s="15">
        <f t="shared" si="2"/>
        <v>-0.147088</v>
      </c>
      <c r="F19" s="15">
        <f t="shared" si="2"/>
        <v>3.6250999999999999E-2</v>
      </c>
      <c r="G19" s="15">
        <f t="shared" si="2"/>
        <v>6.3412999999999997E-2</v>
      </c>
      <c r="H19" s="5">
        <v>1</v>
      </c>
      <c r="I19" s="15" cm="1">
        <f t="array" ref="I19">C19-MMULT(D19:H19,$R$2:$R$6)</f>
        <v>1.6954185355311971E-2</v>
      </c>
      <c r="K19" s="11">
        <f t="shared" si="0"/>
        <v>8.2150813230941089E-2</v>
      </c>
      <c r="L19" s="12">
        <f t="shared" si="1"/>
        <v>9.910499858625306E-2</v>
      </c>
      <c r="U19" s="19"/>
      <c r="V19" s="15"/>
      <c r="W19" s="23"/>
      <c r="X19" s="20"/>
    </row>
    <row r="20" spans="1:24" x14ac:dyDescent="0.3">
      <c r="A20" s="19">
        <v>40999</v>
      </c>
      <c r="B20" s="15">
        <v>7.6000000000000004E-5</v>
      </c>
      <c r="C20" s="15">
        <v>3.1949999999999923E-2</v>
      </c>
      <c r="D20" s="15">
        <v>0.10792599999999999</v>
      </c>
      <c r="E20" s="15">
        <f t="shared" si="2"/>
        <v>0.15220500000000001</v>
      </c>
      <c r="F20" s="15">
        <f t="shared" si="2"/>
        <v>-0.147088</v>
      </c>
      <c r="G20" s="15">
        <f t="shared" si="2"/>
        <v>3.6250999999999999E-2</v>
      </c>
      <c r="H20" s="5">
        <v>1</v>
      </c>
      <c r="I20" s="15" cm="1">
        <f t="array" ref="I20">C20-MMULT(D20:H20,$R$2:$R$6)</f>
        <v>7.7438345466957006E-3</v>
      </c>
      <c r="K20" s="11">
        <f t="shared" si="0"/>
        <v>6.0140518000189803E-2</v>
      </c>
      <c r="L20" s="12">
        <f t="shared" si="1"/>
        <v>6.7884352546885504E-2</v>
      </c>
      <c r="U20" s="19"/>
      <c r="V20" s="15"/>
      <c r="W20" s="23"/>
      <c r="X20" s="20"/>
    </row>
    <row r="21" spans="1:24" x14ac:dyDescent="0.3">
      <c r="A21" s="19">
        <v>41090</v>
      </c>
      <c r="B21" s="15">
        <v>1.8900000000000001E-4</v>
      </c>
      <c r="C21" s="15">
        <v>2.9549999999999965E-2</v>
      </c>
      <c r="D21" s="15">
        <v>3.7130999999999997E-2</v>
      </c>
      <c r="E21" s="15">
        <f t="shared" si="2"/>
        <v>0.10792599999999999</v>
      </c>
      <c r="F21" s="15">
        <f t="shared" si="2"/>
        <v>0.15220500000000001</v>
      </c>
      <c r="G21" s="15">
        <f t="shared" si="2"/>
        <v>-0.147088</v>
      </c>
      <c r="H21" s="5">
        <v>1</v>
      </c>
      <c r="I21" s="15" cm="1">
        <f t="array" ref="I21">C21-MMULT(D21:H21,$R$2:$R$6)</f>
        <v>1.34687555828483E-2</v>
      </c>
      <c r="K21" s="11">
        <f t="shared" si="0"/>
        <v>2.4949595647358054E-2</v>
      </c>
      <c r="L21" s="12">
        <f t="shared" si="1"/>
        <v>3.8418351230206357E-2</v>
      </c>
      <c r="U21" s="19"/>
      <c r="V21" s="15"/>
      <c r="W21" s="23"/>
      <c r="X21" s="20"/>
    </row>
    <row r="22" spans="1:24" x14ac:dyDescent="0.3">
      <c r="A22" s="19">
        <v>41182</v>
      </c>
      <c r="B22" s="15">
        <v>2.1800000000000001E-4</v>
      </c>
      <c r="C22" s="15">
        <v>3.1449999999999978E-2</v>
      </c>
      <c r="D22" s="15">
        <v>1.583E-3</v>
      </c>
      <c r="E22" s="15">
        <f t="shared" si="2"/>
        <v>3.7130999999999997E-2</v>
      </c>
      <c r="F22" s="15">
        <f t="shared" si="2"/>
        <v>0.10792599999999999</v>
      </c>
      <c r="G22" s="15">
        <f t="shared" si="2"/>
        <v>0.15220500000000001</v>
      </c>
      <c r="H22" s="5">
        <v>1</v>
      </c>
      <c r="I22" s="15" cm="1">
        <f t="array" ref="I22">C22-MMULT(D22:H22,$R$2:$R$6)</f>
        <v>-1.785539163478142E-2</v>
      </c>
      <c r="K22" s="11">
        <f t="shared" si="0"/>
        <v>7.2793236253443127E-3</v>
      </c>
      <c r="L22" s="12">
        <f t="shared" si="1"/>
        <v>-1.0576068009437108E-2</v>
      </c>
      <c r="U22" s="19"/>
      <c r="V22" s="15"/>
      <c r="W22" s="23"/>
      <c r="X22" s="20"/>
    </row>
    <row r="23" spans="1:24" x14ac:dyDescent="0.3">
      <c r="A23" s="19">
        <v>41274</v>
      </c>
      <c r="B23" s="15">
        <v>2.3599999999999999E-4</v>
      </c>
      <c r="C23" s="15">
        <v>2.7249999999999996E-2</v>
      </c>
      <c r="D23" s="15">
        <v>2.5819000000000002E-2</v>
      </c>
      <c r="E23" s="15">
        <f t="shared" si="2"/>
        <v>1.583E-3</v>
      </c>
      <c r="F23" s="15">
        <f t="shared" si="2"/>
        <v>3.7130999999999997E-2</v>
      </c>
      <c r="G23" s="15">
        <f t="shared" si="2"/>
        <v>0.10792599999999999</v>
      </c>
      <c r="H23" s="5">
        <v>1</v>
      </c>
      <c r="I23" s="15" cm="1">
        <f t="array" ref="I23">C23-MMULT(D23:H23,$R$2:$R$6)</f>
        <v>-4.1618775861524265E-3</v>
      </c>
      <c r="K23" s="11">
        <f t="shared" si="0"/>
        <v>1.9326603717769349E-2</v>
      </c>
      <c r="L23" s="12">
        <f t="shared" si="1"/>
        <v>1.5164726131616922E-2</v>
      </c>
      <c r="U23" s="19"/>
      <c r="V23" s="15"/>
      <c r="W23" s="23"/>
      <c r="X23" s="20"/>
    </row>
    <row r="24" spans="1:24" x14ac:dyDescent="0.3">
      <c r="A24" s="19">
        <v>41364</v>
      </c>
      <c r="B24" s="15">
        <v>1.63E-4</v>
      </c>
      <c r="C24" s="15">
        <v>3.0550000000000077E-2</v>
      </c>
      <c r="D24" s="15">
        <v>8.1915000000000002E-2</v>
      </c>
      <c r="E24" s="15">
        <f t="shared" si="2"/>
        <v>2.5819000000000002E-2</v>
      </c>
      <c r="F24" s="15">
        <f t="shared" si="2"/>
        <v>1.583E-3</v>
      </c>
      <c r="G24" s="15">
        <f t="shared" si="2"/>
        <v>3.7130999999999997E-2</v>
      </c>
      <c r="H24" s="5">
        <v>1</v>
      </c>
      <c r="I24" s="15" cm="1">
        <f t="array" ref="I24">C24-MMULT(D24:H24,$R$2:$R$6)</f>
        <v>7.1343145574860913E-3</v>
      </c>
      <c r="K24" s="11">
        <f t="shared" si="0"/>
        <v>4.7210917303537409E-2</v>
      </c>
      <c r="L24" s="12">
        <f t="shared" si="1"/>
        <v>5.4345231861023496E-2</v>
      </c>
      <c r="U24" s="19"/>
      <c r="V24" s="15"/>
      <c r="W24" s="23"/>
      <c r="X24" s="20"/>
    </row>
    <row r="25" spans="1:24" x14ac:dyDescent="0.3">
      <c r="A25" s="19">
        <v>41455</v>
      </c>
      <c r="B25" s="15">
        <v>1.7100000000000001E-4</v>
      </c>
      <c r="C25" s="15">
        <v>4.2349999999999888E-2</v>
      </c>
      <c r="D25" s="15">
        <v>-1.5694E-2</v>
      </c>
      <c r="E25" s="15">
        <f t="shared" si="2"/>
        <v>8.1915000000000002E-2</v>
      </c>
      <c r="F25" s="15">
        <f t="shared" si="2"/>
        <v>2.5819000000000002E-2</v>
      </c>
      <c r="G25" s="15">
        <f t="shared" si="2"/>
        <v>1.583E-3</v>
      </c>
      <c r="H25" s="5">
        <v>1</v>
      </c>
      <c r="I25" s="15" cm="1">
        <f t="array" ref="I25">C25-MMULT(D25:H25,$R$2:$R$6)</f>
        <v>2.3784287828321846E-2</v>
      </c>
      <c r="K25" s="11">
        <f t="shared" si="0"/>
        <v>-1.3087626164788963E-3</v>
      </c>
      <c r="L25" s="12">
        <f t="shared" si="1"/>
        <v>2.2475525211842949E-2</v>
      </c>
      <c r="U25" s="19"/>
      <c r="V25" s="15"/>
      <c r="W25" s="23"/>
      <c r="X25" s="20"/>
    </row>
    <row r="26" spans="1:24" x14ac:dyDescent="0.3">
      <c r="A26" s="19">
        <v>41547</v>
      </c>
      <c r="B26" s="15">
        <v>9.3999999999999994E-5</v>
      </c>
      <c r="C26" s="15">
        <v>3.9349999999999996E-2</v>
      </c>
      <c r="D26" s="15">
        <v>-3.0890000000000001E-2</v>
      </c>
      <c r="E26" s="15">
        <f t="shared" si="2"/>
        <v>-1.5694E-2</v>
      </c>
      <c r="F26" s="15">
        <f t="shared" si="2"/>
        <v>8.1915000000000002E-2</v>
      </c>
      <c r="G26" s="15">
        <f t="shared" si="2"/>
        <v>2.5819000000000002E-2</v>
      </c>
      <c r="H26" s="5">
        <v>1</v>
      </c>
      <c r="I26" s="15" cm="1">
        <f t="array" ref="I26">C26-MMULT(D26:H26,$R$2:$R$6)</f>
        <v>2.3771734322191734E-2</v>
      </c>
      <c r="K26" s="11">
        <f t="shared" si="0"/>
        <v>-8.8624211527262488E-3</v>
      </c>
      <c r="L26" s="12">
        <f t="shared" si="1"/>
        <v>1.4909313169465485E-2</v>
      </c>
      <c r="U26" s="19"/>
      <c r="V26" s="15"/>
      <c r="W26" s="23"/>
      <c r="X26" s="20"/>
    </row>
    <row r="27" spans="1:24" x14ac:dyDescent="0.3">
      <c r="A27" s="19">
        <v>41639</v>
      </c>
      <c r="B27" s="15">
        <v>7.2000000000000002E-5</v>
      </c>
      <c r="C27" s="15">
        <v>3.5449999999999982E-2</v>
      </c>
      <c r="D27" s="15">
        <v>-7.1390000000000004E-3</v>
      </c>
      <c r="E27" s="15">
        <f t="shared" si="2"/>
        <v>-3.0890000000000001E-2</v>
      </c>
      <c r="F27" s="15">
        <f t="shared" si="2"/>
        <v>-1.5694E-2</v>
      </c>
      <c r="G27" s="15">
        <f t="shared" si="2"/>
        <v>8.1915000000000002E-2</v>
      </c>
      <c r="H27" s="5">
        <v>1</v>
      </c>
      <c r="I27" s="15" cm="1">
        <f t="array" ref="I27">C27-MMULT(D27:H27,$R$2:$R$6)</f>
        <v>2.1483483422493097E-2</v>
      </c>
      <c r="K27" s="11">
        <f t="shared" si="0"/>
        <v>2.9437741548817304E-3</v>
      </c>
      <c r="L27" s="12">
        <f t="shared" si="1"/>
        <v>2.4427257577374829E-2</v>
      </c>
      <c r="U27" s="19"/>
      <c r="V27" s="15"/>
      <c r="W27" s="23"/>
      <c r="X27" s="20"/>
    </row>
    <row r="28" spans="1:24" x14ac:dyDescent="0.3">
      <c r="A28" s="19">
        <v>41729</v>
      </c>
      <c r="B28" s="15">
        <v>1.25E-4</v>
      </c>
      <c r="C28" s="15">
        <v>2.8950000000000031E-2</v>
      </c>
      <c r="D28" s="15">
        <v>9.9807999999999994E-2</v>
      </c>
      <c r="E28" s="15">
        <f t="shared" si="2"/>
        <v>-7.1390000000000004E-3</v>
      </c>
      <c r="F28" s="15">
        <f t="shared" si="2"/>
        <v>-3.0890000000000001E-2</v>
      </c>
      <c r="G28" s="15">
        <f t="shared" si="2"/>
        <v>-1.5694E-2</v>
      </c>
      <c r="H28" s="5">
        <v>1</v>
      </c>
      <c r="I28" s="15" cm="1">
        <f t="array" ref="I28">C28-MMULT(D28:H28,$R$2:$R$6)</f>
        <v>2.0685423460728374E-2</v>
      </c>
      <c r="K28" s="11">
        <f t="shared" si="0"/>
        <v>5.6105206076179796E-2</v>
      </c>
      <c r="L28" s="12">
        <f t="shared" si="1"/>
        <v>7.679062953690817E-2</v>
      </c>
      <c r="U28" s="19"/>
      <c r="V28" s="15"/>
      <c r="W28" s="23"/>
      <c r="X28" s="20"/>
    </row>
    <row r="29" spans="1:24" x14ac:dyDescent="0.3">
      <c r="A29" s="19">
        <v>41820</v>
      </c>
      <c r="B29" s="15">
        <v>8.6000000000000003E-5</v>
      </c>
      <c r="C29" s="15">
        <v>3.3050000000000024E-2</v>
      </c>
      <c r="D29" s="15">
        <v>6.9787000000000002E-2</v>
      </c>
      <c r="E29" s="15">
        <f t="shared" si="2"/>
        <v>9.9807999999999994E-2</v>
      </c>
      <c r="F29" s="15">
        <f t="shared" si="2"/>
        <v>-7.1390000000000004E-3</v>
      </c>
      <c r="G29" s="15">
        <f t="shared" si="2"/>
        <v>-3.0890000000000001E-2</v>
      </c>
      <c r="H29" s="5">
        <v>1</v>
      </c>
      <c r="I29" s="15" cm="1">
        <f t="array" ref="I29">C29-MMULT(D29:H29,$R$2:$R$6)</f>
        <v>1.3920179422604626E-2</v>
      </c>
      <c r="K29" s="11">
        <f t="shared" si="0"/>
        <v>4.1182306437019381E-2</v>
      </c>
      <c r="L29" s="12">
        <f t="shared" si="1"/>
        <v>5.5102485859624004E-2</v>
      </c>
      <c r="U29" s="19"/>
      <c r="V29" s="15"/>
      <c r="W29" s="23"/>
      <c r="X29" s="20"/>
    </row>
    <row r="30" spans="1:24" x14ac:dyDescent="0.3">
      <c r="A30" s="19">
        <v>41912</v>
      </c>
      <c r="B30" s="15">
        <v>7.3999999999999996E-5</v>
      </c>
      <c r="C30" s="15">
        <v>3.6149999999999904E-2</v>
      </c>
      <c r="D30" s="15">
        <v>-3.1449999999999999E-2</v>
      </c>
      <c r="E30" s="15">
        <f t="shared" si="2"/>
        <v>6.9787000000000002E-2</v>
      </c>
      <c r="F30" s="15">
        <f t="shared" si="2"/>
        <v>9.9807999999999994E-2</v>
      </c>
      <c r="G30" s="15">
        <f t="shared" si="2"/>
        <v>-7.1390000000000004E-3</v>
      </c>
      <c r="H30" s="5">
        <v>1</v>
      </c>
      <c r="I30" s="15" cm="1">
        <f t="array" ref="I30">C30-MMULT(D30:H30,$R$2:$R$6)</f>
        <v>1.3431106302791325E-2</v>
      </c>
      <c r="K30" s="11">
        <f t="shared" si="0"/>
        <v>-9.140787089834599E-3</v>
      </c>
      <c r="L30" s="12">
        <f t="shared" si="1"/>
        <v>4.2903192129567259E-3</v>
      </c>
      <c r="U30" s="19"/>
      <c r="V30" s="15"/>
      <c r="W30" s="23"/>
      <c r="X30" s="20"/>
    </row>
    <row r="31" spans="1:24" x14ac:dyDescent="0.3">
      <c r="A31" s="19">
        <v>42004</v>
      </c>
      <c r="B31" s="15">
        <v>4.6999999999999997E-5</v>
      </c>
      <c r="C31" s="15">
        <v>3.6350000000000104E-2</v>
      </c>
      <c r="D31" s="15">
        <v>0.142014</v>
      </c>
      <c r="E31" s="15">
        <f t="shared" si="2"/>
        <v>-3.1449999999999999E-2</v>
      </c>
      <c r="F31" s="15">
        <f t="shared" si="2"/>
        <v>6.9787000000000002E-2</v>
      </c>
      <c r="G31" s="15">
        <f t="shared" si="2"/>
        <v>9.9807999999999994E-2</v>
      </c>
      <c r="H31" s="5">
        <v>1</v>
      </c>
      <c r="I31" s="15" cm="1">
        <f t="array" ref="I31">C31-MMULT(D31:H31,$R$2:$R$6)</f>
        <v>-3.6598759972347739E-3</v>
      </c>
      <c r="K31" s="11">
        <f t="shared" si="0"/>
        <v>7.7085050257599638E-2</v>
      </c>
      <c r="L31" s="12">
        <f t="shared" si="1"/>
        <v>7.3425174260364864E-2</v>
      </c>
      <c r="U31" s="19"/>
      <c r="V31" s="15"/>
      <c r="W31" s="23"/>
      <c r="X31" s="20"/>
    </row>
    <row r="32" spans="1:24" x14ac:dyDescent="0.3">
      <c r="A32" s="19">
        <v>42094</v>
      </c>
      <c r="B32" s="15">
        <v>5.5000000000000002E-5</v>
      </c>
      <c r="C32" s="15">
        <v>3.7649999999999961E-2</v>
      </c>
      <c r="D32" s="15">
        <v>4.7518999999999999E-2</v>
      </c>
      <c r="E32" s="15">
        <f t="shared" si="2"/>
        <v>0.142014</v>
      </c>
      <c r="F32" s="15">
        <f t="shared" si="2"/>
        <v>-3.1449999999999999E-2</v>
      </c>
      <c r="G32" s="15">
        <f t="shared" si="2"/>
        <v>6.9787000000000002E-2</v>
      </c>
      <c r="H32" s="5">
        <v>1</v>
      </c>
      <c r="I32" s="15" cm="1">
        <f t="array" ref="I32">C32-MMULT(D32:H32,$R$2:$R$6)</f>
        <v>1.1061096610848614E-3</v>
      </c>
      <c r="K32" s="11">
        <f t="shared" si="0"/>
        <v>3.0113283780717984E-2</v>
      </c>
      <c r="L32" s="12">
        <f t="shared" si="1"/>
        <v>3.1219393441802846E-2</v>
      </c>
      <c r="U32" s="19"/>
      <c r="V32" s="15"/>
      <c r="W32" s="23"/>
      <c r="X32" s="20"/>
    </row>
    <row r="33" spans="1:24" x14ac:dyDescent="0.3">
      <c r="A33" s="19">
        <v>42185</v>
      </c>
      <c r="B33" s="15">
        <v>4.1999999999999998E-5</v>
      </c>
      <c r="C33" s="15">
        <v>4.1949999999999932E-2</v>
      </c>
      <c r="D33" s="15">
        <v>-9.9523E-2</v>
      </c>
      <c r="E33" s="15">
        <f t="shared" si="2"/>
        <v>4.7518999999999999E-2</v>
      </c>
      <c r="F33" s="15">
        <f t="shared" si="2"/>
        <v>0.142014</v>
      </c>
      <c r="G33" s="15">
        <f t="shared" si="2"/>
        <v>-3.1449999999999999E-2</v>
      </c>
      <c r="H33" s="5">
        <v>1</v>
      </c>
      <c r="I33" s="15" cm="1">
        <f t="array" ref="I33">C33-MMULT(D33:H33,$R$2:$R$6)</f>
        <v>2.7276351649687135E-2</v>
      </c>
      <c r="K33" s="11">
        <f t="shared" si="0"/>
        <v>-4.2978652155507537E-2</v>
      </c>
      <c r="L33" s="12">
        <f t="shared" si="1"/>
        <v>-1.5702300505820402E-2</v>
      </c>
      <c r="U33" s="19"/>
      <c r="V33" s="15"/>
      <c r="W33" s="23"/>
      <c r="X33" s="20"/>
    </row>
    <row r="34" spans="1:24" x14ac:dyDescent="0.3">
      <c r="A34" s="19">
        <v>42277</v>
      </c>
      <c r="B34" s="15">
        <v>6.0000000000000002E-5</v>
      </c>
      <c r="C34" s="15">
        <v>4.0550000000000086E-2</v>
      </c>
      <c r="D34" s="15">
        <v>2.0015000000000002E-2</v>
      </c>
      <c r="E34" s="15">
        <f t="shared" si="2"/>
        <v>-9.9523E-2</v>
      </c>
      <c r="F34" s="15">
        <f t="shared" si="2"/>
        <v>4.7518999999999999E-2</v>
      </c>
      <c r="G34" s="15">
        <f t="shared" si="2"/>
        <v>0.142014</v>
      </c>
      <c r="H34" s="5">
        <v>1</v>
      </c>
      <c r="I34" s="15" cm="1">
        <f t="array" ref="I34">C34-MMULT(D34:H34,$R$2:$R$6)</f>
        <v>1.5342569510003817E-2</v>
      </c>
      <c r="K34" s="11">
        <f t="shared" si="0"/>
        <v>1.6441539612453499E-2</v>
      </c>
      <c r="L34" s="12">
        <f t="shared" si="1"/>
        <v>3.1784109122457313E-2</v>
      </c>
      <c r="U34" s="19"/>
      <c r="V34" s="15"/>
      <c r="W34" s="23"/>
      <c r="X34" s="20"/>
    </row>
    <row r="35" spans="1:24" x14ac:dyDescent="0.3">
      <c r="A35" s="19">
        <v>42369</v>
      </c>
      <c r="B35" s="15">
        <v>1.2799999999999999E-4</v>
      </c>
      <c r="C35" s="15">
        <v>3.7150000000000016E-2</v>
      </c>
      <c r="D35" s="15">
        <v>7.2562000000000001E-2</v>
      </c>
      <c r="E35" s="15">
        <f t="shared" si="2"/>
        <v>2.0015000000000002E-2</v>
      </c>
      <c r="F35" s="15">
        <f t="shared" si="2"/>
        <v>-9.9523E-2</v>
      </c>
      <c r="G35" s="15">
        <f t="shared" si="2"/>
        <v>4.7518999999999999E-2</v>
      </c>
      <c r="H35" s="5">
        <v>1</v>
      </c>
      <c r="I35" s="15" cm="1">
        <f t="array" ref="I35">C35-MMULT(D35:H35,$R$2:$R$6)</f>
        <v>2.520261352415696E-2</v>
      </c>
      <c r="K35" s="11">
        <f t="shared" si="0"/>
        <v>4.2561709071797377E-2</v>
      </c>
      <c r="L35" s="12">
        <f t="shared" si="1"/>
        <v>6.7764322595954329E-2</v>
      </c>
      <c r="U35" s="19"/>
      <c r="V35" s="15"/>
      <c r="W35" s="23"/>
      <c r="X35" s="20"/>
    </row>
    <row r="36" spans="1:24" x14ac:dyDescent="0.3">
      <c r="A36" s="19">
        <v>42460</v>
      </c>
      <c r="B36" s="15">
        <v>5.3799999999999996E-4</v>
      </c>
      <c r="C36" s="15">
        <v>2.5549999999999962E-2</v>
      </c>
      <c r="D36" s="15">
        <v>6.0023E-2</v>
      </c>
      <c r="E36" s="15">
        <f t="shared" si="2"/>
        <v>7.2562000000000001E-2</v>
      </c>
      <c r="F36" s="15">
        <f t="shared" si="2"/>
        <v>2.0015000000000002E-2</v>
      </c>
      <c r="G36" s="15">
        <f t="shared" si="2"/>
        <v>-9.9523E-2</v>
      </c>
      <c r="H36" s="5">
        <v>1</v>
      </c>
      <c r="I36" s="15" cm="1">
        <f t="array" ref="I36">C36-MMULT(D36:H36,$R$2:$R$6)</f>
        <v>1.909627153274613E-2</v>
      </c>
      <c r="K36" s="11">
        <f t="shared" si="0"/>
        <v>3.6328797490723042E-2</v>
      </c>
      <c r="L36" s="12">
        <f t="shared" si="1"/>
        <v>5.5425069023469171E-2</v>
      </c>
      <c r="U36" s="19"/>
      <c r="V36" s="15"/>
      <c r="W36" s="23"/>
      <c r="X36" s="20"/>
    </row>
    <row r="37" spans="1:24" x14ac:dyDescent="0.3">
      <c r="A37" s="19">
        <v>42551</v>
      </c>
      <c r="B37" s="15">
        <v>6.4899999999999995E-4</v>
      </c>
      <c r="C37" s="15">
        <v>2.5050000000000017E-2</v>
      </c>
      <c r="D37" s="15">
        <v>6.9583999999999993E-2</v>
      </c>
      <c r="E37" s="15">
        <f t="shared" si="2"/>
        <v>6.0023E-2</v>
      </c>
      <c r="F37" s="15">
        <f t="shared" si="2"/>
        <v>7.2562000000000001E-2</v>
      </c>
      <c r="G37" s="15">
        <f t="shared" si="2"/>
        <v>2.0015000000000002E-2</v>
      </c>
      <c r="H37" s="5">
        <v>1</v>
      </c>
      <c r="I37" s="15" cm="1">
        <f t="array" ref="I37">C37-MMULT(D37:H37,$R$2:$R$6)</f>
        <v>-6.8470195010143092E-3</v>
      </c>
      <c r="K37" s="11">
        <f t="shared" si="0"/>
        <v>4.1081398784817598E-2</v>
      </c>
      <c r="L37" s="12">
        <f t="shared" si="1"/>
        <v>3.4234379283803289E-2</v>
      </c>
      <c r="U37" s="19"/>
      <c r="V37" s="15"/>
      <c r="W37" s="23"/>
      <c r="X37" s="20"/>
    </row>
    <row r="38" spans="1:24" x14ac:dyDescent="0.3">
      <c r="A38" s="19">
        <v>42643</v>
      </c>
      <c r="B38" s="15">
        <v>6.9999999999999999E-4</v>
      </c>
      <c r="C38" s="15">
        <v>2.4450000000000083E-2</v>
      </c>
      <c r="D38" s="15">
        <v>-1.4345999999999999E-2</v>
      </c>
      <c r="E38" s="15">
        <f t="shared" si="2"/>
        <v>6.9583999999999993E-2</v>
      </c>
      <c r="F38" s="15">
        <f t="shared" si="2"/>
        <v>6.0023E-2</v>
      </c>
      <c r="G38" s="15">
        <f t="shared" si="2"/>
        <v>7.2562000000000001E-2</v>
      </c>
      <c r="H38" s="5">
        <v>1</v>
      </c>
      <c r="I38" s="15" cm="1">
        <f t="array" ref="I38">C38-MMULT(D38:H38,$R$2:$R$6)</f>
        <v>-8.5754293926728759E-3</v>
      </c>
      <c r="K38" s="11">
        <f t="shared" si="0"/>
        <v>-6.386960392966495E-4</v>
      </c>
      <c r="L38" s="12">
        <f t="shared" si="1"/>
        <v>-9.2141254319695262E-3</v>
      </c>
      <c r="U38" s="19"/>
      <c r="V38" s="15"/>
      <c r="W38" s="23"/>
      <c r="X38" s="20"/>
    </row>
    <row r="39" spans="1:24" x14ac:dyDescent="0.3">
      <c r="A39" s="19">
        <v>42735</v>
      </c>
      <c r="B39" s="15">
        <v>8.1999999999999998E-4</v>
      </c>
      <c r="C39" s="15">
        <v>2.4850000000000039E-2</v>
      </c>
      <c r="D39" s="15">
        <v>-2.8930999999999998E-2</v>
      </c>
      <c r="E39" s="15">
        <f t="shared" si="2"/>
        <v>-1.4345999999999999E-2</v>
      </c>
      <c r="F39" s="15">
        <f t="shared" si="2"/>
        <v>6.9583999999999993E-2</v>
      </c>
      <c r="G39" s="15">
        <f t="shared" si="2"/>
        <v>6.0023E-2</v>
      </c>
      <c r="H39" s="5">
        <v>1</v>
      </c>
      <c r="I39" s="15" cm="1">
        <f t="array" ref="I39">C39-MMULT(D39:H39,$R$2:$R$6)</f>
        <v>4.6004921814909762E-3</v>
      </c>
      <c r="K39" s="11">
        <f t="shared" si="0"/>
        <v>-7.8886374548775666E-3</v>
      </c>
      <c r="L39" s="12">
        <f t="shared" si="1"/>
        <v>-3.2881452733865904E-3</v>
      </c>
      <c r="U39" s="19"/>
      <c r="V39" s="15"/>
      <c r="W39" s="23"/>
      <c r="X39" s="20"/>
    </row>
    <row r="40" spans="1:24" x14ac:dyDescent="0.3">
      <c r="A40" s="19">
        <v>42825</v>
      </c>
      <c r="B40" s="15">
        <v>1.2110000000000001E-3</v>
      </c>
      <c r="C40" s="15">
        <v>2.1449999999999969E-2</v>
      </c>
      <c r="D40" s="15">
        <v>1.1622E-2</v>
      </c>
      <c r="E40" s="15">
        <f t="shared" si="2"/>
        <v>-2.8930999999999998E-2</v>
      </c>
      <c r="F40" s="15">
        <f t="shared" si="2"/>
        <v>-1.4345999999999999E-2</v>
      </c>
      <c r="G40" s="15">
        <f t="shared" si="2"/>
        <v>6.9583999999999993E-2</v>
      </c>
      <c r="H40" s="5">
        <v>1</v>
      </c>
      <c r="I40" s="15" cm="1">
        <f t="array" ref="I40">C40-MMULT(D40:H40,$R$2:$R$6)</f>
        <v>7.4906515468326166E-3</v>
      </c>
      <c r="K40" s="11">
        <f t="shared" si="0"/>
        <v>1.2269530130042072E-2</v>
      </c>
      <c r="L40" s="12">
        <f t="shared" si="1"/>
        <v>1.976018167687469E-2</v>
      </c>
      <c r="U40" s="19"/>
      <c r="V40" s="15"/>
      <c r="W40" s="23"/>
      <c r="X40" s="20"/>
    </row>
    <row r="41" spans="1:24" x14ac:dyDescent="0.3">
      <c r="A41" s="19">
        <v>42916</v>
      </c>
      <c r="B41" s="15">
        <v>1.8220000000000001E-3</v>
      </c>
      <c r="C41" s="15">
        <v>2.0750000000000046E-2</v>
      </c>
      <c r="D41" s="15">
        <v>1.5237000000000001E-2</v>
      </c>
      <c r="E41" s="15">
        <f t="shared" si="2"/>
        <v>1.1622E-2</v>
      </c>
      <c r="F41" s="15">
        <f t="shared" si="2"/>
        <v>-2.8930999999999998E-2</v>
      </c>
      <c r="G41" s="15">
        <f t="shared" si="2"/>
        <v>-1.4345999999999999E-2</v>
      </c>
      <c r="H41" s="5">
        <v>1</v>
      </c>
      <c r="I41" s="15" cm="1">
        <f t="array" ref="I41">C41-MMULT(D41:H41,$R$2:$R$6)</f>
        <v>1.7202397957969587E-2</v>
      </c>
      <c r="K41" s="11">
        <f t="shared" si="0"/>
        <v>1.4066481670482595E-2</v>
      </c>
      <c r="L41" s="12">
        <f t="shared" si="1"/>
        <v>3.1268879628452179E-2</v>
      </c>
      <c r="U41" s="19"/>
      <c r="V41" s="15"/>
      <c r="W41" s="23"/>
      <c r="X41" s="20"/>
    </row>
    <row r="42" spans="1:24" x14ac:dyDescent="0.3">
      <c r="A42" s="19">
        <v>43008</v>
      </c>
      <c r="B42" s="15">
        <v>2.5530000000000001E-3</v>
      </c>
      <c r="C42" s="15">
        <v>2.2450000000000081E-2</v>
      </c>
      <c r="D42" s="15">
        <v>9.3650000000000001E-3</v>
      </c>
      <c r="E42" s="15">
        <f t="shared" si="2"/>
        <v>1.5237000000000001E-2</v>
      </c>
      <c r="F42" s="15">
        <f t="shared" si="2"/>
        <v>1.1622E-2</v>
      </c>
      <c r="G42" s="15">
        <f t="shared" si="2"/>
        <v>-2.8930999999999998E-2</v>
      </c>
      <c r="H42" s="5">
        <v>1</v>
      </c>
      <c r="I42" s="15" cm="1">
        <f t="array" ref="I42">C42-MMULT(D42:H42,$R$2:$R$6)</f>
        <v>1.6748349939999449E-2</v>
      </c>
      <c r="K42" s="11">
        <f t="shared" si="0"/>
        <v>1.1147615987089304E-2</v>
      </c>
      <c r="L42" s="12">
        <f t="shared" si="1"/>
        <v>2.7895965927088755E-2</v>
      </c>
      <c r="U42" s="19"/>
      <c r="V42" s="15"/>
      <c r="W42" s="23"/>
      <c r="X42" s="20"/>
    </row>
    <row r="43" spans="1:24" x14ac:dyDescent="0.3">
      <c r="A43" s="19">
        <v>43100</v>
      </c>
      <c r="B43" s="15">
        <v>2.7989999999999998E-3</v>
      </c>
      <c r="C43" s="15">
        <v>2.4450000000000083E-2</v>
      </c>
      <c r="D43" s="15">
        <v>1.5053E-2</v>
      </c>
      <c r="E43" s="15">
        <f t="shared" si="2"/>
        <v>9.3650000000000001E-3</v>
      </c>
      <c r="F43" s="15">
        <f t="shared" si="2"/>
        <v>1.5237000000000001E-2</v>
      </c>
      <c r="G43" s="15">
        <f t="shared" si="2"/>
        <v>1.1622E-2</v>
      </c>
      <c r="H43" s="5">
        <v>1</v>
      </c>
      <c r="I43" s="15" cm="1">
        <f t="array" ref="I43">C43-MMULT(D43:H43,$R$2:$R$6)</f>
        <v>1.1740542181459833E-2</v>
      </c>
      <c r="K43" s="11">
        <f t="shared" si="0"/>
        <v>1.397501857686128E-2</v>
      </c>
      <c r="L43" s="12">
        <f t="shared" si="1"/>
        <v>2.5715560758321113E-2</v>
      </c>
      <c r="U43" s="19"/>
      <c r="V43" s="15"/>
      <c r="W43" s="23"/>
      <c r="X43" s="20"/>
    </row>
    <row r="44" spans="1:24" x14ac:dyDescent="0.3">
      <c r="A44" s="19">
        <v>43190</v>
      </c>
      <c r="B44" s="15">
        <v>3.4849999999999998E-3</v>
      </c>
      <c r="C44" s="15">
        <v>2.574999999999994E-2</v>
      </c>
      <c r="D44" s="15">
        <v>-8.1975000000000006E-2</v>
      </c>
      <c r="E44" s="15">
        <f t="shared" si="2"/>
        <v>1.5053E-2</v>
      </c>
      <c r="F44" s="15">
        <f t="shared" si="2"/>
        <v>9.3650000000000001E-3</v>
      </c>
      <c r="G44" s="15">
        <f t="shared" si="2"/>
        <v>1.5237000000000001E-2</v>
      </c>
      <c r="H44" s="5">
        <v>1</v>
      </c>
      <c r="I44" s="15" cm="1">
        <f t="array" ref="I44">C44-MMULT(D44:H44,$R$2:$R$6)</f>
        <v>2.1017360874590985E-2</v>
      </c>
      <c r="K44" s="11">
        <f t="shared" si="0"/>
        <v>-3.4255856683405111E-2</v>
      </c>
      <c r="L44" s="12">
        <f t="shared" si="1"/>
        <v>-1.3238495808814126E-2</v>
      </c>
      <c r="U44" s="19"/>
      <c r="V44" s="15"/>
      <c r="W44" s="23"/>
      <c r="X44" s="20"/>
    </row>
    <row r="45" spans="1:24" x14ac:dyDescent="0.3">
      <c r="A45" s="19">
        <v>43281</v>
      </c>
      <c r="B45" s="15">
        <v>4.3610000000000003E-3</v>
      </c>
      <c r="C45" s="15">
        <v>2.4250000000000105E-2</v>
      </c>
      <c r="D45" s="15">
        <v>0.10036399999999999</v>
      </c>
      <c r="E45" s="15">
        <f t="shared" si="2"/>
        <v>-8.1975000000000006E-2</v>
      </c>
      <c r="F45" s="15">
        <f t="shared" si="2"/>
        <v>1.5053E-2</v>
      </c>
      <c r="G45" s="15">
        <f t="shared" si="2"/>
        <v>9.3650000000000001E-3</v>
      </c>
      <c r="H45" s="5">
        <v>1</v>
      </c>
      <c r="I45" s="15" cm="1">
        <f t="array" ref="I45">C45-MMULT(D45:H45,$R$2:$R$6)</f>
        <v>1.5764203903171948E-2</v>
      </c>
      <c r="K45" s="11">
        <f t="shared" si="0"/>
        <v>5.6381583685165951E-2</v>
      </c>
      <c r="L45" s="12">
        <f t="shared" si="1"/>
        <v>7.2145787588337895E-2</v>
      </c>
      <c r="U45" s="19"/>
      <c r="V45" s="15"/>
      <c r="W45" s="23"/>
      <c r="X45" s="20"/>
    </row>
    <row r="46" spans="1:24" x14ac:dyDescent="0.3">
      <c r="A46" s="19">
        <v>43373</v>
      </c>
      <c r="B46" s="15">
        <v>5.0000000000000001E-3</v>
      </c>
      <c r="C46" s="15">
        <v>2.4650000000000061E-2</v>
      </c>
      <c r="D46" s="15">
        <v>1.2295E-2</v>
      </c>
      <c r="E46" s="15">
        <f t="shared" ref="E46:G65" si="3">D45</f>
        <v>0.10036399999999999</v>
      </c>
      <c r="F46" s="15">
        <f t="shared" si="3"/>
        <v>-8.1975000000000006E-2</v>
      </c>
      <c r="G46" s="15">
        <f t="shared" si="3"/>
        <v>1.5053E-2</v>
      </c>
      <c r="H46" s="5">
        <v>1</v>
      </c>
      <c r="I46" s="15" cm="1">
        <f t="array" ref="I46">C46-MMULT(D46:H46,$R$2:$R$6)</f>
        <v>1.1462309349731617E-2</v>
      </c>
      <c r="K46" s="11">
        <f t="shared" si="0"/>
        <v>1.2604066336602646E-2</v>
      </c>
      <c r="L46" s="12">
        <f t="shared" si="1"/>
        <v>2.4066375686334261E-2</v>
      </c>
      <c r="U46" s="19"/>
      <c r="V46" s="15"/>
      <c r="W46" s="23"/>
      <c r="X46" s="20"/>
    </row>
    <row r="47" spans="1:24" x14ac:dyDescent="0.3">
      <c r="A47" s="19">
        <v>43465</v>
      </c>
      <c r="B47" s="15">
        <v>5.6540000000000002E-3</v>
      </c>
      <c r="C47" s="15">
        <v>2.134999999999998E-2</v>
      </c>
      <c r="D47" s="15">
        <v>-6.7289000000000002E-2</v>
      </c>
      <c r="E47" s="15">
        <f t="shared" si="3"/>
        <v>1.2295E-2</v>
      </c>
      <c r="F47" s="15">
        <f t="shared" si="3"/>
        <v>0.10036399999999999</v>
      </c>
      <c r="G47" s="15">
        <f t="shared" si="3"/>
        <v>-8.1975000000000006E-2</v>
      </c>
      <c r="H47" s="5">
        <v>1</v>
      </c>
      <c r="I47" s="15" cm="1">
        <f t="array" ref="I47">C47-MMULT(D47:H47,$R$2:$R$6)</f>
        <v>2.1508201402260719E-2</v>
      </c>
      <c r="K47" s="11">
        <f t="shared" si="0"/>
        <v>-2.6955709982738579E-2</v>
      </c>
      <c r="L47" s="12">
        <f t="shared" si="1"/>
        <v>-5.4475085804778604E-3</v>
      </c>
      <c r="U47" s="19"/>
      <c r="V47" s="15"/>
      <c r="W47" s="23"/>
      <c r="X47" s="20"/>
    </row>
    <row r="48" spans="1:24" x14ac:dyDescent="0.3">
      <c r="A48" s="19">
        <v>43555</v>
      </c>
      <c r="B48" s="15">
        <v>5.9680000000000002E-3</v>
      </c>
      <c r="C48" s="15">
        <v>1.794999999999991E-2</v>
      </c>
      <c r="D48" s="15">
        <v>0.163325</v>
      </c>
      <c r="E48" s="15">
        <f t="shared" si="3"/>
        <v>-6.7289000000000002E-2</v>
      </c>
      <c r="F48" s="15">
        <f t="shared" si="3"/>
        <v>1.2295E-2</v>
      </c>
      <c r="G48" s="15">
        <f t="shared" si="3"/>
        <v>0.10036399999999999</v>
      </c>
      <c r="H48" s="5">
        <v>1</v>
      </c>
      <c r="I48" s="15" cm="1">
        <f t="array" ref="I48">C48-MMULT(D48:H48,$R$2:$R$6)</f>
        <v>-1.2942990965391598E-2</v>
      </c>
      <c r="K48" s="11">
        <f t="shared" si="0"/>
        <v>8.767836541066408E-2</v>
      </c>
      <c r="L48" s="12">
        <f t="shared" si="1"/>
        <v>7.4735374445272479E-2</v>
      </c>
      <c r="U48" s="19"/>
      <c r="V48" s="15"/>
      <c r="W48" s="23"/>
      <c r="X48" s="20"/>
    </row>
    <row r="49" spans="1:24" x14ac:dyDescent="0.3">
      <c r="A49" s="19">
        <v>43646</v>
      </c>
      <c r="B49" s="15">
        <v>6.1330000000000004E-3</v>
      </c>
      <c r="C49" s="15">
        <v>1.3749999999999929E-2</v>
      </c>
      <c r="D49" s="15">
        <v>1.2442999999999999E-2</v>
      </c>
      <c r="E49" s="15">
        <f t="shared" si="3"/>
        <v>0.163325</v>
      </c>
      <c r="F49" s="15">
        <f t="shared" si="3"/>
        <v>-6.7289000000000002E-2</v>
      </c>
      <c r="G49" s="15">
        <f t="shared" si="3"/>
        <v>1.2295E-2</v>
      </c>
      <c r="H49" s="5">
        <v>1</v>
      </c>
      <c r="I49" s="15" cm="1">
        <f t="array" ref="I49">C49-MMULT(D49:H49,$R$2:$R$6)</f>
        <v>-8.5385893617729372E-3</v>
      </c>
      <c r="K49" s="11">
        <f t="shared" si="0"/>
        <v>1.2677634477124139E-2</v>
      </c>
      <c r="L49" s="12">
        <f t="shared" si="1"/>
        <v>4.1390451153512017E-3</v>
      </c>
      <c r="U49" s="19"/>
      <c r="V49" s="15"/>
      <c r="W49" s="23"/>
      <c r="X49" s="20"/>
    </row>
    <row r="50" spans="1:24" x14ac:dyDescent="0.3">
      <c r="A50" s="19">
        <v>43738</v>
      </c>
      <c r="B50" s="15">
        <v>5.6249999999999998E-3</v>
      </c>
      <c r="C50" s="15">
        <v>1.6850000000000032E-2</v>
      </c>
      <c r="D50" s="15">
        <v>7.7951000000000006E-2</v>
      </c>
      <c r="E50" s="15">
        <f t="shared" si="3"/>
        <v>1.2442999999999999E-2</v>
      </c>
      <c r="F50" s="15">
        <f t="shared" si="3"/>
        <v>0.163325</v>
      </c>
      <c r="G50" s="15">
        <f t="shared" si="3"/>
        <v>-6.7289000000000002E-2</v>
      </c>
      <c r="H50" s="5">
        <v>1</v>
      </c>
      <c r="I50" s="15" cm="1">
        <f t="array" ref="I50">C50-MMULT(D50:H50,$R$2:$R$6)</f>
        <v>-5.6396810998231121E-3</v>
      </c>
      <c r="K50" s="11">
        <f t="shared" si="0"/>
        <v>4.5240484134434718E-2</v>
      </c>
      <c r="L50" s="12">
        <f t="shared" si="1"/>
        <v>3.9600803034611609E-2</v>
      </c>
      <c r="U50" s="19"/>
      <c r="V50" s="15"/>
      <c r="W50" s="23"/>
      <c r="X50" s="20"/>
    </row>
    <row r="51" spans="1:24" x14ac:dyDescent="0.3">
      <c r="A51" s="19">
        <v>43830</v>
      </c>
      <c r="B51" s="15">
        <v>4.6129999999999999E-3</v>
      </c>
      <c r="C51" s="15">
        <v>1.8850000000000033E-2</v>
      </c>
      <c r="D51" s="15">
        <v>-7.5799999999999999E-3</v>
      </c>
      <c r="E51" s="15">
        <f t="shared" si="3"/>
        <v>7.7951000000000006E-2</v>
      </c>
      <c r="F51" s="15">
        <f t="shared" si="3"/>
        <v>1.2442999999999999E-2</v>
      </c>
      <c r="G51" s="15">
        <f t="shared" si="3"/>
        <v>0.163325</v>
      </c>
      <c r="H51" s="5">
        <v>1</v>
      </c>
      <c r="I51" s="15" cm="1">
        <f t="array" ref="I51">C51-MMULT(D51:H51,$R$2:$R$6)</f>
        <v>-2.5594415822302728E-2</v>
      </c>
      <c r="K51" s="11">
        <f t="shared" si="0"/>
        <v>2.7245609794089034E-3</v>
      </c>
      <c r="L51" s="12">
        <f t="shared" si="1"/>
        <v>-2.2869854842893826E-2</v>
      </c>
      <c r="U51" s="19"/>
      <c r="V51" s="15"/>
      <c r="W51" s="23"/>
      <c r="X51" s="20"/>
    </row>
    <row r="52" spans="1:24" x14ac:dyDescent="0.3">
      <c r="A52" s="19">
        <v>43921</v>
      </c>
      <c r="B52" s="15">
        <v>3.8779999999999999E-3</v>
      </c>
      <c r="C52" s="15">
        <v>1.3549999999999951E-2</v>
      </c>
      <c r="D52" s="15">
        <v>-0.27304200000000001</v>
      </c>
      <c r="E52" s="15">
        <f t="shared" si="3"/>
        <v>-7.5799999999999999E-3</v>
      </c>
      <c r="F52" s="15">
        <f t="shared" si="3"/>
        <v>7.7951000000000006E-2</v>
      </c>
      <c r="G52" s="15">
        <f t="shared" si="3"/>
        <v>1.2442999999999999E-2</v>
      </c>
      <c r="H52" s="5">
        <v>1</v>
      </c>
      <c r="I52" s="15" cm="1">
        <f t="array" ref="I52">C52-MMULT(D52:H52,$R$2:$R$6)</f>
        <v>2.1171524221722755E-2</v>
      </c>
      <c r="K52" s="11">
        <f t="shared" si="0"/>
        <v>-0.12923182901462205</v>
      </c>
      <c r="L52" s="12">
        <f t="shared" si="1"/>
        <v>-0.1080603047928993</v>
      </c>
      <c r="U52" s="19"/>
      <c r="V52" s="15"/>
      <c r="W52" s="23"/>
      <c r="X52" s="20"/>
    </row>
    <row r="53" spans="1:24" x14ac:dyDescent="0.3">
      <c r="A53" s="19">
        <v>44012</v>
      </c>
      <c r="B53" s="15">
        <v>1.3500000000000001E-3</v>
      </c>
      <c r="C53" s="15">
        <v>-1.9349999999999978E-2</v>
      </c>
      <c r="D53" s="15">
        <v>0.118246</v>
      </c>
      <c r="E53" s="15">
        <f t="shared" si="3"/>
        <v>-0.27304200000000001</v>
      </c>
      <c r="F53" s="15">
        <f t="shared" si="3"/>
        <v>-7.5799999999999999E-3</v>
      </c>
      <c r="G53" s="15">
        <f t="shared" si="3"/>
        <v>7.7951000000000006E-2</v>
      </c>
      <c r="H53" s="5">
        <v>1</v>
      </c>
      <c r="I53" s="15" cm="1">
        <f t="array" ref="I53">C53-MMULT(D53:H53,$R$2:$R$6)</f>
        <v>-1.4499807725211537E-2</v>
      </c>
      <c r="K53" s="11">
        <f t="shared" si="0"/>
        <v>6.5270404555472283E-2</v>
      </c>
      <c r="L53" s="12">
        <f t="shared" si="1"/>
        <v>5.077059683026075E-2</v>
      </c>
      <c r="U53" s="19"/>
      <c r="V53" s="15"/>
      <c r="W53" s="23"/>
      <c r="X53" s="20"/>
    </row>
    <row r="54" spans="1:24" x14ac:dyDescent="0.3">
      <c r="A54" s="19">
        <v>44104</v>
      </c>
      <c r="B54" s="15">
        <v>3.2200000000000002E-4</v>
      </c>
      <c r="C54" s="15">
        <v>8.5500000000000576E-3</v>
      </c>
      <c r="D54" s="15">
        <v>1.4375000000000001E-2</v>
      </c>
      <c r="E54" s="15">
        <f t="shared" si="3"/>
        <v>0.118246</v>
      </c>
      <c r="F54" s="15">
        <f t="shared" si="3"/>
        <v>-0.27304200000000001</v>
      </c>
      <c r="G54" s="15">
        <f t="shared" si="3"/>
        <v>-7.5799999999999999E-3</v>
      </c>
      <c r="H54" s="5">
        <v>1</v>
      </c>
      <c r="I54" s="15" cm="1">
        <f t="array" ref="I54">C54-MMULT(D54:H54,$R$2:$R$6)</f>
        <v>1.8785867331176882E-2</v>
      </c>
      <c r="K54" s="11">
        <f t="shared" si="0"/>
        <v>1.3637996960147954E-2</v>
      </c>
      <c r="L54" s="12">
        <f t="shared" si="1"/>
        <v>3.2423864291324836E-2</v>
      </c>
      <c r="U54" s="19"/>
      <c r="V54" s="15"/>
      <c r="W54" s="23"/>
      <c r="X54" s="20"/>
    </row>
    <row r="55" spans="1:24" x14ac:dyDescent="0.3">
      <c r="A55" s="19">
        <v>44196</v>
      </c>
      <c r="B55" s="15">
        <v>2.4499999999999999E-4</v>
      </c>
      <c r="C55" s="15">
        <v>1.6750000000000043E-2</v>
      </c>
      <c r="D55" s="15">
        <v>0.11568100000000001</v>
      </c>
      <c r="E55" s="15">
        <f t="shared" si="3"/>
        <v>1.4375000000000001E-2</v>
      </c>
      <c r="F55" s="15">
        <f t="shared" si="3"/>
        <v>0.118246</v>
      </c>
      <c r="G55" s="15">
        <f t="shared" si="3"/>
        <v>-0.27304200000000001</v>
      </c>
      <c r="H55" s="5">
        <v>1</v>
      </c>
      <c r="I55" s="15" cm="1">
        <f t="array" ref="I55">C55-MMULT(D55:H55,$R$2:$R$6)</f>
        <v>3.0462346470443099E-2</v>
      </c>
      <c r="K55" s="11">
        <f t="shared" si="0"/>
        <v>6.3995389147109935E-2</v>
      </c>
      <c r="L55" s="12">
        <f t="shared" si="1"/>
        <v>9.4457735617553037E-2</v>
      </c>
      <c r="U55" s="19"/>
      <c r="V55" s="15"/>
      <c r="W55" s="23"/>
      <c r="X55" s="20"/>
    </row>
    <row r="56" spans="1:24" x14ac:dyDescent="0.3">
      <c r="A56" s="19">
        <v>44286</v>
      </c>
      <c r="B56" s="15">
        <v>1.8000000000000001E-4</v>
      </c>
      <c r="C56" s="15">
        <v>2.4850000000000039E-2</v>
      </c>
      <c r="D56" s="15">
        <v>8.8724999999999998E-2</v>
      </c>
      <c r="E56" s="15">
        <f t="shared" si="3"/>
        <v>0.11568100000000001</v>
      </c>
      <c r="F56" s="15">
        <f t="shared" si="3"/>
        <v>1.4375000000000001E-2</v>
      </c>
      <c r="G56" s="15">
        <f t="shared" si="3"/>
        <v>0.118246</v>
      </c>
      <c r="H56" s="5">
        <v>1</v>
      </c>
      <c r="I56" s="15" cm="1">
        <f t="array" ref="I56">C56-MMULT(D56:H56,$R$2:$R$6)</f>
        <v>-2.5499653878460218E-2</v>
      </c>
      <c r="K56" s="11">
        <f t="shared" si="0"/>
        <v>5.0596045931587182E-2</v>
      </c>
      <c r="L56" s="12">
        <f>K56+I56</f>
        <v>2.5096392053126963E-2</v>
      </c>
      <c r="U56" s="19"/>
      <c r="V56" s="15"/>
      <c r="W56" s="23"/>
      <c r="X56" s="20"/>
    </row>
    <row r="57" spans="1:24" x14ac:dyDescent="0.3">
      <c r="A57" s="19">
        <v>44377</v>
      </c>
      <c r="B57" s="15">
        <v>7.2999999999999999E-5</v>
      </c>
      <c r="C57" s="15">
        <v>4.3050000000000033E-2</v>
      </c>
      <c r="D57" s="15">
        <v>0.12016499999999999</v>
      </c>
      <c r="E57" s="15">
        <f t="shared" si="3"/>
        <v>8.8724999999999998E-2</v>
      </c>
      <c r="F57" s="15">
        <f t="shared" si="3"/>
        <v>0.11568100000000001</v>
      </c>
      <c r="G57" s="15">
        <f t="shared" si="3"/>
        <v>1.4375000000000001E-2</v>
      </c>
      <c r="H57" s="5">
        <v>1</v>
      </c>
      <c r="I57" s="15" cm="1">
        <f t="array" ref="I57">C57-MMULT(D57:H57,$R$2:$R$6)</f>
        <v>-9.4575096647725454E-4</v>
      </c>
      <c r="K57" s="11">
        <f t="shared" si="0"/>
        <v>6.6224304972098941E-2</v>
      </c>
      <c r="L57" s="12">
        <f t="shared" ref="L57:L65" si="4">K57+I57</f>
        <v>6.5278554005621686E-2</v>
      </c>
      <c r="U57" s="19"/>
      <c r="V57" s="15"/>
      <c r="W57" s="23"/>
      <c r="X57" s="20"/>
    </row>
    <row r="58" spans="1:24" x14ac:dyDescent="0.3">
      <c r="A58" s="19">
        <v>44469</v>
      </c>
      <c r="B58" s="15">
        <v>9.0000000000000006E-5</v>
      </c>
      <c r="C58" s="15">
        <v>7.0049999999999946E-2</v>
      </c>
      <c r="D58" s="15">
        <v>9.7630000000000008E-3</v>
      </c>
      <c r="E58" s="15">
        <f t="shared" si="3"/>
        <v>0.12016499999999999</v>
      </c>
      <c r="F58" s="15">
        <f t="shared" si="3"/>
        <v>8.8724999999999998E-2</v>
      </c>
      <c r="G58" s="15">
        <f t="shared" si="3"/>
        <v>0.11568100000000001</v>
      </c>
      <c r="H58" s="5">
        <v>1</v>
      </c>
      <c r="I58" s="15" cm="1">
        <f t="array" ref="I58">C58-MMULT(D58:H58,$R$2:$R$6)</f>
        <v>1.80105529165656E-2</v>
      </c>
      <c r="K58" s="11">
        <f t="shared" si="0"/>
        <v>1.1345454635248456E-2</v>
      </c>
      <c r="L58" s="12">
        <f t="shared" si="4"/>
        <v>2.9356007551814056E-2</v>
      </c>
      <c r="U58" s="19"/>
      <c r="V58" s="15"/>
      <c r="W58" s="23"/>
      <c r="X58" s="20"/>
    </row>
    <row r="59" spans="1:24" x14ac:dyDescent="0.3">
      <c r="A59" s="19">
        <v>44561</v>
      </c>
      <c r="B59" s="15">
        <v>1.17E-4</v>
      </c>
      <c r="C59" s="15">
        <v>8.3450000000000024E-2</v>
      </c>
      <c r="D59" s="15">
        <v>0.16314300000000001</v>
      </c>
      <c r="E59" s="15">
        <f t="shared" si="3"/>
        <v>9.7630000000000008E-3</v>
      </c>
      <c r="F59" s="15">
        <f t="shared" si="3"/>
        <v>0.12016499999999999</v>
      </c>
      <c r="G59" s="15">
        <f t="shared" si="3"/>
        <v>8.8724999999999998E-2</v>
      </c>
      <c r="H59" s="5">
        <v>1</v>
      </c>
      <c r="I59" s="15" cm="1">
        <f t="array" ref="I59">C59-MMULT(D59:H59,$R$2:$R$6)</f>
        <v>3.2473735725042419E-2</v>
      </c>
      <c r="K59" s="11">
        <f t="shared" si="0"/>
        <v>8.7587896481103863E-2</v>
      </c>
      <c r="L59" s="12">
        <f t="shared" si="4"/>
        <v>0.12006163220614628</v>
      </c>
      <c r="U59" s="19"/>
      <c r="V59" s="15"/>
      <c r="W59" s="23"/>
      <c r="X59" s="20"/>
    </row>
    <row r="60" spans="1:24" x14ac:dyDescent="0.3">
      <c r="A60" s="19">
        <v>44651</v>
      </c>
      <c r="B60" s="15">
        <v>2.7999999999999998E-4</v>
      </c>
      <c r="C60" s="15">
        <v>7.7450000000000019E-2</v>
      </c>
      <c r="D60" s="15">
        <v>-3.8900999999999998E-2</v>
      </c>
      <c r="E60" s="15">
        <f t="shared" si="3"/>
        <v>0.16314300000000001</v>
      </c>
      <c r="F60" s="15">
        <f t="shared" si="3"/>
        <v>9.7630000000000008E-3</v>
      </c>
      <c r="G60" s="15">
        <f t="shared" si="3"/>
        <v>0.12016499999999999</v>
      </c>
      <c r="H60" s="5">
        <v>1</v>
      </c>
      <c r="I60" s="15" cm="1">
        <f t="array" ref="I60">C60-MMULT(D60:H60,$R$2:$R$6)</f>
        <v>3.2720924827049053E-2</v>
      </c>
      <c r="K60" s="11">
        <f t="shared" si="0"/>
        <v>-1.2844545299467332E-2</v>
      </c>
      <c r="L60" s="12">
        <f t="shared" si="4"/>
        <v>1.9876379527581721E-2</v>
      </c>
      <c r="U60" s="19"/>
      <c r="V60" s="15"/>
      <c r="W60" s="23"/>
      <c r="X60" s="20"/>
    </row>
    <row r="61" spans="1:24" x14ac:dyDescent="0.3">
      <c r="A61" s="19">
        <v>44742</v>
      </c>
      <c r="B61" s="15">
        <v>1.4419999999999999E-3</v>
      </c>
      <c r="C61" s="15">
        <v>5.1449999999999996E-2</v>
      </c>
      <c r="D61" s="15">
        <v>-0.169984</v>
      </c>
      <c r="E61" s="15">
        <f t="shared" si="3"/>
        <v>-3.8900999999999998E-2</v>
      </c>
      <c r="F61" s="15">
        <f t="shared" si="3"/>
        <v>0.16314300000000001</v>
      </c>
      <c r="G61" s="15">
        <f t="shared" si="3"/>
        <v>9.7630000000000008E-3</v>
      </c>
      <c r="H61" s="5">
        <v>1</v>
      </c>
      <c r="I61" s="15" cm="1">
        <f t="array" ref="I61">C61-MMULT(D61:H61,$R$2:$R$6)</f>
        <v>4.4453610570286219E-2</v>
      </c>
      <c r="K61" s="11">
        <f t="shared" si="0"/>
        <v>-7.8003549110135378E-2</v>
      </c>
      <c r="L61" s="12">
        <f t="shared" si="4"/>
        <v>-3.354993853984916E-2</v>
      </c>
      <c r="U61" s="19"/>
      <c r="V61" s="15"/>
      <c r="W61" s="23"/>
      <c r="X61" s="20"/>
    </row>
    <row r="62" spans="1:24" x14ac:dyDescent="0.3">
      <c r="A62" s="19">
        <v>44834</v>
      </c>
      <c r="B62" s="15">
        <v>4.4900000000000001E-3</v>
      </c>
      <c r="C62" s="15">
        <v>8.9500000000000135E-3</v>
      </c>
      <c r="D62" s="15">
        <v>-9.9413000000000001E-2</v>
      </c>
      <c r="E62" s="15">
        <f t="shared" si="3"/>
        <v>-0.169984</v>
      </c>
      <c r="F62" s="15">
        <f t="shared" si="3"/>
        <v>-3.8900999999999998E-2</v>
      </c>
      <c r="G62" s="15">
        <f t="shared" si="3"/>
        <v>0.16314300000000001</v>
      </c>
      <c r="H62" s="5">
        <v>1</v>
      </c>
      <c r="I62" s="15" cm="1">
        <f t="array" ref="I62">C62-MMULT(D62:H62,$R$2:$R$6)</f>
        <v>9.5568442954417285E-3</v>
      </c>
      <c r="K62" s="11">
        <f t="shared" si="0"/>
        <v>-4.2923973132146971E-2</v>
      </c>
      <c r="L62" s="12">
        <f t="shared" si="4"/>
        <v>-3.3367128836705243E-2</v>
      </c>
      <c r="U62" s="19"/>
      <c r="V62" s="15"/>
      <c r="W62" s="23"/>
      <c r="X62" s="20"/>
    </row>
    <row r="63" spans="1:24" x14ac:dyDescent="0.3">
      <c r="A63" s="19">
        <v>44926</v>
      </c>
      <c r="B63" s="15">
        <v>8.7430000000000008E-3</v>
      </c>
      <c r="C63" s="15">
        <v>-5.3449999999999998E-2</v>
      </c>
      <c r="D63" s="15">
        <v>5.2417999999999999E-2</v>
      </c>
      <c r="E63" s="15">
        <f t="shared" si="3"/>
        <v>-9.9413000000000001E-2</v>
      </c>
      <c r="F63" s="15">
        <f t="shared" si="3"/>
        <v>-0.169984</v>
      </c>
      <c r="G63" s="15">
        <f t="shared" si="3"/>
        <v>-3.8900999999999998E-2</v>
      </c>
      <c r="H63" s="5">
        <v>1</v>
      </c>
      <c r="I63" s="15" cm="1">
        <f t="array" ref="I63">C63-MMULT(D63:H63,$R$2:$R$6)</f>
        <v>-2.604662144763574E-2</v>
      </c>
      <c r="K63" s="11">
        <f t="shared" si="0"/>
        <v>3.2548488648385512E-2</v>
      </c>
      <c r="L63" s="12">
        <f t="shared" si="4"/>
        <v>6.5018672007497724E-3</v>
      </c>
      <c r="U63" s="19"/>
      <c r="V63" s="15"/>
      <c r="W63" s="23"/>
      <c r="X63" s="20"/>
    </row>
    <row r="64" spans="1:24" x14ac:dyDescent="0.3">
      <c r="A64" s="19">
        <v>45016</v>
      </c>
      <c r="B64" s="15">
        <v>1.1219E-2</v>
      </c>
      <c r="C64" s="15">
        <v>-3.5449999999999982E-2</v>
      </c>
      <c r="D64" s="15">
        <v>2.6839999999999999E-2</v>
      </c>
      <c r="E64" s="15">
        <f t="shared" si="3"/>
        <v>5.2417999999999999E-2</v>
      </c>
      <c r="F64" s="15">
        <f t="shared" si="3"/>
        <v>-9.9413000000000001E-2</v>
      </c>
      <c r="G64" s="15">
        <f t="shared" si="3"/>
        <v>-0.169984</v>
      </c>
      <c r="H64" s="5">
        <v>1</v>
      </c>
      <c r="I64" s="15" cm="1">
        <f t="array" ref="I64">C64-MMULT(D64:H64,$R$2:$R$6)</f>
        <v>-1.0822366751773685E-2</v>
      </c>
      <c r="K64" s="11">
        <f t="shared" si="0"/>
        <v>1.9834124470961535E-2</v>
      </c>
      <c r="L64" s="12">
        <f t="shared" si="4"/>
        <v>9.0117577191878503E-3</v>
      </c>
      <c r="U64" s="19"/>
      <c r="V64" s="15"/>
      <c r="W64" s="23"/>
      <c r="X64" s="20"/>
    </row>
    <row r="65" spans="1:24" x14ac:dyDescent="0.3">
      <c r="A65" s="19">
        <v>45107</v>
      </c>
      <c r="B65" s="15">
        <v>1.2522E-2</v>
      </c>
      <c r="C65" s="15">
        <v>-3.0549999999999966E-2</v>
      </c>
      <c r="D65" s="15">
        <v>2.6154E-2</v>
      </c>
      <c r="E65" s="15">
        <f t="shared" si="3"/>
        <v>2.6839999999999999E-2</v>
      </c>
      <c r="F65" s="15">
        <f t="shared" si="3"/>
        <v>5.2417999999999999E-2</v>
      </c>
      <c r="G65" s="15">
        <f t="shared" si="3"/>
        <v>-9.9413000000000001E-2</v>
      </c>
      <c r="H65" s="5">
        <v>1</v>
      </c>
      <c r="I65" s="15" cm="1">
        <f t="array" ref="I65">C65-MMULT(D65:H65,$R$2:$R$6)</f>
        <v>-3.2044711564022207E-2</v>
      </c>
      <c r="K65" s="11">
        <f t="shared" si="0"/>
        <v>1.9493126198003807E-2</v>
      </c>
      <c r="L65" s="12">
        <f t="shared" si="4"/>
        <v>-1.25515853660184E-2</v>
      </c>
      <c r="U65" s="19"/>
      <c r="V65" s="15"/>
      <c r="W65" s="23"/>
      <c r="X65" s="20"/>
    </row>
    <row r="66" spans="1:24" x14ac:dyDescent="0.3">
      <c r="A66" s="19"/>
      <c r="B66" s="15"/>
      <c r="C66" s="15"/>
      <c r="D66" s="15"/>
      <c r="E66" s="15"/>
      <c r="F66" s="15"/>
      <c r="G66" s="15"/>
      <c r="I66" s="15"/>
      <c r="K66" s="11"/>
      <c r="L66" s="12"/>
      <c r="U66" s="19"/>
      <c r="V66" s="15"/>
      <c r="W66" s="23"/>
      <c r="X66" s="20"/>
    </row>
    <row r="67" spans="1:24" x14ac:dyDescent="0.3">
      <c r="A67" s="19"/>
      <c r="B67" s="15"/>
      <c r="C67" s="15"/>
      <c r="D67" s="15"/>
      <c r="U67" s="19"/>
      <c r="V67" s="15"/>
      <c r="W67" s="23"/>
      <c r="X67" s="20"/>
    </row>
    <row r="68" spans="1:24" x14ac:dyDescent="0.3">
      <c r="A68" s="24" t="s">
        <v>7</v>
      </c>
      <c r="B68" s="25" cm="1">
        <f t="array" ref="B68">GEOMEAN(1+B2:B65)^4-1</f>
        <v>8.8880166640670222E-3</v>
      </c>
      <c r="C68" s="25" cm="1">
        <f t="array" ref="C68">GEOMEAN(1+C2:C64)^4-1</f>
        <v>7.2004364649856933E-2</v>
      </c>
      <c r="D68" s="25" cm="1">
        <f t="array" ref="D68">GEOMEAN(1+D2:D63)^4-1</f>
        <v>5.2115017996586133E-2</v>
      </c>
      <c r="E68" s="25"/>
      <c r="F68" s="26"/>
      <c r="G68" s="26"/>
      <c r="H68" s="26"/>
      <c r="I68" s="26"/>
      <c r="J68" s="26"/>
      <c r="K68" s="25" cm="1">
        <f t="array" ref="K68">GEOMEAN(1+K2:K65)^4-1</f>
        <v>6.138956766187631E-2</v>
      </c>
      <c r="L68" s="12" cm="1">
        <f t="array" ref="L68">GEOMEAN(1+L2:L65)^4-1</f>
        <v>5.8994132691442491E-2</v>
      </c>
      <c r="U68" s="19"/>
      <c r="V68" s="15"/>
      <c r="W68" s="23"/>
      <c r="X68" s="20"/>
    </row>
    <row r="69" spans="1:24" x14ac:dyDescent="0.3">
      <c r="A69" s="19" t="s">
        <v>8</v>
      </c>
      <c r="B69" s="15"/>
      <c r="C69" s="15">
        <f>STDEV(C2:C66)*SQRT(4)</f>
        <v>8.1462983060571634E-2</v>
      </c>
      <c r="D69" s="15">
        <f>STDEV(D2:D66)*SQRT(4)</f>
        <v>0.23498825360978864</v>
      </c>
      <c r="K69" s="25">
        <f>STDEV(K2:K66)*SQRT(4)</f>
        <v>0.11680843825989985</v>
      </c>
      <c r="L69" s="12">
        <f>STDEV(L2:L66)*SQRT(4)</f>
        <v>0.13052855708087716</v>
      </c>
      <c r="U69" s="19"/>
      <c r="V69" s="15"/>
      <c r="W69" s="23"/>
      <c r="X69" s="20"/>
    </row>
    <row r="70" spans="1:24" x14ac:dyDescent="0.3">
      <c r="A70" s="5" t="s">
        <v>9</v>
      </c>
      <c r="B70" s="20"/>
      <c r="C70" s="20">
        <f>(C68-$B68)/C69</f>
        <v>0.77478562181868393</v>
      </c>
      <c r="D70" s="20">
        <f>(D68-$B68)/D69</f>
        <v>0.18395388138974811</v>
      </c>
      <c r="K70" s="27">
        <f>(K68-$B68)/K69</f>
        <v>0.44946710854050503</v>
      </c>
      <c r="L70" s="21">
        <f>(L68-$B68)/L69</f>
        <v>0.38387091030454801</v>
      </c>
      <c r="U70" s="19"/>
      <c r="V70" s="15"/>
      <c r="W70" s="23"/>
      <c r="X70" s="20"/>
    </row>
    <row r="71" spans="1:24" x14ac:dyDescent="0.3">
      <c r="U71" s="19"/>
      <c r="V71" s="15"/>
      <c r="W71" s="23"/>
      <c r="X71" s="20"/>
    </row>
    <row r="72" spans="1:24" x14ac:dyDescent="0.3">
      <c r="U72" s="19"/>
      <c r="V72" s="15"/>
      <c r="W72" s="23"/>
      <c r="X72" s="20"/>
    </row>
    <row r="73" spans="1:24" x14ac:dyDescent="0.3">
      <c r="A73" s="19"/>
      <c r="B73" s="15"/>
      <c r="C73" s="15" cm="1">
        <f t="array" ref="C73">GEOMEAN(1+C46:C65)^4-1</f>
        <v>7.4124401243964355E-2</v>
      </c>
      <c r="D73" s="15"/>
      <c r="U73" s="19"/>
      <c r="V73" s="15"/>
      <c r="W73" s="23"/>
      <c r="X73" s="20"/>
    </row>
    <row r="74" spans="1:24" x14ac:dyDescent="0.3">
      <c r="B74" s="15"/>
      <c r="C74" s="15"/>
      <c r="D74" s="15"/>
      <c r="K74" s="15"/>
      <c r="U74" s="19"/>
      <c r="V74" s="15"/>
      <c r="W74" s="23"/>
      <c r="X74" s="20"/>
    </row>
    <row r="75" spans="1:24" x14ac:dyDescent="0.3">
      <c r="A75" s="19"/>
      <c r="B75" s="15"/>
      <c r="C75" s="15"/>
      <c r="D75" s="15"/>
      <c r="K75" s="15"/>
      <c r="U75" s="19"/>
      <c r="V75" s="15"/>
      <c r="W75" s="23"/>
      <c r="X75" s="20"/>
    </row>
    <row r="76" spans="1:24" x14ac:dyDescent="0.3">
      <c r="A76" s="19"/>
      <c r="B76" s="20"/>
      <c r="C76" s="20"/>
      <c r="D76" s="20"/>
      <c r="K76" s="20"/>
      <c r="L76" s="15"/>
      <c r="U76" s="19"/>
      <c r="V76" s="15"/>
      <c r="W76" s="23"/>
      <c r="X76" s="20"/>
    </row>
    <row r="77" spans="1:24" x14ac:dyDescent="0.3">
      <c r="A77" s="19"/>
      <c r="B77" s="15"/>
      <c r="C77" s="15"/>
      <c r="D77" s="15"/>
      <c r="U77" s="19"/>
      <c r="V77" s="15"/>
      <c r="W77" s="23"/>
      <c r="X77" s="20"/>
    </row>
    <row r="78" spans="1:24" x14ac:dyDescent="0.3">
      <c r="A78" s="19"/>
      <c r="B78" s="15"/>
      <c r="C78" s="15"/>
      <c r="D78" s="15"/>
      <c r="U78" s="19"/>
      <c r="V78" s="15"/>
      <c r="W78" s="23"/>
      <c r="X78" s="20"/>
    </row>
    <row r="79" spans="1:24" x14ac:dyDescent="0.3">
      <c r="A79" s="19"/>
      <c r="B79" s="15"/>
      <c r="C79" s="15"/>
      <c r="D79" s="15"/>
      <c r="U79" s="19"/>
      <c r="V79" s="15"/>
      <c r="W79" s="23"/>
      <c r="X79" s="20"/>
    </row>
    <row r="80" spans="1:24" x14ac:dyDescent="0.3">
      <c r="A80" s="19"/>
      <c r="B80" s="15"/>
      <c r="C80" s="15"/>
      <c r="D80" s="15"/>
      <c r="U80" s="19"/>
      <c r="V80" s="15"/>
      <c r="W80" s="23"/>
      <c r="X80" s="20"/>
    </row>
    <row r="81" spans="1:24" x14ac:dyDescent="0.3">
      <c r="A81" s="19"/>
      <c r="B81" s="15"/>
      <c r="C81" s="15"/>
      <c r="D81" s="15"/>
      <c r="U81" s="19"/>
      <c r="V81" s="15"/>
      <c r="W81" s="23"/>
      <c r="X81" s="20"/>
    </row>
    <row r="82" spans="1:24" x14ac:dyDescent="0.3">
      <c r="A82" s="19"/>
      <c r="B82" s="15"/>
      <c r="C82" s="15"/>
      <c r="D82" s="15"/>
      <c r="U82" s="19"/>
      <c r="V82" s="15"/>
      <c r="W82" s="23"/>
      <c r="X82" s="20"/>
    </row>
    <row r="83" spans="1:24" x14ac:dyDescent="0.3">
      <c r="A83" s="19"/>
      <c r="B83" s="15"/>
      <c r="C83" s="15"/>
      <c r="D83" s="15"/>
      <c r="U83" s="19"/>
      <c r="V83" s="15"/>
      <c r="W83" s="23"/>
      <c r="X83" s="20"/>
    </row>
    <row r="84" spans="1:24" x14ac:dyDescent="0.3">
      <c r="A84" s="19"/>
      <c r="B84" s="15"/>
      <c r="C84" s="15"/>
      <c r="D84" s="15"/>
      <c r="U84" s="19"/>
      <c r="V84" s="15"/>
      <c r="W84" s="23"/>
      <c r="X84" s="20"/>
    </row>
    <row r="85" spans="1:24" x14ac:dyDescent="0.3">
      <c r="A85" s="19"/>
      <c r="B85" s="15"/>
      <c r="C85" s="15"/>
      <c r="D85" s="15"/>
      <c r="U85" s="19"/>
      <c r="V85" s="15"/>
      <c r="W85" s="23"/>
      <c r="X85" s="20"/>
    </row>
    <row r="86" spans="1:24" x14ac:dyDescent="0.3">
      <c r="A86" s="19"/>
      <c r="B86" s="15"/>
      <c r="C86" s="15"/>
      <c r="D86" s="15"/>
      <c r="U86" s="19"/>
      <c r="V86" s="15"/>
      <c r="W86" s="20"/>
      <c r="X86" s="20"/>
    </row>
    <row r="87" spans="1:24" x14ac:dyDescent="0.3">
      <c r="A87" s="19"/>
      <c r="B87" s="15"/>
      <c r="C87" s="15"/>
      <c r="D87" s="15"/>
      <c r="U87" s="19"/>
      <c r="V87" s="15"/>
      <c r="W87" s="11"/>
      <c r="X87" s="20"/>
    </row>
    <row r="88" spans="1:24" x14ac:dyDescent="0.3">
      <c r="A88" s="19"/>
      <c r="B88" s="15"/>
      <c r="C88" s="15"/>
      <c r="D88" s="15"/>
      <c r="U88" s="19"/>
      <c r="V88" s="15"/>
    </row>
    <row r="89" spans="1:24" x14ac:dyDescent="0.3">
      <c r="A89" s="19"/>
      <c r="B89" s="15"/>
      <c r="C89" s="15"/>
      <c r="D89" s="15"/>
      <c r="U89" s="19"/>
      <c r="V89" s="15"/>
    </row>
    <row r="90" spans="1:24" x14ac:dyDescent="0.3">
      <c r="A90" s="19"/>
      <c r="B90" s="15"/>
      <c r="C90" s="15"/>
      <c r="D90" s="15"/>
      <c r="U90" s="19"/>
      <c r="V90" s="15"/>
    </row>
    <row r="91" spans="1:24" x14ac:dyDescent="0.3">
      <c r="A91" s="19"/>
      <c r="B91" s="15"/>
      <c r="C91" s="15"/>
      <c r="D91" s="15"/>
      <c r="U91" s="19"/>
      <c r="V91" s="15"/>
    </row>
    <row r="92" spans="1:24" x14ac:dyDescent="0.3">
      <c r="A92" s="19"/>
      <c r="B92" s="15"/>
      <c r="C92" s="15"/>
      <c r="D92" s="15"/>
      <c r="U92" s="19"/>
      <c r="V92" s="15"/>
    </row>
    <row r="93" spans="1:24" x14ac:dyDescent="0.3">
      <c r="A93" s="19"/>
      <c r="B93" s="15"/>
      <c r="C93" s="15"/>
      <c r="D93" s="15"/>
      <c r="U93" s="19"/>
      <c r="V93" s="15"/>
    </row>
    <row r="94" spans="1:24" x14ac:dyDescent="0.3">
      <c r="A94" s="19"/>
      <c r="B94" s="15"/>
      <c r="C94" s="15"/>
      <c r="D94" s="15"/>
      <c r="U94" s="19"/>
      <c r="V94" s="15"/>
    </row>
    <row r="95" spans="1:24" x14ac:dyDescent="0.3">
      <c r="A95" s="19"/>
      <c r="B95" s="15"/>
      <c r="C95" s="15"/>
      <c r="D95" s="15"/>
      <c r="U95" s="19"/>
      <c r="V95" s="15"/>
    </row>
    <row r="96" spans="1:24" x14ac:dyDescent="0.3">
      <c r="A96" s="19"/>
      <c r="B96" s="15"/>
      <c r="C96" s="15"/>
      <c r="D96" s="15"/>
      <c r="U96" s="19"/>
      <c r="V96" s="15"/>
    </row>
    <row r="97" spans="1:22" x14ac:dyDescent="0.3">
      <c r="A97" s="19"/>
      <c r="B97" s="15"/>
      <c r="C97" s="15"/>
      <c r="D97" s="15"/>
      <c r="U97" s="19"/>
      <c r="V97" s="15"/>
    </row>
    <row r="98" spans="1:22" x14ac:dyDescent="0.3">
      <c r="A98" s="19"/>
      <c r="B98" s="15"/>
      <c r="C98" s="15"/>
      <c r="D98" s="15"/>
      <c r="U98" s="19"/>
      <c r="V98" s="15"/>
    </row>
    <row r="99" spans="1:22" x14ac:dyDescent="0.3">
      <c r="A99" s="19"/>
      <c r="B99" s="15"/>
      <c r="C99" s="15"/>
      <c r="D99" s="15"/>
      <c r="U99" s="19"/>
      <c r="V99" s="15"/>
    </row>
    <row r="100" spans="1:22" x14ac:dyDescent="0.3">
      <c r="A100" s="19"/>
      <c r="B100" s="15"/>
      <c r="C100" s="15"/>
      <c r="D100" s="15"/>
      <c r="U100" s="19"/>
      <c r="V100" s="15"/>
    </row>
    <row r="101" spans="1:22" x14ac:dyDescent="0.3">
      <c r="A101" s="19"/>
      <c r="B101" s="15"/>
      <c r="C101" s="15"/>
      <c r="D101" s="15"/>
      <c r="U101" s="19"/>
      <c r="V101" s="15"/>
    </row>
    <row r="102" spans="1:22" x14ac:dyDescent="0.3">
      <c r="A102" s="19"/>
      <c r="B102" s="15"/>
      <c r="C102" s="15"/>
      <c r="D102" s="15"/>
      <c r="U102" s="19"/>
      <c r="V102" s="15"/>
    </row>
    <row r="103" spans="1:22" x14ac:dyDescent="0.3">
      <c r="A103" s="19"/>
      <c r="B103" s="15"/>
      <c r="C103" s="15"/>
      <c r="D103" s="15"/>
      <c r="U103" s="19"/>
      <c r="V103" s="15"/>
    </row>
    <row r="104" spans="1:22" x14ac:dyDescent="0.3">
      <c r="A104" s="19"/>
      <c r="B104" s="15"/>
      <c r="C104" s="15"/>
      <c r="D104" s="15"/>
      <c r="U104" s="19"/>
      <c r="V104" s="15"/>
    </row>
    <row r="105" spans="1:22" x14ac:dyDescent="0.3">
      <c r="A105" s="19"/>
      <c r="B105" s="15"/>
      <c r="C105" s="15"/>
      <c r="D105" s="15"/>
      <c r="U105" s="19"/>
      <c r="V105" s="15"/>
    </row>
    <row r="106" spans="1:22" x14ac:dyDescent="0.3">
      <c r="A106" s="19"/>
      <c r="B106" s="15"/>
      <c r="C106" s="15"/>
      <c r="D106" s="15"/>
      <c r="U106" s="19"/>
      <c r="V106" s="15"/>
    </row>
    <row r="107" spans="1:22" x14ac:dyDescent="0.3">
      <c r="A107" s="19"/>
      <c r="B107" s="15"/>
      <c r="C107" s="15"/>
      <c r="D107" s="15"/>
      <c r="U107" s="19"/>
      <c r="V107" s="15"/>
    </row>
    <row r="109" spans="1:22" x14ac:dyDescent="0.3">
      <c r="A109" s="19"/>
      <c r="B109" s="15"/>
      <c r="C109" s="15"/>
      <c r="D109" s="15"/>
    </row>
    <row r="111" spans="1:22" x14ac:dyDescent="0.3">
      <c r="A111" s="19"/>
      <c r="B111" s="15"/>
      <c r="C111" s="15"/>
      <c r="D111" s="15"/>
    </row>
    <row r="112" spans="1:22" x14ac:dyDescent="0.3">
      <c r="A112" s="19"/>
      <c r="B112" s="15"/>
      <c r="C112" s="15"/>
      <c r="D112" s="15"/>
    </row>
    <row r="113" spans="1:4" x14ac:dyDescent="0.3">
      <c r="A113" s="19"/>
      <c r="B113" s="15"/>
      <c r="C113" s="15"/>
      <c r="D113" s="15"/>
    </row>
    <row r="114" spans="1:4" x14ac:dyDescent="0.3">
      <c r="A114" s="19"/>
      <c r="B114" s="15"/>
      <c r="C114" s="15"/>
      <c r="D114" s="15"/>
    </row>
    <row r="115" spans="1:4" x14ac:dyDescent="0.3">
      <c r="A115" s="19"/>
      <c r="B115" s="15"/>
      <c r="C115" s="15"/>
      <c r="D115" s="15"/>
    </row>
    <row r="116" spans="1:4" x14ac:dyDescent="0.3">
      <c r="A116" s="19"/>
      <c r="B116" s="15"/>
      <c r="C116" s="15"/>
      <c r="D116" s="15"/>
    </row>
    <row r="117" spans="1:4" x14ac:dyDescent="0.3">
      <c r="A117" s="19"/>
      <c r="B117" s="15"/>
      <c r="C117" s="15"/>
      <c r="D117" s="15"/>
    </row>
    <row r="118" spans="1:4" x14ac:dyDescent="0.3">
      <c r="A118" s="19"/>
      <c r="B118" s="15"/>
      <c r="C118" s="15"/>
      <c r="D118" s="15"/>
    </row>
    <row r="119" spans="1:4" x14ac:dyDescent="0.3">
      <c r="A119" s="19"/>
      <c r="B119" s="15"/>
      <c r="C119" s="15"/>
      <c r="D119" s="15"/>
    </row>
    <row r="120" spans="1:4" x14ac:dyDescent="0.3">
      <c r="A120" s="19"/>
      <c r="B120" s="15"/>
      <c r="C120" s="15"/>
      <c r="D120" s="15"/>
    </row>
    <row r="121" spans="1:4" x14ac:dyDescent="0.3">
      <c r="A121" s="19"/>
      <c r="B121" s="15"/>
      <c r="C121" s="15"/>
      <c r="D121" s="15"/>
    </row>
    <row r="122" spans="1:4" x14ac:dyDescent="0.3">
      <c r="A122" s="19"/>
      <c r="B122" s="15"/>
      <c r="C122" s="15"/>
      <c r="D122" s="15"/>
    </row>
    <row r="123" spans="1:4" x14ac:dyDescent="0.3">
      <c r="A123" s="19"/>
      <c r="B123" s="15"/>
      <c r="C123" s="15"/>
      <c r="D123" s="15"/>
    </row>
    <row r="124" spans="1:4" x14ac:dyDescent="0.3">
      <c r="A124" s="19"/>
      <c r="B124" s="15"/>
      <c r="C124" s="15"/>
      <c r="D124" s="15"/>
    </row>
    <row r="125" spans="1:4" x14ac:dyDescent="0.3">
      <c r="A125" s="19"/>
      <c r="B125" s="15"/>
      <c r="C125" s="15"/>
      <c r="D125" s="15"/>
    </row>
    <row r="126" spans="1:4" x14ac:dyDescent="0.3">
      <c r="A126" s="19"/>
      <c r="B126" s="15"/>
      <c r="C126" s="15"/>
      <c r="D126" s="15"/>
    </row>
    <row r="127" spans="1:4" x14ac:dyDescent="0.3">
      <c r="A127" s="19"/>
      <c r="B127" s="15"/>
      <c r="C127" s="15"/>
      <c r="D127" s="1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A6DC-EE1F-41F3-BA01-1987F85D32F0}">
  <dimension ref="A2:AH71"/>
  <sheetViews>
    <sheetView zoomScale="85" zoomScaleNormal="85" workbookViewId="0">
      <selection activeCell="K4" sqref="K4"/>
    </sheetView>
  </sheetViews>
  <sheetFormatPr defaultRowHeight="14.5" x14ac:dyDescent="0.35"/>
  <cols>
    <col min="1" max="1" width="17" bestFit="1" customWidth="1"/>
    <col min="2" max="3" width="7.81640625" bestFit="1" customWidth="1"/>
    <col min="4" max="4" width="10.7265625" bestFit="1" customWidth="1"/>
    <col min="5" max="5" width="8" bestFit="1" customWidth="1"/>
    <col min="6" max="6" width="20.453125" bestFit="1" customWidth="1"/>
    <col min="7" max="7" width="11.81640625" bestFit="1" customWidth="1"/>
    <col min="8" max="8" width="16.54296875" bestFit="1" customWidth="1"/>
    <col min="9" max="9" width="10.7265625" bestFit="1" customWidth="1"/>
    <col min="10" max="10" width="6.81640625" bestFit="1" customWidth="1"/>
    <col min="11" max="21" width="6.81640625" customWidth="1"/>
    <col min="27" max="27" width="17" bestFit="1" customWidth="1"/>
    <col min="28" max="31" width="12.26953125" bestFit="1" customWidth="1"/>
    <col min="32" max="32" width="20.453125" bestFit="1" customWidth="1"/>
    <col min="33" max="33" width="12.26953125" bestFit="1" customWidth="1"/>
    <col min="34" max="34" width="16.54296875" bestFit="1" customWidth="1"/>
  </cols>
  <sheetData>
    <row r="2" spans="1:34" x14ac:dyDescent="0.35">
      <c r="A2" t="s">
        <v>50</v>
      </c>
      <c r="B2" s="34" cm="1">
        <f t="array" ref="B2">GEOMEAN(1+B8:B71)^4-1</f>
        <v>0.11375880157109375</v>
      </c>
      <c r="C2" s="34" cm="1">
        <f t="array" ref="C2">GEOMEAN(1+C8:C71)^4-1</f>
        <v>0.12475483256419206</v>
      </c>
      <c r="D2" s="34" cm="1">
        <f t="array" ref="D2">GEOMEAN(1+D8:D71)^4-1</f>
        <v>5.4945355076684521E-2</v>
      </c>
      <c r="E2" s="34" cm="1">
        <f t="array" ref="E2">GEOMEAN(1+E8:E71)^4-1</f>
        <v>9.1998458190378107E-2</v>
      </c>
      <c r="F2" s="34" cm="1">
        <f t="array" ref="F2">GEOMEAN(1+F8:F71)^4-1</f>
        <v>0.10657029176647015</v>
      </c>
      <c r="G2" s="34" cm="1">
        <f t="array" ref="G2">GEOMEAN(1+G8:G71)^4-1</f>
        <v>0.11253108358145192</v>
      </c>
      <c r="H2" s="34" cm="1">
        <f t="array" ref="H2">GEOMEAN(1+H8:H71)^4-1</f>
        <v>0.11553835001086088</v>
      </c>
    </row>
    <row r="3" spans="1:34" x14ac:dyDescent="0.35">
      <c r="A3" t="s">
        <v>62</v>
      </c>
      <c r="B3" s="34">
        <f>STDEV(B8:B71)*SQRT(4)</f>
        <v>8.7486960479652348E-2</v>
      </c>
      <c r="C3" s="34">
        <f t="shared" ref="C3:H3" si="0">STDEV(C8:C71)*SQRT(4)</f>
        <v>9.285423054803256E-2</v>
      </c>
      <c r="D3" s="34">
        <f t="shared" si="0"/>
        <v>0.18337314098220209</v>
      </c>
      <c r="E3" s="34">
        <f t="shared" si="0"/>
        <v>0.17312917205933009</v>
      </c>
      <c r="F3" s="34">
        <f t="shared" si="0"/>
        <v>0.13899600603748336</v>
      </c>
      <c r="G3" s="34">
        <f t="shared" si="0"/>
        <v>0.14974560408016482</v>
      </c>
      <c r="H3" s="34">
        <f t="shared" si="0"/>
        <v>0.14861807363671034</v>
      </c>
      <c r="K3" t="s">
        <v>70</v>
      </c>
    </row>
    <row r="4" spans="1:34" x14ac:dyDescent="0.35">
      <c r="K4">
        <f>CORREL(G8:G71,H8:H71)</f>
        <v>0.91944861844617842</v>
      </c>
    </row>
    <row r="5" spans="1:34" x14ac:dyDescent="0.35">
      <c r="I5" s="36">
        <f>AVERAGE(I8:I71)</f>
        <v>-6.9041255919515183E-4</v>
      </c>
      <c r="J5" s="36">
        <f>(1+I5)^4-1</f>
        <v>-2.758791535936389E-3</v>
      </c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</row>
    <row r="6" spans="1:34" x14ac:dyDescent="0.35">
      <c r="A6" s="37" t="s">
        <v>31</v>
      </c>
      <c r="B6" s="38" t="s">
        <v>66</v>
      </c>
      <c r="C6" s="39" t="s">
        <v>58</v>
      </c>
      <c r="D6" s="40" t="s">
        <v>16</v>
      </c>
      <c r="E6" s="40" t="s">
        <v>56</v>
      </c>
      <c r="F6" s="38" t="s">
        <v>64</v>
      </c>
      <c r="G6" s="35" t="s">
        <v>57</v>
      </c>
      <c r="H6" s="39" t="s">
        <v>63</v>
      </c>
      <c r="I6" t="s">
        <v>65</v>
      </c>
      <c r="AA6" s="37" t="s">
        <v>31</v>
      </c>
      <c r="AB6" s="38" t="s">
        <v>66</v>
      </c>
      <c r="AC6" s="39" t="s">
        <v>58</v>
      </c>
      <c r="AD6" s="40" t="s">
        <v>16</v>
      </c>
      <c r="AE6" s="40" t="s">
        <v>56</v>
      </c>
      <c r="AF6" s="38" t="s">
        <v>64</v>
      </c>
      <c r="AG6" s="35" t="s">
        <v>57</v>
      </c>
      <c r="AH6" s="39" t="s">
        <v>63</v>
      </c>
    </row>
    <row r="7" spans="1:34" x14ac:dyDescent="0.35">
      <c r="A7" s="37"/>
      <c r="B7" s="38"/>
      <c r="C7" s="39"/>
      <c r="D7" s="40"/>
      <c r="E7" s="40"/>
      <c r="F7" s="38"/>
      <c r="G7" s="35"/>
      <c r="H7" s="39"/>
      <c r="AA7" s="41">
        <v>39264</v>
      </c>
      <c r="AB7" s="42">
        <v>100</v>
      </c>
      <c r="AC7" s="42">
        <v>100</v>
      </c>
      <c r="AD7" s="42">
        <v>100</v>
      </c>
      <c r="AE7" s="42">
        <v>100</v>
      </c>
      <c r="AF7" s="42">
        <v>100</v>
      </c>
      <c r="AG7" s="42">
        <v>100</v>
      </c>
      <c r="AH7" s="42">
        <v>100</v>
      </c>
    </row>
    <row r="8" spans="1:34" x14ac:dyDescent="0.35">
      <c r="A8" s="41">
        <v>39355</v>
      </c>
      <c r="B8" s="36">
        <v>3.4000000000000002E-2</v>
      </c>
      <c r="C8" s="36">
        <v>3.2820357702394221E-2</v>
      </c>
      <c r="D8" s="36">
        <v>3.4712E-2</v>
      </c>
      <c r="E8" s="36">
        <v>2.0302943139819396E-2</v>
      </c>
      <c r="F8" s="36">
        <f>'Preqin - S&amp;P 500'!L2</f>
        <v>2.3643532885072975E-2</v>
      </c>
      <c r="G8" s="36">
        <v>-3.2997410747102128E-2</v>
      </c>
      <c r="H8" s="36">
        <f>'PB - S&amp;P 500'!L2</f>
        <v>2.5743508211717246E-2</v>
      </c>
      <c r="I8" s="36">
        <f>G8-H8</f>
        <v>-5.8740918958819374E-2</v>
      </c>
      <c r="AA8" s="41">
        <v>39355</v>
      </c>
      <c r="AB8" s="42">
        <f t="shared" ref="AB8:AH11" si="1">AB7*(1+B8)</f>
        <v>103.4</v>
      </c>
      <c r="AC8" s="42">
        <f t="shared" si="1"/>
        <v>103.28203577023942</v>
      </c>
      <c r="AD8" s="42">
        <f t="shared" si="1"/>
        <v>103.47120000000001</v>
      </c>
      <c r="AE8" s="42">
        <f t="shared" si="1"/>
        <v>102.03029431398194</v>
      </c>
      <c r="AF8" s="42">
        <f t="shared" si="1"/>
        <v>102.3643532885073</v>
      </c>
      <c r="AG8" s="42">
        <f t="shared" si="1"/>
        <v>96.700258925289788</v>
      </c>
      <c r="AH8" s="42">
        <f t="shared" si="1"/>
        <v>102.57435082117172</v>
      </c>
    </row>
    <row r="9" spans="1:34" x14ac:dyDescent="0.35">
      <c r="A9" s="41">
        <v>39447</v>
      </c>
      <c r="B9" s="36">
        <v>0.03</v>
      </c>
      <c r="C9" s="36">
        <v>3.4040995831080563E-2</v>
      </c>
      <c r="D9" s="36">
        <v>-1.7904E-2</v>
      </c>
      <c r="E9" s="36">
        <v>-3.3318243549117166E-2</v>
      </c>
      <c r="F9" s="36">
        <f>'Preqin - S&amp;P 500'!L3</f>
        <v>-1.7588541481004111E-2</v>
      </c>
      <c r="G9" s="36">
        <v>3.5080478275324838E-2</v>
      </c>
      <c r="H9" s="36">
        <f>'PB - S&amp;P 500'!L3</f>
        <v>-1.834346689833111E-2</v>
      </c>
      <c r="I9" s="36">
        <f t="shared" ref="I9:I71" si="2">G9-H9</f>
        <v>5.3423945173655951E-2</v>
      </c>
      <c r="AA9" s="41">
        <v>39447</v>
      </c>
      <c r="AB9" s="42">
        <f t="shared" si="1"/>
        <v>106.50200000000001</v>
      </c>
      <c r="AC9" s="42">
        <f t="shared" si="1"/>
        <v>106.79785911931965</v>
      </c>
      <c r="AD9" s="42">
        <f t="shared" si="1"/>
        <v>101.61865163520001</v>
      </c>
      <c r="AE9" s="42">
        <f t="shared" si="1"/>
        <v>98.630824118640589</v>
      </c>
      <c r="AF9" s="42">
        <f t="shared" si="1"/>
        <v>100.56391361451624</v>
      </c>
      <c r="AG9" s="42">
        <f t="shared" si="1"/>
        <v>100.0925502577367</v>
      </c>
      <c r="AH9" s="42">
        <f t="shared" si="1"/>
        <v>100.69278161226575</v>
      </c>
    </row>
    <row r="10" spans="1:34" x14ac:dyDescent="0.35">
      <c r="A10" s="41">
        <v>39538</v>
      </c>
      <c r="B10" s="36">
        <v>-1.4999999999999999E-2</v>
      </c>
      <c r="C10" s="36">
        <v>1.2239732648859909E-3</v>
      </c>
      <c r="D10" s="36">
        <v>-9.2816999999999997E-2</v>
      </c>
      <c r="E10" s="36">
        <v>-9.4445740931528244E-2</v>
      </c>
      <c r="F10" s="36">
        <f>'Preqin - S&amp;P 500'!L4</f>
        <v>-6.4592602254686743E-2</v>
      </c>
      <c r="G10" s="36">
        <v>-2.6722654018206012E-2</v>
      </c>
      <c r="H10" s="36">
        <f>'PB - S&amp;P 500'!L4</f>
        <v>-6.8602079623027418E-2</v>
      </c>
      <c r="I10" s="36">
        <f t="shared" si="2"/>
        <v>4.1879425604821406E-2</v>
      </c>
      <c r="AA10" s="41">
        <v>39538</v>
      </c>
      <c r="AB10" s="42">
        <f t="shared" si="1"/>
        <v>104.90447</v>
      </c>
      <c r="AC10" s="42">
        <f t="shared" si="1"/>
        <v>106.92857684362876</v>
      </c>
      <c r="AD10" s="42">
        <f t="shared" si="1"/>
        <v>92.186713246375646</v>
      </c>
      <c r="AE10" s="42">
        <f t="shared" si="1"/>
        <v>89.31556285606834</v>
      </c>
      <c r="AF10" s="42">
        <f t="shared" si="1"/>
        <v>94.06822874123911</v>
      </c>
      <c r="AG10" s="42">
        <f t="shared" si="1"/>
        <v>97.417811667399306</v>
      </c>
      <c r="AH10" s="42">
        <f t="shared" si="1"/>
        <v>93.785047390636976</v>
      </c>
    </row>
    <row r="11" spans="1:34" x14ac:dyDescent="0.35">
      <c r="A11" s="41">
        <v>39629</v>
      </c>
      <c r="B11" s="36">
        <v>-8.9999999999999993E-3</v>
      </c>
      <c r="C11" s="36">
        <v>-1.919031591404452E-2</v>
      </c>
      <c r="D11" s="36">
        <v>-1.576E-2</v>
      </c>
      <c r="E11" s="36">
        <v>-2.7267977135671417E-2</v>
      </c>
      <c r="F11" s="36">
        <f>'Preqin - S&amp;P 500'!L5</f>
        <v>-2.9327072382569989E-3</v>
      </c>
      <c r="G11" s="36">
        <v>-3.657490739494635E-2</v>
      </c>
      <c r="H11" s="36">
        <f>'PB - S&amp;P 500'!L5</f>
        <v>-1.206138447209576E-2</v>
      </c>
      <c r="I11" s="36">
        <f t="shared" si="2"/>
        <v>-2.451352292285059E-2</v>
      </c>
      <c r="AA11" s="41">
        <v>39629</v>
      </c>
      <c r="AB11" s="42">
        <f t="shared" si="1"/>
        <v>103.96032977</v>
      </c>
      <c r="AC11" s="42">
        <f t="shared" si="1"/>
        <v>104.87658367376034</v>
      </c>
      <c r="AD11" s="42">
        <f t="shared" si="1"/>
        <v>90.733850645612762</v>
      </c>
      <c r="AE11" s="42">
        <f t="shared" si="1"/>
        <v>86.88010813024944</v>
      </c>
      <c r="AF11" s="42">
        <f t="shared" si="1"/>
        <v>93.792354165919662</v>
      </c>
      <c r="AG11" s="42">
        <f t="shared" si="1"/>
        <v>93.854764227045848</v>
      </c>
      <c r="AH11" s="42">
        <f t="shared" si="1"/>
        <v>92.653869876324777</v>
      </c>
    </row>
    <row r="12" spans="1:34" x14ac:dyDescent="0.35">
      <c r="A12" s="41">
        <v>39721</v>
      </c>
      <c r="B12" s="36">
        <v>-7.5999999999999998E-2</v>
      </c>
      <c r="C12" s="36">
        <v>-8.3067520652700511E-2</v>
      </c>
      <c r="D12" s="36">
        <v>-0.166074</v>
      </c>
      <c r="E12" s="36">
        <v>-8.3699426376824926E-2</v>
      </c>
      <c r="F12" s="36">
        <f>'Preqin - S&amp;P 500'!L6</f>
        <v>-8.8363323484616146E-2</v>
      </c>
      <c r="G12" s="36">
        <v>-0.13746466863028381</v>
      </c>
      <c r="H12" s="36">
        <f>'PB - S&amp;P 500'!L6</f>
        <v>-9.8327878186471249E-2</v>
      </c>
      <c r="I12" s="36">
        <f t="shared" si="2"/>
        <v>-3.9136790443812561E-2</v>
      </c>
      <c r="AA12" s="41">
        <v>39721</v>
      </c>
      <c r="AB12" s="42">
        <f t="shared" ref="AB12:AB43" si="3">AB11*(1+B12)</f>
        <v>96.059344707480008</v>
      </c>
      <c r="AC12" s="42">
        <f t="shared" ref="AC12:AC43" si="4">AC11*(1+C12)</f>
        <v>96.164745893455574</v>
      </c>
      <c r="AD12" s="42">
        <f t="shared" ref="AD12:AD43" si="5">AD11*(1+D12)</f>
        <v>75.665317133493261</v>
      </c>
      <c r="AE12" s="42">
        <f t="shared" ref="AE12:AE43" si="6">AE11*(1+E12)</f>
        <v>79.608292916191033</v>
      </c>
      <c r="AF12" s="42">
        <f t="shared" ref="AF12:AF71" si="7">AF11*(1+F12)</f>
        <v>85.504550034372812</v>
      </c>
      <c r="AG12" s="42">
        <f t="shared" ref="AG12:AG43" si="8">AG11*(1+G12)</f>
        <v>80.953050163201567</v>
      </c>
      <c r="AH12" s="42">
        <f t="shared" ref="AH12:AH43" si="9">AH11*(1+H12)</f>
        <v>83.54341144562035</v>
      </c>
    </row>
    <row r="13" spans="1:34" x14ac:dyDescent="0.35">
      <c r="A13" s="41">
        <v>39813</v>
      </c>
      <c r="B13" s="36">
        <v>-0.14899999999999999</v>
      </c>
      <c r="C13" s="36">
        <v>-0.12927743597342681</v>
      </c>
      <c r="D13" s="36">
        <v>-0.22367799999999999</v>
      </c>
      <c r="E13" s="36">
        <v>-0.21943344681063803</v>
      </c>
      <c r="F13" s="36">
        <f>'Preqin - S&amp;P 500'!L7</f>
        <v>-0.20401572033377546</v>
      </c>
      <c r="G13" s="36">
        <v>-0.16862930824175029</v>
      </c>
      <c r="H13" s="36">
        <f>'PB - S&amp;P 500'!L7</f>
        <v>-0.18739425609979904</v>
      </c>
      <c r="I13" s="36">
        <f t="shared" si="2"/>
        <v>1.8764947858048747E-2</v>
      </c>
      <c r="AA13" s="41">
        <v>39813</v>
      </c>
      <c r="AB13" s="42">
        <f t="shared" si="3"/>
        <v>81.746502346065483</v>
      </c>
      <c r="AC13" s="42">
        <f t="shared" si="4"/>
        <v>83.732814113313509</v>
      </c>
      <c r="AD13" s="42">
        <f t="shared" si="5"/>
        <v>58.740650327707755</v>
      </c>
      <c r="AE13" s="42">
        <f t="shared" si="6"/>
        <v>62.139570806880336</v>
      </c>
      <c r="AF13" s="42">
        <f t="shared" si="7"/>
        <v>68.060277667294898</v>
      </c>
      <c r="AG13" s="42">
        <f t="shared" si="8"/>
        <v>67.301993314121177</v>
      </c>
      <c r="AH13" s="42">
        <f t="shared" si="9"/>
        <v>67.887856005728892</v>
      </c>
    </row>
    <row r="14" spans="1:34" x14ac:dyDescent="0.35">
      <c r="A14" s="41">
        <v>39903</v>
      </c>
      <c r="B14" s="36">
        <v>-4.2999999999999997E-2</v>
      </c>
      <c r="C14" s="36">
        <v>-7.453111771108667E-2</v>
      </c>
      <c r="D14" s="36">
        <v>-0.107028</v>
      </c>
      <c r="E14" s="36">
        <v>-0.11011827328490742</v>
      </c>
      <c r="F14" s="36">
        <f>'Preqin - S&amp;P 500'!L8</f>
        <v>-3.7814610105910376E-2</v>
      </c>
      <c r="G14" s="36">
        <v>-2.7909735514908739E-2</v>
      </c>
      <c r="H14" s="36">
        <f>'PB - S&amp;P 500'!L8</f>
        <v>-6.706640392128739E-2</v>
      </c>
      <c r="I14" s="36">
        <f t="shared" si="2"/>
        <v>3.9156668406378652E-2</v>
      </c>
      <c r="AA14" s="41">
        <v>39903</v>
      </c>
      <c r="AB14" s="42">
        <f t="shared" si="3"/>
        <v>78.231402745184667</v>
      </c>
      <c r="AC14" s="42">
        <f t="shared" si="4"/>
        <v>77.4921138883536</v>
      </c>
      <c r="AD14" s="42">
        <f t="shared" si="5"/>
        <v>52.453756004433849</v>
      </c>
      <c r="AE14" s="42">
        <f t="shared" si="6"/>
        <v>55.296868566961429</v>
      </c>
      <c r="AF14" s="42">
        <f t="shared" si="7"/>
        <v>65.486604803606141</v>
      </c>
      <c r="AG14" s="42">
        <f t="shared" si="8"/>
        <v>65.423612481097905</v>
      </c>
      <c r="AH14" s="42">
        <f t="shared" si="9"/>
        <v>63.334861633498484</v>
      </c>
    </row>
    <row r="15" spans="1:34" x14ac:dyDescent="0.35">
      <c r="A15" s="41">
        <v>39994</v>
      </c>
      <c r="B15" s="36">
        <v>1.9E-2</v>
      </c>
      <c r="C15" s="36">
        <v>4.7589870891437069E-2</v>
      </c>
      <c r="D15" s="36">
        <v>0.222553</v>
      </c>
      <c r="E15" s="36">
        <v>0.15929071943967221</v>
      </c>
      <c r="F15" s="36">
        <f>'Preqin - S&amp;P 500'!L9</f>
        <v>0.12737831812647996</v>
      </c>
      <c r="G15" s="36">
        <v>0.15158680556256471</v>
      </c>
      <c r="H15" s="36">
        <f>'PB - S&amp;P 500'!L9</f>
        <v>0.16207513761339504</v>
      </c>
      <c r="I15" s="36">
        <f t="shared" si="2"/>
        <v>-1.0488332050830329E-2</v>
      </c>
      <c r="AA15" s="41">
        <v>39994</v>
      </c>
      <c r="AB15" s="42">
        <f t="shared" si="3"/>
        <v>79.717799397343171</v>
      </c>
      <c r="AC15" s="42">
        <f t="shared" si="4"/>
        <v>81.179953583404881</v>
      </c>
      <c r="AD15" s="42">
        <f t="shared" si="5"/>
        <v>64.127496764488612</v>
      </c>
      <c r="AE15" s="42">
        <f t="shared" si="6"/>
        <v>64.105146543753705</v>
      </c>
      <c r="AF15" s="42">
        <f t="shared" si="7"/>
        <v>73.828178383302955</v>
      </c>
      <c r="AG15" s="42">
        <f t="shared" si="8"/>
        <v>75.340968905470675</v>
      </c>
      <c r="AH15" s="42">
        <f t="shared" si="9"/>
        <v>73.599868048473084</v>
      </c>
    </row>
    <row r="16" spans="1:34" x14ac:dyDescent="0.35">
      <c r="A16" s="41">
        <v>40086</v>
      </c>
      <c r="B16" s="36">
        <v>0.05</v>
      </c>
      <c r="C16" s="36">
        <v>5.4820659183701943E-2</v>
      </c>
      <c r="D16" s="36">
        <v>0.178642</v>
      </c>
      <c r="E16" s="36">
        <v>0.15605907463136792</v>
      </c>
      <c r="F16" s="36">
        <f>'Preqin - S&amp;P 500'!L10</f>
        <v>0.1176228494135888</v>
      </c>
      <c r="G16" s="36">
        <v>6.0978321566365311E-2</v>
      </c>
      <c r="H16" s="36">
        <f>'PB - S&amp;P 500'!L10</f>
        <v>0.12467930876430308</v>
      </c>
      <c r="I16" s="36">
        <f t="shared" si="2"/>
        <v>-6.3700987197937764E-2</v>
      </c>
      <c r="AA16" s="41">
        <v>40086</v>
      </c>
      <c r="AB16" s="42">
        <f t="shared" si="3"/>
        <v>83.70368936721033</v>
      </c>
      <c r="AC16" s="42">
        <f t="shared" si="4"/>
        <v>85.630292151349465</v>
      </c>
      <c r="AD16" s="42">
        <f t="shared" si="5"/>
        <v>75.583361041490377</v>
      </c>
      <c r="AE16" s="42">
        <f t="shared" si="6"/>
        <v>74.109336392480145</v>
      </c>
      <c r="AF16" s="42">
        <f t="shared" si="7"/>
        <v>82.512059091761756</v>
      </c>
      <c r="AG16" s="42">
        <f t="shared" si="8"/>
        <v>79.935134734509987</v>
      </c>
      <c r="AH16" s="42">
        <f t="shared" si="9"/>
        <v>82.776248721900615</v>
      </c>
    </row>
    <row r="17" spans="1:34" x14ac:dyDescent="0.35">
      <c r="A17" s="41">
        <v>40178</v>
      </c>
      <c r="B17" s="36">
        <v>5.3999999999999999E-2</v>
      </c>
      <c r="C17" s="36">
        <v>7.6051399547087062E-2</v>
      </c>
      <c r="D17" s="36">
        <v>4.6266000000000002E-2</v>
      </c>
      <c r="E17" s="36">
        <v>6.0385855256369414E-2</v>
      </c>
      <c r="F17" s="36">
        <f>'Preqin - S&amp;P 500'!L11</f>
        <v>4.5369518857574398E-2</v>
      </c>
      <c r="G17" s="36">
        <v>9.413127217059615E-2</v>
      </c>
      <c r="H17" s="36">
        <f>'PB - S&amp;P 500'!L11</f>
        <v>6.9495877662301267E-2</v>
      </c>
      <c r="I17" s="36">
        <f t="shared" si="2"/>
        <v>2.4635394508294883E-2</v>
      </c>
      <c r="AA17" s="41">
        <v>40178</v>
      </c>
      <c r="AB17" s="42">
        <f t="shared" si="3"/>
        <v>88.223688593039697</v>
      </c>
      <c r="AC17" s="42">
        <f t="shared" si="4"/>
        <v>92.142595713085541</v>
      </c>
      <c r="AD17" s="42">
        <f t="shared" si="5"/>
        <v>79.080300823435962</v>
      </c>
      <c r="AE17" s="42">
        <f t="shared" si="6"/>
        <v>78.584492053022046</v>
      </c>
      <c r="AF17" s="42">
        <f t="shared" si="7"/>
        <v>86.255591512702736</v>
      </c>
      <c r="AG17" s="42">
        <f t="shared" si="8"/>
        <v>87.459530658197423</v>
      </c>
      <c r="AH17" s="42">
        <f t="shared" si="9"/>
        <v>88.528856776422046</v>
      </c>
    </row>
    <row r="18" spans="1:34" x14ac:dyDescent="0.35">
      <c r="A18" s="41">
        <v>40268</v>
      </c>
      <c r="B18" s="36">
        <v>3.5999999999999997E-2</v>
      </c>
      <c r="C18" s="36">
        <v>2.3922649329599421E-2</v>
      </c>
      <c r="D18" s="36">
        <v>3.1308000000000002E-2</v>
      </c>
      <c r="E18" s="36">
        <v>5.3865223241173377E-2</v>
      </c>
      <c r="F18" s="36">
        <f>'Preqin - S&amp;P 500'!L12</f>
        <v>1.2755178780388378E-2</v>
      </c>
      <c r="G18" s="36">
        <v>-2.046963976740809E-2</v>
      </c>
      <c r="H18" s="36">
        <f>'PB - S&amp;P 500'!L12</f>
        <v>3.1673171957613544E-4</v>
      </c>
      <c r="I18" s="36">
        <f t="shared" si="2"/>
        <v>-2.0786371486984225E-2</v>
      </c>
      <c r="AA18" s="41">
        <v>40268</v>
      </c>
      <c r="AB18" s="42">
        <f t="shared" si="3"/>
        <v>91.399741382389124</v>
      </c>
      <c r="AC18" s="42">
        <f t="shared" si="4"/>
        <v>94.346890718648737</v>
      </c>
      <c r="AD18" s="42">
        <f t="shared" si="5"/>
        <v>81.556146881616101</v>
      </c>
      <c r="AE18" s="42">
        <f t="shared" si="6"/>
        <v>82.817463260752291</v>
      </c>
      <c r="AF18" s="42">
        <f t="shared" si="7"/>
        <v>87.355797003255404</v>
      </c>
      <c r="AG18" s="42">
        <f t="shared" si="8"/>
        <v>85.669265571397531</v>
      </c>
      <c r="AH18" s="42">
        <f t="shared" si="9"/>
        <v>88.556896673460955</v>
      </c>
    </row>
    <row r="19" spans="1:34" x14ac:dyDescent="0.35">
      <c r="A19" s="41">
        <v>40359</v>
      </c>
      <c r="B19" s="36">
        <v>1.2999999999999999E-2</v>
      </c>
      <c r="C19" s="36">
        <v>1.7328055492345621E-2</v>
      </c>
      <c r="D19" s="36">
        <v>-0.121216</v>
      </c>
      <c r="E19" s="36">
        <v>-0.11425238438588725</v>
      </c>
      <c r="F19" s="36">
        <f>'Preqin - S&amp;P 500'!L13</f>
        <v>-5.9505883368428575E-2</v>
      </c>
      <c r="G19" s="36">
        <v>1.171216953921363E-2</v>
      </c>
      <c r="H19" s="36">
        <f>'PB - S&amp;P 500'!L13</f>
        <v>-6.2361996333026026E-2</v>
      </c>
      <c r="I19" s="36">
        <f t="shared" si="2"/>
        <v>7.4074165872239653E-2</v>
      </c>
      <c r="AA19" s="41">
        <v>40359</v>
      </c>
      <c r="AB19" s="42">
        <f t="shared" si="3"/>
        <v>92.58793802036017</v>
      </c>
      <c r="AC19" s="42">
        <f t="shared" si="4"/>
        <v>95.981738876551745</v>
      </c>
      <c r="AD19" s="42">
        <f t="shared" si="5"/>
        <v>71.670236981214131</v>
      </c>
      <c r="AE19" s="42">
        <f t="shared" si="6"/>
        <v>73.355370614420721</v>
      </c>
      <c r="AF19" s="42">
        <f t="shared" si="7"/>
        <v>82.157613135223571</v>
      </c>
      <c r="AG19" s="42">
        <f t="shared" si="8"/>
        <v>86.672638534069662</v>
      </c>
      <c r="AH19" s="42">
        <f t="shared" si="9"/>
        <v>83.034311807846422</v>
      </c>
    </row>
    <row r="20" spans="1:34" x14ac:dyDescent="0.35">
      <c r="A20" s="41">
        <v>40451</v>
      </c>
      <c r="B20" s="36">
        <v>5.3999999999999999E-2</v>
      </c>
      <c r="C20" s="36">
        <v>4.5894836541674477E-2</v>
      </c>
      <c r="D20" s="36">
        <v>0.143399</v>
      </c>
      <c r="E20" s="36">
        <v>0.112942201310269</v>
      </c>
      <c r="F20" s="36">
        <f>'Preqin - S&amp;P 500'!L14</f>
        <v>0.10036760321357985</v>
      </c>
      <c r="G20" s="36">
        <v>7.0222003366542968E-2</v>
      </c>
      <c r="H20" s="36">
        <f>'PB - S&amp;P 500'!L14</f>
        <v>9.9216848619074663E-2</v>
      </c>
      <c r="I20" s="36">
        <f t="shared" si="2"/>
        <v>-2.8994845252531695E-2</v>
      </c>
      <c r="AA20" s="41">
        <v>40451</v>
      </c>
      <c r="AB20" s="42">
        <f t="shared" si="3"/>
        <v>97.587686673459629</v>
      </c>
      <c r="AC20" s="42">
        <f t="shared" si="4"/>
        <v>100.38680509327676</v>
      </c>
      <c r="AD20" s="42">
        <f t="shared" si="5"/>
        <v>81.947677294083263</v>
      </c>
      <c r="AE20" s="42">
        <f t="shared" si="6"/>
        <v>81.640287649544021</v>
      </c>
      <c r="AF20" s="42">
        <f t="shared" si="7"/>
        <v>90.403575851354489</v>
      </c>
      <c r="AG20" s="42">
        <f t="shared" si="8"/>
        <v>92.758964848996271</v>
      </c>
      <c r="AH20" s="42">
        <f t="shared" si="9"/>
        <v>91.272714552674572</v>
      </c>
    </row>
    <row r="21" spans="1:34" x14ac:dyDescent="0.35">
      <c r="A21" s="41">
        <v>40543</v>
      </c>
      <c r="B21" s="36">
        <v>6.9000000000000006E-2</v>
      </c>
      <c r="C21" s="36">
        <v>7.9317427544907337E-2</v>
      </c>
      <c r="D21" s="36">
        <v>8.7274000000000004E-2</v>
      </c>
      <c r="E21" s="36">
        <v>0.10756543432898602</v>
      </c>
      <c r="F21" s="36">
        <f>'Preqin - S&amp;P 500'!L15</f>
        <v>9.8911473902447672E-2</v>
      </c>
      <c r="G21" s="36">
        <v>0.10777975046644971</v>
      </c>
      <c r="H21" s="36">
        <f>'PB - S&amp;P 500'!L15</f>
        <v>0.10607634164656904</v>
      </c>
      <c r="I21" s="36">
        <f t="shared" si="2"/>
        <v>1.7034088198806668E-3</v>
      </c>
      <c r="AA21" s="41">
        <v>40543</v>
      </c>
      <c r="AB21" s="42">
        <f t="shared" si="3"/>
        <v>104.32123705392834</v>
      </c>
      <c r="AC21" s="42">
        <f t="shared" si="4"/>
        <v>108.34922823272748</v>
      </c>
      <c r="AD21" s="42">
        <f t="shared" si="5"/>
        <v>89.099578882247087</v>
      </c>
      <c r="AE21" s="42">
        <f t="shared" si="6"/>
        <v>90.421960649310577</v>
      </c>
      <c r="AF21" s="42">
        <f t="shared" si="7"/>
        <v>99.345526784863694</v>
      </c>
      <c r="AG21" s="42">
        <f t="shared" si="8"/>
        <v>102.75650293394727</v>
      </c>
      <c r="AH21" s="42">
        <f t="shared" si="9"/>
        <v>100.95459020457386</v>
      </c>
    </row>
    <row r="22" spans="1:34" x14ac:dyDescent="0.35">
      <c r="A22" s="41">
        <v>40633</v>
      </c>
      <c r="B22" s="36">
        <v>5.5E-2</v>
      </c>
      <c r="C22" s="36">
        <v>5.0539045659965483E-2</v>
      </c>
      <c r="D22" s="36">
        <v>4.4225E-2</v>
      </c>
      <c r="E22" s="36">
        <v>5.9193827529272047E-2</v>
      </c>
      <c r="F22" s="36">
        <f>'Preqin - S&amp;P 500'!L16</f>
        <v>5.8971719518072695E-2</v>
      </c>
      <c r="G22" s="36">
        <v>2.603168181467139E-2</v>
      </c>
      <c r="H22" s="36">
        <f>'PB - S&amp;P 500'!L16</f>
        <v>5.7287656082493088E-2</v>
      </c>
      <c r="I22" s="36">
        <f t="shared" si="2"/>
        <v>-3.1255974267821701E-2</v>
      </c>
      <c r="AA22" s="41">
        <v>40633</v>
      </c>
      <c r="AB22" s="42">
        <f t="shared" si="3"/>
        <v>110.05890509189439</v>
      </c>
      <c r="AC22" s="42">
        <f t="shared" si="4"/>
        <v>113.82509482560332</v>
      </c>
      <c r="AD22" s="42">
        <f t="shared" si="5"/>
        <v>93.040007758314459</v>
      </c>
      <c r="AE22" s="42">
        <f t="shared" si="6"/>
        <v>95.774382592844489</v>
      </c>
      <c r="AF22" s="42">
        <f t="shared" si="7"/>
        <v>105.20410332579586</v>
      </c>
      <c r="AG22" s="42">
        <f t="shared" si="8"/>
        <v>105.43142752271213</v>
      </c>
      <c r="AH22" s="42">
        <f t="shared" si="9"/>
        <v>106.73804204816251</v>
      </c>
    </row>
    <row r="23" spans="1:34" x14ac:dyDescent="0.35">
      <c r="A23" s="41">
        <v>40724</v>
      </c>
      <c r="B23" s="36">
        <v>4.3999999999999997E-2</v>
      </c>
      <c r="C23" s="36">
        <v>4.6551373430717469E-2</v>
      </c>
      <c r="D23" s="36">
        <v>2.4880000000000002E-3</v>
      </c>
      <c r="E23" s="36">
        <v>9.9199293609530947E-4</v>
      </c>
      <c r="F23" s="36">
        <f>'Preqin - S&amp;P 500'!L17</f>
        <v>1.1787631160640338E-2</v>
      </c>
      <c r="G23" s="36">
        <v>4.3155514184402749E-2</v>
      </c>
      <c r="H23" s="36">
        <f>'PB - S&amp;P 500'!L17</f>
        <v>1.2335595956114425E-2</v>
      </c>
      <c r="I23" s="36">
        <f t="shared" si="2"/>
        <v>3.0819918228288324E-2</v>
      </c>
      <c r="AA23" s="41">
        <v>40724</v>
      </c>
      <c r="AB23" s="42">
        <f t="shared" si="3"/>
        <v>114.90149691593774</v>
      </c>
      <c r="AC23" s="42">
        <f t="shared" si="4"/>
        <v>119.1238093206168</v>
      </c>
      <c r="AD23" s="42">
        <f t="shared" si="5"/>
        <v>93.271491297617146</v>
      </c>
      <c r="AE23" s="42">
        <f t="shared" si="6"/>
        <v>95.869390103835485</v>
      </c>
      <c r="AF23" s="42">
        <f t="shared" si="7"/>
        <v>106.44421049238625</v>
      </c>
      <c r="AG23" s="42">
        <f t="shared" si="8"/>
        <v>109.98137498865036</v>
      </c>
      <c r="AH23" s="42">
        <f t="shared" si="9"/>
        <v>108.0547194080154</v>
      </c>
    </row>
    <row r="24" spans="1:34" x14ac:dyDescent="0.35">
      <c r="A24" s="41">
        <v>40816</v>
      </c>
      <c r="B24" s="36">
        <v>-3.9E-2</v>
      </c>
      <c r="C24" s="36">
        <v>-3.2877909850224762E-2</v>
      </c>
      <c r="D24" s="36">
        <v>-0.174232</v>
      </c>
      <c r="E24" s="36">
        <v>-0.13868016709702713</v>
      </c>
      <c r="F24" s="36">
        <f>'Preqin - S&amp;P 500'!L18</f>
        <v>-0.10744228470961598</v>
      </c>
      <c r="G24" s="36">
        <v>-0.1005190424587101</v>
      </c>
      <c r="H24" s="36">
        <f>'PB - S&amp;P 500'!L18</f>
        <v>-0.10674736921795026</v>
      </c>
      <c r="I24" s="36">
        <f t="shared" si="2"/>
        <v>6.2283267592401631E-3</v>
      </c>
      <c r="AA24" s="41">
        <v>40816</v>
      </c>
      <c r="AB24" s="42">
        <f t="shared" si="3"/>
        <v>110.42033853621616</v>
      </c>
      <c r="AC24" s="42">
        <f t="shared" si="4"/>
        <v>115.2072674567582</v>
      </c>
      <c r="AD24" s="42">
        <f t="shared" si="5"/>
        <v>77.020612825850719</v>
      </c>
      <c r="AE24" s="42">
        <f t="shared" si="6"/>
        <v>82.574207064745508</v>
      </c>
      <c r="AF24" s="42">
        <f t="shared" si="7"/>
        <v>95.007601322973002</v>
      </c>
      <c r="AG24" s="42">
        <f t="shared" si="8"/>
        <v>98.926152486498893</v>
      </c>
      <c r="AH24" s="42">
        <f t="shared" si="9"/>
        <v>96.520162379625972</v>
      </c>
    </row>
    <row r="25" spans="1:34" x14ac:dyDescent="0.35">
      <c r="A25" s="41">
        <v>40908</v>
      </c>
      <c r="B25" s="36">
        <v>2.4E-2</v>
      </c>
      <c r="C25" s="36">
        <v>1.6496628087888651E-2</v>
      </c>
      <c r="D25" s="36">
        <v>7.1831000000000006E-2</v>
      </c>
      <c r="E25" s="36">
        <v>0.1181636045224792</v>
      </c>
      <c r="F25" s="36">
        <f>'Preqin - S&amp;P 500'!L19</f>
        <v>8.2127624416419479E-2</v>
      </c>
      <c r="G25" s="36">
        <v>5.8543459309339962E-2</v>
      </c>
      <c r="H25" s="36">
        <f>'PB - S&amp;P 500'!L19</f>
        <v>8.1567281780945716E-2</v>
      </c>
      <c r="I25" s="36">
        <f t="shared" si="2"/>
        <v>-2.3023822471605754E-2</v>
      </c>
      <c r="AA25" s="41">
        <v>40908</v>
      </c>
      <c r="AB25" s="42">
        <f t="shared" si="3"/>
        <v>113.07042666108535</v>
      </c>
      <c r="AC25" s="42">
        <f t="shared" si="4"/>
        <v>117.10779890101426</v>
      </c>
      <c r="AD25" s="42">
        <f t="shared" si="5"/>
        <v>82.553080465744401</v>
      </c>
      <c r="AE25" s="42">
        <f t="shared" si="6"/>
        <v>92.331473012101398</v>
      </c>
      <c r="AF25" s="42">
        <f t="shared" si="7"/>
        <v>102.81034992113105</v>
      </c>
      <c r="AG25" s="42">
        <f t="shared" si="8"/>
        <v>104.7176316692218</v>
      </c>
      <c r="AH25" s="42">
        <f t="shared" si="9"/>
        <v>104.39304966198755</v>
      </c>
    </row>
    <row r="26" spans="1:34" x14ac:dyDescent="0.35">
      <c r="A26" s="41">
        <v>40999</v>
      </c>
      <c r="B26" s="36">
        <v>5.5E-2</v>
      </c>
      <c r="C26" s="36">
        <v>5.9929685122976688E-2</v>
      </c>
      <c r="D26" s="36">
        <v>0.11877500000000001</v>
      </c>
      <c r="E26" s="36">
        <v>0.12586621133654541</v>
      </c>
      <c r="F26" s="36">
        <f>'Preqin - S&amp;P 500'!L20</f>
        <v>9.8916783731891333E-2</v>
      </c>
      <c r="G26" s="36">
        <v>9.6916814417736308E-2</v>
      </c>
      <c r="H26" s="36">
        <f>'PB - S&amp;P 500'!L20</f>
        <v>0.10168046263298866</v>
      </c>
      <c r="I26" s="36">
        <f t="shared" si="2"/>
        <v>-4.7636482152523529E-3</v>
      </c>
      <c r="AA26" s="41">
        <v>40999</v>
      </c>
      <c r="AB26" s="42">
        <f t="shared" si="3"/>
        <v>119.28930012744503</v>
      </c>
      <c r="AC26" s="42">
        <f t="shared" si="4"/>
        <v>124.12603241459692</v>
      </c>
      <c r="AD26" s="42">
        <f t="shared" si="5"/>
        <v>92.358322598063197</v>
      </c>
      <c r="AE26" s="42">
        <f t="shared" si="6"/>
        <v>103.9528857072571</v>
      </c>
      <c r="AF26" s="42">
        <f t="shared" si="7"/>
        <v>112.98001906967964</v>
      </c>
      <c r="AG26" s="42">
        <f t="shared" si="8"/>
        <v>114.86653094397265</v>
      </c>
      <c r="AH26" s="42">
        <f t="shared" si="9"/>
        <v>115.00778324728699</v>
      </c>
    </row>
    <row r="27" spans="1:34" x14ac:dyDescent="0.35">
      <c r="A27" s="41">
        <v>41090</v>
      </c>
      <c r="B27" s="36">
        <v>1.2E-2</v>
      </c>
      <c r="C27" s="36">
        <v>7.328139337855033E-3</v>
      </c>
      <c r="D27" s="36">
        <v>-5.5627999999999997E-2</v>
      </c>
      <c r="E27" s="36">
        <v>-2.751750107530837E-2</v>
      </c>
      <c r="F27" s="36">
        <f>'Preqin - S&amp;P 500'!L21</f>
        <v>-1.665591351722559E-2</v>
      </c>
      <c r="G27" s="36">
        <v>-3.7466777434564343E-2</v>
      </c>
      <c r="H27" s="36">
        <f>'PB - S&amp;P 500'!L21</f>
        <v>-2.1320449473143523E-2</v>
      </c>
      <c r="I27" s="36">
        <f t="shared" si="2"/>
        <v>-1.614632796142082E-2</v>
      </c>
      <c r="AA27" s="41">
        <v>41090</v>
      </c>
      <c r="AB27" s="42">
        <f t="shared" si="3"/>
        <v>120.72077172897437</v>
      </c>
      <c r="AC27" s="42">
        <f t="shared" si="4"/>
        <v>125.03564527558619</v>
      </c>
      <c r="AD27" s="42">
        <f t="shared" si="5"/>
        <v>87.220613828578138</v>
      </c>
      <c r="AE27" s="42">
        <f t="shared" si="6"/>
        <v>101.09236206302624</v>
      </c>
      <c r="AF27" s="42">
        <f t="shared" si="7"/>
        <v>111.09823364288056</v>
      </c>
      <c r="AG27" s="42">
        <f t="shared" si="8"/>
        <v>110.56285219441432</v>
      </c>
      <c r="AH27" s="42">
        <f t="shared" si="9"/>
        <v>112.55576561554497</v>
      </c>
    </row>
    <row r="28" spans="1:34" x14ac:dyDescent="0.35">
      <c r="A28" s="41">
        <v>41182</v>
      </c>
      <c r="B28" s="36">
        <v>2.7E-2</v>
      </c>
      <c r="C28" s="36">
        <v>3.7922422909437259E-2</v>
      </c>
      <c r="D28" s="36">
        <v>6.8351999999999996E-2</v>
      </c>
      <c r="E28" s="36">
        <v>6.3515369094962582E-2</v>
      </c>
      <c r="F28" s="36">
        <f>'Preqin - S&amp;P 500'!L22</f>
        <v>2.8151284133955682E-2</v>
      </c>
      <c r="G28" s="36">
        <v>6.3976189312029558E-2</v>
      </c>
      <c r="H28" s="36">
        <f>'PB - S&amp;P 500'!L22</f>
        <v>4.1973965164450719E-2</v>
      </c>
      <c r="I28" s="36">
        <f t="shared" si="2"/>
        <v>2.2002224147578839E-2</v>
      </c>
      <c r="AA28" s="41">
        <v>41182</v>
      </c>
      <c r="AB28" s="42">
        <f t="shared" si="3"/>
        <v>123.98023256565666</v>
      </c>
      <c r="AC28" s="42">
        <f t="shared" si="4"/>
        <v>129.77729989448136</v>
      </c>
      <c r="AD28" s="42">
        <f t="shared" si="5"/>
        <v>93.182317224989106</v>
      </c>
      <c r="AE28" s="42">
        <f t="shared" si="6"/>
        <v>107.51328075214094</v>
      </c>
      <c r="AF28" s="42">
        <f t="shared" si="7"/>
        <v>114.22579158494189</v>
      </c>
      <c r="AG28" s="42">
        <f t="shared" si="8"/>
        <v>117.63624215728213</v>
      </c>
      <c r="AH28" s="42">
        <f t="shared" si="9"/>
        <v>117.28017740054993</v>
      </c>
    </row>
    <row r="29" spans="1:34" x14ac:dyDescent="0.35">
      <c r="A29" s="41">
        <v>41274</v>
      </c>
      <c r="B29" s="36">
        <v>3.1E-2</v>
      </c>
      <c r="C29" s="36">
        <v>3.0793930638776331E-2</v>
      </c>
      <c r="D29" s="36">
        <v>2.8823999999999999E-2</v>
      </c>
      <c r="E29" s="36">
        <v>-3.7720883363399071E-3</v>
      </c>
      <c r="F29" s="36">
        <f>'Preqin - S&amp;P 500'!L23</f>
        <v>1.0519376352342791E-2</v>
      </c>
      <c r="G29" s="36">
        <v>2.4723382459802271E-2</v>
      </c>
      <c r="H29" s="36">
        <f>'PB - S&amp;P 500'!L23</f>
        <v>5.3376072902193775E-3</v>
      </c>
      <c r="I29" s="36">
        <f t="shared" si="2"/>
        <v>1.9385775169582894E-2</v>
      </c>
      <c r="AA29" s="41">
        <v>41274</v>
      </c>
      <c r="AB29" s="42">
        <f t="shared" si="3"/>
        <v>127.82361977519201</v>
      </c>
      <c r="AC29" s="42">
        <f t="shared" si="4"/>
        <v>133.77365306591969</v>
      </c>
      <c r="AD29" s="42">
        <f t="shared" si="5"/>
        <v>95.868204336682183</v>
      </c>
      <c r="AE29" s="42">
        <f t="shared" si="6"/>
        <v>107.10773115981415</v>
      </c>
      <c r="AF29" s="42">
        <f t="shared" si="7"/>
        <v>115.42737567576816</v>
      </c>
      <c r="AG29" s="42">
        <f t="shared" si="8"/>
        <v>120.54460796327054</v>
      </c>
      <c r="AH29" s="42">
        <f t="shared" si="9"/>
        <v>117.90617293044133</v>
      </c>
    </row>
    <row r="30" spans="1:34" x14ac:dyDescent="0.35">
      <c r="A30" s="41">
        <v>41364</v>
      </c>
      <c r="B30" s="36">
        <v>3.4000000000000002E-2</v>
      </c>
      <c r="C30" s="36">
        <v>3.2138848219677607E-2</v>
      </c>
      <c r="D30" s="36">
        <v>6.5029000000000003E-2</v>
      </c>
      <c r="E30" s="36">
        <v>0.10605424040395395</v>
      </c>
      <c r="F30" s="36">
        <f>'Preqin - S&amp;P 500'!L24</f>
        <v>6.8875154220769577E-2</v>
      </c>
      <c r="G30" s="36">
        <v>3.3284165723241853E-2</v>
      </c>
      <c r="H30" s="36">
        <f>'PB - S&amp;P 500'!L24</f>
        <v>7.2181516236591414E-2</v>
      </c>
      <c r="I30" s="36">
        <f t="shared" si="2"/>
        <v>-3.8897350513349561E-2</v>
      </c>
      <c r="AA30" s="41">
        <v>41364</v>
      </c>
      <c r="AB30" s="42">
        <f t="shared" si="3"/>
        <v>132.16962284754854</v>
      </c>
      <c r="AC30" s="42">
        <f t="shared" si="4"/>
        <v>138.07298419759709</v>
      </c>
      <c r="AD30" s="42">
        <f t="shared" si="5"/>
        <v>102.10241779649229</v>
      </c>
      <c r="AE30" s="42">
        <f t="shared" si="6"/>
        <v>118.46696022935915</v>
      </c>
      <c r="AF30" s="42">
        <f t="shared" si="7"/>
        <v>123.3774539767354</v>
      </c>
      <c r="AG30" s="42">
        <f t="shared" si="8"/>
        <v>124.55683467176326</v>
      </c>
      <c r="AH30" s="42">
        <f t="shared" si="9"/>
        <v>126.41681926621432</v>
      </c>
    </row>
    <row r="31" spans="1:34" x14ac:dyDescent="0.35">
      <c r="A31" s="41">
        <v>41455</v>
      </c>
      <c r="B31" s="36">
        <v>2.8000000000000001E-2</v>
      </c>
      <c r="C31" s="36">
        <v>2.9931531268772019E-2</v>
      </c>
      <c r="D31" s="36">
        <v>-4.2360000000000002E-3</v>
      </c>
      <c r="E31" s="36">
        <v>2.9101462363601005E-2</v>
      </c>
      <c r="F31" s="36">
        <f>'Preqin - S&amp;P 500'!L25</f>
        <v>1.6665301885412084E-2</v>
      </c>
      <c r="G31" s="36">
        <v>2.805180363662068E-2</v>
      </c>
      <c r="H31" s="36">
        <f>'PB - S&amp;P 500'!L25</f>
        <v>1.4969566571251956E-2</v>
      </c>
      <c r="I31" s="36">
        <f t="shared" si="2"/>
        <v>1.3082237065368724E-2</v>
      </c>
      <c r="AA31" s="41">
        <v>41455</v>
      </c>
      <c r="AB31" s="42">
        <f t="shared" si="3"/>
        <v>135.87037228727991</v>
      </c>
      <c r="AC31" s="42">
        <f t="shared" si="4"/>
        <v>142.20572004148013</v>
      </c>
      <c r="AD31" s="42">
        <f t="shared" si="5"/>
        <v>101.66991195470635</v>
      </c>
      <c r="AE31" s="42">
        <f t="shared" si="6"/>
        <v>121.91452201380406</v>
      </c>
      <c r="AF31" s="42">
        <f t="shared" si="7"/>
        <v>125.43357649311123</v>
      </c>
      <c r="AG31" s="42">
        <f t="shared" si="8"/>
        <v>128.05087853957457</v>
      </c>
      <c r="AH31" s="42">
        <f t="shared" si="9"/>
        <v>128.30922425794583</v>
      </c>
    </row>
    <row r="32" spans="1:34" x14ac:dyDescent="0.35">
      <c r="A32" s="41">
        <v>41547</v>
      </c>
      <c r="B32" s="36">
        <v>5.0999999999999997E-2</v>
      </c>
      <c r="C32" s="36">
        <v>5.0980235575572408E-2</v>
      </c>
      <c r="D32" s="36">
        <v>7.9036999999999996E-2</v>
      </c>
      <c r="E32" s="36">
        <v>5.244963951008863E-2</v>
      </c>
      <c r="F32" s="36">
        <f>'Preqin - S&amp;P 500'!L26</f>
        <v>5.4054937816239775E-2</v>
      </c>
      <c r="G32" s="36">
        <v>6.8905088229942138E-2</v>
      </c>
      <c r="H32" s="36">
        <f>'PB - S&amp;P 500'!L26</f>
        <v>5.6795318572189106E-2</v>
      </c>
      <c r="I32" s="36">
        <f t="shared" si="2"/>
        <v>1.2109769657753032E-2</v>
      </c>
      <c r="AA32" s="41">
        <v>41547</v>
      </c>
      <c r="AB32" s="42">
        <f t="shared" si="3"/>
        <v>142.79976127393118</v>
      </c>
      <c r="AC32" s="42">
        <f t="shared" si="4"/>
        <v>149.45540114938868</v>
      </c>
      <c r="AD32" s="42">
        <f t="shared" si="5"/>
        <v>109.70559678587048</v>
      </c>
      <c r="AE32" s="42">
        <f t="shared" si="6"/>
        <v>128.30889474447284</v>
      </c>
      <c r="AF32" s="42">
        <f t="shared" si="7"/>
        <v>132.21388067051492</v>
      </c>
      <c r="AG32" s="42">
        <f t="shared" si="8"/>
        <v>136.87423562326558</v>
      </c>
      <c r="AH32" s="42">
        <f t="shared" si="9"/>
        <v>135.59658752542632</v>
      </c>
    </row>
    <row r="33" spans="1:34" x14ac:dyDescent="0.35">
      <c r="A33" s="41">
        <v>41639</v>
      </c>
      <c r="B33" s="36">
        <v>7.0000000000000007E-2</v>
      </c>
      <c r="C33" s="36">
        <v>6.0154731005674922E-2</v>
      </c>
      <c r="D33" s="36">
        <v>7.3122999999999994E-2</v>
      </c>
      <c r="E33" s="36">
        <v>0.10512933778730371</v>
      </c>
      <c r="F33" s="36">
        <f>'Preqin - S&amp;P 500'!L27</f>
        <v>8.6552091098262729E-2</v>
      </c>
      <c r="G33" s="36">
        <v>6.7967633708177363E-2</v>
      </c>
      <c r="H33" s="36">
        <f>'PB - S&amp;P 500'!L27</f>
        <v>7.6943532492005223E-2</v>
      </c>
      <c r="I33" s="36">
        <f t="shared" si="2"/>
        <v>-8.9758987838278598E-3</v>
      </c>
      <c r="AA33" s="41">
        <v>41639</v>
      </c>
      <c r="AB33" s="42">
        <f t="shared" si="3"/>
        <v>152.79574456310638</v>
      </c>
      <c r="AC33" s="42">
        <f t="shared" si="4"/>
        <v>158.4458506028754</v>
      </c>
      <c r="AD33" s="42">
        <f t="shared" si="5"/>
        <v>117.7275991396437</v>
      </c>
      <c r="AE33" s="42">
        <f t="shared" si="6"/>
        <v>141.79792388118011</v>
      </c>
      <c r="AF33" s="42">
        <f t="shared" si="7"/>
        <v>143.65726851476416</v>
      </c>
      <c r="AG33" s="42">
        <f t="shared" si="8"/>
        <v>146.17725353419445</v>
      </c>
      <c r="AH33" s="42">
        <f t="shared" si="9"/>
        <v>146.02986796349398</v>
      </c>
    </row>
    <row r="34" spans="1:34" x14ac:dyDescent="0.35">
      <c r="A34" s="41">
        <v>41729</v>
      </c>
      <c r="B34" s="36">
        <v>3.5999999999999997E-2</v>
      </c>
      <c r="C34" s="36">
        <v>4.4939904675453501E-2</v>
      </c>
      <c r="D34" s="36">
        <v>1.0848999999999999E-2</v>
      </c>
      <c r="E34" s="36">
        <v>1.8074540317435162E-2</v>
      </c>
      <c r="F34" s="36">
        <f>'Preqin - S&amp;P 500'!L28</f>
        <v>1.7807879771977925E-2</v>
      </c>
      <c r="G34" s="36">
        <v>3.1983120440381471E-2</v>
      </c>
      <c r="H34" s="36">
        <f>'PB - S&amp;P 500'!L28</f>
        <v>2.4468544030549988E-2</v>
      </c>
      <c r="I34" s="36">
        <f t="shared" si="2"/>
        <v>7.5145764098314832E-3</v>
      </c>
      <c r="AA34" s="41">
        <v>41729</v>
      </c>
      <c r="AB34" s="42">
        <f t="shared" si="3"/>
        <v>158.29639136737822</v>
      </c>
      <c r="AC34" s="42">
        <f t="shared" si="4"/>
        <v>165.56639202518977</v>
      </c>
      <c r="AD34" s="42">
        <f t="shared" si="5"/>
        <v>119.00482586270971</v>
      </c>
      <c r="AE34" s="42">
        <f t="shared" si="6"/>
        <v>144.36085617329911</v>
      </c>
      <c r="AF34" s="42">
        <f t="shared" si="7"/>
        <v>146.21549988084581</v>
      </c>
      <c r="AG34" s="42">
        <f t="shared" si="8"/>
        <v>150.85245823962279</v>
      </c>
      <c r="AH34" s="42">
        <f t="shared" si="9"/>
        <v>149.60300621753416</v>
      </c>
    </row>
    <row r="35" spans="1:34" x14ac:dyDescent="0.35">
      <c r="A35" s="41">
        <v>41820</v>
      </c>
      <c r="B35" s="36">
        <v>4.3999999999999997E-2</v>
      </c>
      <c r="C35" s="36">
        <v>5.0721793635808872E-2</v>
      </c>
      <c r="D35" s="36">
        <v>5.0402000000000002E-2</v>
      </c>
      <c r="E35" s="36">
        <v>5.2338350221181384E-2</v>
      </c>
      <c r="F35" s="36">
        <f>'Preqin - S&amp;P 500'!L29</f>
        <v>4.3139635813582676E-2</v>
      </c>
      <c r="G35" s="36">
        <v>5.5645588761992153E-2</v>
      </c>
      <c r="H35" s="36">
        <f>'PB - S&amp;P 500'!L29</f>
        <v>5.1872230603665838E-2</v>
      </c>
      <c r="I35" s="36">
        <f t="shared" si="2"/>
        <v>3.7733581583263148E-3</v>
      </c>
      <c r="AA35" s="41">
        <v>41820</v>
      </c>
      <c r="AB35" s="42">
        <f t="shared" si="3"/>
        <v>165.26143258754286</v>
      </c>
      <c r="AC35" s="42">
        <f t="shared" si="4"/>
        <v>173.96421639451688</v>
      </c>
      <c r="AD35" s="42">
        <f t="shared" si="5"/>
        <v>125.002907095842</v>
      </c>
      <c r="AE35" s="42">
        <f t="shared" si="6"/>
        <v>151.91646522192684</v>
      </c>
      <c r="AF35" s="42">
        <f t="shared" si="7"/>
        <v>152.52318329600644</v>
      </c>
      <c r="AG35" s="42">
        <f t="shared" si="8"/>
        <v>159.24673209456046</v>
      </c>
      <c r="AH35" s="42">
        <f t="shared" si="9"/>
        <v>157.36324785505175</v>
      </c>
    </row>
    <row r="36" spans="1:34" x14ac:dyDescent="0.35">
      <c r="A36" s="41">
        <v>41912</v>
      </c>
      <c r="B36" s="36">
        <v>6.0000000000000001E-3</v>
      </c>
      <c r="C36" s="36">
        <v>-3.459740174305503E-3</v>
      </c>
      <c r="D36" s="36">
        <v>-2.3047999999999999E-2</v>
      </c>
      <c r="E36" s="36">
        <v>1.1278896413450701E-2</v>
      </c>
      <c r="F36" s="36">
        <f>'Preqin - S&amp;P 500'!L30</f>
        <v>-1.0409056826623533E-2</v>
      </c>
      <c r="G36" s="36">
        <v>-4.9600157939606093E-2</v>
      </c>
      <c r="H36" s="36">
        <f>'PB - S&amp;P 500'!L30</f>
        <v>-2.2800960943367858E-2</v>
      </c>
      <c r="I36" s="36">
        <f t="shared" si="2"/>
        <v>-2.6799196996238235E-2</v>
      </c>
      <c r="AA36" s="41">
        <v>41912</v>
      </c>
      <c r="AB36" s="42">
        <f t="shared" si="3"/>
        <v>166.25300118306811</v>
      </c>
      <c r="AC36" s="42">
        <f t="shared" si="4"/>
        <v>173.36234540616519</v>
      </c>
      <c r="AD36" s="42">
        <f t="shared" si="5"/>
        <v>122.12184009309705</v>
      </c>
      <c r="AE36" s="42">
        <f t="shared" si="6"/>
        <v>153.62991529666255</v>
      </c>
      <c r="AF36" s="42">
        <f t="shared" si="7"/>
        <v>150.93556081370079</v>
      </c>
      <c r="AG36" s="42">
        <f t="shared" si="8"/>
        <v>151.34806903130411</v>
      </c>
      <c r="AH36" s="42">
        <f t="shared" si="9"/>
        <v>153.7752145867872</v>
      </c>
    </row>
    <row r="37" spans="1:34" x14ac:dyDescent="0.35">
      <c r="A37" s="41">
        <v>42004</v>
      </c>
      <c r="B37" s="36">
        <v>3.1E-2</v>
      </c>
      <c r="C37" s="36">
        <v>3.1343015409986519E-2</v>
      </c>
      <c r="D37" s="36">
        <v>4.1269999999999996E-3</v>
      </c>
      <c r="E37" s="36">
        <v>4.9326738284692917E-2</v>
      </c>
      <c r="F37" s="36">
        <f>'Preqin - S&amp;P 500'!L31</f>
        <v>3.9546388922370411E-2</v>
      </c>
      <c r="G37" s="36">
        <v>6.0980671805441228E-2</v>
      </c>
      <c r="H37" s="36">
        <f>'PB - S&amp;P 500'!L31</f>
        <v>4.1714475950324133E-2</v>
      </c>
      <c r="I37" s="36">
        <f t="shared" si="2"/>
        <v>1.9266195855117095E-2</v>
      </c>
      <c r="AA37" s="41">
        <v>42004</v>
      </c>
      <c r="AB37" s="42">
        <f t="shared" si="3"/>
        <v>171.40684421974319</v>
      </c>
      <c r="AC37" s="42">
        <f t="shared" si="4"/>
        <v>178.79604406974204</v>
      </c>
      <c r="AD37" s="42">
        <f t="shared" si="5"/>
        <v>122.62583692716126</v>
      </c>
      <c r="AE37" s="42">
        <f t="shared" si="6"/>
        <v>161.20797792120055</v>
      </c>
      <c r="AF37" s="42">
        <f t="shared" si="7"/>
        <v>156.90451720385548</v>
      </c>
      <c r="AG37" s="42">
        <f t="shared" si="8"/>
        <v>160.57737595728935</v>
      </c>
      <c r="AH37" s="42">
        <f t="shared" si="9"/>
        <v>160.18986707742366</v>
      </c>
    </row>
    <row r="38" spans="1:34" x14ac:dyDescent="0.35">
      <c r="A38" s="41">
        <v>42094</v>
      </c>
      <c r="B38" s="36">
        <v>2.9000000000000001E-2</v>
      </c>
      <c r="C38" s="36">
        <v>3.9530724021709103E-2</v>
      </c>
      <c r="D38" s="36">
        <v>2.3064999999999999E-2</v>
      </c>
      <c r="E38" s="36">
        <v>9.5056845893914943E-3</v>
      </c>
      <c r="F38" s="36">
        <f>'Preqin - S&amp;P 500'!L32</f>
        <v>1.8476005951350037E-2</v>
      </c>
      <c r="G38" s="36">
        <v>4.6503289567923031E-2</v>
      </c>
      <c r="H38" s="36">
        <f>'PB - S&amp;P 500'!L32</f>
        <v>2.6992943002529069E-2</v>
      </c>
      <c r="I38" s="36">
        <f t="shared" si="2"/>
        <v>1.9510346565393962E-2</v>
      </c>
      <c r="AA38" s="41">
        <v>42094</v>
      </c>
      <c r="AB38" s="42">
        <f t="shared" si="3"/>
        <v>176.37764270211574</v>
      </c>
      <c r="AC38" s="42">
        <f t="shared" si="4"/>
        <v>185.86398114403636</v>
      </c>
      <c r="AD38" s="42">
        <f t="shared" si="5"/>
        <v>125.45420185588623</v>
      </c>
      <c r="AE38" s="42">
        <f t="shared" si="6"/>
        <v>162.74037011261308</v>
      </c>
      <c r="AF38" s="42">
        <f t="shared" si="7"/>
        <v>159.80348599750761</v>
      </c>
      <c r="AG38" s="42">
        <f t="shared" si="8"/>
        <v>168.04475216948839</v>
      </c>
      <c r="AH38" s="42">
        <f t="shared" si="9"/>
        <v>164.51386302902725</v>
      </c>
    </row>
    <row r="39" spans="1:34" x14ac:dyDescent="0.35">
      <c r="A39" s="41">
        <v>42185</v>
      </c>
      <c r="B39" s="36">
        <v>0.05</v>
      </c>
      <c r="C39" s="36">
        <v>5.7710233971844493E-2</v>
      </c>
      <c r="D39" s="36">
        <v>3.4780000000000002E-3</v>
      </c>
      <c r="E39" s="36">
        <v>2.7807583288377291E-3</v>
      </c>
      <c r="F39" s="36">
        <f>'Preqin - S&amp;P 500'!L33</f>
        <v>4.2814585596123465E-2</v>
      </c>
      <c r="G39" s="36">
        <v>7.3191711236910414E-2</v>
      </c>
      <c r="H39" s="36">
        <f>'PB - S&amp;P 500'!L33</f>
        <v>5.0996351371160792E-2</v>
      </c>
      <c r="I39" s="36">
        <f t="shared" si="2"/>
        <v>2.2195359865749623E-2</v>
      </c>
      <c r="AA39" s="41">
        <v>42185</v>
      </c>
      <c r="AB39" s="42">
        <f t="shared" si="3"/>
        <v>185.19652483722152</v>
      </c>
      <c r="AC39" s="42">
        <f t="shared" si="4"/>
        <v>196.5902349827972</v>
      </c>
      <c r="AD39" s="42">
        <f t="shared" si="5"/>
        <v>125.890531569941</v>
      </c>
      <c r="AE39" s="42">
        <f t="shared" si="6"/>
        <v>163.19291175224186</v>
      </c>
      <c r="AF39" s="42">
        <f t="shared" si="7"/>
        <v>166.64540602730682</v>
      </c>
      <c r="AG39" s="42">
        <f t="shared" si="8"/>
        <v>180.34423514515578</v>
      </c>
      <c r="AH39" s="42">
        <f t="shared" si="9"/>
        <v>172.90346979348254</v>
      </c>
    </row>
    <row r="40" spans="1:34" x14ac:dyDescent="0.35">
      <c r="A40" s="41">
        <v>42277</v>
      </c>
      <c r="B40" s="36">
        <v>-5.0000000000000001E-3</v>
      </c>
      <c r="C40" s="36">
        <v>6.4470022899532084E-3</v>
      </c>
      <c r="D40" s="36">
        <v>-9.4501000000000002E-2</v>
      </c>
      <c r="E40" s="36">
        <v>-6.4384426518077853E-2</v>
      </c>
      <c r="F40" s="36">
        <f>'Preqin - S&amp;P 500'!L34</f>
        <v>-3.5011862851715675E-2</v>
      </c>
      <c r="G40" s="36">
        <v>-3.7208220430233273E-2</v>
      </c>
      <c r="H40" s="36">
        <f>'PB - S&amp;P 500'!L34</f>
        <v>-2.6469399736713098E-2</v>
      </c>
      <c r="I40" s="36">
        <f t="shared" si="2"/>
        <v>-1.0738820693520175E-2</v>
      </c>
      <c r="AA40" s="41">
        <v>42277</v>
      </c>
      <c r="AB40" s="42">
        <f t="shared" si="3"/>
        <v>184.27054221303541</v>
      </c>
      <c r="AC40" s="42">
        <f t="shared" si="4"/>
        <v>197.85765267791373</v>
      </c>
      <c r="AD40" s="42">
        <f t="shared" si="5"/>
        <v>113.99375044605002</v>
      </c>
      <c r="AE40" s="42">
        <f t="shared" si="6"/>
        <v>152.68582971725849</v>
      </c>
      <c r="AF40" s="42">
        <f t="shared" si="7"/>
        <v>160.81083992661027</v>
      </c>
      <c r="AG40" s="42">
        <f t="shared" si="8"/>
        <v>173.63394709055299</v>
      </c>
      <c r="AH40" s="42">
        <f t="shared" si="9"/>
        <v>168.32681873565414</v>
      </c>
    </row>
    <row r="41" spans="1:34" x14ac:dyDescent="0.35">
      <c r="A41" s="41">
        <v>42369</v>
      </c>
      <c r="B41" s="36">
        <v>2.9000000000000001E-2</v>
      </c>
      <c r="C41" s="36">
        <v>2.012606974424402E-2</v>
      </c>
      <c r="D41" s="36">
        <v>5.0290000000000001E-2</v>
      </c>
      <c r="E41" s="36">
        <v>7.042563858537898E-2</v>
      </c>
      <c r="F41" s="36">
        <f>'Preqin - S&amp;P 500'!L35</f>
        <v>6.3221344710406635E-2</v>
      </c>
      <c r="G41" s="36">
        <v>3.1775018059230317E-2</v>
      </c>
      <c r="H41" s="36">
        <f>'PB - S&amp;P 500'!L35</f>
        <v>5.8450869950093187E-2</v>
      </c>
      <c r="I41" s="36">
        <f t="shared" si="2"/>
        <v>-2.667585189086287E-2</v>
      </c>
      <c r="AA41" s="41">
        <v>42369</v>
      </c>
      <c r="AB41" s="42">
        <f t="shared" si="3"/>
        <v>189.61438793721342</v>
      </c>
      <c r="AC41" s="42">
        <f t="shared" si="4"/>
        <v>201.83974959514183</v>
      </c>
      <c r="AD41" s="42">
        <f t="shared" si="5"/>
        <v>119.72649615598186</v>
      </c>
      <c r="AE41" s="42">
        <f t="shared" si="6"/>
        <v>163.43882677803484</v>
      </c>
      <c r="AF41" s="42">
        <f t="shared" si="7"/>
        <v>170.97751747078053</v>
      </c>
      <c r="AG41" s="42">
        <f t="shared" si="8"/>
        <v>179.15116889505074</v>
      </c>
      <c r="AH41" s="42">
        <f t="shared" si="9"/>
        <v>178.16566772668477</v>
      </c>
    </row>
    <row r="42" spans="1:34" x14ac:dyDescent="0.35">
      <c r="A42" s="41">
        <v>42460</v>
      </c>
      <c r="B42" s="36">
        <v>8.9999999999999993E-3</v>
      </c>
      <c r="C42" s="36">
        <v>1.4489482972223969E-2</v>
      </c>
      <c r="D42" s="36">
        <v>2.385E-3</v>
      </c>
      <c r="E42" s="36">
        <v>1.347831790345122E-2</v>
      </c>
      <c r="F42" s="36">
        <f>'Preqin - S&amp;P 500'!L36</f>
        <v>1.0357926593267968E-2</v>
      </c>
      <c r="G42" s="36">
        <v>9.6894256437837153E-3</v>
      </c>
      <c r="H42" s="36">
        <f>'PB - S&amp;P 500'!L36</f>
        <v>1.2883942749028661E-2</v>
      </c>
      <c r="I42" s="36">
        <f t="shared" si="2"/>
        <v>-3.1945171052449456E-3</v>
      </c>
      <c r="AA42" s="41">
        <v>42460</v>
      </c>
      <c r="AB42" s="42">
        <f t="shared" si="3"/>
        <v>191.32091742864833</v>
      </c>
      <c r="AC42" s="42">
        <f t="shared" si="4"/>
        <v>204.76430321001857</v>
      </c>
      <c r="AD42" s="42">
        <f t="shared" si="5"/>
        <v>120.01204384931388</v>
      </c>
      <c r="AE42" s="42">
        <f t="shared" si="6"/>
        <v>165.64170724311629</v>
      </c>
      <c r="AF42" s="42">
        <f t="shared" si="7"/>
        <v>172.74849004584209</v>
      </c>
      <c r="AG42" s="42">
        <f t="shared" si="8"/>
        <v>180.88704082505626</v>
      </c>
      <c r="AH42" s="42">
        <f t="shared" si="9"/>
        <v>180.46114398951784</v>
      </c>
    </row>
    <row r="43" spans="1:34" x14ac:dyDescent="0.35">
      <c r="A43" s="41">
        <v>42551</v>
      </c>
      <c r="B43" s="36">
        <v>2.1999999999999999E-2</v>
      </c>
      <c r="C43" s="36">
        <v>4.4660337438559683E-2</v>
      </c>
      <c r="D43" s="36">
        <v>9.8899999999999995E-3</v>
      </c>
      <c r="E43" s="36">
        <v>2.4552333019813632E-2</v>
      </c>
      <c r="F43" s="36">
        <f>'Preqin - S&amp;P 500'!L37</f>
        <v>2.7368431318155851E-2</v>
      </c>
      <c r="G43" s="36">
        <v>7.0353516119908574E-2</v>
      </c>
      <c r="H43" s="36">
        <f>'PB - S&amp;P 500'!L37</f>
        <v>5.2892416739242519E-2</v>
      </c>
      <c r="I43" s="36">
        <f t="shared" si="2"/>
        <v>1.7461099380666055E-2</v>
      </c>
      <c r="AA43" s="41">
        <v>42551</v>
      </c>
      <c r="AB43" s="42">
        <f t="shared" si="3"/>
        <v>195.5299776120786</v>
      </c>
      <c r="AC43" s="42">
        <f t="shared" si="4"/>
        <v>213.90914608674956</v>
      </c>
      <c r="AD43" s="42">
        <f t="shared" si="5"/>
        <v>121.19896296298359</v>
      </c>
      <c r="AE43" s="42">
        <f t="shared" si="6"/>
        <v>169.70859760131975</v>
      </c>
      <c r="AF43" s="42">
        <f t="shared" si="7"/>
        <v>177.47634523097685</v>
      </c>
      <c r="AG43" s="42">
        <f t="shared" si="8"/>
        <v>193.61308016762439</v>
      </c>
      <c r="AH43" s="42">
        <f t="shared" si="9"/>
        <v>190.00617002265187</v>
      </c>
    </row>
    <row r="44" spans="1:34" x14ac:dyDescent="0.35">
      <c r="A44" s="41">
        <v>42643</v>
      </c>
      <c r="B44" s="36">
        <v>3.9E-2</v>
      </c>
      <c r="C44" s="36">
        <v>4.2649821674680233E-2</v>
      </c>
      <c r="D44" s="36">
        <v>5.3015E-2</v>
      </c>
      <c r="E44" s="36">
        <v>3.8520865992405451E-2</v>
      </c>
      <c r="F44" s="36">
        <f>'Preqin - S&amp;P 500'!L38</f>
        <v>4.0766614521916759E-2</v>
      </c>
      <c r="G44" s="36">
        <v>4.0937687839668661E-2</v>
      </c>
      <c r="H44" s="36">
        <f>'PB - S&amp;P 500'!L38</f>
        <v>4.3788490505272427E-2</v>
      </c>
      <c r="I44" s="36">
        <f t="shared" si="2"/>
        <v>-2.8508026656037661E-3</v>
      </c>
      <c r="AA44" s="41">
        <v>42643</v>
      </c>
      <c r="AB44" s="42">
        <f t="shared" ref="AB44:AB71" si="10">AB43*(1+B44)</f>
        <v>203.15564673894966</v>
      </c>
      <c r="AC44" s="42">
        <f t="shared" ref="AC44:AC71" si="11">AC43*(1+C44)</f>
        <v>223.03233302193254</v>
      </c>
      <c r="AD44" s="42">
        <f t="shared" ref="AD44:AD71" si="12">AD43*(1+D44)</f>
        <v>127.62432598446617</v>
      </c>
      <c r="AE44" s="42">
        <f t="shared" ref="AE44:AE71" si="13">AE43*(1+E44)</f>
        <v>176.24591974727926</v>
      </c>
      <c r="AF44" s="42">
        <f t="shared" si="7"/>
        <v>184.71145498376671</v>
      </c>
      <c r="AG44" s="42">
        <f t="shared" ref="AG44:AG71" si="14">AG43*(1+G44)</f>
        <v>201.53915200520331</v>
      </c>
      <c r="AH44" s="42">
        <f t="shared" ref="AH44:AH71" si="15">AH43*(1+H44)</f>
        <v>198.32625339463192</v>
      </c>
    </row>
    <row r="45" spans="1:34" x14ac:dyDescent="0.35">
      <c r="A45" s="41">
        <v>42735</v>
      </c>
      <c r="B45" s="36">
        <v>3.2000000000000001E-2</v>
      </c>
      <c r="C45" s="36">
        <v>1.271508550510481E-2</v>
      </c>
      <c r="D45" s="36">
        <v>1.1894E-2</v>
      </c>
      <c r="E45" s="36">
        <v>3.8242382049441526E-2</v>
      </c>
      <c r="F45" s="36">
        <f>'Preqin - S&amp;P 500'!L39</f>
        <v>3.6008592395934923E-2</v>
      </c>
      <c r="G45" s="36">
        <v>-1.2777017346742249E-2</v>
      </c>
      <c r="H45" s="36">
        <f>'PB - S&amp;P 500'!L39</f>
        <v>1.6938944722038603E-2</v>
      </c>
      <c r="I45" s="36">
        <f t="shared" si="2"/>
        <v>-2.9715962068780855E-2</v>
      </c>
      <c r="AA45" s="41">
        <v>42735</v>
      </c>
      <c r="AB45" s="42">
        <f t="shared" si="10"/>
        <v>209.65662743459606</v>
      </c>
      <c r="AC45" s="42">
        <f t="shared" si="11"/>
        <v>225.86820820670943</v>
      </c>
      <c r="AD45" s="42">
        <f t="shared" si="12"/>
        <v>129.14228971772542</v>
      </c>
      <c r="AE45" s="42">
        <f t="shared" si="13"/>
        <v>182.98598354490991</v>
      </c>
      <c r="AF45" s="42">
        <f t="shared" si="7"/>
        <v>191.36265447713726</v>
      </c>
      <c r="AG45" s="42">
        <f t="shared" si="14"/>
        <v>198.96408276398509</v>
      </c>
      <c r="AH45" s="42">
        <f t="shared" si="15"/>
        <v>201.68569083781259</v>
      </c>
    </row>
    <row r="46" spans="1:34" x14ac:dyDescent="0.35">
      <c r="A46" s="41">
        <v>42825</v>
      </c>
      <c r="B46" s="36">
        <v>4.2999999999999997E-2</v>
      </c>
      <c r="C46" s="36">
        <v>4.7313309208277587E-2</v>
      </c>
      <c r="D46" s="36">
        <v>6.9082000000000005E-2</v>
      </c>
      <c r="E46" s="36">
        <v>6.0661238127584172E-2</v>
      </c>
      <c r="F46" s="36">
        <f>'Preqin - S&amp;P 500'!L40</f>
        <v>5.2543976667006102E-2</v>
      </c>
      <c r="G46" s="36">
        <v>7.6776788429748291E-2</v>
      </c>
      <c r="H46" s="36">
        <f>'PB - S&amp;P 500'!L40</f>
        <v>5.7837240718916286E-2</v>
      </c>
      <c r="I46" s="36">
        <f t="shared" si="2"/>
        <v>1.8939547710832005E-2</v>
      </c>
      <c r="AA46" s="41">
        <v>42825</v>
      </c>
      <c r="AB46" s="42">
        <f t="shared" si="10"/>
        <v>218.67186241428368</v>
      </c>
      <c r="AC46" s="42">
        <f t="shared" si="11"/>
        <v>236.55478058191309</v>
      </c>
      <c r="AD46" s="42">
        <f t="shared" si="12"/>
        <v>138.06369737600534</v>
      </c>
      <c r="AE46" s="42">
        <f t="shared" si="13"/>
        <v>194.08613986673788</v>
      </c>
      <c r="AF46" s="42">
        <f t="shared" si="7"/>
        <v>201.41760932892032</v>
      </c>
      <c r="AG46" s="42">
        <f t="shared" si="14"/>
        <v>214.23990605147452</v>
      </c>
      <c r="AH46" s="42">
        <f t="shared" si="15"/>
        <v>213.35063468836009</v>
      </c>
    </row>
    <row r="47" spans="1:34" x14ac:dyDescent="0.35">
      <c r="A47" s="41">
        <v>42916</v>
      </c>
      <c r="B47" s="36">
        <v>5.1999999999999998E-2</v>
      </c>
      <c r="C47" s="36">
        <v>5.1980952006401633E-2</v>
      </c>
      <c r="D47" s="36">
        <v>4.2733E-2</v>
      </c>
      <c r="E47" s="36">
        <v>3.0881612827329707E-2</v>
      </c>
      <c r="F47" s="36">
        <f>'Preqin - S&amp;P 500'!L41</f>
        <v>4.5890684881770422E-2</v>
      </c>
      <c r="G47" s="36">
        <v>5.5955866955089098E-2</v>
      </c>
      <c r="H47" s="36">
        <f>'PB - S&amp;P 500'!L41</f>
        <v>4.493888798732993E-2</v>
      </c>
      <c r="I47" s="36">
        <f t="shared" si="2"/>
        <v>1.1016978967759168E-2</v>
      </c>
      <c r="AA47" s="41">
        <v>42916</v>
      </c>
      <c r="AB47" s="42">
        <f t="shared" si="10"/>
        <v>230.04279925982644</v>
      </c>
      <c r="AC47" s="42">
        <f t="shared" si="11"/>
        <v>248.8511232782264</v>
      </c>
      <c r="AD47" s="42">
        <f t="shared" si="12"/>
        <v>143.96357335597415</v>
      </c>
      <c r="AE47" s="42">
        <f t="shared" si="13"/>
        <v>200.07983289325344</v>
      </c>
      <c r="AF47" s="42">
        <f t="shared" si="7"/>
        <v>210.66080136827335</v>
      </c>
      <c r="AG47" s="42">
        <f t="shared" si="14"/>
        <v>226.22788573096159</v>
      </c>
      <c r="AH47" s="42">
        <f t="shared" si="15"/>
        <v>222.93837496264607</v>
      </c>
    </row>
    <row r="48" spans="1:34" x14ac:dyDescent="0.35">
      <c r="A48" s="41">
        <v>43008</v>
      </c>
      <c r="B48" s="36">
        <v>4.2000000000000003E-2</v>
      </c>
      <c r="C48" s="36">
        <v>4.5762281335634647E-2</v>
      </c>
      <c r="D48" s="36">
        <v>5.1818999999999997E-2</v>
      </c>
      <c r="E48" s="36">
        <v>4.4803607476039398E-2</v>
      </c>
      <c r="F48" s="36">
        <f>'Preqin - S&amp;P 500'!L42</f>
        <v>4.295259411462761E-2</v>
      </c>
      <c r="G48" s="36">
        <v>4.0466527551705267E-2</v>
      </c>
      <c r="H48" s="36">
        <f>'PB - S&amp;P 500'!L42</f>
        <v>4.7556565465892139E-2</v>
      </c>
      <c r="I48" s="36">
        <f t="shared" si="2"/>
        <v>-7.0900379141868725E-3</v>
      </c>
      <c r="AA48" s="41">
        <v>43008</v>
      </c>
      <c r="AB48" s="42">
        <f t="shared" si="10"/>
        <v>239.70459682873917</v>
      </c>
      <c r="AC48" s="42">
        <f t="shared" si="11"/>
        <v>260.23911839237331</v>
      </c>
      <c r="AD48" s="42">
        <f t="shared" si="12"/>
        <v>151.42362176370739</v>
      </c>
      <c r="AE48" s="42">
        <f t="shared" si="13"/>
        <v>209.04413119007432</v>
      </c>
      <c r="AF48" s="42">
        <f t="shared" si="7"/>
        <v>219.70922926530699</v>
      </c>
      <c r="AG48" s="42">
        <f t="shared" si="14"/>
        <v>235.3825427018576</v>
      </c>
      <c r="AH48" s="42">
        <f t="shared" si="15"/>
        <v>233.54055838641673</v>
      </c>
    </row>
    <row r="49" spans="1:34" x14ac:dyDescent="0.35">
      <c r="A49" s="41">
        <v>43100</v>
      </c>
      <c r="B49" s="36">
        <v>4.2000000000000003E-2</v>
      </c>
      <c r="C49" s="36">
        <v>3.8565436883674753E-2</v>
      </c>
      <c r="D49" s="36">
        <v>5.7301999999999999E-2</v>
      </c>
      <c r="E49" s="36">
        <v>6.6447955857120711E-2</v>
      </c>
      <c r="F49" s="36">
        <f>'Preqin - S&amp;P 500'!L43</f>
        <v>4.9914456397050541E-2</v>
      </c>
      <c r="G49" s="36">
        <v>3.2436680714292801E-2</v>
      </c>
      <c r="H49" s="36">
        <f>'PB - S&amp;P 500'!L43</f>
        <v>4.661627565981992E-2</v>
      </c>
      <c r="I49" s="36">
        <f t="shared" si="2"/>
        <v>-1.4179594945527119E-2</v>
      </c>
      <c r="AA49" s="41">
        <v>43100</v>
      </c>
      <c r="AB49" s="42">
        <f t="shared" si="10"/>
        <v>249.77218989554623</v>
      </c>
      <c r="AC49" s="42">
        <f t="shared" si="11"/>
        <v>270.27535368739757</v>
      </c>
      <c r="AD49" s="42">
        <f t="shared" si="12"/>
        <v>160.10049813801135</v>
      </c>
      <c r="AE49" s="42">
        <f t="shared" si="13"/>
        <v>222.93468639158255</v>
      </c>
      <c r="AF49" s="42">
        <f t="shared" si="7"/>
        <v>230.67589600949975</v>
      </c>
      <c r="AG49" s="42">
        <f t="shared" si="14"/>
        <v>243.01757108519615</v>
      </c>
      <c r="AH49" s="42">
        <f t="shared" si="15"/>
        <v>244.42734943390619</v>
      </c>
    </row>
    <row r="50" spans="1:34" x14ac:dyDescent="0.35">
      <c r="A50" s="41">
        <v>43190</v>
      </c>
      <c r="B50" s="36">
        <v>3.3000000000000002E-2</v>
      </c>
      <c r="C50" s="36">
        <v>3.90366654924168E-2</v>
      </c>
      <c r="D50" s="36">
        <v>-9.6150000000000003E-3</v>
      </c>
      <c r="E50" s="36">
        <v>-7.5913714526711917E-3</v>
      </c>
      <c r="F50" s="36">
        <f>'Preqin - S&amp;P 500'!L44</f>
        <v>1.1960764141328184E-2</v>
      </c>
      <c r="G50" s="36">
        <v>3.9437958762306852E-2</v>
      </c>
      <c r="H50" s="36">
        <f>'PB - S&amp;P 500'!L44</f>
        <v>1.5923781718760292E-2</v>
      </c>
      <c r="I50" s="36">
        <f t="shared" si="2"/>
        <v>2.3514177043546559E-2</v>
      </c>
      <c r="AA50" s="41">
        <v>43190</v>
      </c>
      <c r="AB50" s="42">
        <f t="shared" si="10"/>
        <v>258.01467216209926</v>
      </c>
      <c r="AC50" s="42">
        <f t="shared" si="11"/>
        <v>280.82600226013716</v>
      </c>
      <c r="AD50" s="42">
        <f t="shared" si="12"/>
        <v>158.56113184841436</v>
      </c>
      <c r="AE50" s="42">
        <f t="shared" si="13"/>
        <v>221.24230637749929</v>
      </c>
      <c r="AF50" s="42">
        <f t="shared" si="7"/>
        <v>233.43495599475892</v>
      </c>
      <c r="AG50" s="42">
        <f t="shared" si="14"/>
        <v>252.60168803217007</v>
      </c>
      <c r="AH50" s="42">
        <f t="shared" si="15"/>
        <v>248.31955719238687</v>
      </c>
    </row>
    <row r="51" spans="1:34" x14ac:dyDescent="0.35">
      <c r="A51" s="41">
        <v>43281</v>
      </c>
      <c r="B51" s="36">
        <v>3.7999999999999999E-2</v>
      </c>
      <c r="C51" s="36">
        <v>3.8988702135935638E-2</v>
      </c>
      <c r="D51" s="36">
        <v>5.3359999999999996E-3</v>
      </c>
      <c r="E51" s="36">
        <v>3.4338774987611842E-2</v>
      </c>
      <c r="F51" s="36">
        <f>'Preqin - S&amp;P 500'!L45</f>
        <v>3.9620294399855017E-2</v>
      </c>
      <c r="G51" s="36">
        <v>3.8947857051829619E-2</v>
      </c>
      <c r="H51" s="36">
        <f>'PB - S&amp;P 500'!L45</f>
        <v>4.2285987930077498E-2</v>
      </c>
      <c r="I51" s="36">
        <f t="shared" si="2"/>
        <v>-3.3381308782478789E-3</v>
      </c>
      <c r="AA51" s="41">
        <v>43281</v>
      </c>
      <c r="AB51" s="42">
        <f t="shared" si="10"/>
        <v>267.81922970425904</v>
      </c>
      <c r="AC51" s="42">
        <f t="shared" si="11"/>
        <v>291.77504361428322</v>
      </c>
      <c r="AD51" s="42">
        <f t="shared" si="12"/>
        <v>159.4072140479575</v>
      </c>
      <c r="AE51" s="42">
        <f t="shared" si="13"/>
        <v>228.83949615393652</v>
      </c>
      <c r="AF51" s="42">
        <f t="shared" si="7"/>
        <v>242.68371767448846</v>
      </c>
      <c r="AG51" s="42">
        <f t="shared" si="14"/>
        <v>262.43998246869791</v>
      </c>
      <c r="AH51" s="42">
        <f t="shared" si="15"/>
        <v>258.8199949906263</v>
      </c>
    </row>
    <row r="52" spans="1:34" x14ac:dyDescent="0.35">
      <c r="A52" s="41">
        <v>43373</v>
      </c>
      <c r="B52" s="36">
        <v>3.4000000000000002E-2</v>
      </c>
      <c r="C52" s="36">
        <v>4.3442505281050092E-2</v>
      </c>
      <c r="D52" s="36">
        <v>4.2768E-2</v>
      </c>
      <c r="E52" s="36">
        <v>7.7107670502657655E-2</v>
      </c>
      <c r="F52" s="36">
        <f>'Preqin - S&amp;P 500'!L46</f>
        <v>5.1207772583071284E-2</v>
      </c>
      <c r="G52" s="36">
        <v>4.723531665623542E-2</v>
      </c>
      <c r="H52" s="36">
        <f>'PB - S&amp;P 500'!L46</f>
        <v>6.0644442973158762E-2</v>
      </c>
      <c r="I52" s="36">
        <f t="shared" si="2"/>
        <v>-1.3409126316923342E-2</v>
      </c>
      <c r="AA52" s="41">
        <v>43373</v>
      </c>
      <c r="AB52" s="42">
        <f t="shared" si="10"/>
        <v>276.92508351420383</v>
      </c>
      <c r="AC52" s="42">
        <f t="shared" si="11"/>
        <v>304.45048248737533</v>
      </c>
      <c r="AD52" s="42">
        <f t="shared" si="12"/>
        <v>166.22474177836054</v>
      </c>
      <c r="AE52" s="42">
        <f t="shared" si="13"/>
        <v>246.48477662136847</v>
      </c>
      <c r="AF52" s="42">
        <f t="shared" si="7"/>
        <v>255.11101029877796</v>
      </c>
      <c r="AG52" s="42">
        <f t="shared" si="14"/>
        <v>274.83641814386374</v>
      </c>
      <c r="AH52" s="42">
        <f t="shared" si="15"/>
        <v>274.51598941714855</v>
      </c>
    </row>
    <row r="53" spans="1:34" x14ac:dyDescent="0.35">
      <c r="A53" s="41">
        <v>43465</v>
      </c>
      <c r="B53" s="36">
        <v>0</v>
      </c>
      <c r="C53" s="36">
        <v>-8.8867774495988705E-3</v>
      </c>
      <c r="D53" s="36">
        <v>-0.12753</v>
      </c>
      <c r="E53" s="36">
        <v>-0.13519831198623022</v>
      </c>
      <c r="F53" s="36">
        <f>'Preqin - S&amp;P 500'!L47</f>
        <v>-6.4269277297624966E-2</v>
      </c>
      <c r="G53" s="36">
        <v>-5.3449837901385959E-2</v>
      </c>
      <c r="H53" s="36">
        <f>'PB - S&amp;P 500'!L47</f>
        <v>-7.9082472882768276E-2</v>
      </c>
      <c r="I53" s="36">
        <f t="shared" si="2"/>
        <v>2.5632634981382317E-2</v>
      </c>
      <c r="AA53" s="41">
        <v>43465</v>
      </c>
      <c r="AB53" s="42">
        <f t="shared" si="10"/>
        <v>276.92508351420383</v>
      </c>
      <c r="AC53" s="42">
        <f t="shared" si="11"/>
        <v>301.74489880508702</v>
      </c>
      <c r="AD53" s="42">
        <f t="shared" si="12"/>
        <v>145.02610045936621</v>
      </c>
      <c r="AE53" s="42">
        <f t="shared" si="13"/>
        <v>213.16045089185644</v>
      </c>
      <c r="AF53" s="42">
        <f t="shared" si="7"/>
        <v>238.71521003620853</v>
      </c>
      <c r="AG53" s="42">
        <f t="shared" si="14"/>
        <v>260.14645614467668</v>
      </c>
      <c r="AH53" s="42">
        <f t="shared" si="15"/>
        <v>252.80658612818058</v>
      </c>
    </row>
    <row r="54" spans="1:34" x14ac:dyDescent="0.35">
      <c r="A54" s="41">
        <v>43555</v>
      </c>
      <c r="B54" s="36">
        <v>3.4000000000000002E-2</v>
      </c>
      <c r="C54" s="36">
        <v>4.4112653242498023E-2</v>
      </c>
      <c r="D54" s="36">
        <v>0.121763</v>
      </c>
      <c r="E54" s="36">
        <v>0.13647989616215006</v>
      </c>
      <c r="F54" s="36">
        <f>'Preqin - S&amp;P 500'!L48</f>
        <v>9.2105805272764421E-2</v>
      </c>
      <c r="G54" s="36">
        <v>8.9246404568673013E-2</v>
      </c>
      <c r="H54" s="36">
        <f>'PB - S&amp;P 500'!L48</f>
        <v>0.11148595673803231</v>
      </c>
      <c r="I54" s="36">
        <f t="shared" si="2"/>
        <v>-2.22395521693593E-2</v>
      </c>
      <c r="AA54" s="41">
        <v>43555</v>
      </c>
      <c r="AB54" s="42">
        <f t="shared" si="10"/>
        <v>286.34053635368679</v>
      </c>
      <c r="AC54" s="42">
        <f t="shared" si="11"/>
        <v>315.05566689376849</v>
      </c>
      <c r="AD54" s="42">
        <f t="shared" si="12"/>
        <v>162.68491352960001</v>
      </c>
      <c r="AE54" s="42">
        <f t="shared" si="13"/>
        <v>242.25256709545408</v>
      </c>
      <c r="AF54" s="42">
        <f t="shared" si="7"/>
        <v>260.70226668745062</v>
      </c>
      <c r="AG54" s="42">
        <f t="shared" si="14"/>
        <v>283.36359201687105</v>
      </c>
      <c r="AH54" s="42">
        <f t="shared" si="15"/>
        <v>280.99097025235659</v>
      </c>
    </row>
    <row r="55" spans="1:34" x14ac:dyDescent="0.35">
      <c r="A55" s="41">
        <v>43646</v>
      </c>
      <c r="B55" s="36">
        <v>4.1000000000000002E-2</v>
      </c>
      <c r="C55" s="36">
        <v>2.945196205062595E-2</v>
      </c>
      <c r="D55" s="36">
        <v>3.6122000000000001E-2</v>
      </c>
      <c r="E55" s="36">
        <v>4.3038292203912976E-2</v>
      </c>
      <c r="F55" s="36">
        <f>'Preqin - S&amp;P 500'!L49</f>
        <v>4.3807192656143065E-2</v>
      </c>
      <c r="G55" s="36">
        <v>1.6967073404030201E-2</v>
      </c>
      <c r="H55" s="36">
        <f>'PB - S&amp;P 500'!L49</f>
        <v>2.5502095484044193E-2</v>
      </c>
      <c r="I55" s="36">
        <f t="shared" si="2"/>
        <v>-8.5350220800139917E-3</v>
      </c>
      <c r="AA55" s="41">
        <v>43646</v>
      </c>
      <c r="AB55" s="42">
        <f t="shared" si="10"/>
        <v>298.0804983441879</v>
      </c>
      <c r="AC55" s="42">
        <f t="shared" si="11"/>
        <v>324.33467443895842</v>
      </c>
      <c r="AD55" s="42">
        <f t="shared" si="12"/>
        <v>168.56141797611622</v>
      </c>
      <c r="AE55" s="42">
        <f t="shared" si="13"/>
        <v>252.67870386525627</v>
      </c>
      <c r="AF55" s="42">
        <f t="shared" si="7"/>
        <v>272.12290111012095</v>
      </c>
      <c r="AG55" s="42">
        <f t="shared" si="14"/>
        <v>288.17144288265098</v>
      </c>
      <c r="AH55" s="42">
        <f t="shared" si="15"/>
        <v>288.15682880588639</v>
      </c>
    </row>
    <row r="56" spans="1:34" x14ac:dyDescent="0.35">
      <c r="A56" s="41">
        <v>43738</v>
      </c>
      <c r="B56" s="36">
        <v>2.4E-2</v>
      </c>
      <c r="C56" s="36">
        <v>2.8273931621930041E-2</v>
      </c>
      <c r="D56" s="36">
        <v>-2.6200000000000003E-4</v>
      </c>
      <c r="E56" s="36">
        <v>1.6982840073693106E-2</v>
      </c>
      <c r="F56" s="36">
        <f>'Preqin - S&amp;P 500'!L50</f>
        <v>2.1700931728771508E-2</v>
      </c>
      <c r="G56" s="36">
        <v>2.727073344170209E-2</v>
      </c>
      <c r="H56" s="36">
        <f>'PB - S&amp;P 500'!L50</f>
        <v>3.0224890110530065E-2</v>
      </c>
      <c r="I56" s="36">
        <f t="shared" si="2"/>
        <v>-2.9541566688279751E-3</v>
      </c>
      <c r="AA56" s="41">
        <v>43738</v>
      </c>
      <c r="AB56" s="42">
        <f t="shared" si="10"/>
        <v>305.23443030444844</v>
      </c>
      <c r="AC56" s="42">
        <f t="shared" si="11"/>
        <v>333.50489084666646</v>
      </c>
      <c r="AD56" s="42">
        <f t="shared" si="12"/>
        <v>168.51725488460647</v>
      </c>
      <c r="AE56" s="42">
        <f t="shared" si="13"/>
        <v>256.96990588302799</v>
      </c>
      <c r="AF56" s="42">
        <f t="shared" si="7"/>
        <v>278.02822160894692</v>
      </c>
      <c r="AG56" s="42">
        <f t="shared" si="14"/>
        <v>296.03008948701444</v>
      </c>
      <c r="AH56" s="42">
        <f t="shared" si="15"/>
        <v>296.86633729114311</v>
      </c>
    </row>
    <row r="57" spans="1:34" x14ac:dyDescent="0.35">
      <c r="A57" s="41">
        <v>43830</v>
      </c>
      <c r="B57" s="36">
        <v>4.3999999999999997E-2</v>
      </c>
      <c r="C57" s="36">
        <v>5.1994633172580462E-2</v>
      </c>
      <c r="D57" s="36">
        <v>8.9510999999999993E-2</v>
      </c>
      <c r="E57" s="36">
        <v>9.0699882408525667E-2</v>
      </c>
      <c r="F57" s="36">
        <f>'Preqin - S&amp;P 500'!L51</f>
        <v>5.5987444123886884E-2</v>
      </c>
      <c r="G57" s="36">
        <v>7.2194930252924672E-2</v>
      </c>
      <c r="H57" s="36">
        <f>'PB - S&amp;P 500'!L51</f>
        <v>6.4527979215460149E-2</v>
      </c>
      <c r="I57" s="36">
        <f t="shared" si="2"/>
        <v>7.6669510374645228E-3</v>
      </c>
      <c r="AA57" s="41">
        <v>43830</v>
      </c>
      <c r="AB57" s="42">
        <f t="shared" si="10"/>
        <v>318.66474523784416</v>
      </c>
      <c r="AC57" s="42">
        <f t="shared" si="11"/>
        <v>350.84535530750037</v>
      </c>
      <c r="AD57" s="42">
        <f t="shared" si="12"/>
        <v>183.60140288658246</v>
      </c>
      <c r="AE57" s="42">
        <f t="shared" si="13"/>
        <v>280.27704612914852</v>
      </c>
      <c r="AF57" s="42">
        <f t="shared" si="7"/>
        <v>293.59431113114147</v>
      </c>
      <c r="AG57" s="42">
        <f t="shared" si="14"/>
        <v>317.40196115029647</v>
      </c>
      <c r="AH57" s="42">
        <f t="shared" si="15"/>
        <v>316.02252213363573</v>
      </c>
    </row>
    <row r="58" spans="1:34" x14ac:dyDescent="0.35">
      <c r="A58" s="41">
        <v>43921</v>
      </c>
      <c r="B58" s="36">
        <v>-7.0999999999999994E-2</v>
      </c>
      <c r="C58" s="36">
        <v>-8.612419326556453E-2</v>
      </c>
      <c r="D58" s="36">
        <v>-0.21365200000000001</v>
      </c>
      <c r="E58" s="36">
        <v>-0.19597992746184356</v>
      </c>
      <c r="F58" s="36">
        <f>'Preqin - S&amp;P 500'!L52</f>
        <v>-0.16266090229234931</v>
      </c>
      <c r="G58" s="36">
        <v>-0.203744716439447</v>
      </c>
      <c r="H58" s="36">
        <f>'PB - S&amp;P 500'!L52</f>
        <v>-0.18734557846956323</v>
      </c>
      <c r="I58" s="36">
        <f t="shared" si="2"/>
        <v>-1.6399137969883765E-2</v>
      </c>
      <c r="AA58" s="41">
        <v>43921</v>
      </c>
      <c r="AB58" s="42">
        <f t="shared" si="10"/>
        <v>296.03954832595724</v>
      </c>
      <c r="AC58" s="42">
        <f t="shared" si="11"/>
        <v>320.62908212067157</v>
      </c>
      <c r="AD58" s="42">
        <f t="shared" si="12"/>
        <v>144.37459595705835</v>
      </c>
      <c r="AE58" s="42">
        <f t="shared" si="13"/>
        <v>225.34837095953822</v>
      </c>
      <c r="AF58" s="42">
        <f t="shared" si="7"/>
        <v>245.83799557464926</v>
      </c>
      <c r="AG58" s="42">
        <f t="shared" si="14"/>
        <v>252.73298857840493</v>
      </c>
      <c r="AH58" s="42">
        <f t="shared" si="15"/>
        <v>256.81709991509939</v>
      </c>
    </row>
    <row r="59" spans="1:34" x14ac:dyDescent="0.35">
      <c r="A59" s="41">
        <v>44012</v>
      </c>
      <c r="B59" s="36">
        <v>9.1999999999999998E-2</v>
      </c>
      <c r="C59" s="36">
        <v>9.9088848266817298E-2</v>
      </c>
      <c r="D59" s="36">
        <v>0.192192</v>
      </c>
      <c r="E59" s="36">
        <v>0.20543266933758031</v>
      </c>
      <c r="F59" s="36">
        <f>'Preqin - S&amp;P 500'!L53</f>
        <v>0.18470721028894227</v>
      </c>
      <c r="G59" s="36">
        <v>0.2568143039882419</v>
      </c>
      <c r="H59" s="36">
        <f>'PB - S&amp;P 500'!L53</f>
        <v>0.20571526352745301</v>
      </c>
      <c r="I59" s="36">
        <f t="shared" si="2"/>
        <v>5.1099040460788892E-2</v>
      </c>
      <c r="AA59" s="41">
        <v>44012</v>
      </c>
      <c r="AB59" s="42">
        <f t="shared" si="10"/>
        <v>323.27518677194536</v>
      </c>
      <c r="AC59" s="42">
        <f t="shared" si="11"/>
        <v>352.39984858885572</v>
      </c>
      <c r="AD59" s="42">
        <f t="shared" si="12"/>
        <v>172.12223830323728</v>
      </c>
      <c r="AE59" s="42">
        <f t="shared" si="13"/>
        <v>271.6422883366314</v>
      </c>
      <c r="AF59" s="42">
        <f t="shared" si="7"/>
        <v>291.24604592026805</v>
      </c>
      <c r="AG59" s="42">
        <f t="shared" si="14"/>
        <v>317.63843513503633</v>
      </c>
      <c r="AH59" s="42">
        <f t="shared" si="15"/>
        <v>309.64829730249028</v>
      </c>
    </row>
    <row r="60" spans="1:34" x14ac:dyDescent="0.35">
      <c r="A60" s="41">
        <v>44104</v>
      </c>
      <c r="B60" s="36">
        <v>0.105</v>
      </c>
      <c r="C60" s="36">
        <v>0.12159350818722441</v>
      </c>
      <c r="D60" s="36">
        <v>8.1303E-2</v>
      </c>
      <c r="E60" s="36">
        <v>8.9294320940984662E-2</v>
      </c>
      <c r="F60" s="36">
        <f>'Preqin - S&amp;P 500'!L54</f>
        <v>0.11988035372911041</v>
      </c>
      <c r="G60" s="36">
        <v>0.140758237152497</v>
      </c>
      <c r="H60" s="36">
        <f>'PB - S&amp;P 500'!L54</f>
        <v>0.12770272144621789</v>
      </c>
      <c r="I60" s="36">
        <f t="shared" si="2"/>
        <v>1.3055515706279108E-2</v>
      </c>
      <c r="AA60" s="41">
        <v>44104</v>
      </c>
      <c r="AB60" s="42">
        <f t="shared" si="10"/>
        <v>357.2190813829996</v>
      </c>
      <c r="AC60" s="42">
        <f t="shared" si="11"/>
        <v>395.2493824634214</v>
      </c>
      <c r="AD60" s="42">
        <f t="shared" si="12"/>
        <v>186.11629264400537</v>
      </c>
      <c r="AE60" s="42">
        <f t="shared" si="13"/>
        <v>295.89840201250604</v>
      </c>
      <c r="AF60" s="42">
        <f t="shared" si="7"/>
        <v>326.16072492739454</v>
      </c>
      <c r="AG60" s="42">
        <f t="shared" si="14"/>
        <v>362.34866131652177</v>
      </c>
      <c r="AH60" s="42">
        <f t="shared" si="15"/>
        <v>349.19122755920586</v>
      </c>
    </row>
    <row r="61" spans="1:34" x14ac:dyDescent="0.35">
      <c r="A61" s="41">
        <v>44196</v>
      </c>
      <c r="B61" s="36">
        <v>0.122</v>
      </c>
      <c r="C61" s="36">
        <v>8.124482236899766E-2</v>
      </c>
      <c r="D61" s="36">
        <v>0.146841</v>
      </c>
      <c r="E61" s="36">
        <v>0.12148155903682434</v>
      </c>
      <c r="F61" s="36">
        <f>'Preqin - S&amp;P 500'!L55</f>
        <v>0.14916508936299883</v>
      </c>
      <c r="G61" s="36">
        <v>4.6884310788457929E-2</v>
      </c>
      <c r="H61" s="36">
        <f>'PB - S&amp;P 500'!L55</f>
        <v>0.11696295133538767</v>
      </c>
      <c r="I61" s="36">
        <f t="shared" si="2"/>
        <v>-7.0078640546929749E-2</v>
      </c>
      <c r="AA61" s="41">
        <v>44196</v>
      </c>
      <c r="AB61" s="42">
        <f t="shared" si="10"/>
        <v>400.79980931172554</v>
      </c>
      <c r="AC61" s="42">
        <f t="shared" si="11"/>
        <v>427.36134833311809</v>
      </c>
      <c r="AD61" s="42">
        <f t="shared" si="12"/>
        <v>213.44579517214376</v>
      </c>
      <c r="AE61" s="42">
        <f t="shared" si="13"/>
        <v>331.84460120549028</v>
      </c>
      <c r="AF61" s="42">
        <f t="shared" si="7"/>
        <v>374.81251860788979</v>
      </c>
      <c r="AG61" s="42">
        <f t="shared" si="14"/>
        <v>379.33712856746729</v>
      </c>
      <c r="AH61" s="42">
        <f t="shared" si="15"/>
        <v>390.0336641149575</v>
      </c>
    </row>
    <row r="62" spans="1:34" x14ac:dyDescent="0.35">
      <c r="A62" s="41">
        <v>44286</v>
      </c>
      <c r="B62" s="36">
        <v>0.105</v>
      </c>
      <c r="C62" s="36">
        <v>0.14426355792331491</v>
      </c>
      <c r="D62" s="36">
        <v>4.5714999999999999E-2</v>
      </c>
      <c r="E62" s="36">
        <v>6.1749722557462139E-2</v>
      </c>
      <c r="F62" s="36">
        <f>'Preqin - S&amp;P 500'!L56</f>
        <v>7.8393744419555489E-2</v>
      </c>
      <c r="G62" s="36">
        <v>0.19792964267661151</v>
      </c>
      <c r="H62" s="36">
        <f>'PB - S&amp;P 500'!L56</f>
        <v>0.11357467350846651</v>
      </c>
      <c r="I62" s="36">
        <f t="shared" si="2"/>
        <v>8.4354969168145E-2</v>
      </c>
      <c r="AA62" s="41">
        <v>44286</v>
      </c>
      <c r="AB62" s="42">
        <f t="shared" si="10"/>
        <v>442.88378928945673</v>
      </c>
      <c r="AC62" s="42">
        <f t="shared" si="11"/>
        <v>489.01401696255886</v>
      </c>
      <c r="AD62" s="42">
        <f t="shared" si="12"/>
        <v>223.20346969843831</v>
      </c>
      <c r="AE62" s="42">
        <f t="shared" si="13"/>
        <v>352.33591326212098</v>
      </c>
      <c r="AF62" s="42">
        <f t="shared" si="7"/>
        <v>404.19547539688659</v>
      </c>
      <c r="AG62" s="42">
        <f t="shared" si="14"/>
        <v>454.41919087879791</v>
      </c>
      <c r="AH62" s="42">
        <f t="shared" si="15"/>
        <v>434.33161017412471</v>
      </c>
    </row>
    <row r="63" spans="1:34" x14ac:dyDescent="0.35">
      <c r="A63" s="41">
        <v>44377</v>
      </c>
      <c r="B63" s="36">
        <v>0.126</v>
      </c>
      <c r="C63" s="36">
        <v>0.13536144067855391</v>
      </c>
      <c r="D63" s="36">
        <v>7.3935000000000001E-2</v>
      </c>
      <c r="E63" s="36">
        <v>8.5488311203510303E-2</v>
      </c>
      <c r="F63" s="36">
        <f>'Preqin - S&amp;P 500'!L57</f>
        <v>0.12509576704312497</v>
      </c>
      <c r="G63" s="36">
        <v>0.1277804923409068</v>
      </c>
      <c r="H63" s="36">
        <f>'PB - S&amp;P 500'!L57</f>
        <v>0.13576886254524251</v>
      </c>
      <c r="I63" s="36">
        <f t="shared" si="2"/>
        <v>-7.9883702043357097E-3</v>
      </c>
      <c r="AA63" s="41">
        <v>44377</v>
      </c>
      <c r="AB63" s="42">
        <f t="shared" si="10"/>
        <v>498.68714673992821</v>
      </c>
      <c r="AC63" s="42">
        <f t="shared" si="11"/>
        <v>555.20765881061766</v>
      </c>
      <c r="AD63" s="42">
        <f t="shared" si="12"/>
        <v>239.70601823059238</v>
      </c>
      <c r="AE63" s="42">
        <f t="shared" si="13"/>
        <v>382.45651546324621</v>
      </c>
      <c r="AF63" s="42">
        <f t="shared" si="7"/>
        <v>454.75861842702068</v>
      </c>
      <c r="AG63" s="42">
        <f t="shared" si="14"/>
        <v>512.48509881844711</v>
      </c>
      <c r="AH63" s="42">
        <f t="shared" si="15"/>
        <v>493.30031885490928</v>
      </c>
    </row>
    <row r="64" spans="1:34" x14ac:dyDescent="0.35">
      <c r="A64" s="41">
        <v>44469</v>
      </c>
      <c r="B64" s="36">
        <v>3.6999999999999998E-2</v>
      </c>
      <c r="C64" s="36">
        <v>6.1912103021734437E-2</v>
      </c>
      <c r="D64" s="36">
        <v>-1.0546E-2</v>
      </c>
      <c r="E64" s="36">
        <v>5.820477312612482E-3</v>
      </c>
      <c r="F64" s="36">
        <f>'Preqin - S&amp;P 500'!L58</f>
        <v>6.9534376429402946E-3</v>
      </c>
      <c r="G64" s="36">
        <v>-6.3657151279184745E-4</v>
      </c>
      <c r="H64" s="36">
        <f>'PB - S&amp;P 500'!L58</f>
        <v>2.8212925051515542E-2</v>
      </c>
      <c r="I64" s="36">
        <f t="shared" si="2"/>
        <v>-2.8849496564307388E-2</v>
      </c>
      <c r="AA64" s="41">
        <v>44469</v>
      </c>
      <c r="AB64" s="42">
        <f t="shared" si="10"/>
        <v>517.13857116930546</v>
      </c>
      <c r="AC64" s="42">
        <f t="shared" si="11"/>
        <v>589.58173258135662</v>
      </c>
      <c r="AD64" s="42">
        <f t="shared" si="12"/>
        <v>237.17807856233256</v>
      </c>
      <c r="AE64" s="42">
        <f t="shared" si="13"/>
        <v>384.68259493456088</v>
      </c>
      <c r="AF64" s="42">
        <f t="shared" si="7"/>
        <v>457.92075412284265</v>
      </c>
      <c r="AG64" s="42">
        <f t="shared" si="14"/>
        <v>512.15886540380893</v>
      </c>
      <c r="AH64" s="42">
        <f t="shared" si="15"/>
        <v>507.21776377865154</v>
      </c>
    </row>
    <row r="65" spans="1:34" x14ac:dyDescent="0.35">
      <c r="A65" s="41">
        <v>44561</v>
      </c>
      <c r="B65" s="36">
        <v>7.0999999999999994E-2</v>
      </c>
      <c r="C65" s="36">
        <v>5.8651003351940512E-2</v>
      </c>
      <c r="D65" s="36">
        <v>6.6765000000000005E-2</v>
      </c>
      <c r="E65" s="36">
        <v>0.11027112433583675</v>
      </c>
      <c r="F65" s="36">
        <f>'Preqin - S&amp;P 500'!L59</f>
        <v>9.4492288662166066E-2</v>
      </c>
      <c r="G65" s="36">
        <v>5.5873885567384783E-2</v>
      </c>
      <c r="H65" s="36">
        <f>'PB - S&amp;P 500'!L59</f>
        <v>8.5847025383737119E-2</v>
      </c>
      <c r="I65" s="36">
        <f t="shared" si="2"/>
        <v>-2.9973139816352336E-2</v>
      </c>
      <c r="AA65" s="41">
        <v>44561</v>
      </c>
      <c r="AB65" s="42">
        <f t="shared" si="10"/>
        <v>553.85540972232616</v>
      </c>
      <c r="AC65" s="42">
        <f t="shared" si="11"/>
        <v>624.16129275522871</v>
      </c>
      <c r="AD65" s="42">
        <f t="shared" si="12"/>
        <v>253.01327297754668</v>
      </c>
      <c r="AE65" s="42">
        <f t="shared" si="13"/>
        <v>427.10197719042219</v>
      </c>
      <c r="AF65" s="42">
        <f t="shared" si="7"/>
        <v>501.19073420581503</v>
      </c>
      <c r="AG65" s="42">
        <f t="shared" si="14"/>
        <v>540.77517124170299</v>
      </c>
      <c r="AH65" s="42">
        <f t="shared" si="15"/>
        <v>550.76090002083981</v>
      </c>
    </row>
    <row r="66" spans="1:34" x14ac:dyDescent="0.35">
      <c r="A66" s="41">
        <v>44651</v>
      </c>
      <c r="B66" s="36">
        <v>0</v>
      </c>
      <c r="C66" s="36">
        <v>1.0145529081976299E-2</v>
      </c>
      <c r="D66" s="36">
        <v>-5.3608000000000003E-2</v>
      </c>
      <c r="E66" s="36">
        <v>-4.5985107712174567E-2</v>
      </c>
      <c r="F66" s="36">
        <f>'Preqin - S&amp;P 500'!L60</f>
        <v>-4.2740890976526565E-2</v>
      </c>
      <c r="G66" s="36">
        <v>-3.1161216765487981E-2</v>
      </c>
      <c r="H66" s="36">
        <f>'PB - S&amp;P 500'!L60</f>
        <v>-3.8990482448120395E-2</v>
      </c>
      <c r="I66" s="36">
        <f t="shared" si="2"/>
        <v>7.8292656826324143E-3</v>
      </c>
      <c r="AA66" s="41">
        <v>44651</v>
      </c>
      <c r="AB66" s="42">
        <f t="shared" si="10"/>
        <v>553.85540972232616</v>
      </c>
      <c r="AC66" s="42">
        <f t="shared" si="11"/>
        <v>630.49373930272077</v>
      </c>
      <c r="AD66" s="42">
        <f t="shared" si="12"/>
        <v>239.44973743976635</v>
      </c>
      <c r="AE66" s="42">
        <f t="shared" si="13"/>
        <v>407.4616467652379</v>
      </c>
      <c r="AF66" s="42">
        <f t="shared" si="7"/>
        <v>479.76939567667898</v>
      </c>
      <c r="AG66" s="42">
        <f t="shared" si="14"/>
        <v>523.92395890924638</v>
      </c>
      <c r="AH66" s="42">
        <f t="shared" si="15"/>
        <v>529.28646681546627</v>
      </c>
    </row>
    <row r="67" spans="1:34" x14ac:dyDescent="0.35">
      <c r="A67" s="41">
        <v>44742</v>
      </c>
      <c r="B67" s="36">
        <v>-2.1000000000000001E-2</v>
      </c>
      <c r="C67" s="36">
        <v>-3.03909057890458E-2</v>
      </c>
      <c r="D67" s="36">
        <v>-0.15660399999999999</v>
      </c>
      <c r="E67" s="36">
        <v>-0.16101122476150787</v>
      </c>
      <c r="F67" s="36">
        <f>'Preqin - S&amp;P 500'!L61</f>
        <v>-8.6123180225769466E-2</v>
      </c>
      <c r="G67" s="36">
        <v>-6.4911302465518364E-2</v>
      </c>
      <c r="H67" s="36">
        <f>'PB - S&amp;P 500'!L61</f>
        <v>-9.7341803007279903E-2</v>
      </c>
      <c r="I67" s="36">
        <f t="shared" si="2"/>
        <v>3.2430500541761539E-2</v>
      </c>
      <c r="AA67" s="41">
        <v>44742</v>
      </c>
      <c r="AB67" s="42">
        <f t="shared" si="10"/>
        <v>542.22444611815729</v>
      </c>
      <c r="AC67" s="42">
        <f t="shared" si="11"/>
        <v>611.33246347098861</v>
      </c>
      <c r="AD67" s="42">
        <f t="shared" si="12"/>
        <v>201.95095075774918</v>
      </c>
      <c r="AE67" s="42">
        <f t="shared" si="13"/>
        <v>341.85574797622604</v>
      </c>
      <c r="AF67" s="42">
        <f t="shared" si="7"/>
        <v>438.45012954600787</v>
      </c>
      <c r="AG67" s="42">
        <f t="shared" si="14"/>
        <v>489.9153723435565</v>
      </c>
      <c r="AH67" s="42">
        <f t="shared" si="15"/>
        <v>477.76476782829599</v>
      </c>
    </row>
    <row r="68" spans="1:34" x14ac:dyDescent="0.35">
      <c r="A68" s="41">
        <v>44834</v>
      </c>
      <c r="B68" s="36">
        <v>-1.7999999999999999E-2</v>
      </c>
      <c r="C68" s="36">
        <v>-1.8113130660834201E-2</v>
      </c>
      <c r="D68" s="36">
        <v>-6.8199999999999997E-2</v>
      </c>
      <c r="E68" s="36">
        <v>-4.8825958557934701E-2</v>
      </c>
      <c r="F68" s="36">
        <f>'Preqin - S&amp;P 500'!L62</f>
        <v>-1.7346670478520131E-2</v>
      </c>
      <c r="G68" s="36">
        <v>-7.6575079826451172E-3</v>
      </c>
      <c r="H68" s="36">
        <f>'PB - S&amp;P 500'!L62</f>
        <v>-1.6968792884016901E-2</v>
      </c>
      <c r="I68" s="36">
        <f t="shared" si="2"/>
        <v>9.311284901371784E-3</v>
      </c>
      <c r="AA68" s="41">
        <v>44834</v>
      </c>
      <c r="AB68" s="42">
        <f t="shared" si="10"/>
        <v>532.4644060880305</v>
      </c>
      <c r="AC68" s="42">
        <f t="shared" si="11"/>
        <v>600.25931868292889</v>
      </c>
      <c r="AD68" s="42">
        <f t="shared" si="12"/>
        <v>188.17789591607067</v>
      </c>
      <c r="AE68" s="42">
        <f t="shared" si="13"/>
        <v>325.16431339274703</v>
      </c>
      <c r="AF68" s="42">
        <f t="shared" si="7"/>
        <v>430.8444796275088</v>
      </c>
      <c r="AG68" s="42">
        <f t="shared" si="14"/>
        <v>486.16384146901515</v>
      </c>
      <c r="AH68" s="42">
        <f t="shared" si="15"/>
        <v>469.65767643573724</v>
      </c>
    </row>
    <row r="69" spans="1:34" x14ac:dyDescent="0.35">
      <c r="A69" s="41">
        <v>44926</v>
      </c>
      <c r="B69" s="36">
        <v>2.1999999999999999E-2</v>
      </c>
      <c r="C69" s="36">
        <v>1.7553003075369219E-2</v>
      </c>
      <c r="D69" s="36">
        <v>9.7631999999999997E-2</v>
      </c>
      <c r="E69" s="36">
        <v>7.5610389673726353E-2</v>
      </c>
      <c r="F69" s="36">
        <f>'Preqin - S&amp;P 500'!L63</f>
        <v>8.0043921884084754E-2</v>
      </c>
      <c r="G69" s="36">
        <v>4.7925903119670002E-2</v>
      </c>
      <c r="H69" s="36">
        <f>'PB - S&amp;P 500'!L63</f>
        <v>7.7480969098262423E-2</v>
      </c>
      <c r="I69" s="36">
        <f t="shared" si="2"/>
        <v>-2.9555065978592421E-2</v>
      </c>
      <c r="AA69" s="41">
        <v>44926</v>
      </c>
      <c r="AB69" s="42">
        <f t="shared" si="10"/>
        <v>544.17862302196716</v>
      </c>
      <c r="AC69" s="42">
        <f t="shared" si="11"/>
        <v>610.79567234978936</v>
      </c>
      <c r="AD69" s="42">
        <f t="shared" si="12"/>
        <v>206.55008025014845</v>
      </c>
      <c r="AE69" s="42">
        <f t="shared" si="13"/>
        <v>349.75011383636229</v>
      </c>
      <c r="AF69" s="42">
        <f t="shared" si="7"/>
        <v>465.33096149900223</v>
      </c>
      <c r="AG69" s="42">
        <f t="shared" si="14"/>
        <v>509.46368263554575</v>
      </c>
      <c r="AH69" s="42">
        <f t="shared" si="15"/>
        <v>506.04720835041638</v>
      </c>
    </row>
    <row r="70" spans="1:34" x14ac:dyDescent="0.35">
      <c r="A70" s="41">
        <v>45016</v>
      </c>
      <c r="B70" s="36">
        <v>2.1000000000000001E-2</v>
      </c>
      <c r="C70" s="36">
        <v>4.6332694182863232E-2</v>
      </c>
      <c r="D70" s="36">
        <v>7.3056999999999997E-2</v>
      </c>
      <c r="E70" s="36">
        <v>7.4970935540070061E-2</v>
      </c>
      <c r="F70" s="36">
        <f>'Preqin - S&amp;P 500'!L64</f>
        <v>5.8742852001485109E-2</v>
      </c>
      <c r="G70" s="36">
        <v>7.0841172948154146E-2</v>
      </c>
      <c r="H70" s="36">
        <f>'PB - S&amp;P 500'!L64</f>
        <v>8.6309446504583873E-2</v>
      </c>
      <c r="I70" s="36">
        <f t="shared" si="2"/>
        <v>-1.5468273556429726E-2</v>
      </c>
      <c r="AA70" s="41">
        <v>45016</v>
      </c>
      <c r="AB70" s="42">
        <f t="shared" si="10"/>
        <v>555.60637410542847</v>
      </c>
      <c r="AC70" s="42">
        <f t="shared" si="11"/>
        <v>639.09548144498842</v>
      </c>
      <c r="AD70" s="42">
        <f t="shared" si="12"/>
        <v>221.64000946298353</v>
      </c>
      <c r="AE70" s="42">
        <f t="shared" si="13"/>
        <v>375.97120707592035</v>
      </c>
      <c r="AF70" s="42">
        <f t="shared" si="7"/>
        <v>492.66582930204692</v>
      </c>
      <c r="AG70" s="42">
        <f t="shared" si="14"/>
        <v>545.55468748793396</v>
      </c>
      <c r="AH70" s="42">
        <f t="shared" si="15"/>
        <v>549.72386280833064</v>
      </c>
    </row>
    <row r="71" spans="1:34" x14ac:dyDescent="0.35">
      <c r="A71" s="41">
        <v>45107</v>
      </c>
      <c r="B71" s="36">
        <v>8.9999999999999993E-3</v>
      </c>
      <c r="C71" s="36">
        <v>2.6502799086397081E-2</v>
      </c>
      <c r="D71" s="36">
        <v>6.1772000000000001E-2</v>
      </c>
      <c r="E71" s="36">
        <v>8.74212515450139E-2</v>
      </c>
      <c r="F71" s="36">
        <f>'Preqin - S&amp;P 500'!L65</f>
        <v>2.591566780204467E-2</v>
      </c>
      <c r="G71" s="36">
        <v>9.615871388860513E-3</v>
      </c>
      <c r="H71" s="36">
        <f>'PB - S&amp;P 500'!L65</f>
        <v>4.6182597328317004E-2</v>
      </c>
      <c r="I71" s="36">
        <f t="shared" si="2"/>
        <v>-3.6566725939456493E-2</v>
      </c>
      <c r="AA71" s="41">
        <v>45107</v>
      </c>
      <c r="AB71" s="42">
        <f t="shared" si="10"/>
        <v>560.60683147237728</v>
      </c>
      <c r="AC71" s="42">
        <f t="shared" si="11"/>
        <v>656.03330058674919</v>
      </c>
      <c r="AD71" s="42">
        <f t="shared" si="12"/>
        <v>235.33115612753093</v>
      </c>
      <c r="AE71" s="42">
        <f t="shared" si="13"/>
        <v>408.8390805433869</v>
      </c>
      <c r="AF71" s="42">
        <f t="shared" si="7"/>
        <v>505.43359327165763</v>
      </c>
      <c r="AG71" s="42">
        <f t="shared" si="14"/>
        <v>550.80067119840794</v>
      </c>
      <c r="AH71" s="42">
        <f t="shared" si="15"/>
        <v>575.11153860617469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089CA80C5EA149B8DD7A766E7D460C" ma:contentTypeVersion="17" ma:contentTypeDescription="Create a new document." ma:contentTypeScope="" ma:versionID="e8668cd81fa0f4d04383f4aefae3742b">
  <xsd:schema xmlns:xsd="http://www.w3.org/2001/XMLSchema" xmlns:xs="http://www.w3.org/2001/XMLSchema" xmlns:p="http://schemas.microsoft.com/office/2006/metadata/properties" xmlns:ns2="0f6c3440-e1b4-4eac-bf61-3abb0629aec3" xmlns:ns3="5cacd4fe-aefa-4861-a4ee-f1b2ad37be65" targetNamespace="http://schemas.microsoft.com/office/2006/metadata/properties" ma:root="true" ma:fieldsID="adc78729f44b009783f3d26062fb648f" ns2:_="" ns3:_="">
    <xsd:import namespace="0f6c3440-e1b4-4eac-bf61-3abb0629aec3"/>
    <xsd:import namespace="5cacd4fe-aefa-4861-a4ee-f1b2ad37be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c3440-e1b4-4eac-bf61-3abb0629ae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77be574-989e-4417-9595-6abe322540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cd4fe-aefa-4861-a4ee-f1b2ad37be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f4c0ab-d260-447a-bcb4-49ce6e1c606e}" ma:internalName="TaxCatchAll" ma:showField="CatchAllData" ma:web="5cacd4fe-aefa-4861-a4ee-f1b2ad37be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acd4fe-aefa-4861-a4ee-f1b2ad37be65" xsi:nil="true"/>
    <lcf76f155ced4ddcb4097134ff3c332f xmlns="0f6c3440-e1b4-4eac-bf61-3abb0629aec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FEDE73-2C1E-4D2A-A30B-AC2415EFDD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6c3440-e1b4-4eac-bf61-3abb0629aec3"/>
    <ds:schemaRef ds:uri="5cacd4fe-aefa-4861-a4ee-f1b2ad37be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780F72-A544-41B5-9137-8B7E6EED9476}">
  <ds:schemaRefs>
    <ds:schemaRef ds:uri="http://schemas.microsoft.com/office/2006/metadata/properties"/>
    <ds:schemaRef ds:uri="http://schemas.microsoft.com/office/infopath/2007/PartnerControls"/>
    <ds:schemaRef ds:uri="5cacd4fe-aefa-4861-a4ee-f1b2ad37be65"/>
    <ds:schemaRef ds:uri="0f6c3440-e1b4-4eac-bf61-3abb0629aec3"/>
  </ds:schemaRefs>
</ds:datastoreItem>
</file>

<file path=customXml/itemProps3.xml><?xml version="1.0" encoding="utf-8"?>
<ds:datastoreItem xmlns:ds="http://schemas.openxmlformats.org/officeDocument/2006/customXml" ds:itemID="{A7546CD8-B282-415D-9BB8-A4A8FA9ECA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AMG</vt:lpstr>
      <vt:lpstr>iDPE</vt:lpstr>
      <vt:lpstr>HL PAF</vt:lpstr>
      <vt:lpstr>PIF</vt:lpstr>
      <vt:lpstr>SPRIM</vt:lpstr>
      <vt:lpstr>SCAP</vt:lpstr>
      <vt:lpstr>OCIC</vt:lpstr>
      <vt:lpstr>CTAC</vt:lpstr>
      <vt:lpstr>NGCREIT</vt:lpstr>
      <vt:lpstr>BCRED</vt:lpstr>
      <vt:lpstr>BREIT</vt:lpstr>
      <vt:lpstr>PE Composite</vt:lpstr>
      <vt:lpstr>PC Composite</vt:lpstr>
      <vt:lpstr>RE Composite</vt:lpstr>
      <vt:lpstr>CPI</vt:lpstr>
      <vt:lpstr>JPM</vt:lpstr>
      <vt:lpstr>Preqin - ACWI</vt:lpstr>
      <vt:lpstr>Preqin - S&amp;P 500</vt:lpstr>
      <vt:lpstr>PB - ACWI</vt:lpstr>
      <vt:lpstr>PB - S&amp;P 500</vt:lpstr>
      <vt:lpstr>CDLI</vt:lpstr>
      <vt:lpstr>ODCE</vt:lpstr>
      <vt:lpstr>Adjusted 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Alldian</dc:creator>
  <cp:lastModifiedBy>Shan Hasnat</cp:lastModifiedBy>
  <cp:lastPrinted>2024-01-08T15:43:17Z</cp:lastPrinted>
  <dcterms:created xsi:type="dcterms:W3CDTF">2023-08-21T18:48:13Z</dcterms:created>
  <dcterms:modified xsi:type="dcterms:W3CDTF">2024-01-11T19:06:28Z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0x010100B8089CA80C5EA149B8DD7A766E7D460C</vt:lpwstr>
  </property>
  <property fmtid="{D5CDD505-2E9C-101B-9397-08002B2CF9AE}" pid="3" name="MediaServiceImageTags">
    <vt:lpwstr/>
  </property>
</Properties>
</file>